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 01 U - Gastro provoz +..." sheetId="2" r:id="rId2"/>
    <sheet name="D.1.4a - Vzduchotechnika" sheetId="3" r:id="rId3"/>
    <sheet name="D.1.4b - Zdravotně techni..." sheetId="4" r:id="rId4"/>
    <sheet name="D.1.4c 2 - ÚT dopojení" sheetId="5" r:id="rId5"/>
    <sheet name="D.1.4d - Elektro" sheetId="6" r:id="rId6"/>
    <sheet name="D.1.4d RK - Elektro - roz..." sheetId="7" r:id="rId7"/>
    <sheet name="D.1.4e_U - GASTRO - uznat..." sheetId="8" r:id="rId8"/>
    <sheet name="D.1.4f - Plynová zařízení" sheetId="9" r:id="rId9"/>
    <sheet name="D.1.4g - MaR" sheetId="10" r:id="rId10"/>
    <sheet name="VRN - VRN" sheetId="11" r:id="rId11"/>
    <sheet name="SO 01 N - Gastro provoz +..." sheetId="12" r:id="rId12"/>
    <sheet name="D.1.4e_N (1) - GASTRO - n..." sheetId="13" r:id="rId13"/>
    <sheet name="03.1 - Stavební úpravy" sheetId="14" r:id="rId14"/>
    <sheet name="03.2 - Odstranění provizo..." sheetId="15" r:id="rId15"/>
    <sheet name="Seznam figur" sheetId="16" r:id="rId16"/>
  </sheets>
  <definedNames>
    <definedName name="_xlnm.Print_Area" localSheetId="0">'Rekapitulace stavby'!$D$4:$AO$76,'Rekapitulace stavby'!$C$82:$AQ$112</definedName>
    <definedName name="_xlnm.Print_Titles" localSheetId="0">'Rekapitulace stavby'!$92:$92</definedName>
    <definedName name="_xlnm._FilterDatabase" localSheetId="1" hidden="1">'SO 01 U - Gastro provoz +...'!$C$140:$K$775</definedName>
    <definedName name="_xlnm.Print_Area" localSheetId="1">'SO 01 U - Gastro provoz +...'!$C$4:$J$76,'SO 01 U - Gastro provoz +...'!$C$82:$J$120,'SO 01 U - Gastro provoz +...'!$C$126:$K$775</definedName>
    <definedName name="_xlnm.Print_Titles" localSheetId="1">'SO 01 U - Gastro provoz +...'!$140:$140</definedName>
    <definedName name="_xlnm._FilterDatabase" localSheetId="2" hidden="1">'D.1.4a - Vzduchotechnika'!$C$122:$K$256</definedName>
    <definedName name="_xlnm.Print_Area" localSheetId="2">'D.1.4a - Vzduchotechnika'!$C$4:$J$76,'D.1.4a - Vzduchotechnika'!$C$82:$J$102,'D.1.4a - Vzduchotechnika'!$C$108:$K$256</definedName>
    <definedName name="_xlnm.Print_Titles" localSheetId="2">'D.1.4a - Vzduchotechnika'!$122:$122</definedName>
    <definedName name="_xlnm._FilterDatabase" localSheetId="3" hidden="1">'D.1.4b - Zdravotně techni...'!$C$128:$K$227</definedName>
    <definedName name="_xlnm.Print_Area" localSheetId="3">'D.1.4b - Zdravotně techni...'!$C$4:$J$76,'D.1.4b - Zdravotně techni...'!$C$82:$J$108,'D.1.4b - Zdravotně techni...'!$C$114:$K$227</definedName>
    <definedName name="_xlnm.Print_Titles" localSheetId="3">'D.1.4b - Zdravotně techni...'!$128:$128</definedName>
    <definedName name="_xlnm._FilterDatabase" localSheetId="4" hidden="1">'D.1.4c 2 - ÚT dopojení'!$C$119:$K$139</definedName>
    <definedName name="_xlnm.Print_Area" localSheetId="4">'D.1.4c 2 - ÚT dopojení'!$C$4:$J$76,'D.1.4c 2 - ÚT dopojení'!$C$82:$J$99,'D.1.4c 2 - ÚT dopojení'!$C$105:$K$139</definedName>
    <definedName name="_xlnm.Print_Titles" localSheetId="4">'D.1.4c 2 - ÚT dopojení'!$119:$119</definedName>
    <definedName name="_xlnm._FilterDatabase" localSheetId="5" hidden="1">'D.1.4d - Elektro'!$C$132:$K$206</definedName>
    <definedName name="_xlnm.Print_Area" localSheetId="5">'D.1.4d - Elektro'!$C$4:$J$76,'D.1.4d - Elektro'!$C$82:$J$112,'D.1.4d - Elektro'!$C$118:$K$206</definedName>
    <definedName name="_xlnm.Print_Titles" localSheetId="5">'D.1.4d - Elektro'!$132:$132</definedName>
    <definedName name="_xlnm._FilterDatabase" localSheetId="6" hidden="1">'D.1.4d RK - Elektro - roz...'!$C$121:$K$151</definedName>
    <definedName name="_xlnm.Print_Area" localSheetId="6">'D.1.4d RK - Elektro - roz...'!$C$4:$J$76,'D.1.4d RK - Elektro - roz...'!$C$82:$J$101,'D.1.4d RK - Elektro - roz...'!$C$107:$K$151</definedName>
    <definedName name="_xlnm.Print_Titles" localSheetId="6">'D.1.4d RK - Elektro - roz...'!$121:$121</definedName>
    <definedName name="_xlnm._FilterDatabase" localSheetId="7" hidden="1">'D.1.4e_U - GASTRO - uznat...'!$C$145:$K$421</definedName>
    <definedName name="_xlnm.Print_Area" localSheetId="7">'D.1.4e_U - GASTRO - uznat...'!$C$4:$J$76,'D.1.4e_U - GASTRO - uznat...'!$C$82:$J$125,'D.1.4e_U - GASTRO - uznat...'!$C$131:$K$421</definedName>
    <definedName name="_xlnm.Print_Titles" localSheetId="7">'D.1.4e_U - GASTRO - uznat...'!$145:$145</definedName>
    <definedName name="_xlnm._FilterDatabase" localSheetId="8" hidden="1">'D.1.4f - Plynová zařízení'!$C$124:$K$164</definedName>
    <definedName name="_xlnm.Print_Area" localSheetId="8">'D.1.4f - Plynová zařízení'!$C$4:$J$76,'D.1.4f - Plynová zařízení'!$C$82:$J$104,'D.1.4f - Plynová zařízení'!$C$110:$K$164</definedName>
    <definedName name="_xlnm.Print_Titles" localSheetId="8">'D.1.4f - Plynová zařízení'!$124:$124</definedName>
    <definedName name="_xlnm._FilterDatabase" localSheetId="9" hidden="1">'D.1.4g - MaR'!$C$132:$K$256</definedName>
    <definedName name="_xlnm.Print_Area" localSheetId="9">'D.1.4g - MaR'!$C$4:$J$76,'D.1.4g - MaR'!$C$82:$J$112,'D.1.4g - MaR'!$C$118:$K$256</definedName>
    <definedName name="_xlnm.Print_Titles" localSheetId="9">'D.1.4g - MaR'!$132:$132</definedName>
    <definedName name="_xlnm._FilterDatabase" localSheetId="10" hidden="1">'VRN - VRN'!$C$124:$K$137</definedName>
    <definedName name="_xlnm.Print_Area" localSheetId="10">'VRN - VRN'!$C$4:$J$76,'VRN - VRN'!$C$82:$J$104,'VRN - VRN'!$C$110:$K$137</definedName>
    <definedName name="_xlnm.Print_Titles" localSheetId="10">'VRN - VRN'!$124:$124</definedName>
    <definedName name="_xlnm._FilterDatabase" localSheetId="11" hidden="1">'SO 01 N - Gastro provoz +...'!$C$130:$K$281</definedName>
    <definedName name="_xlnm.Print_Area" localSheetId="11">'SO 01 N - Gastro provoz +...'!$C$4:$J$76,'SO 01 N - Gastro provoz +...'!$C$82:$J$110,'SO 01 N - Gastro provoz +...'!$C$116:$K$281</definedName>
    <definedName name="_xlnm.Print_Titles" localSheetId="11">'SO 01 N - Gastro provoz +...'!$130:$130</definedName>
    <definedName name="_xlnm._FilterDatabase" localSheetId="12" hidden="1">'D.1.4e_N (1) - GASTRO - n...'!$C$143:$K$322</definedName>
    <definedName name="_xlnm.Print_Area" localSheetId="12">'D.1.4e_N (1) - GASTRO - n...'!$C$4:$J$76,'D.1.4e_N (1) - GASTRO - n...'!$C$82:$J$123,'D.1.4e_N (1) - GASTRO - n...'!$C$129:$K$322</definedName>
    <definedName name="_xlnm.Print_Titles" localSheetId="12">'D.1.4e_N (1) - GASTRO - n...'!$143:$143</definedName>
    <definedName name="_xlnm._FilterDatabase" localSheetId="13" hidden="1">'03.1 - Stavební úpravy'!$C$131:$K$217</definedName>
    <definedName name="_xlnm.Print_Area" localSheetId="13">'03.1 - Stavební úpravy'!$C$4:$J$76,'03.1 - Stavební úpravy'!$C$82:$J$111,'03.1 - Stavební úpravy'!$C$117:$K$217</definedName>
    <definedName name="_xlnm.Print_Titles" localSheetId="13">'03.1 - Stavební úpravy'!$131:$131</definedName>
    <definedName name="_xlnm._FilterDatabase" localSheetId="14" hidden="1">'03.2 - Odstranění provizo...'!$C$129:$K$169</definedName>
    <definedName name="_xlnm.Print_Area" localSheetId="14">'03.2 - Odstranění provizo...'!$C$4:$J$76,'03.2 - Odstranění provizo...'!$C$82:$J$109,'03.2 - Odstranění provizo...'!$C$115:$K$169</definedName>
    <definedName name="_xlnm.Print_Titles" localSheetId="14">'03.2 - Odstranění provizo...'!$129:$129</definedName>
    <definedName name="_xlnm.Print_Area" localSheetId="15">'Seznam figur'!$C$4:$G$345</definedName>
    <definedName name="_xlnm.Print_Titles" localSheetId="15">'Seznam figur'!$9:$9</definedName>
  </definedNames>
  <calcPr/>
</workbook>
</file>

<file path=xl/calcChain.xml><?xml version="1.0" encoding="utf-8"?>
<calcChain xmlns="http://schemas.openxmlformats.org/spreadsheetml/2006/main">
  <c i="16" l="1" r="D7"/>
  <c i="15" r="J39"/>
  <c r="J38"/>
  <c i="1" r="AY111"/>
  <c i="15" r="J37"/>
  <c i="1" r="AX111"/>
  <c i="15" r="BI162"/>
  <c r="BH162"/>
  <c r="BG162"/>
  <c r="BF162"/>
  <c r="T162"/>
  <c r="T161"/>
  <c r="R162"/>
  <c r="R161"/>
  <c r="P162"/>
  <c r="P161"/>
  <c r="BI160"/>
  <c r="BH160"/>
  <c r="BG160"/>
  <c r="BF160"/>
  <c r="T160"/>
  <c r="T159"/>
  <c r="R160"/>
  <c r="R159"/>
  <c r="P160"/>
  <c r="P159"/>
  <c r="BI158"/>
  <c r="BH158"/>
  <c r="BG158"/>
  <c r="BF158"/>
  <c r="T158"/>
  <c r="T157"/>
  <c r="T156"/>
  <c r="R158"/>
  <c r="R157"/>
  <c r="R156"/>
  <c r="P158"/>
  <c r="P157"/>
  <c r="P156"/>
  <c r="BI155"/>
  <c r="BH155"/>
  <c r="BG155"/>
  <c r="BF155"/>
  <c r="T155"/>
  <c r="T154"/>
  <c r="R155"/>
  <c r="R154"/>
  <c r="P155"/>
  <c r="P154"/>
  <c r="BI153"/>
  <c r="BH153"/>
  <c r="BG153"/>
  <c r="BF153"/>
  <c r="T153"/>
  <c r="R153"/>
  <c r="P153"/>
  <c r="BI151"/>
  <c r="BH151"/>
  <c r="BG151"/>
  <c r="BF151"/>
  <c r="T151"/>
  <c r="R151"/>
  <c r="P151"/>
  <c r="BI150"/>
  <c r="BH150"/>
  <c r="BG150"/>
  <c r="BF150"/>
  <c r="T150"/>
  <c r="R150"/>
  <c r="P150"/>
  <c r="BI149"/>
  <c r="BH149"/>
  <c r="BG149"/>
  <c r="BF149"/>
  <c r="T149"/>
  <c r="R149"/>
  <c r="P149"/>
  <c r="BI146"/>
  <c r="BH146"/>
  <c r="BG146"/>
  <c r="BF146"/>
  <c r="T146"/>
  <c r="R146"/>
  <c r="P146"/>
  <c r="BI141"/>
  <c r="BH141"/>
  <c r="BG141"/>
  <c r="BF141"/>
  <c r="T141"/>
  <c r="R141"/>
  <c r="P141"/>
  <c r="BI138"/>
  <c r="BH138"/>
  <c r="BG138"/>
  <c r="BF138"/>
  <c r="T138"/>
  <c r="T137"/>
  <c r="R138"/>
  <c r="R137"/>
  <c r="P138"/>
  <c r="P137"/>
  <c r="BI133"/>
  <c r="BH133"/>
  <c r="BG133"/>
  <c r="BF133"/>
  <c r="T133"/>
  <c r="T132"/>
  <c r="R133"/>
  <c r="R132"/>
  <c r="P133"/>
  <c r="P132"/>
  <c r="J126"/>
  <c r="F126"/>
  <c r="F124"/>
  <c r="E122"/>
  <c r="J93"/>
  <c r="F93"/>
  <c r="F91"/>
  <c r="E89"/>
  <c r="J26"/>
  <c r="E26"/>
  <c r="J127"/>
  <c r="J25"/>
  <c r="J20"/>
  <c r="E20"/>
  <c r="F127"/>
  <c r="J19"/>
  <c r="J14"/>
  <c r="J91"/>
  <c r="E7"/>
  <c r="E85"/>
  <c i="14" r="J39"/>
  <c r="J38"/>
  <c i="1" r="AY110"/>
  <c i="14" r="J37"/>
  <c i="1" r="AX110"/>
  <c i="14" r="BI217"/>
  <c r="BH217"/>
  <c r="BG217"/>
  <c r="BF217"/>
  <c r="T217"/>
  <c r="R217"/>
  <c r="P217"/>
  <c r="BI216"/>
  <c r="BH216"/>
  <c r="BG216"/>
  <c r="BF216"/>
  <c r="T216"/>
  <c r="R216"/>
  <c r="P216"/>
  <c r="BI210"/>
  <c r="BH210"/>
  <c r="BG210"/>
  <c r="BF210"/>
  <c r="T210"/>
  <c r="R210"/>
  <c r="P210"/>
  <c r="BI208"/>
  <c r="BH208"/>
  <c r="BG208"/>
  <c r="BF208"/>
  <c r="T208"/>
  <c r="R208"/>
  <c r="P208"/>
  <c r="BI207"/>
  <c r="BH207"/>
  <c r="BG207"/>
  <c r="BF207"/>
  <c r="T207"/>
  <c r="R207"/>
  <c r="P207"/>
  <c r="BI206"/>
  <c r="BH206"/>
  <c r="BG206"/>
  <c r="BF206"/>
  <c r="T206"/>
  <c r="R206"/>
  <c r="P206"/>
  <c r="BI205"/>
  <c r="BH205"/>
  <c r="BG205"/>
  <c r="BF205"/>
  <c r="T205"/>
  <c r="R205"/>
  <c r="P205"/>
  <c r="BI203"/>
  <c r="BH203"/>
  <c r="BG203"/>
  <c r="BF203"/>
  <c r="T203"/>
  <c r="R203"/>
  <c r="P203"/>
  <c r="BI202"/>
  <c r="BH202"/>
  <c r="BG202"/>
  <c r="BF202"/>
  <c r="T202"/>
  <c r="R202"/>
  <c r="P202"/>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4"/>
  <c r="BH184"/>
  <c r="BG184"/>
  <c r="BF184"/>
  <c r="T184"/>
  <c r="R184"/>
  <c r="P184"/>
  <c r="BI176"/>
  <c r="BH176"/>
  <c r="BG176"/>
  <c r="BF176"/>
  <c r="T176"/>
  <c r="R176"/>
  <c r="P176"/>
  <c r="BI174"/>
  <c r="BH174"/>
  <c r="BG174"/>
  <c r="BF174"/>
  <c r="T174"/>
  <c r="T173"/>
  <c r="R174"/>
  <c r="R173"/>
  <c r="P174"/>
  <c r="P173"/>
  <c r="BI172"/>
  <c r="BH172"/>
  <c r="BG172"/>
  <c r="BF172"/>
  <c r="T172"/>
  <c r="T171"/>
  <c r="R172"/>
  <c r="R171"/>
  <c r="P172"/>
  <c r="P171"/>
  <c r="BI169"/>
  <c r="BH169"/>
  <c r="BG169"/>
  <c r="BF169"/>
  <c r="T169"/>
  <c r="T168"/>
  <c r="R169"/>
  <c r="R168"/>
  <c r="P169"/>
  <c r="P168"/>
  <c r="BI167"/>
  <c r="BH167"/>
  <c r="BG167"/>
  <c r="BF167"/>
  <c r="T167"/>
  <c r="R167"/>
  <c r="P167"/>
  <c r="BI165"/>
  <c r="BH165"/>
  <c r="BG165"/>
  <c r="BF165"/>
  <c r="T165"/>
  <c r="R165"/>
  <c r="P165"/>
  <c r="BI164"/>
  <c r="BH164"/>
  <c r="BG164"/>
  <c r="BF164"/>
  <c r="T164"/>
  <c r="R164"/>
  <c r="P164"/>
  <c r="BI163"/>
  <c r="BH163"/>
  <c r="BG163"/>
  <c r="BF163"/>
  <c r="T163"/>
  <c r="R163"/>
  <c r="P163"/>
  <c r="BI160"/>
  <c r="BH160"/>
  <c r="BG160"/>
  <c r="BF160"/>
  <c r="T160"/>
  <c r="R160"/>
  <c r="P160"/>
  <c r="BI159"/>
  <c r="BH159"/>
  <c r="BG159"/>
  <c r="BF159"/>
  <c r="T159"/>
  <c r="R159"/>
  <c r="P159"/>
  <c r="BI157"/>
  <c r="BH157"/>
  <c r="BG157"/>
  <c r="BF157"/>
  <c r="T157"/>
  <c r="R157"/>
  <c r="P157"/>
  <c r="BI155"/>
  <c r="BH155"/>
  <c r="BG155"/>
  <c r="BF155"/>
  <c r="T155"/>
  <c r="R155"/>
  <c r="P155"/>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40"/>
  <c r="BH140"/>
  <c r="BG140"/>
  <c r="BF140"/>
  <c r="T140"/>
  <c r="R140"/>
  <c r="P140"/>
  <c r="BI139"/>
  <c r="BH139"/>
  <c r="BG139"/>
  <c r="BF139"/>
  <c r="T139"/>
  <c r="R139"/>
  <c r="P139"/>
  <c r="BI135"/>
  <c r="BH135"/>
  <c r="BG135"/>
  <c r="BF135"/>
  <c r="T135"/>
  <c r="R135"/>
  <c r="P135"/>
  <c r="J128"/>
  <c r="F128"/>
  <c r="F126"/>
  <c r="E124"/>
  <c r="J93"/>
  <c r="F93"/>
  <c r="F91"/>
  <c r="E89"/>
  <c r="J26"/>
  <c r="E26"/>
  <c r="J129"/>
  <c r="J25"/>
  <c r="J20"/>
  <c r="E20"/>
  <c r="F129"/>
  <c r="J19"/>
  <c r="J14"/>
  <c r="J126"/>
  <c r="E7"/>
  <c r="E120"/>
  <c i="13" r="J39"/>
  <c r="J38"/>
  <c i="1" r="AY108"/>
  <c i="13" r="J37"/>
  <c i="1" r="AX108"/>
  <c i="13" r="BI321"/>
  <c r="BH321"/>
  <c r="BG321"/>
  <c r="BF321"/>
  <c r="T321"/>
  <c r="R321"/>
  <c r="P321"/>
  <c r="BI319"/>
  <c r="BH319"/>
  <c r="BG319"/>
  <c r="BF319"/>
  <c r="T319"/>
  <c r="R319"/>
  <c r="P319"/>
  <c r="BI316"/>
  <c r="BH316"/>
  <c r="BG316"/>
  <c r="BF316"/>
  <c r="T316"/>
  <c r="R316"/>
  <c r="P316"/>
  <c r="BI314"/>
  <c r="BH314"/>
  <c r="BG314"/>
  <c r="BF314"/>
  <c r="T314"/>
  <c r="R314"/>
  <c r="P314"/>
  <c r="BI311"/>
  <c r="BH311"/>
  <c r="BG311"/>
  <c r="BF311"/>
  <c r="T311"/>
  <c r="R311"/>
  <c r="P311"/>
  <c r="BI309"/>
  <c r="BH309"/>
  <c r="BG309"/>
  <c r="BF309"/>
  <c r="T309"/>
  <c r="R309"/>
  <c r="P309"/>
  <c r="BI307"/>
  <c r="BH307"/>
  <c r="BG307"/>
  <c r="BF307"/>
  <c r="T307"/>
  <c r="R307"/>
  <c r="P307"/>
  <c r="BI304"/>
  <c r="BH304"/>
  <c r="BG304"/>
  <c r="BF304"/>
  <c r="T304"/>
  <c r="R304"/>
  <c r="P304"/>
  <c r="BI302"/>
  <c r="BH302"/>
  <c r="BG302"/>
  <c r="BF302"/>
  <c r="T302"/>
  <c r="R302"/>
  <c r="P302"/>
  <c r="BI299"/>
  <c r="BH299"/>
  <c r="BG299"/>
  <c r="BF299"/>
  <c r="T299"/>
  <c r="T298"/>
  <c r="R299"/>
  <c r="R298"/>
  <c r="P299"/>
  <c r="P298"/>
  <c r="BI296"/>
  <c r="BH296"/>
  <c r="BG296"/>
  <c r="BF296"/>
  <c r="T296"/>
  <c r="T295"/>
  <c r="R296"/>
  <c r="R295"/>
  <c r="P296"/>
  <c r="P295"/>
  <c r="BI293"/>
  <c r="BH293"/>
  <c r="BG293"/>
  <c r="BF293"/>
  <c r="T293"/>
  <c r="R293"/>
  <c r="P293"/>
  <c r="BI291"/>
  <c r="BH291"/>
  <c r="BG291"/>
  <c r="BF291"/>
  <c r="T291"/>
  <c r="R291"/>
  <c r="P291"/>
  <c r="BI289"/>
  <c r="BH289"/>
  <c r="BG289"/>
  <c r="BF289"/>
  <c r="T289"/>
  <c r="R289"/>
  <c r="P289"/>
  <c r="BI286"/>
  <c r="BH286"/>
  <c r="BG286"/>
  <c r="BF286"/>
  <c r="T286"/>
  <c r="R286"/>
  <c r="P286"/>
  <c r="BI284"/>
  <c r="BH284"/>
  <c r="BG284"/>
  <c r="BF284"/>
  <c r="T284"/>
  <c r="R284"/>
  <c r="P284"/>
  <c r="BI281"/>
  <c r="BH281"/>
  <c r="BG281"/>
  <c r="BF281"/>
  <c r="T281"/>
  <c r="R281"/>
  <c r="P281"/>
  <c r="BI279"/>
  <c r="BH279"/>
  <c r="BG279"/>
  <c r="BF279"/>
  <c r="T279"/>
  <c r="R279"/>
  <c r="P279"/>
  <c r="BI276"/>
  <c r="BH276"/>
  <c r="BG276"/>
  <c r="BF276"/>
  <c r="T276"/>
  <c r="T275"/>
  <c r="R276"/>
  <c r="R275"/>
  <c r="P276"/>
  <c r="P275"/>
  <c r="BI273"/>
  <c r="BH273"/>
  <c r="BG273"/>
  <c r="BF273"/>
  <c r="T273"/>
  <c r="T272"/>
  <c r="R273"/>
  <c r="R272"/>
  <c r="P273"/>
  <c r="P272"/>
  <c r="BI270"/>
  <c r="BH270"/>
  <c r="BG270"/>
  <c r="BF270"/>
  <c r="T270"/>
  <c r="T269"/>
  <c r="R270"/>
  <c r="R269"/>
  <c r="P270"/>
  <c r="P269"/>
  <c r="BI267"/>
  <c r="BH267"/>
  <c r="BG267"/>
  <c r="BF267"/>
  <c r="T267"/>
  <c r="R267"/>
  <c r="P267"/>
  <c r="BI265"/>
  <c r="BH265"/>
  <c r="BG265"/>
  <c r="BF265"/>
  <c r="T265"/>
  <c r="R265"/>
  <c r="P265"/>
  <c r="BI262"/>
  <c r="BH262"/>
  <c r="BG262"/>
  <c r="BF262"/>
  <c r="T262"/>
  <c r="R262"/>
  <c r="P262"/>
  <c r="BI260"/>
  <c r="BH260"/>
  <c r="BG260"/>
  <c r="BF260"/>
  <c r="T260"/>
  <c r="R260"/>
  <c r="P260"/>
  <c r="BI258"/>
  <c r="BH258"/>
  <c r="BG258"/>
  <c r="BF258"/>
  <c r="T258"/>
  <c r="R258"/>
  <c r="P258"/>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6"/>
  <c r="BH246"/>
  <c r="BG246"/>
  <c r="BF246"/>
  <c r="T246"/>
  <c r="R246"/>
  <c r="P246"/>
  <c r="BI243"/>
  <c r="BH243"/>
  <c r="BG243"/>
  <c r="BF243"/>
  <c r="T243"/>
  <c r="R243"/>
  <c r="P243"/>
  <c r="BI241"/>
  <c r="BH241"/>
  <c r="BG241"/>
  <c r="BF241"/>
  <c r="T241"/>
  <c r="R241"/>
  <c r="P241"/>
  <c r="BI240"/>
  <c r="BH240"/>
  <c r="BG240"/>
  <c r="BF240"/>
  <c r="T240"/>
  <c r="R240"/>
  <c r="P240"/>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2"/>
  <c r="BH192"/>
  <c r="BG192"/>
  <c r="BF192"/>
  <c r="T192"/>
  <c r="R192"/>
  <c r="P192"/>
  <c r="BI190"/>
  <c r="BH190"/>
  <c r="BG190"/>
  <c r="BF190"/>
  <c r="T190"/>
  <c r="R190"/>
  <c r="P190"/>
  <c r="BI188"/>
  <c r="BH188"/>
  <c r="BG188"/>
  <c r="BF188"/>
  <c r="T188"/>
  <c r="R188"/>
  <c r="P188"/>
  <c r="BI185"/>
  <c r="BH185"/>
  <c r="BG185"/>
  <c r="BF185"/>
  <c r="T185"/>
  <c r="R185"/>
  <c r="P185"/>
  <c r="BI183"/>
  <c r="BH183"/>
  <c r="BG183"/>
  <c r="BF183"/>
  <c r="T183"/>
  <c r="R183"/>
  <c r="P183"/>
  <c r="BI180"/>
  <c r="BH180"/>
  <c r="BG180"/>
  <c r="BF180"/>
  <c r="T180"/>
  <c r="R180"/>
  <c r="P180"/>
  <c r="BI178"/>
  <c r="BH178"/>
  <c r="BG178"/>
  <c r="BF178"/>
  <c r="T178"/>
  <c r="R178"/>
  <c r="P178"/>
  <c r="BI176"/>
  <c r="BH176"/>
  <c r="BG176"/>
  <c r="BF176"/>
  <c r="T176"/>
  <c r="R176"/>
  <c r="P176"/>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2"/>
  <c r="BH162"/>
  <c r="BG162"/>
  <c r="BF162"/>
  <c r="T162"/>
  <c r="R162"/>
  <c r="P162"/>
  <c r="BI160"/>
  <c r="BH160"/>
  <c r="BG160"/>
  <c r="BF160"/>
  <c r="T160"/>
  <c r="R160"/>
  <c r="P160"/>
  <c r="BI158"/>
  <c r="BH158"/>
  <c r="BG158"/>
  <c r="BF158"/>
  <c r="T158"/>
  <c r="R158"/>
  <c r="P158"/>
  <c r="BI155"/>
  <c r="BH155"/>
  <c r="BG155"/>
  <c r="BF155"/>
  <c r="T155"/>
  <c r="R155"/>
  <c r="P155"/>
  <c r="BI153"/>
  <c r="BH153"/>
  <c r="BG153"/>
  <c r="BF153"/>
  <c r="T153"/>
  <c r="R153"/>
  <c r="P153"/>
  <c r="BI150"/>
  <c r="BH150"/>
  <c r="BG150"/>
  <c r="BF150"/>
  <c r="T150"/>
  <c r="R150"/>
  <c r="P150"/>
  <c r="BI148"/>
  <c r="BH148"/>
  <c r="BG148"/>
  <c r="BF148"/>
  <c r="T148"/>
  <c r="R148"/>
  <c r="P148"/>
  <c r="BI146"/>
  <c r="BH146"/>
  <c r="BG146"/>
  <c r="BF146"/>
  <c r="T146"/>
  <c r="R146"/>
  <c r="P146"/>
  <c r="J140"/>
  <c r="F140"/>
  <c r="F138"/>
  <c r="E136"/>
  <c r="J93"/>
  <c r="F93"/>
  <c r="F91"/>
  <c r="E89"/>
  <c r="J26"/>
  <c r="E26"/>
  <c r="J141"/>
  <c r="J25"/>
  <c r="J20"/>
  <c r="E20"/>
  <c r="F141"/>
  <c r="J19"/>
  <c r="J14"/>
  <c r="J91"/>
  <c r="E7"/>
  <c r="E132"/>
  <c i="12" r="J39"/>
  <c r="J38"/>
  <c i="1" r="AY107"/>
  <c i="12" r="J37"/>
  <c i="1" r="AX107"/>
  <c i="12" r="BI277"/>
  <c r="BH277"/>
  <c r="BG277"/>
  <c r="BF277"/>
  <c r="T277"/>
  <c r="R277"/>
  <c r="P277"/>
  <c r="BI273"/>
  <c r="BH273"/>
  <c r="BG273"/>
  <c r="BF273"/>
  <c r="T273"/>
  <c r="R273"/>
  <c r="P273"/>
  <c r="BI258"/>
  <c r="BH258"/>
  <c r="BG258"/>
  <c r="BF258"/>
  <c r="T258"/>
  <c r="R258"/>
  <c r="P258"/>
  <c r="BI256"/>
  <c r="BH256"/>
  <c r="BG256"/>
  <c r="BF256"/>
  <c r="T256"/>
  <c r="R256"/>
  <c r="P256"/>
  <c r="BI254"/>
  <c r="BH254"/>
  <c r="BG254"/>
  <c r="BF254"/>
  <c r="T254"/>
  <c r="R254"/>
  <c r="P254"/>
  <c r="BI249"/>
  <c r="BH249"/>
  <c r="BG249"/>
  <c r="BF249"/>
  <c r="T249"/>
  <c r="R249"/>
  <c r="P249"/>
  <c r="BI245"/>
  <c r="BH245"/>
  <c r="BG245"/>
  <c r="BF245"/>
  <c r="T245"/>
  <c r="R245"/>
  <c r="P245"/>
  <c r="BI244"/>
  <c r="BH244"/>
  <c r="BG244"/>
  <c r="BF244"/>
  <c r="T244"/>
  <c r="R244"/>
  <c r="P244"/>
  <c r="BI242"/>
  <c r="BH242"/>
  <c r="BG242"/>
  <c r="BF242"/>
  <c r="T242"/>
  <c r="R242"/>
  <c r="P242"/>
  <c r="BI240"/>
  <c r="BH240"/>
  <c r="BG240"/>
  <c r="BF240"/>
  <c r="T240"/>
  <c r="R240"/>
  <c r="P240"/>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19"/>
  <c r="BH219"/>
  <c r="BG219"/>
  <c r="BF219"/>
  <c r="T219"/>
  <c r="R219"/>
  <c r="P219"/>
  <c r="BI217"/>
  <c r="BH217"/>
  <c r="BG217"/>
  <c r="BF217"/>
  <c r="T217"/>
  <c r="R217"/>
  <c r="P217"/>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6"/>
  <c r="BH196"/>
  <c r="BG196"/>
  <c r="BF196"/>
  <c r="T196"/>
  <c r="R196"/>
  <c r="P196"/>
  <c r="BI193"/>
  <c r="BH193"/>
  <c r="BG193"/>
  <c r="BF193"/>
  <c r="T193"/>
  <c r="R193"/>
  <c r="P193"/>
  <c r="BI191"/>
  <c r="BH191"/>
  <c r="BG191"/>
  <c r="BF191"/>
  <c r="T191"/>
  <c r="R191"/>
  <c r="P191"/>
  <c r="BI190"/>
  <c r="BH190"/>
  <c r="BG190"/>
  <c r="BF190"/>
  <c r="T190"/>
  <c r="R190"/>
  <c r="P190"/>
  <c r="BI184"/>
  <c r="BH184"/>
  <c r="BG184"/>
  <c r="BF184"/>
  <c r="T184"/>
  <c r="R184"/>
  <c r="P184"/>
  <c r="BI180"/>
  <c r="BH180"/>
  <c r="BG180"/>
  <c r="BF180"/>
  <c r="T180"/>
  <c r="R180"/>
  <c r="P180"/>
  <c r="BI173"/>
  <c r="BH173"/>
  <c r="BG173"/>
  <c r="BF173"/>
  <c r="T173"/>
  <c r="R173"/>
  <c r="P173"/>
  <c r="BI172"/>
  <c r="BH172"/>
  <c r="BG172"/>
  <c r="BF172"/>
  <c r="T172"/>
  <c r="R172"/>
  <c r="P172"/>
  <c r="BI169"/>
  <c r="BH169"/>
  <c r="BG169"/>
  <c r="BF169"/>
  <c r="T169"/>
  <c r="T168"/>
  <c r="R169"/>
  <c r="R168"/>
  <c r="P169"/>
  <c r="P168"/>
  <c r="BI167"/>
  <c r="BH167"/>
  <c r="BG167"/>
  <c r="BF167"/>
  <c r="T167"/>
  <c r="R167"/>
  <c r="P167"/>
  <c r="BI165"/>
  <c r="BH165"/>
  <c r="BG165"/>
  <c r="BF165"/>
  <c r="T165"/>
  <c r="R165"/>
  <c r="P165"/>
  <c r="BI164"/>
  <c r="BH164"/>
  <c r="BG164"/>
  <c r="BF164"/>
  <c r="T164"/>
  <c r="R164"/>
  <c r="P164"/>
  <c r="BI163"/>
  <c r="BH163"/>
  <c r="BG163"/>
  <c r="BF163"/>
  <c r="T163"/>
  <c r="R163"/>
  <c r="P163"/>
  <c r="BI155"/>
  <c r="BH155"/>
  <c r="BG155"/>
  <c r="BF155"/>
  <c r="T155"/>
  <c r="T154"/>
  <c r="R155"/>
  <c r="R154"/>
  <c r="P155"/>
  <c r="P154"/>
  <c r="BI152"/>
  <c r="BH152"/>
  <c r="BG152"/>
  <c r="BF152"/>
  <c r="T152"/>
  <c r="R152"/>
  <c r="P152"/>
  <c r="BI147"/>
  <c r="BH147"/>
  <c r="BG147"/>
  <c r="BF147"/>
  <c r="T147"/>
  <c r="R147"/>
  <c r="P147"/>
  <c r="BI142"/>
  <c r="BH142"/>
  <c r="BG142"/>
  <c r="BF142"/>
  <c r="T142"/>
  <c r="R142"/>
  <c r="P142"/>
  <c r="BI139"/>
  <c r="BH139"/>
  <c r="BG139"/>
  <c r="BF139"/>
  <c r="T139"/>
  <c r="R139"/>
  <c r="P139"/>
  <c r="BI133"/>
  <c r="BH133"/>
  <c r="BG133"/>
  <c r="BF133"/>
  <c r="T133"/>
  <c r="R133"/>
  <c r="P133"/>
  <c r="J127"/>
  <c r="F127"/>
  <c r="F125"/>
  <c r="E123"/>
  <c r="J93"/>
  <c r="F93"/>
  <c r="F91"/>
  <c r="E89"/>
  <c r="J26"/>
  <c r="E26"/>
  <c r="J94"/>
  <c r="J25"/>
  <c r="J20"/>
  <c r="E20"/>
  <c r="F128"/>
  <c r="J19"/>
  <c r="J14"/>
  <c r="J125"/>
  <c r="E7"/>
  <c r="E85"/>
  <c i="11" r="J39"/>
  <c r="J38"/>
  <c i="1" r="AY105"/>
  <c i="11" r="J37"/>
  <c i="1" r="AX105"/>
  <c i="11" r="BI137"/>
  <c r="BH137"/>
  <c r="BG137"/>
  <c r="BF137"/>
  <c r="T137"/>
  <c r="T136"/>
  <c r="R137"/>
  <c r="R136"/>
  <c r="P137"/>
  <c r="P136"/>
  <c r="BI132"/>
  <c r="BH132"/>
  <c r="BG132"/>
  <c r="BF132"/>
  <c r="T132"/>
  <c r="T131"/>
  <c r="R132"/>
  <c r="R131"/>
  <c r="P132"/>
  <c r="P131"/>
  <c r="BI130"/>
  <c r="BH130"/>
  <c r="BG130"/>
  <c r="BF130"/>
  <c r="T130"/>
  <c r="T129"/>
  <c r="R130"/>
  <c r="R129"/>
  <c r="P130"/>
  <c r="P129"/>
  <c r="BI128"/>
  <c r="BH128"/>
  <c r="BG128"/>
  <c r="BF128"/>
  <c r="T128"/>
  <c r="T127"/>
  <c r="T126"/>
  <c r="T125"/>
  <c r="R128"/>
  <c r="R127"/>
  <c r="R126"/>
  <c r="R125"/>
  <c r="P128"/>
  <c r="P127"/>
  <c r="P126"/>
  <c r="P125"/>
  <c i="1" r="AU105"/>
  <c i="11" r="J121"/>
  <c r="F121"/>
  <c r="F119"/>
  <c r="E117"/>
  <c r="J93"/>
  <c r="F93"/>
  <c r="F91"/>
  <c r="E89"/>
  <c r="J26"/>
  <c r="E26"/>
  <c r="J122"/>
  <c r="J25"/>
  <c r="J20"/>
  <c r="E20"/>
  <c r="F122"/>
  <c r="J19"/>
  <c r="J14"/>
  <c r="J119"/>
  <c r="E7"/>
  <c r="E113"/>
  <c i="10" r="J135"/>
  <c r="J134"/>
  <c r="J39"/>
  <c r="J38"/>
  <c i="1" r="AY104"/>
  <c i="10" r="J37"/>
  <c i="1" r="AX104"/>
  <c i="10"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1"/>
  <c r="BH221"/>
  <c r="BG221"/>
  <c r="BF221"/>
  <c r="T221"/>
  <c r="T220"/>
  <c r="R221"/>
  <c r="R220"/>
  <c r="P221"/>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7"/>
  <c r="BH207"/>
  <c r="BG207"/>
  <c r="BF207"/>
  <c r="T207"/>
  <c r="R207"/>
  <c r="P207"/>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4"/>
  <c r="BH164"/>
  <c r="BG164"/>
  <c r="BF164"/>
  <c r="T164"/>
  <c r="T163"/>
  <c r="R164"/>
  <c r="R163"/>
  <c r="P164"/>
  <c r="P163"/>
  <c r="BI161"/>
  <c r="BH161"/>
  <c r="BG161"/>
  <c r="BF161"/>
  <c r="T161"/>
  <c r="R161"/>
  <c r="P161"/>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J100"/>
  <c r="J99"/>
  <c r="J129"/>
  <c r="F129"/>
  <c r="F127"/>
  <c r="E125"/>
  <c r="J93"/>
  <c r="F93"/>
  <c r="F91"/>
  <c r="E89"/>
  <c r="J26"/>
  <c r="E26"/>
  <c r="J94"/>
  <c r="J25"/>
  <c r="J20"/>
  <c r="E20"/>
  <c r="F130"/>
  <c r="J19"/>
  <c r="J14"/>
  <c r="J91"/>
  <c r="E7"/>
  <c r="E121"/>
  <c i="9" r="J39"/>
  <c r="J38"/>
  <c i="1" r="AY103"/>
  <c i="9" r="J37"/>
  <c i="1" r="AX103"/>
  <c i="9"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7"/>
  <c r="BH157"/>
  <c r="BG157"/>
  <c r="BF157"/>
  <c r="T157"/>
  <c r="R157"/>
  <c r="P157"/>
  <c r="BI156"/>
  <c r="BH156"/>
  <c r="BG156"/>
  <c r="BF156"/>
  <c r="T156"/>
  <c r="R156"/>
  <c r="P156"/>
  <c r="BI154"/>
  <c r="BH154"/>
  <c r="BG154"/>
  <c r="BF154"/>
  <c r="T154"/>
  <c r="T153"/>
  <c r="R154"/>
  <c r="R153"/>
  <c r="P154"/>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J121"/>
  <c r="F121"/>
  <c r="F119"/>
  <c r="E117"/>
  <c r="J93"/>
  <c r="F93"/>
  <c r="F91"/>
  <c r="E89"/>
  <c r="J26"/>
  <c r="E26"/>
  <c r="J94"/>
  <c r="J25"/>
  <c r="J20"/>
  <c r="E20"/>
  <c r="F122"/>
  <c r="J19"/>
  <c r="J14"/>
  <c r="J91"/>
  <c r="E7"/>
  <c r="E113"/>
  <c i="8" r="J39"/>
  <c r="J38"/>
  <c i="1" r="AY102"/>
  <c i="8" r="J37"/>
  <c i="1" r="AX102"/>
  <c i="8" r="BI421"/>
  <c r="BH421"/>
  <c r="BG421"/>
  <c r="BF421"/>
  <c r="T421"/>
  <c r="R421"/>
  <c r="P421"/>
  <c r="BI420"/>
  <c r="BH420"/>
  <c r="BG420"/>
  <c r="BF420"/>
  <c r="T420"/>
  <c r="R420"/>
  <c r="P420"/>
  <c r="BI419"/>
  <c r="BH419"/>
  <c r="BG419"/>
  <c r="BF419"/>
  <c r="T419"/>
  <c r="R419"/>
  <c r="P419"/>
  <c r="BI417"/>
  <c r="BH417"/>
  <c r="BG417"/>
  <c r="BF417"/>
  <c r="T417"/>
  <c r="R417"/>
  <c r="P417"/>
  <c r="BI416"/>
  <c r="BH416"/>
  <c r="BG416"/>
  <c r="BF416"/>
  <c r="T416"/>
  <c r="R416"/>
  <c r="P416"/>
  <c r="BI415"/>
  <c r="BH415"/>
  <c r="BG415"/>
  <c r="BF415"/>
  <c r="T415"/>
  <c r="R415"/>
  <c r="P415"/>
  <c r="BI412"/>
  <c r="BH412"/>
  <c r="BG412"/>
  <c r="BF412"/>
  <c r="T412"/>
  <c r="R412"/>
  <c r="P412"/>
  <c r="BI410"/>
  <c r="BH410"/>
  <c r="BG410"/>
  <c r="BF410"/>
  <c r="T410"/>
  <c r="R410"/>
  <c r="P410"/>
  <c r="BI408"/>
  <c r="BH408"/>
  <c r="BG408"/>
  <c r="BF408"/>
  <c r="T408"/>
  <c r="R408"/>
  <c r="P408"/>
  <c r="BI406"/>
  <c r="BH406"/>
  <c r="BG406"/>
  <c r="BF406"/>
  <c r="T406"/>
  <c r="R406"/>
  <c r="P406"/>
  <c r="BI405"/>
  <c r="BH405"/>
  <c r="BG405"/>
  <c r="BF405"/>
  <c r="T405"/>
  <c r="R405"/>
  <c r="P405"/>
  <c r="BI403"/>
  <c r="BH403"/>
  <c r="BG403"/>
  <c r="BF403"/>
  <c r="T403"/>
  <c r="R403"/>
  <c r="P403"/>
  <c r="BI401"/>
  <c r="BH401"/>
  <c r="BG401"/>
  <c r="BF401"/>
  <c r="T401"/>
  <c r="R401"/>
  <c r="P401"/>
  <c r="BI399"/>
  <c r="BH399"/>
  <c r="BG399"/>
  <c r="BF399"/>
  <c r="T399"/>
  <c r="R399"/>
  <c r="P399"/>
  <c r="BI398"/>
  <c r="BH398"/>
  <c r="BG398"/>
  <c r="BF398"/>
  <c r="T398"/>
  <c r="R398"/>
  <c r="P398"/>
  <c r="BI396"/>
  <c r="BH396"/>
  <c r="BG396"/>
  <c r="BF396"/>
  <c r="T396"/>
  <c r="R396"/>
  <c r="P396"/>
  <c r="BI394"/>
  <c r="BH394"/>
  <c r="BG394"/>
  <c r="BF394"/>
  <c r="T394"/>
  <c r="R394"/>
  <c r="P394"/>
  <c r="BI393"/>
  <c r="BH393"/>
  <c r="BG393"/>
  <c r="BF393"/>
  <c r="T393"/>
  <c r="R393"/>
  <c r="P393"/>
  <c r="BI391"/>
  <c r="BH391"/>
  <c r="BG391"/>
  <c r="BF391"/>
  <c r="T391"/>
  <c r="R391"/>
  <c r="P391"/>
  <c r="BI389"/>
  <c r="BH389"/>
  <c r="BG389"/>
  <c r="BF389"/>
  <c r="T389"/>
  <c r="R389"/>
  <c r="P389"/>
  <c r="BI387"/>
  <c r="BH387"/>
  <c r="BG387"/>
  <c r="BF387"/>
  <c r="T387"/>
  <c r="R387"/>
  <c r="P387"/>
  <c r="BI385"/>
  <c r="BH385"/>
  <c r="BG385"/>
  <c r="BF385"/>
  <c r="T385"/>
  <c r="R385"/>
  <c r="P385"/>
  <c r="BI383"/>
  <c r="BH383"/>
  <c r="BG383"/>
  <c r="BF383"/>
  <c r="T383"/>
  <c r="R383"/>
  <c r="P383"/>
  <c r="BI381"/>
  <c r="BH381"/>
  <c r="BG381"/>
  <c r="BF381"/>
  <c r="T381"/>
  <c r="R381"/>
  <c r="P381"/>
  <c r="BI379"/>
  <c r="BH379"/>
  <c r="BG379"/>
  <c r="BF379"/>
  <c r="T379"/>
  <c r="R379"/>
  <c r="P379"/>
  <c r="BI378"/>
  <c r="BH378"/>
  <c r="BG378"/>
  <c r="BF378"/>
  <c r="T378"/>
  <c r="R378"/>
  <c r="P378"/>
  <c r="BI376"/>
  <c r="BH376"/>
  <c r="BG376"/>
  <c r="BF376"/>
  <c r="T376"/>
  <c r="R376"/>
  <c r="P376"/>
  <c r="BI373"/>
  <c r="BH373"/>
  <c r="BG373"/>
  <c r="BF373"/>
  <c r="T373"/>
  <c r="R373"/>
  <c r="P373"/>
  <c r="BI371"/>
  <c r="BH371"/>
  <c r="BG371"/>
  <c r="BF371"/>
  <c r="T371"/>
  <c r="R371"/>
  <c r="P371"/>
  <c r="BI368"/>
  <c r="BH368"/>
  <c r="BG368"/>
  <c r="BF368"/>
  <c r="T368"/>
  <c r="R368"/>
  <c r="P368"/>
  <c r="BI366"/>
  <c r="BH366"/>
  <c r="BG366"/>
  <c r="BF366"/>
  <c r="T366"/>
  <c r="R366"/>
  <c r="P366"/>
  <c r="BI364"/>
  <c r="BH364"/>
  <c r="BG364"/>
  <c r="BF364"/>
  <c r="T364"/>
  <c r="R364"/>
  <c r="P364"/>
  <c r="BI362"/>
  <c r="BH362"/>
  <c r="BG362"/>
  <c r="BF362"/>
  <c r="T362"/>
  <c r="R362"/>
  <c r="P362"/>
  <c r="BI360"/>
  <c r="BH360"/>
  <c r="BG360"/>
  <c r="BF360"/>
  <c r="T360"/>
  <c r="R360"/>
  <c r="P360"/>
  <c r="BI358"/>
  <c r="BH358"/>
  <c r="BG358"/>
  <c r="BF358"/>
  <c r="T358"/>
  <c r="R358"/>
  <c r="P358"/>
  <c r="BI356"/>
  <c r="BH356"/>
  <c r="BG356"/>
  <c r="BF356"/>
  <c r="T356"/>
  <c r="R356"/>
  <c r="P356"/>
  <c r="BI354"/>
  <c r="BH354"/>
  <c r="BG354"/>
  <c r="BF354"/>
  <c r="T354"/>
  <c r="R354"/>
  <c r="P354"/>
  <c r="BI353"/>
  <c r="BH353"/>
  <c r="BG353"/>
  <c r="BF353"/>
  <c r="T353"/>
  <c r="R353"/>
  <c r="P353"/>
  <c r="BI351"/>
  <c r="BH351"/>
  <c r="BG351"/>
  <c r="BF351"/>
  <c r="T351"/>
  <c r="R351"/>
  <c r="P351"/>
  <c r="BI349"/>
  <c r="BH349"/>
  <c r="BG349"/>
  <c r="BF349"/>
  <c r="T349"/>
  <c r="R349"/>
  <c r="P349"/>
  <c r="BI347"/>
  <c r="BH347"/>
  <c r="BG347"/>
  <c r="BF347"/>
  <c r="T347"/>
  <c r="R347"/>
  <c r="P347"/>
  <c r="BI344"/>
  <c r="BH344"/>
  <c r="BG344"/>
  <c r="BF344"/>
  <c r="T344"/>
  <c r="R344"/>
  <c r="P344"/>
  <c r="BI342"/>
  <c r="BH342"/>
  <c r="BG342"/>
  <c r="BF342"/>
  <c r="T342"/>
  <c r="R342"/>
  <c r="P342"/>
  <c r="BI341"/>
  <c r="BH341"/>
  <c r="BG341"/>
  <c r="BF341"/>
  <c r="T341"/>
  <c r="R341"/>
  <c r="P341"/>
  <c r="BI339"/>
  <c r="BH339"/>
  <c r="BG339"/>
  <c r="BF339"/>
  <c r="T339"/>
  <c r="R339"/>
  <c r="P339"/>
  <c r="BI337"/>
  <c r="BH337"/>
  <c r="BG337"/>
  <c r="BF337"/>
  <c r="T337"/>
  <c r="R337"/>
  <c r="P337"/>
  <c r="BI335"/>
  <c r="BH335"/>
  <c r="BG335"/>
  <c r="BF335"/>
  <c r="T335"/>
  <c r="R335"/>
  <c r="P335"/>
  <c r="BI334"/>
  <c r="BH334"/>
  <c r="BG334"/>
  <c r="BF334"/>
  <c r="T334"/>
  <c r="R334"/>
  <c r="P334"/>
  <c r="BI332"/>
  <c r="BH332"/>
  <c r="BG332"/>
  <c r="BF332"/>
  <c r="T332"/>
  <c r="R332"/>
  <c r="P332"/>
  <c r="BI330"/>
  <c r="BH330"/>
  <c r="BG330"/>
  <c r="BF330"/>
  <c r="T330"/>
  <c r="R330"/>
  <c r="P330"/>
  <c r="BI328"/>
  <c r="BH328"/>
  <c r="BG328"/>
  <c r="BF328"/>
  <c r="T328"/>
  <c r="R328"/>
  <c r="P328"/>
  <c r="BI327"/>
  <c r="BH327"/>
  <c r="BG327"/>
  <c r="BF327"/>
  <c r="T327"/>
  <c r="R327"/>
  <c r="P327"/>
  <c r="BI325"/>
  <c r="BH325"/>
  <c r="BG325"/>
  <c r="BF325"/>
  <c r="T325"/>
  <c r="R325"/>
  <c r="P325"/>
  <c r="BI322"/>
  <c r="BH322"/>
  <c r="BG322"/>
  <c r="BF322"/>
  <c r="T322"/>
  <c r="R322"/>
  <c r="P322"/>
  <c r="BI321"/>
  <c r="BH321"/>
  <c r="BG321"/>
  <c r="BF321"/>
  <c r="T321"/>
  <c r="R321"/>
  <c r="P321"/>
  <c r="BI319"/>
  <c r="BH319"/>
  <c r="BG319"/>
  <c r="BF319"/>
  <c r="T319"/>
  <c r="R319"/>
  <c r="P319"/>
  <c r="BI317"/>
  <c r="BH317"/>
  <c r="BG317"/>
  <c r="BF317"/>
  <c r="T317"/>
  <c r="R317"/>
  <c r="P317"/>
  <c r="BI316"/>
  <c r="BH316"/>
  <c r="BG316"/>
  <c r="BF316"/>
  <c r="T316"/>
  <c r="R316"/>
  <c r="P316"/>
  <c r="BI314"/>
  <c r="BH314"/>
  <c r="BG314"/>
  <c r="BF314"/>
  <c r="T314"/>
  <c r="R314"/>
  <c r="P314"/>
  <c r="BI312"/>
  <c r="BH312"/>
  <c r="BG312"/>
  <c r="BF312"/>
  <c r="T312"/>
  <c r="R312"/>
  <c r="P312"/>
  <c r="BI310"/>
  <c r="BH310"/>
  <c r="BG310"/>
  <c r="BF310"/>
  <c r="T310"/>
  <c r="R310"/>
  <c r="P310"/>
  <c r="BI308"/>
  <c r="BH308"/>
  <c r="BG308"/>
  <c r="BF308"/>
  <c r="T308"/>
  <c r="R308"/>
  <c r="P308"/>
  <c r="BI305"/>
  <c r="BH305"/>
  <c r="BG305"/>
  <c r="BF305"/>
  <c r="T305"/>
  <c r="R305"/>
  <c r="P305"/>
  <c r="BI303"/>
  <c r="BH303"/>
  <c r="BG303"/>
  <c r="BF303"/>
  <c r="T303"/>
  <c r="R303"/>
  <c r="P303"/>
  <c r="BI302"/>
  <c r="BH302"/>
  <c r="BG302"/>
  <c r="BF302"/>
  <c r="T302"/>
  <c r="R302"/>
  <c r="P302"/>
  <c r="BI300"/>
  <c r="BH300"/>
  <c r="BG300"/>
  <c r="BF300"/>
  <c r="T300"/>
  <c r="R300"/>
  <c r="P300"/>
  <c r="BI298"/>
  <c r="BH298"/>
  <c r="BG298"/>
  <c r="BF298"/>
  <c r="T298"/>
  <c r="R298"/>
  <c r="P298"/>
  <c r="BI297"/>
  <c r="BH297"/>
  <c r="BG297"/>
  <c r="BF297"/>
  <c r="T297"/>
  <c r="R297"/>
  <c r="P297"/>
  <c r="BI295"/>
  <c r="BH295"/>
  <c r="BG295"/>
  <c r="BF295"/>
  <c r="T295"/>
  <c r="R295"/>
  <c r="P295"/>
  <c r="BI293"/>
  <c r="BH293"/>
  <c r="BG293"/>
  <c r="BF293"/>
  <c r="T293"/>
  <c r="R293"/>
  <c r="P293"/>
  <c r="BI291"/>
  <c r="BH291"/>
  <c r="BG291"/>
  <c r="BF291"/>
  <c r="T291"/>
  <c r="R291"/>
  <c r="P291"/>
  <c r="BI289"/>
  <c r="BH289"/>
  <c r="BG289"/>
  <c r="BF289"/>
  <c r="T289"/>
  <c r="R289"/>
  <c r="P289"/>
  <c r="BI287"/>
  <c r="BH287"/>
  <c r="BG287"/>
  <c r="BF287"/>
  <c r="T287"/>
  <c r="R287"/>
  <c r="P287"/>
  <c r="BI285"/>
  <c r="BH285"/>
  <c r="BG285"/>
  <c r="BF285"/>
  <c r="T285"/>
  <c r="R285"/>
  <c r="P285"/>
  <c r="BI283"/>
  <c r="BH283"/>
  <c r="BG283"/>
  <c r="BF283"/>
  <c r="T283"/>
  <c r="R283"/>
  <c r="P283"/>
  <c r="BI281"/>
  <c r="BH281"/>
  <c r="BG281"/>
  <c r="BF281"/>
  <c r="T281"/>
  <c r="R281"/>
  <c r="P281"/>
  <c r="BI279"/>
  <c r="BH279"/>
  <c r="BG279"/>
  <c r="BF279"/>
  <c r="T279"/>
  <c r="R279"/>
  <c r="P279"/>
  <c r="BI277"/>
  <c r="BH277"/>
  <c r="BG277"/>
  <c r="BF277"/>
  <c r="T277"/>
  <c r="R277"/>
  <c r="P277"/>
  <c r="BI275"/>
  <c r="BH275"/>
  <c r="BG275"/>
  <c r="BF275"/>
  <c r="T275"/>
  <c r="R275"/>
  <c r="P275"/>
  <c r="BI273"/>
  <c r="BH273"/>
  <c r="BG273"/>
  <c r="BF273"/>
  <c r="T273"/>
  <c r="R273"/>
  <c r="P273"/>
  <c r="BI271"/>
  <c r="BH271"/>
  <c r="BG271"/>
  <c r="BF271"/>
  <c r="T271"/>
  <c r="R271"/>
  <c r="P271"/>
  <c r="BI269"/>
  <c r="BH269"/>
  <c r="BG269"/>
  <c r="BF269"/>
  <c r="T269"/>
  <c r="R269"/>
  <c r="P269"/>
  <c r="BI267"/>
  <c r="BH267"/>
  <c r="BG267"/>
  <c r="BF267"/>
  <c r="T267"/>
  <c r="R267"/>
  <c r="P267"/>
  <c r="BI265"/>
  <c r="BH265"/>
  <c r="BG265"/>
  <c r="BF265"/>
  <c r="T265"/>
  <c r="R265"/>
  <c r="P265"/>
  <c r="BI264"/>
  <c r="BH264"/>
  <c r="BG264"/>
  <c r="BF264"/>
  <c r="T264"/>
  <c r="R264"/>
  <c r="P264"/>
  <c r="BI262"/>
  <c r="BH262"/>
  <c r="BG262"/>
  <c r="BF262"/>
  <c r="T262"/>
  <c r="R262"/>
  <c r="P262"/>
  <c r="BI260"/>
  <c r="BH260"/>
  <c r="BG260"/>
  <c r="BF260"/>
  <c r="T260"/>
  <c r="R260"/>
  <c r="P260"/>
  <c r="BI257"/>
  <c r="BH257"/>
  <c r="BG257"/>
  <c r="BF257"/>
  <c r="T257"/>
  <c r="R257"/>
  <c r="P257"/>
  <c r="BI255"/>
  <c r="BH255"/>
  <c r="BG255"/>
  <c r="BF255"/>
  <c r="T255"/>
  <c r="R255"/>
  <c r="P255"/>
  <c r="BI254"/>
  <c r="BH254"/>
  <c r="BG254"/>
  <c r="BF254"/>
  <c r="T254"/>
  <c r="R254"/>
  <c r="P254"/>
  <c r="BI252"/>
  <c r="BH252"/>
  <c r="BG252"/>
  <c r="BF252"/>
  <c r="T252"/>
  <c r="R252"/>
  <c r="P252"/>
  <c r="BI250"/>
  <c r="BH250"/>
  <c r="BG250"/>
  <c r="BF250"/>
  <c r="T250"/>
  <c r="R250"/>
  <c r="P250"/>
  <c r="BI247"/>
  <c r="BH247"/>
  <c r="BG247"/>
  <c r="BF247"/>
  <c r="T247"/>
  <c r="R247"/>
  <c r="P247"/>
  <c r="BI245"/>
  <c r="BH245"/>
  <c r="BG245"/>
  <c r="BF245"/>
  <c r="T245"/>
  <c r="R245"/>
  <c r="P245"/>
  <c r="BI244"/>
  <c r="BH244"/>
  <c r="BG244"/>
  <c r="BF244"/>
  <c r="T244"/>
  <c r="R244"/>
  <c r="P244"/>
  <c r="BI242"/>
  <c r="BH242"/>
  <c r="BG242"/>
  <c r="BF242"/>
  <c r="T242"/>
  <c r="R242"/>
  <c r="P242"/>
  <c r="BI240"/>
  <c r="BH240"/>
  <c r="BG240"/>
  <c r="BF240"/>
  <c r="T240"/>
  <c r="R240"/>
  <c r="P240"/>
  <c r="BI237"/>
  <c r="BH237"/>
  <c r="BG237"/>
  <c r="BF237"/>
  <c r="T237"/>
  <c r="R237"/>
  <c r="P237"/>
  <c r="BI235"/>
  <c r="BH235"/>
  <c r="BG235"/>
  <c r="BF235"/>
  <c r="T235"/>
  <c r="R235"/>
  <c r="P235"/>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1"/>
  <c r="BH221"/>
  <c r="BG221"/>
  <c r="BF221"/>
  <c r="T221"/>
  <c r="R221"/>
  <c r="P221"/>
  <c r="BI219"/>
  <c r="BH219"/>
  <c r="BG219"/>
  <c r="BF219"/>
  <c r="T219"/>
  <c r="R219"/>
  <c r="P219"/>
  <c r="BI218"/>
  <c r="BH218"/>
  <c r="BG218"/>
  <c r="BF218"/>
  <c r="T218"/>
  <c r="R218"/>
  <c r="P218"/>
  <c r="BI216"/>
  <c r="BH216"/>
  <c r="BG216"/>
  <c r="BF216"/>
  <c r="T216"/>
  <c r="R216"/>
  <c r="P216"/>
  <c r="BI214"/>
  <c r="BH214"/>
  <c r="BG214"/>
  <c r="BF214"/>
  <c r="T214"/>
  <c r="R214"/>
  <c r="P214"/>
  <c r="BI211"/>
  <c r="BH211"/>
  <c r="BG211"/>
  <c r="BF211"/>
  <c r="T211"/>
  <c r="R211"/>
  <c r="P211"/>
  <c r="BI209"/>
  <c r="BH209"/>
  <c r="BG209"/>
  <c r="BF209"/>
  <c r="T209"/>
  <c r="R209"/>
  <c r="P209"/>
  <c r="BI206"/>
  <c r="BH206"/>
  <c r="BG206"/>
  <c r="BF206"/>
  <c r="T206"/>
  <c r="T205"/>
  <c r="R206"/>
  <c r="R205"/>
  <c r="P206"/>
  <c r="P205"/>
  <c r="BI203"/>
  <c r="BH203"/>
  <c r="BG203"/>
  <c r="BF203"/>
  <c r="T203"/>
  <c r="R203"/>
  <c r="P203"/>
  <c r="BI201"/>
  <c r="BH201"/>
  <c r="BG201"/>
  <c r="BF201"/>
  <c r="T201"/>
  <c r="R201"/>
  <c r="P201"/>
  <c r="BI198"/>
  <c r="BH198"/>
  <c r="BG198"/>
  <c r="BF198"/>
  <c r="T198"/>
  <c r="R198"/>
  <c r="P198"/>
  <c r="BI196"/>
  <c r="BH196"/>
  <c r="BG196"/>
  <c r="BF196"/>
  <c r="T196"/>
  <c r="R196"/>
  <c r="P196"/>
  <c r="BI194"/>
  <c r="BH194"/>
  <c r="BG194"/>
  <c r="BF194"/>
  <c r="T194"/>
  <c r="R194"/>
  <c r="P194"/>
  <c r="BI191"/>
  <c r="BH191"/>
  <c r="BG191"/>
  <c r="BF191"/>
  <c r="T191"/>
  <c r="R191"/>
  <c r="P191"/>
  <c r="BI189"/>
  <c r="BH189"/>
  <c r="BG189"/>
  <c r="BF189"/>
  <c r="T189"/>
  <c r="R189"/>
  <c r="P189"/>
  <c r="BI187"/>
  <c r="BH187"/>
  <c r="BG187"/>
  <c r="BF187"/>
  <c r="T187"/>
  <c r="R187"/>
  <c r="P187"/>
  <c r="BI184"/>
  <c r="BH184"/>
  <c r="BG184"/>
  <c r="BF184"/>
  <c r="T184"/>
  <c r="R184"/>
  <c r="P184"/>
  <c r="BI182"/>
  <c r="BH182"/>
  <c r="BG182"/>
  <c r="BF182"/>
  <c r="T182"/>
  <c r="R182"/>
  <c r="P182"/>
  <c r="BI180"/>
  <c r="BH180"/>
  <c r="BG180"/>
  <c r="BF180"/>
  <c r="T180"/>
  <c r="R180"/>
  <c r="P180"/>
  <c r="BI178"/>
  <c r="BH178"/>
  <c r="BG178"/>
  <c r="BF178"/>
  <c r="T178"/>
  <c r="R178"/>
  <c r="P178"/>
  <c r="BI177"/>
  <c r="BH177"/>
  <c r="BG177"/>
  <c r="BF177"/>
  <c r="T177"/>
  <c r="R177"/>
  <c r="P177"/>
  <c r="BI175"/>
  <c r="BH175"/>
  <c r="BG175"/>
  <c r="BF175"/>
  <c r="T175"/>
  <c r="R175"/>
  <c r="P175"/>
  <c r="BI173"/>
  <c r="BH173"/>
  <c r="BG173"/>
  <c r="BF173"/>
  <c r="T173"/>
  <c r="R173"/>
  <c r="P173"/>
  <c r="BI170"/>
  <c r="BH170"/>
  <c r="BG170"/>
  <c r="BF170"/>
  <c r="T170"/>
  <c r="R170"/>
  <c r="P170"/>
  <c r="BI168"/>
  <c r="BH168"/>
  <c r="BG168"/>
  <c r="BF168"/>
  <c r="T168"/>
  <c r="R168"/>
  <c r="P168"/>
  <c r="BI166"/>
  <c r="BH166"/>
  <c r="BG166"/>
  <c r="BF166"/>
  <c r="T166"/>
  <c r="R166"/>
  <c r="P166"/>
  <c r="BI163"/>
  <c r="BH163"/>
  <c r="BG163"/>
  <c r="BF163"/>
  <c r="T163"/>
  <c r="T162"/>
  <c r="R163"/>
  <c r="R162"/>
  <c r="P163"/>
  <c r="P162"/>
  <c r="BI160"/>
  <c r="BH160"/>
  <c r="BG160"/>
  <c r="BF160"/>
  <c r="T160"/>
  <c r="T159"/>
  <c r="R160"/>
  <c r="R159"/>
  <c r="P160"/>
  <c r="P159"/>
  <c r="BI158"/>
  <c r="BH158"/>
  <c r="BG158"/>
  <c r="BF158"/>
  <c r="T158"/>
  <c r="R158"/>
  <c r="P158"/>
  <c r="BI156"/>
  <c r="BH156"/>
  <c r="BG156"/>
  <c r="BF156"/>
  <c r="T156"/>
  <c r="R156"/>
  <c r="P156"/>
  <c r="BI153"/>
  <c r="BH153"/>
  <c r="BG153"/>
  <c r="BF153"/>
  <c r="T153"/>
  <c r="R153"/>
  <c r="P153"/>
  <c r="BI151"/>
  <c r="BH151"/>
  <c r="BG151"/>
  <c r="BF151"/>
  <c r="T151"/>
  <c r="R151"/>
  <c r="P151"/>
  <c r="BI150"/>
  <c r="BH150"/>
  <c r="BG150"/>
  <c r="BF150"/>
  <c r="T150"/>
  <c r="R150"/>
  <c r="P150"/>
  <c r="BI148"/>
  <c r="BH148"/>
  <c r="BG148"/>
  <c r="BF148"/>
  <c r="T148"/>
  <c r="R148"/>
  <c r="P148"/>
  <c r="F140"/>
  <c r="E138"/>
  <c r="F91"/>
  <c r="E89"/>
  <c r="J26"/>
  <c r="E26"/>
  <c r="J94"/>
  <c r="J25"/>
  <c r="J23"/>
  <c r="E23"/>
  <c r="J142"/>
  <c r="J22"/>
  <c r="J20"/>
  <c r="E20"/>
  <c r="F94"/>
  <c r="J19"/>
  <c r="J17"/>
  <c r="E17"/>
  <c r="F142"/>
  <c r="J16"/>
  <c r="J14"/>
  <c r="J140"/>
  <c r="E7"/>
  <c r="E85"/>
  <c i="7" r="J39"/>
  <c r="J38"/>
  <c i="1" r="AY101"/>
  <c i="7" r="J37"/>
  <c i="1" r="AX101"/>
  <c i="7"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J118"/>
  <c r="F118"/>
  <c r="F116"/>
  <c r="E114"/>
  <c r="J93"/>
  <c r="F93"/>
  <c r="F91"/>
  <c r="E89"/>
  <c r="J26"/>
  <c r="E26"/>
  <c r="J119"/>
  <c r="J25"/>
  <c r="J20"/>
  <c r="E20"/>
  <c r="F119"/>
  <c r="J19"/>
  <c r="J14"/>
  <c r="J116"/>
  <c r="E7"/>
  <c r="E85"/>
  <c i="6" r="J39"/>
  <c r="J38"/>
  <c i="1" r="AY100"/>
  <c i="6" r="J37"/>
  <c i="1" r="AX100"/>
  <c i="6"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8"/>
  <c r="BH198"/>
  <c r="BG198"/>
  <c r="BF198"/>
  <c r="T198"/>
  <c r="T197"/>
  <c r="R198"/>
  <c r="R197"/>
  <c r="P198"/>
  <c r="P197"/>
  <c r="BI196"/>
  <c r="BH196"/>
  <c r="BG196"/>
  <c r="BF196"/>
  <c r="T196"/>
  <c r="T195"/>
  <c r="R196"/>
  <c r="R195"/>
  <c r="P196"/>
  <c r="P195"/>
  <c r="BI194"/>
  <c r="BH194"/>
  <c r="BG194"/>
  <c r="BF194"/>
  <c r="T194"/>
  <c r="T193"/>
  <c r="R194"/>
  <c r="R193"/>
  <c r="P194"/>
  <c r="P193"/>
  <c r="BI192"/>
  <c r="BH192"/>
  <c r="BG192"/>
  <c r="BF192"/>
  <c r="T192"/>
  <c r="T191"/>
  <c r="R192"/>
  <c r="R191"/>
  <c r="P192"/>
  <c r="P191"/>
  <c r="BI190"/>
  <c r="BH190"/>
  <c r="BG190"/>
  <c r="BF190"/>
  <c r="T190"/>
  <c r="T189"/>
  <c r="T188"/>
  <c r="R190"/>
  <c r="R189"/>
  <c r="R188"/>
  <c r="P190"/>
  <c r="P189"/>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1"/>
  <c r="BH181"/>
  <c r="BG181"/>
  <c r="BF181"/>
  <c r="T181"/>
  <c r="R181"/>
  <c r="P181"/>
  <c r="BI180"/>
  <c r="BH180"/>
  <c r="BG180"/>
  <c r="BF180"/>
  <c r="T180"/>
  <c r="R180"/>
  <c r="P180"/>
  <c r="BI179"/>
  <c r="BH179"/>
  <c r="BG179"/>
  <c r="BF179"/>
  <c r="T179"/>
  <c r="R179"/>
  <c r="P179"/>
  <c r="BI177"/>
  <c r="BH177"/>
  <c r="BG177"/>
  <c r="BF177"/>
  <c r="T177"/>
  <c r="R177"/>
  <c r="P177"/>
  <c r="BI176"/>
  <c r="BH176"/>
  <c r="BG176"/>
  <c r="BF176"/>
  <c r="T176"/>
  <c r="R176"/>
  <c r="P176"/>
  <c r="BI175"/>
  <c r="BH175"/>
  <c r="BG175"/>
  <c r="BF175"/>
  <c r="T175"/>
  <c r="R175"/>
  <c r="P175"/>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J129"/>
  <c r="F129"/>
  <c r="F127"/>
  <c r="E125"/>
  <c r="J93"/>
  <c r="F93"/>
  <c r="F91"/>
  <c r="E89"/>
  <c r="J26"/>
  <c r="E26"/>
  <c r="J130"/>
  <c r="J25"/>
  <c r="J20"/>
  <c r="E20"/>
  <c r="F130"/>
  <c r="J19"/>
  <c r="J14"/>
  <c r="J127"/>
  <c r="E7"/>
  <c r="E85"/>
  <c i="5" r="J39"/>
  <c r="J38"/>
  <c i="1" r="AY99"/>
  <c i="5" r="J37"/>
  <c i="1" r="AX99"/>
  <c i="5"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J116"/>
  <c r="F116"/>
  <c r="F114"/>
  <c r="E112"/>
  <c r="J93"/>
  <c r="F93"/>
  <c r="F91"/>
  <c r="E89"/>
  <c r="J26"/>
  <c r="E26"/>
  <c r="J117"/>
  <c r="J25"/>
  <c r="J20"/>
  <c r="E20"/>
  <c r="F117"/>
  <c r="J19"/>
  <c r="J14"/>
  <c r="J91"/>
  <c r="E7"/>
  <c r="E85"/>
  <c i="4" r="J39"/>
  <c r="J38"/>
  <c i="1" r="AY98"/>
  <c i="4" r="J37"/>
  <c i="1" r="AX98"/>
  <c i="4" r="BI227"/>
  <c r="BH227"/>
  <c r="BG227"/>
  <c r="BF227"/>
  <c r="T227"/>
  <c r="T226"/>
  <c r="R227"/>
  <c r="R226"/>
  <c r="P227"/>
  <c r="P226"/>
  <c r="BI225"/>
  <c r="BH225"/>
  <c r="BG225"/>
  <c r="BF225"/>
  <c r="T225"/>
  <c r="R225"/>
  <c r="P225"/>
  <c r="BI224"/>
  <c r="BH224"/>
  <c r="BG224"/>
  <c r="BF224"/>
  <c r="T224"/>
  <c r="R224"/>
  <c r="P224"/>
  <c r="BI222"/>
  <c r="BH222"/>
  <c r="BG222"/>
  <c r="BF222"/>
  <c r="T222"/>
  <c r="R222"/>
  <c r="P222"/>
  <c r="BI221"/>
  <c r="BH221"/>
  <c r="BG221"/>
  <c r="BF221"/>
  <c r="T221"/>
  <c r="R221"/>
  <c r="P221"/>
  <c r="BI220"/>
  <c r="BH220"/>
  <c r="BG220"/>
  <c r="BF220"/>
  <c r="T220"/>
  <c r="R220"/>
  <c r="P220"/>
  <c r="BI218"/>
  <c r="BH218"/>
  <c r="BG218"/>
  <c r="BF218"/>
  <c r="T218"/>
  <c r="T217"/>
  <c r="R218"/>
  <c r="R217"/>
  <c r="P218"/>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F123"/>
  <c r="E121"/>
  <c r="F91"/>
  <c r="E89"/>
  <c r="J26"/>
  <c r="E26"/>
  <c r="J126"/>
  <c r="J25"/>
  <c r="J23"/>
  <c r="E23"/>
  <c r="J93"/>
  <c r="J22"/>
  <c r="J20"/>
  <c r="E20"/>
  <c r="F126"/>
  <c r="J19"/>
  <c r="J17"/>
  <c r="E17"/>
  <c r="F125"/>
  <c r="J16"/>
  <c r="J14"/>
  <c r="J123"/>
  <c r="E7"/>
  <c r="E117"/>
  <c i="3" r="J39"/>
  <c r="J38"/>
  <c i="1" r="AY97"/>
  <c i="3" r="J37"/>
  <c i="1" r="AX97"/>
  <c i="3"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J119"/>
  <c r="F119"/>
  <c r="F117"/>
  <c r="E115"/>
  <c r="J93"/>
  <c r="F93"/>
  <c r="F91"/>
  <c r="E89"/>
  <c r="J26"/>
  <c r="E26"/>
  <c r="J120"/>
  <c r="J25"/>
  <c r="J20"/>
  <c r="E20"/>
  <c r="F94"/>
  <c r="J19"/>
  <c r="J14"/>
  <c r="J117"/>
  <c r="E7"/>
  <c r="E85"/>
  <c i="2" r="J39"/>
  <c r="J38"/>
  <c i="1" r="AY96"/>
  <c i="2" r="J37"/>
  <c i="1" r="AX96"/>
  <c i="2" r="BI774"/>
  <c r="BH774"/>
  <c r="BG774"/>
  <c r="BF774"/>
  <c r="T774"/>
  <c r="R774"/>
  <c r="P774"/>
  <c r="BI772"/>
  <c r="BH772"/>
  <c r="BG772"/>
  <c r="BF772"/>
  <c r="T772"/>
  <c r="R772"/>
  <c r="P772"/>
  <c r="BI766"/>
  <c r="BH766"/>
  <c r="BG766"/>
  <c r="BF766"/>
  <c r="T766"/>
  <c r="R766"/>
  <c r="P766"/>
  <c r="BI763"/>
  <c r="BH763"/>
  <c r="BG763"/>
  <c r="BF763"/>
  <c r="T763"/>
  <c r="R763"/>
  <c r="P763"/>
  <c r="BI759"/>
  <c r="BH759"/>
  <c r="BG759"/>
  <c r="BF759"/>
  <c r="T759"/>
  <c r="R759"/>
  <c r="P759"/>
  <c r="BI722"/>
  <c r="BH722"/>
  <c r="BG722"/>
  <c r="BF722"/>
  <c r="T722"/>
  <c r="R722"/>
  <c r="P722"/>
  <c r="BI720"/>
  <c r="BH720"/>
  <c r="BG720"/>
  <c r="BF720"/>
  <c r="T720"/>
  <c r="R720"/>
  <c r="P720"/>
  <c r="BI713"/>
  <c r="BH713"/>
  <c r="BG713"/>
  <c r="BF713"/>
  <c r="T713"/>
  <c r="R713"/>
  <c r="P713"/>
  <c r="BI711"/>
  <c r="BH711"/>
  <c r="BG711"/>
  <c r="BF711"/>
  <c r="T711"/>
  <c r="R711"/>
  <c r="P711"/>
  <c r="BI709"/>
  <c r="BH709"/>
  <c r="BG709"/>
  <c r="BF709"/>
  <c r="T709"/>
  <c r="R709"/>
  <c r="P709"/>
  <c r="BI708"/>
  <c r="BH708"/>
  <c r="BG708"/>
  <c r="BF708"/>
  <c r="T708"/>
  <c r="R708"/>
  <c r="P708"/>
  <c r="BI706"/>
  <c r="BH706"/>
  <c r="BG706"/>
  <c r="BF706"/>
  <c r="T706"/>
  <c r="R706"/>
  <c r="P706"/>
  <c r="BI704"/>
  <c r="BH704"/>
  <c r="BG704"/>
  <c r="BF704"/>
  <c r="T704"/>
  <c r="R704"/>
  <c r="P704"/>
  <c r="BI702"/>
  <c r="BH702"/>
  <c r="BG702"/>
  <c r="BF702"/>
  <c r="T702"/>
  <c r="R702"/>
  <c r="P702"/>
  <c r="BI700"/>
  <c r="BH700"/>
  <c r="BG700"/>
  <c r="BF700"/>
  <c r="T700"/>
  <c r="R700"/>
  <c r="P700"/>
  <c r="BI698"/>
  <c r="BH698"/>
  <c r="BG698"/>
  <c r="BF698"/>
  <c r="T698"/>
  <c r="R698"/>
  <c r="P698"/>
  <c r="BI692"/>
  <c r="BH692"/>
  <c r="BG692"/>
  <c r="BF692"/>
  <c r="T692"/>
  <c r="R692"/>
  <c r="P692"/>
  <c r="BI690"/>
  <c r="BH690"/>
  <c r="BG690"/>
  <c r="BF690"/>
  <c r="T690"/>
  <c r="R690"/>
  <c r="P690"/>
  <c r="BI683"/>
  <c r="BH683"/>
  <c r="BG683"/>
  <c r="BF683"/>
  <c r="T683"/>
  <c r="R683"/>
  <c r="P683"/>
  <c r="BI681"/>
  <c r="BH681"/>
  <c r="BG681"/>
  <c r="BF681"/>
  <c r="T681"/>
  <c r="R681"/>
  <c r="P681"/>
  <c r="BI679"/>
  <c r="BH679"/>
  <c r="BG679"/>
  <c r="BF679"/>
  <c r="T679"/>
  <c r="R679"/>
  <c r="P679"/>
  <c r="BI677"/>
  <c r="BH677"/>
  <c r="BG677"/>
  <c r="BF677"/>
  <c r="T677"/>
  <c r="R677"/>
  <c r="P677"/>
  <c r="BI673"/>
  <c r="BH673"/>
  <c r="BG673"/>
  <c r="BF673"/>
  <c r="T673"/>
  <c r="R673"/>
  <c r="P673"/>
  <c r="BI672"/>
  <c r="BH672"/>
  <c r="BG672"/>
  <c r="BF672"/>
  <c r="T672"/>
  <c r="R672"/>
  <c r="P672"/>
  <c r="BI671"/>
  <c r="BH671"/>
  <c r="BG671"/>
  <c r="BF671"/>
  <c r="T671"/>
  <c r="R671"/>
  <c r="P671"/>
  <c r="BI669"/>
  <c r="BH669"/>
  <c r="BG669"/>
  <c r="BF669"/>
  <c r="T669"/>
  <c r="R669"/>
  <c r="P669"/>
  <c r="BI667"/>
  <c r="BH667"/>
  <c r="BG667"/>
  <c r="BF667"/>
  <c r="T667"/>
  <c r="R667"/>
  <c r="P667"/>
  <c r="BI665"/>
  <c r="BH665"/>
  <c r="BG665"/>
  <c r="BF665"/>
  <c r="T665"/>
  <c r="R665"/>
  <c r="P665"/>
  <c r="BI663"/>
  <c r="BH663"/>
  <c r="BG663"/>
  <c r="BF663"/>
  <c r="T663"/>
  <c r="R663"/>
  <c r="P663"/>
  <c r="BI661"/>
  <c r="BH661"/>
  <c r="BG661"/>
  <c r="BF661"/>
  <c r="T661"/>
  <c r="R661"/>
  <c r="P661"/>
  <c r="BI659"/>
  <c r="BH659"/>
  <c r="BG659"/>
  <c r="BF659"/>
  <c r="T659"/>
  <c r="R659"/>
  <c r="P659"/>
  <c r="BI656"/>
  <c r="BH656"/>
  <c r="BG656"/>
  <c r="BF656"/>
  <c r="T656"/>
  <c r="R656"/>
  <c r="P656"/>
  <c r="BI654"/>
  <c r="BH654"/>
  <c r="BG654"/>
  <c r="BF654"/>
  <c r="T654"/>
  <c r="R654"/>
  <c r="P654"/>
  <c r="BI652"/>
  <c r="BH652"/>
  <c r="BG652"/>
  <c r="BF652"/>
  <c r="T652"/>
  <c r="R652"/>
  <c r="P652"/>
  <c r="BI650"/>
  <c r="BH650"/>
  <c r="BG650"/>
  <c r="BF650"/>
  <c r="T650"/>
  <c r="R650"/>
  <c r="P650"/>
  <c r="BI648"/>
  <c r="BH648"/>
  <c r="BG648"/>
  <c r="BF648"/>
  <c r="T648"/>
  <c r="R648"/>
  <c r="P648"/>
  <c r="BI646"/>
  <c r="BH646"/>
  <c r="BG646"/>
  <c r="BF646"/>
  <c r="T646"/>
  <c r="R646"/>
  <c r="P646"/>
  <c r="BI644"/>
  <c r="BH644"/>
  <c r="BG644"/>
  <c r="BF644"/>
  <c r="T644"/>
  <c r="R644"/>
  <c r="P644"/>
  <c r="BI642"/>
  <c r="BH642"/>
  <c r="BG642"/>
  <c r="BF642"/>
  <c r="T642"/>
  <c r="R642"/>
  <c r="P642"/>
  <c r="BI640"/>
  <c r="BH640"/>
  <c r="BG640"/>
  <c r="BF640"/>
  <c r="T640"/>
  <c r="R640"/>
  <c r="P640"/>
  <c r="BI638"/>
  <c r="BH638"/>
  <c r="BG638"/>
  <c r="BF638"/>
  <c r="T638"/>
  <c r="T637"/>
  <c r="R638"/>
  <c r="R637"/>
  <c r="P638"/>
  <c r="P637"/>
  <c r="BI636"/>
  <c r="BH636"/>
  <c r="BG636"/>
  <c r="BF636"/>
  <c r="T636"/>
  <c r="R636"/>
  <c r="P636"/>
  <c r="BI628"/>
  <c r="BH628"/>
  <c r="BG628"/>
  <c r="BF628"/>
  <c r="T628"/>
  <c r="R628"/>
  <c r="P628"/>
  <c r="BI620"/>
  <c r="BH620"/>
  <c r="BG620"/>
  <c r="BF620"/>
  <c r="T620"/>
  <c r="R620"/>
  <c r="P620"/>
  <c r="BI619"/>
  <c r="BH619"/>
  <c r="BG619"/>
  <c r="BF619"/>
  <c r="T619"/>
  <c r="R619"/>
  <c r="P619"/>
  <c r="BI617"/>
  <c r="BH617"/>
  <c r="BG617"/>
  <c r="BF617"/>
  <c r="T617"/>
  <c r="R617"/>
  <c r="P617"/>
  <c r="BI614"/>
  <c r="BH614"/>
  <c r="BG614"/>
  <c r="BF614"/>
  <c r="T614"/>
  <c r="R614"/>
  <c r="P614"/>
  <c r="BI611"/>
  <c r="BH611"/>
  <c r="BG611"/>
  <c r="BF611"/>
  <c r="T611"/>
  <c r="T610"/>
  <c r="R611"/>
  <c r="R610"/>
  <c r="P611"/>
  <c r="P610"/>
  <c r="BI609"/>
  <c r="BH609"/>
  <c r="BG609"/>
  <c r="BF609"/>
  <c r="T609"/>
  <c r="R609"/>
  <c r="P609"/>
  <c r="BI607"/>
  <c r="BH607"/>
  <c r="BG607"/>
  <c r="BF607"/>
  <c r="T607"/>
  <c r="R607"/>
  <c r="P607"/>
  <c r="BI586"/>
  <c r="BH586"/>
  <c r="BG586"/>
  <c r="BF586"/>
  <c r="T586"/>
  <c r="R586"/>
  <c r="P586"/>
  <c r="BI561"/>
  <c r="BH561"/>
  <c r="BG561"/>
  <c r="BF561"/>
  <c r="T561"/>
  <c r="R561"/>
  <c r="P561"/>
  <c r="BI558"/>
  <c r="BH558"/>
  <c r="BG558"/>
  <c r="BF558"/>
  <c r="T558"/>
  <c r="R558"/>
  <c r="P558"/>
  <c r="BI555"/>
  <c r="BH555"/>
  <c r="BG555"/>
  <c r="BF555"/>
  <c r="T555"/>
  <c r="R555"/>
  <c r="P555"/>
  <c r="BI552"/>
  <c r="BH552"/>
  <c r="BG552"/>
  <c r="BF552"/>
  <c r="T552"/>
  <c r="R552"/>
  <c r="P552"/>
  <c r="BI550"/>
  <c r="BH550"/>
  <c r="BG550"/>
  <c r="BF550"/>
  <c r="T550"/>
  <c r="R550"/>
  <c r="P550"/>
  <c r="BI548"/>
  <c r="BH548"/>
  <c r="BG548"/>
  <c r="BF548"/>
  <c r="T548"/>
  <c r="R548"/>
  <c r="P548"/>
  <c r="BI543"/>
  <c r="BH543"/>
  <c r="BG543"/>
  <c r="BF543"/>
  <c r="T543"/>
  <c r="R543"/>
  <c r="P543"/>
  <c r="BI541"/>
  <c r="BH541"/>
  <c r="BG541"/>
  <c r="BF541"/>
  <c r="T541"/>
  <c r="R541"/>
  <c r="P541"/>
  <c r="BI539"/>
  <c r="BH539"/>
  <c r="BG539"/>
  <c r="BF539"/>
  <c r="T539"/>
  <c r="R539"/>
  <c r="P539"/>
  <c r="BI538"/>
  <c r="BH538"/>
  <c r="BG538"/>
  <c r="BF538"/>
  <c r="T538"/>
  <c r="R538"/>
  <c r="P538"/>
  <c r="BI518"/>
  <c r="BH518"/>
  <c r="BG518"/>
  <c r="BF518"/>
  <c r="T518"/>
  <c r="R518"/>
  <c r="P518"/>
  <c r="BI515"/>
  <c r="BH515"/>
  <c r="BG515"/>
  <c r="BF515"/>
  <c r="T515"/>
  <c r="R515"/>
  <c r="P515"/>
  <c r="BI511"/>
  <c r="BH511"/>
  <c r="BG511"/>
  <c r="BF511"/>
  <c r="T511"/>
  <c r="R511"/>
  <c r="P511"/>
  <c r="BI508"/>
  <c r="BH508"/>
  <c r="BG508"/>
  <c r="BF508"/>
  <c r="T508"/>
  <c r="T507"/>
  <c r="R508"/>
  <c r="R507"/>
  <c r="P508"/>
  <c r="P507"/>
  <c r="BI506"/>
  <c r="BH506"/>
  <c r="BG506"/>
  <c r="BF506"/>
  <c r="T506"/>
  <c r="R506"/>
  <c r="P506"/>
  <c r="BI504"/>
  <c r="BH504"/>
  <c r="BG504"/>
  <c r="BF504"/>
  <c r="T504"/>
  <c r="R504"/>
  <c r="P504"/>
  <c r="BI503"/>
  <c r="BH503"/>
  <c r="BG503"/>
  <c r="BF503"/>
  <c r="T503"/>
  <c r="R503"/>
  <c r="P503"/>
  <c r="BI502"/>
  <c r="BH502"/>
  <c r="BG502"/>
  <c r="BF502"/>
  <c r="T502"/>
  <c r="R502"/>
  <c r="P502"/>
  <c r="BI481"/>
  <c r="BH481"/>
  <c r="BG481"/>
  <c r="BF481"/>
  <c r="T481"/>
  <c r="R481"/>
  <c r="P481"/>
  <c r="BI454"/>
  <c r="BH454"/>
  <c r="BG454"/>
  <c r="BF454"/>
  <c r="T454"/>
  <c r="R454"/>
  <c r="P454"/>
  <c r="BI448"/>
  <c r="BH448"/>
  <c r="BG448"/>
  <c r="BF448"/>
  <c r="T448"/>
  <c r="R448"/>
  <c r="P448"/>
  <c r="BI441"/>
  <c r="BH441"/>
  <c r="BG441"/>
  <c r="BF441"/>
  <c r="T441"/>
  <c r="R441"/>
  <c r="P441"/>
  <c r="BI438"/>
  <c r="BH438"/>
  <c r="BG438"/>
  <c r="BF438"/>
  <c r="T438"/>
  <c r="R438"/>
  <c r="P438"/>
  <c r="BI434"/>
  <c r="BH434"/>
  <c r="BG434"/>
  <c r="BF434"/>
  <c r="T434"/>
  <c r="R434"/>
  <c r="P434"/>
  <c r="BI427"/>
  <c r="BH427"/>
  <c r="BG427"/>
  <c r="BF427"/>
  <c r="T427"/>
  <c r="R427"/>
  <c r="P427"/>
  <c r="BI423"/>
  <c r="BH423"/>
  <c r="BG423"/>
  <c r="BF423"/>
  <c r="T423"/>
  <c r="R423"/>
  <c r="P423"/>
  <c r="BI419"/>
  <c r="BH419"/>
  <c r="BG419"/>
  <c r="BF419"/>
  <c r="T419"/>
  <c r="R419"/>
  <c r="P419"/>
  <c r="BI418"/>
  <c r="BH418"/>
  <c r="BG418"/>
  <c r="BF418"/>
  <c r="T418"/>
  <c r="R418"/>
  <c r="P418"/>
  <c r="BI416"/>
  <c r="BH416"/>
  <c r="BG416"/>
  <c r="BF416"/>
  <c r="T416"/>
  <c r="R416"/>
  <c r="P416"/>
  <c r="BI412"/>
  <c r="BH412"/>
  <c r="BG412"/>
  <c r="BF412"/>
  <c r="T412"/>
  <c r="R412"/>
  <c r="P412"/>
  <c r="BI410"/>
  <c r="BH410"/>
  <c r="BG410"/>
  <c r="BF410"/>
  <c r="T410"/>
  <c r="R410"/>
  <c r="P410"/>
  <c r="BI406"/>
  <c r="BH406"/>
  <c r="BG406"/>
  <c r="BF406"/>
  <c r="T406"/>
  <c r="R406"/>
  <c r="P406"/>
  <c r="BI386"/>
  <c r="BH386"/>
  <c r="BG386"/>
  <c r="BF386"/>
  <c r="T386"/>
  <c r="R386"/>
  <c r="P386"/>
  <c r="BI361"/>
  <c r="BH361"/>
  <c r="BG361"/>
  <c r="BF361"/>
  <c r="T361"/>
  <c r="R361"/>
  <c r="P361"/>
  <c r="BI355"/>
  <c r="BH355"/>
  <c r="BG355"/>
  <c r="BF355"/>
  <c r="T355"/>
  <c r="R355"/>
  <c r="P355"/>
  <c r="BI349"/>
  <c r="BH349"/>
  <c r="BG349"/>
  <c r="BF349"/>
  <c r="T349"/>
  <c r="R349"/>
  <c r="P349"/>
  <c r="BI348"/>
  <c r="BH348"/>
  <c r="BG348"/>
  <c r="BF348"/>
  <c r="T348"/>
  <c r="R348"/>
  <c r="P348"/>
  <c r="BI345"/>
  <c r="BH345"/>
  <c r="BG345"/>
  <c r="BF345"/>
  <c r="T345"/>
  <c r="R345"/>
  <c r="P345"/>
  <c r="BI342"/>
  <c r="BH342"/>
  <c r="BG342"/>
  <c r="BF342"/>
  <c r="T342"/>
  <c r="R342"/>
  <c r="P342"/>
  <c r="BI338"/>
  <c r="BH338"/>
  <c r="BG338"/>
  <c r="BF338"/>
  <c r="T338"/>
  <c r="R338"/>
  <c r="P338"/>
  <c r="BI334"/>
  <c r="BH334"/>
  <c r="BG334"/>
  <c r="BF334"/>
  <c r="T334"/>
  <c r="R334"/>
  <c r="P334"/>
  <c r="BI292"/>
  <c r="BH292"/>
  <c r="BG292"/>
  <c r="BF292"/>
  <c r="T292"/>
  <c r="R292"/>
  <c r="P292"/>
  <c r="BI284"/>
  <c r="BH284"/>
  <c r="BG284"/>
  <c r="BF284"/>
  <c r="T284"/>
  <c r="R284"/>
  <c r="P284"/>
  <c r="BI281"/>
  <c r="BH281"/>
  <c r="BG281"/>
  <c r="BF281"/>
  <c r="T281"/>
  <c r="R281"/>
  <c r="P281"/>
  <c r="BI277"/>
  <c r="BH277"/>
  <c r="BG277"/>
  <c r="BF277"/>
  <c r="T277"/>
  <c r="R277"/>
  <c r="P277"/>
  <c r="BI269"/>
  <c r="BH269"/>
  <c r="BG269"/>
  <c r="BF269"/>
  <c r="T269"/>
  <c r="R269"/>
  <c r="P269"/>
  <c r="BI249"/>
  <c r="BH249"/>
  <c r="BG249"/>
  <c r="BF249"/>
  <c r="T249"/>
  <c r="R249"/>
  <c r="P249"/>
  <c r="BI240"/>
  <c r="BH240"/>
  <c r="BG240"/>
  <c r="BF240"/>
  <c r="T240"/>
  <c r="R240"/>
  <c r="P240"/>
  <c r="BI231"/>
  <c r="BH231"/>
  <c r="BG231"/>
  <c r="BF231"/>
  <c r="T231"/>
  <c r="R231"/>
  <c r="P231"/>
  <c r="BI221"/>
  <c r="BH221"/>
  <c r="BG221"/>
  <c r="BF221"/>
  <c r="T221"/>
  <c r="R221"/>
  <c r="P221"/>
  <c r="BI213"/>
  <c r="BH213"/>
  <c r="BG213"/>
  <c r="BF213"/>
  <c r="T213"/>
  <c r="R213"/>
  <c r="P213"/>
  <c r="BI210"/>
  <c r="BH210"/>
  <c r="BG210"/>
  <c r="BF210"/>
  <c r="T210"/>
  <c r="R210"/>
  <c r="P210"/>
  <c r="BI208"/>
  <c r="BH208"/>
  <c r="BG208"/>
  <c r="BF208"/>
  <c r="T208"/>
  <c r="R208"/>
  <c r="P208"/>
  <c r="BI207"/>
  <c r="BH207"/>
  <c r="BG207"/>
  <c r="BF207"/>
  <c r="T207"/>
  <c r="R207"/>
  <c r="P207"/>
  <c r="BI203"/>
  <c r="BH203"/>
  <c r="BG203"/>
  <c r="BF203"/>
  <c r="T203"/>
  <c r="R203"/>
  <c r="P203"/>
  <c r="BI199"/>
  <c r="BH199"/>
  <c r="BG199"/>
  <c r="BF199"/>
  <c r="T199"/>
  <c r="R199"/>
  <c r="P199"/>
  <c r="BI195"/>
  <c r="BH195"/>
  <c r="BG195"/>
  <c r="BF195"/>
  <c r="T195"/>
  <c r="R195"/>
  <c r="P195"/>
  <c r="BI191"/>
  <c r="BH191"/>
  <c r="BG191"/>
  <c r="BF191"/>
  <c r="T191"/>
  <c r="R191"/>
  <c r="P191"/>
  <c r="BI187"/>
  <c r="BH187"/>
  <c r="BG187"/>
  <c r="BF187"/>
  <c r="T187"/>
  <c r="R187"/>
  <c r="P187"/>
  <c r="BI183"/>
  <c r="BH183"/>
  <c r="BG183"/>
  <c r="BF183"/>
  <c r="T183"/>
  <c r="R183"/>
  <c r="P183"/>
  <c r="BI179"/>
  <c r="BH179"/>
  <c r="BG179"/>
  <c r="BF179"/>
  <c r="T179"/>
  <c r="R179"/>
  <c r="P179"/>
  <c r="BI175"/>
  <c r="BH175"/>
  <c r="BG175"/>
  <c r="BF175"/>
  <c r="T175"/>
  <c r="R175"/>
  <c r="P175"/>
  <c r="BI172"/>
  <c r="BH172"/>
  <c r="BG172"/>
  <c r="BF172"/>
  <c r="T172"/>
  <c r="R172"/>
  <c r="P172"/>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5"/>
  <c r="BH155"/>
  <c r="BG155"/>
  <c r="BF155"/>
  <c r="T155"/>
  <c r="R155"/>
  <c r="P155"/>
  <c r="BI144"/>
  <c r="BH144"/>
  <c r="BG144"/>
  <c r="BF144"/>
  <c r="T144"/>
  <c r="R144"/>
  <c r="P144"/>
  <c r="J137"/>
  <c r="F137"/>
  <c r="F135"/>
  <c r="E133"/>
  <c r="J93"/>
  <c r="F93"/>
  <c r="F91"/>
  <c r="E89"/>
  <c r="J26"/>
  <c r="E26"/>
  <c r="J94"/>
  <c r="J25"/>
  <c r="J20"/>
  <c r="E20"/>
  <c r="F138"/>
  <c r="J19"/>
  <c r="J14"/>
  <c r="J91"/>
  <c r="E7"/>
  <c r="E129"/>
  <c i="1" r="L90"/>
  <c r="AM90"/>
  <c r="AM89"/>
  <c r="L89"/>
  <c r="AM87"/>
  <c r="L87"/>
  <c r="L85"/>
  <c r="L84"/>
  <c i="2" r="J628"/>
  <c r="J231"/>
  <c r="J661"/>
  <c r="BK284"/>
  <c r="J652"/>
  <c r="BK281"/>
  <c r="BK654"/>
  <c r="BK172"/>
  <c r="J548"/>
  <c r="J679"/>
  <c r="J355"/>
  <c r="J349"/>
  <c r="J144"/>
  <c r="J614"/>
  <c r="J772"/>
  <c r="BK679"/>
  <c r="BK349"/>
  <c r="BK665"/>
  <c r="BK179"/>
  <c r="BK552"/>
  <c r="BK427"/>
  <c i="3" r="BK199"/>
  <c r="J133"/>
  <c r="BK235"/>
  <c r="BK178"/>
  <c r="BK214"/>
  <c r="J157"/>
  <c r="BK225"/>
  <c r="J149"/>
  <c r="J211"/>
  <c r="BK159"/>
  <c r="BK186"/>
  <c r="BK126"/>
  <c r="BK232"/>
  <c r="BK169"/>
  <c r="J228"/>
  <c r="J143"/>
  <c r="BK220"/>
  <c r="J147"/>
  <c r="J217"/>
  <c r="J238"/>
  <c r="J156"/>
  <c i="4" r="BK151"/>
  <c r="BK221"/>
  <c r="J177"/>
  <c r="J178"/>
  <c r="BK157"/>
  <c r="J215"/>
  <c r="BK168"/>
  <c r="BK205"/>
  <c r="J136"/>
  <c r="J159"/>
  <c r="J161"/>
  <c r="BK220"/>
  <c r="BK172"/>
  <c r="BK135"/>
  <c i="5" r="J124"/>
  <c r="BK132"/>
  <c r="J122"/>
  <c i="6" r="BK190"/>
  <c r="J144"/>
  <c i="7" r="BK147"/>
  <c r="BK137"/>
  <c r="J131"/>
  <c r="J128"/>
  <c i="8" r="J393"/>
  <c r="BK191"/>
  <c r="BK156"/>
  <c r="BK312"/>
  <c r="J252"/>
  <c r="J293"/>
  <c r="BK391"/>
  <c r="BK203"/>
  <c r="BK398"/>
  <c r="BK319"/>
  <c r="J368"/>
  <c r="BK252"/>
  <c r="BK305"/>
  <c r="BK216"/>
  <c r="BK396"/>
  <c r="BK219"/>
  <c r="BK368"/>
  <c r="BK153"/>
  <c r="BK351"/>
  <c r="BK178"/>
  <c r="J378"/>
  <c r="J255"/>
  <c r="J410"/>
  <c r="BK322"/>
  <c r="BK247"/>
  <c r="BK160"/>
  <c i="9" r="BK129"/>
  <c r="J133"/>
  <c r="J157"/>
  <c r="BK150"/>
  <c r="J151"/>
  <c r="BK160"/>
  <c i="10" r="BK237"/>
  <c r="BK141"/>
  <c r="BK204"/>
  <c r="BK174"/>
  <c r="BK241"/>
  <c r="BK159"/>
  <c r="BK187"/>
  <c r="BK229"/>
  <c r="BK156"/>
  <c r="BK211"/>
  <c r="J226"/>
  <c r="BK226"/>
  <c r="J189"/>
  <c i="12" r="BK230"/>
  <c r="BK232"/>
  <c r="J190"/>
  <c r="J147"/>
  <c i="13" r="J260"/>
  <c r="J270"/>
  <c r="J190"/>
  <c r="BK293"/>
  <c r="BK210"/>
  <c r="J250"/>
  <c r="BK162"/>
  <c r="J199"/>
  <c r="J284"/>
  <c r="BK221"/>
  <c r="BK321"/>
  <c r="J225"/>
  <c r="J236"/>
  <c r="J316"/>
  <c r="J171"/>
  <c r="J212"/>
  <c i="14" r="J141"/>
  <c r="BK163"/>
  <c r="J194"/>
  <c r="BK206"/>
  <c r="J160"/>
  <c r="BK167"/>
  <c r="BK139"/>
  <c i="15" r="J158"/>
  <c r="J150"/>
  <c i="2" r="BK586"/>
  <c r="J240"/>
  <c r="BK638"/>
  <c r="J221"/>
  <c r="BK659"/>
  <c r="BK199"/>
  <c r="J503"/>
  <c r="BK620"/>
  <c r="BK334"/>
  <c r="BK508"/>
  <c r="J164"/>
  <c r="J454"/>
  <c r="J334"/>
  <c r="BK548"/>
  <c r="J766"/>
  <c r="BK650"/>
  <c r="J427"/>
  <c r="J709"/>
  <c r="J249"/>
  <c r="BK410"/>
  <c r="BK160"/>
  <c i="3" r="J215"/>
  <c r="J142"/>
  <c r="BK226"/>
  <c r="J181"/>
  <c r="J220"/>
  <c r="J176"/>
  <c r="J246"/>
  <c r="J158"/>
  <c r="BK246"/>
  <c r="J209"/>
  <c r="BK138"/>
  <c r="J170"/>
  <c r="BK245"/>
  <c r="J177"/>
  <c r="BK236"/>
  <c r="BK172"/>
  <c r="BK227"/>
  <c r="BK204"/>
  <c r="J241"/>
  <c r="BK175"/>
  <c r="J206"/>
  <c r="BK157"/>
  <c i="4" r="J199"/>
  <c r="J148"/>
  <c r="J195"/>
  <c r="J132"/>
  <c r="J165"/>
  <c r="J192"/>
  <c r="BK214"/>
  <c r="BK155"/>
  <c r="J145"/>
  <c r="BK154"/>
  <c r="BK175"/>
  <c r="J210"/>
  <c r="J151"/>
  <c r="BK147"/>
  <c r="J163"/>
  <c r="BK156"/>
  <c i="5" r="J126"/>
  <c r="J135"/>
  <c r="BK135"/>
  <c i="6" r="BK173"/>
  <c r="BK137"/>
  <c r="BK166"/>
  <c r="BK186"/>
  <c r="BK192"/>
  <c r="J192"/>
  <c r="J142"/>
  <c r="BK171"/>
  <c r="J139"/>
  <c r="BK179"/>
  <c r="BK144"/>
  <c r="BK185"/>
  <c i="7" r="J137"/>
  <c r="BK138"/>
  <c r="J126"/>
  <c r="J130"/>
  <c r="BK131"/>
  <c i="8" r="J203"/>
  <c r="BK150"/>
  <c r="J295"/>
  <c r="BK230"/>
  <c r="BK265"/>
  <c r="BK342"/>
  <c r="J153"/>
  <c r="J314"/>
  <c r="J283"/>
  <c r="BK211"/>
  <c r="BK328"/>
  <c r="BK420"/>
  <c r="BK341"/>
  <c r="J196"/>
  <c r="J356"/>
  <c r="J383"/>
  <c r="BK271"/>
  <c r="J412"/>
  <c r="BK218"/>
  <c r="BK308"/>
  <c r="BK206"/>
  <c i="9" r="BK164"/>
  <c r="BK147"/>
  <c r="BK146"/>
  <c r="J154"/>
  <c r="BK131"/>
  <c r="J146"/>
  <c r="BK139"/>
  <c i="10" r="BK218"/>
  <c r="J252"/>
  <c r="J170"/>
  <c r="BK193"/>
  <c r="J225"/>
  <c r="BK184"/>
  <c r="J231"/>
  <c r="J148"/>
  <c r="J200"/>
  <c r="J157"/>
  <c r="J238"/>
  <c r="J195"/>
  <c r="BK215"/>
  <c r="BK214"/>
  <c r="BK148"/>
  <c r="J235"/>
  <c r="BK195"/>
  <c r="J141"/>
  <c r="BK143"/>
  <c i="11" r="BK132"/>
  <c i="12" r="BK240"/>
  <c r="BK219"/>
  <c r="J142"/>
  <c r="J207"/>
  <c r="J256"/>
  <c r="J155"/>
  <c r="J165"/>
  <c i="13" r="BK281"/>
  <c r="J314"/>
  <c r="J169"/>
  <c r="J256"/>
  <c r="J167"/>
  <c r="BK249"/>
  <c r="J267"/>
  <c r="BK165"/>
  <c r="J197"/>
  <c r="BK253"/>
  <c r="J165"/>
  <c r="J221"/>
  <c r="BK302"/>
  <c r="BK265"/>
  <c i="14" r="BK210"/>
  <c r="BK164"/>
  <c r="J192"/>
  <c r="BK205"/>
  <c r="J196"/>
  <c r="BK196"/>
  <c i="15" r="BK141"/>
  <c i="2" r="J648"/>
  <c r="BK269"/>
  <c r="J669"/>
  <c r="BK342"/>
  <c r="J690"/>
  <c r="BK292"/>
  <c r="J672"/>
  <c r="J166"/>
  <c r="J636"/>
  <c r="J518"/>
  <c r="BK168"/>
  <c r="BK506"/>
  <c r="BK543"/>
  <c r="BK345"/>
  <c i="1" r="AS109"/>
  <c i="2" r="J168"/>
  <c r="BK669"/>
  <c r="BK155"/>
  <c r="BK511"/>
  <c r="J183"/>
  <c r="J711"/>
  <c r="J281"/>
  <c i="3" r="J245"/>
  <c r="BK153"/>
  <c r="J251"/>
  <c r="BK234"/>
  <c r="J162"/>
  <c r="J185"/>
  <c r="BK163"/>
  <c r="BK252"/>
  <c r="BK217"/>
  <c r="BK171"/>
  <c r="BK165"/>
  <c r="BK251"/>
  <c r="J199"/>
  <c r="BK131"/>
  <c r="BK166"/>
  <c r="J214"/>
  <c r="BK243"/>
  <c r="J207"/>
  <c r="J172"/>
  <c r="J175"/>
  <c i="4" r="J157"/>
  <c r="BK202"/>
  <c r="J172"/>
  <c r="J190"/>
  <c r="BK140"/>
  <c r="J183"/>
  <c r="BK148"/>
  <c r="BK179"/>
  <c r="BK196"/>
  <c r="J214"/>
  <c r="BK152"/>
  <c r="J197"/>
  <c r="BK161"/>
  <c r="BK159"/>
  <c r="J185"/>
  <c r="J138"/>
  <c r="J168"/>
  <c i="5" r="J128"/>
  <c r="BK139"/>
  <c r="J139"/>
  <c r="J123"/>
  <c i="6" r="BK138"/>
  <c r="J183"/>
  <c r="BK160"/>
  <c r="BK147"/>
  <c r="J158"/>
  <c r="BK181"/>
  <c r="BK183"/>
  <c r="BK135"/>
  <c r="J175"/>
  <c r="J201"/>
  <c r="J157"/>
  <c i="7" r="J144"/>
  <c r="J150"/>
  <c r="BK134"/>
  <c r="J140"/>
  <c r="J125"/>
  <c r="BK146"/>
  <c i="8" r="BK194"/>
  <c r="J376"/>
  <c r="J262"/>
  <c r="J305"/>
  <c r="BK224"/>
  <c r="J206"/>
  <c r="J201"/>
  <c r="J379"/>
  <c r="J173"/>
  <c r="BK279"/>
  <c r="BK378"/>
  <c r="BK277"/>
  <c r="BK412"/>
  <c r="J240"/>
  <c r="J366"/>
  <c r="J420"/>
  <c r="BK358"/>
  <c r="J417"/>
  <c r="BK300"/>
  <c r="BK403"/>
  <c r="BK335"/>
  <c r="BK235"/>
  <c r="J175"/>
  <c i="9" r="J160"/>
  <c r="BK142"/>
  <c r="BK163"/>
  <c r="BK130"/>
  <c r="BK154"/>
  <c r="J138"/>
  <c i="10" r="J254"/>
  <c r="BK231"/>
  <c r="BK153"/>
  <c r="J174"/>
  <c r="J233"/>
  <c r="J159"/>
  <c r="BK202"/>
  <c r="J224"/>
  <c r="J230"/>
  <c r="J256"/>
  <c r="J218"/>
  <c r="J242"/>
  <c r="BK173"/>
  <c r="BK207"/>
  <c r="J215"/>
  <c r="BK171"/>
  <c r="J245"/>
  <c r="J154"/>
  <c i="11" r="BK128"/>
  <c i="12" r="BK199"/>
  <c r="J199"/>
  <c r="J133"/>
  <c r="J258"/>
  <c r="BK155"/>
  <c r="J242"/>
  <c r="J193"/>
  <c r="BK190"/>
  <c i="13" r="J234"/>
  <c r="BK250"/>
  <c r="J311"/>
  <c r="BK273"/>
  <c r="J281"/>
  <c r="BK185"/>
  <c r="BK236"/>
  <c r="BK215"/>
  <c r="J148"/>
  <c r="BK243"/>
  <c r="J299"/>
  <c r="BK204"/>
  <c r="BK251"/>
  <c r="BK183"/>
  <c i="14" r="J167"/>
  <c r="BK194"/>
  <c r="BK160"/>
  <c r="J174"/>
  <c r="J152"/>
  <c r="J205"/>
  <c r="J155"/>
  <c i="15" r="J149"/>
  <c r="J141"/>
  <c r="BK150"/>
  <c r="BK146"/>
  <c i="2" r="BK619"/>
  <c r="J277"/>
  <c r="BK652"/>
  <c r="J448"/>
  <c r="BK667"/>
  <c r="BK348"/>
  <c r="J683"/>
  <c r="J284"/>
  <c r="J646"/>
  <c r="BK277"/>
  <c r="BK636"/>
  <c r="J677"/>
  <c r="BK434"/>
  <c r="J269"/>
  <c r="BK700"/>
  <c r="J434"/>
  <c r="J704"/>
  <c r="J620"/>
  <c r="BK772"/>
  <c r="J418"/>
  <c r="J722"/>
  <c r="J345"/>
  <c r="BK338"/>
  <c i="3" r="J168"/>
  <c r="J127"/>
  <c r="J242"/>
  <c r="BK182"/>
  <c r="J223"/>
  <c r="J186"/>
  <c r="BK144"/>
  <c r="BK176"/>
  <c r="BK230"/>
  <c r="BK195"/>
  <c r="J169"/>
  <c r="J137"/>
  <c r="BK241"/>
  <c r="J132"/>
  <c r="J225"/>
  <c r="J249"/>
  <c r="BK216"/>
  <c r="BK188"/>
  <c r="J202"/>
  <c r="J136"/>
  <c r="J174"/>
  <c i="4" r="BK183"/>
  <c r="J140"/>
  <c r="J143"/>
  <c r="J188"/>
  <c r="BK212"/>
  <c r="BK184"/>
  <c r="J212"/>
  <c r="J154"/>
  <c r="BK146"/>
  <c r="BK164"/>
  <c r="BK213"/>
  <c r="J162"/>
  <c r="J164"/>
  <c r="BK222"/>
  <c r="BK145"/>
  <c r="J147"/>
  <c i="5" r="BK136"/>
  <c r="J137"/>
  <c r="BK134"/>
  <c r="BK121"/>
  <c i="6" r="BK198"/>
  <c r="J163"/>
  <c r="BK187"/>
  <c r="BK165"/>
  <c r="J200"/>
  <c r="BK196"/>
  <c r="BK164"/>
  <c r="J194"/>
  <c i="8" r="BK182"/>
  <c r="J396"/>
  <c r="BK260"/>
  <c r="BK347"/>
  <c r="J244"/>
  <c r="BK353"/>
  <c r="J316"/>
  <c r="BK269"/>
  <c r="J226"/>
  <c r="BK316"/>
  <c r="BK158"/>
  <c r="BK330"/>
  <c r="BK168"/>
  <c r="J387"/>
  <c r="BK421"/>
  <c r="BK244"/>
  <c r="BK379"/>
  <c r="BK314"/>
  <c r="J415"/>
  <c i="9" r="J161"/>
  <c r="BK138"/>
  <c i="10" r="BK181"/>
  <c r="J199"/>
  <c r="BK168"/>
  <c r="BK221"/>
  <c r="BK253"/>
  <c r="J185"/>
  <c r="BK225"/>
  <c r="BK140"/>
  <c r="BK250"/>
  <c r="BK254"/>
  <c r="J204"/>
  <c i="12" r="BK245"/>
  <c r="BK258"/>
  <c r="J205"/>
  <c r="BK139"/>
  <c r="BK191"/>
  <c r="J180"/>
  <c r="BK167"/>
  <c i="13" r="BK208"/>
  <c r="BK240"/>
  <c r="J286"/>
  <c r="J192"/>
  <c r="BK246"/>
  <c r="BK255"/>
  <c r="BK238"/>
  <c r="BK230"/>
  <c r="J183"/>
  <c r="J273"/>
  <c r="BK148"/>
  <c r="J206"/>
  <c r="BK150"/>
  <c r="BK197"/>
  <c i="14" r="BK198"/>
  <c r="J190"/>
  <c r="BK146"/>
  <c r="BK172"/>
  <c r="J216"/>
  <c r="J176"/>
  <c r="BK135"/>
  <c i="15" r="J153"/>
  <c r="BK149"/>
  <c r="J138"/>
  <c i="2" r="BK614"/>
  <c r="BK249"/>
  <c r="J558"/>
  <c r="J213"/>
  <c r="J607"/>
  <c r="J644"/>
  <c r="J158"/>
  <c r="BK628"/>
  <c r="J179"/>
  <c r="BK454"/>
  <c r="J673"/>
  <c r="J410"/>
  <c r="J191"/>
  <c r="J708"/>
  <c r="J386"/>
  <c r="BK698"/>
  <c r="J611"/>
  <c r="J681"/>
  <c r="J416"/>
  <c r="J720"/>
  <c r="BK175"/>
  <c i="3" r="J213"/>
  <c r="J254"/>
  <c r="BK228"/>
  <c r="J201"/>
  <c r="J232"/>
  <c r="J165"/>
  <c r="J212"/>
  <c r="J134"/>
  <c r="J178"/>
  <c r="J189"/>
  <c r="BK155"/>
  <c r="BK244"/>
  <c r="J148"/>
  <c r="BK212"/>
  <c r="BK141"/>
  <c r="BK206"/>
  <c r="J234"/>
  <c i="4" r="J173"/>
  <c r="BK163"/>
  <c r="BK199"/>
  <c r="BK216"/>
  <c r="J174"/>
  <c r="BK206"/>
  <c r="J175"/>
  <c r="BK136"/>
  <c i="5" r="J125"/>
  <c r="BK133"/>
  <c r="BK124"/>
  <c i="6" r="J146"/>
  <c r="J198"/>
  <c r="BK154"/>
  <c r="BK157"/>
  <c r="J166"/>
  <c r="BK177"/>
  <c r="J186"/>
  <c r="BK203"/>
  <c r="J153"/>
  <c r="J160"/>
  <c r="J154"/>
  <c i="7" r="BK126"/>
  <c r="BK141"/>
  <c r="J143"/>
  <c r="BK136"/>
  <c i="8" r="BK366"/>
  <c r="J184"/>
  <c r="J371"/>
  <c r="BK285"/>
  <c r="J234"/>
  <c r="BK303"/>
  <c r="BK173"/>
  <c r="J341"/>
  <c r="BK381"/>
  <c r="J237"/>
  <c r="BK175"/>
  <c r="J218"/>
  <c r="BK354"/>
  <c r="BK275"/>
  <c r="BK385"/>
  <c r="J216"/>
  <c r="J354"/>
  <c r="BK416"/>
  <c r="BK273"/>
  <c r="J399"/>
  <c r="J254"/>
  <c r="BK401"/>
  <c r="BK254"/>
  <c r="J209"/>
  <c r="J151"/>
  <c i="9" r="J144"/>
  <c r="J145"/>
  <c r="BK137"/>
  <c r="J148"/>
  <c r="J163"/>
  <c r="J142"/>
  <c i="10" r="J212"/>
  <c r="BK230"/>
  <c r="BK138"/>
  <c r="J149"/>
  <c r="J188"/>
  <c r="J232"/>
  <c r="BK182"/>
  <c r="J239"/>
  <c r="BK199"/>
  <c r="J138"/>
  <c r="BK228"/>
  <c r="J175"/>
  <c r="J234"/>
  <c r="BK164"/>
  <c r="J151"/>
  <c r="J202"/>
  <c r="J167"/>
  <c r="J250"/>
  <c i="11" r="J137"/>
  <c i="12" r="BK163"/>
  <c r="J234"/>
  <c r="BK228"/>
  <c r="BK205"/>
  <c r="BK193"/>
  <c r="BK196"/>
  <c r="J201"/>
  <c r="BK203"/>
  <c i="13" r="J293"/>
  <c r="BK299"/>
  <c r="BK199"/>
  <c r="J304"/>
  <c r="BK155"/>
  <c r="J248"/>
  <c r="BK254"/>
  <c r="J321"/>
  <c r="BK223"/>
  <c r="BK146"/>
  <c r="BK206"/>
  <c r="BK252"/>
  <c r="BK153"/>
  <c r="J178"/>
  <c r="BK219"/>
  <c i="14" r="J148"/>
  <c r="BK152"/>
  <c r="BK176"/>
  <c r="J203"/>
  <c r="J150"/>
  <c r="BK159"/>
  <c r="J164"/>
  <c i="15" r="BK153"/>
  <c r="J151"/>
  <c i="2" r="BK671"/>
  <c r="J412"/>
  <c r="BK648"/>
  <c r="BK208"/>
  <c r="BK609"/>
  <c r="BK210"/>
  <c r="BK441"/>
  <c r="BK681"/>
  <c r="BK611"/>
  <c r="BK672"/>
  <c r="J210"/>
  <c r="J508"/>
  <c r="J292"/>
  <c r="BK711"/>
  <c r="BK518"/>
  <c r="BK708"/>
  <c r="BK663"/>
  <c r="J504"/>
  <c r="BK704"/>
  <c r="BK438"/>
  <c r="J759"/>
  <c r="J555"/>
  <c r="J419"/>
  <c i="3" r="BK170"/>
  <c r="J243"/>
  <c r="BK202"/>
  <c r="J155"/>
  <c r="BK193"/>
  <c r="BK148"/>
  <c r="J173"/>
  <c r="BK250"/>
  <c r="BK198"/>
  <c r="BK128"/>
  <c r="BK185"/>
  <c r="J139"/>
  <c r="J200"/>
  <c r="BK254"/>
  <c r="J197"/>
  <c r="J248"/>
  <c r="BK237"/>
  <c r="J182"/>
  <c r="J135"/>
  <c r="BK158"/>
  <c i="4" r="BK207"/>
  <c r="BK144"/>
  <c r="BK187"/>
  <c r="J220"/>
  <c r="BK180"/>
  <c r="J134"/>
  <c r="BK185"/>
  <c r="J222"/>
  <c r="BK218"/>
  <c r="BK215"/>
  <c r="BK210"/>
  <c r="J211"/>
  <c r="BK166"/>
  <c r="BK174"/>
  <c r="BK169"/>
  <c i="5" r="BK122"/>
  <c r="J136"/>
  <c r="J134"/>
  <c r="BK129"/>
  <c i="6" r="J187"/>
  <c r="J181"/>
  <c r="BK184"/>
  <c r="J205"/>
  <c r="J148"/>
  <c r="J143"/>
  <c r="BK206"/>
  <c r="BK150"/>
  <c r="J196"/>
  <c r="BK142"/>
  <c r="J147"/>
  <c i="7" r="J148"/>
  <c r="J147"/>
  <c r="BK139"/>
  <c r="BK143"/>
  <c r="J129"/>
  <c r="J133"/>
  <c i="8" r="BK196"/>
  <c r="J401"/>
  <c r="BK293"/>
  <c r="BK187"/>
  <c r="BK264"/>
  <c r="J360"/>
  <c r="BK291"/>
  <c r="J265"/>
  <c r="J191"/>
  <c r="J300"/>
  <c r="BK262"/>
  <c r="BK356"/>
  <c r="BK201"/>
  <c r="BK383"/>
  <c r="J198"/>
  <c r="J364"/>
  <c r="BK419"/>
  <c r="BK337"/>
  <c r="BK267"/>
  <c r="J398"/>
  <c r="J245"/>
  <c r="BK393"/>
  <c r="BK297"/>
  <c r="BK234"/>
  <c r="BK163"/>
  <c i="9" r="J140"/>
  <c r="BK136"/>
  <c r="BK145"/>
  <c r="BK134"/>
  <c r="J128"/>
  <c r="BK133"/>
  <c r="BK135"/>
  <c i="10" r="J171"/>
  <c r="BK175"/>
  <c r="J176"/>
  <c r="BK189"/>
  <c r="BK210"/>
  <c r="BK154"/>
  <c r="J161"/>
  <c r="J164"/>
  <c r="BK240"/>
  <c r="BK142"/>
  <c r="BK188"/>
  <c r="BK246"/>
  <c r="J182"/>
  <c r="BK219"/>
  <c r="BK177"/>
  <c r="J243"/>
  <c r="J181"/>
  <c i="11" r="BK130"/>
  <c i="12" r="J217"/>
  <c r="BK256"/>
  <c r="BK180"/>
  <c r="J219"/>
  <c r="J172"/>
  <c r="J249"/>
  <c r="BK184"/>
  <c i="13" r="BK190"/>
  <c r="BK289"/>
  <c r="BK188"/>
  <c r="BK248"/>
  <c r="J246"/>
  <c r="BK180"/>
  <c r="BK256"/>
  <c r="BK160"/>
  <c r="J232"/>
  <c r="BK217"/>
  <c r="J180"/>
  <c i="14" r="J163"/>
  <c r="BK184"/>
  <c r="J202"/>
  <c r="J135"/>
  <c r="BK148"/>
  <c r="BK203"/>
  <c r="J157"/>
  <c i="15" r="J155"/>
  <c r="BK162"/>
  <c r="BK158"/>
  <c i="2" r="J698"/>
  <c r="BK550"/>
  <c r="BK213"/>
  <c r="BK207"/>
  <c r="J640"/>
  <c r="J342"/>
  <c r="BK607"/>
  <c r="J654"/>
  <c r="J650"/>
  <c r="J423"/>
  <c r="BK162"/>
  <c r="BK642"/>
  <c r="BK759"/>
  <c r="BK690"/>
  <c r="J609"/>
  <c r="BK774"/>
  <c r="BK656"/>
  <c i="1" r="AS95"/>
  <c i="3" r="BK249"/>
  <c r="BK224"/>
  <c r="BK154"/>
  <c r="J159"/>
  <c r="BK168"/>
  <c r="BK142"/>
  <c r="J229"/>
  <c r="BK180"/>
  <c r="J180"/>
  <c r="J256"/>
  <c r="J219"/>
  <c r="J128"/>
  <c r="BK194"/>
  <c r="J240"/>
  <c r="J151"/>
  <c r="J226"/>
  <c r="BK143"/>
  <c r="BK130"/>
  <c i="4" r="J150"/>
  <c r="J189"/>
  <c r="J218"/>
  <c r="J169"/>
  <c r="BK225"/>
  <c r="BK150"/>
  <c r="J196"/>
  <c r="J208"/>
  <c r="BK158"/>
  <c r="J181"/>
  <c r="J201"/>
  <c r="J176"/>
  <c r="J155"/>
  <c r="BK162"/>
  <c r="J191"/>
  <c r="J171"/>
  <c r="BK134"/>
  <c i="5" r="BK128"/>
  <c r="J130"/>
  <c i="6" r="BK152"/>
  <c r="J149"/>
  <c r="J171"/>
  <c r="BK159"/>
  <c r="BK176"/>
  <c r="BK167"/>
  <c r="BK141"/>
  <c r="BK169"/>
  <c r="J206"/>
  <c r="J150"/>
  <c r="J184"/>
  <c r="BK172"/>
  <c i="7" r="BK144"/>
  <c r="J124"/>
  <c r="BK130"/>
  <c r="J151"/>
  <c r="J127"/>
  <c i="8" r="J269"/>
  <c r="J160"/>
  <c r="J310"/>
  <c r="J232"/>
  <c r="BK283"/>
  <c r="BK237"/>
  <c r="BK349"/>
  <c r="BK170"/>
  <c r="J330"/>
  <c r="J189"/>
  <c r="J281"/>
  <c r="BK214"/>
  <c r="BK310"/>
  <c r="J163"/>
  <c r="J242"/>
  <c r="J406"/>
  <c r="J156"/>
  <c r="J405"/>
  <c r="J327"/>
  <c r="J416"/>
  <c i="9" r="BK162"/>
  <c r="BK141"/>
  <c i="10" r="J216"/>
  <c r="BK236"/>
  <c r="J187"/>
  <c r="BK205"/>
  <c r="BK155"/>
  <c r="J186"/>
  <c r="BK146"/>
  <c r="BK201"/>
  <c r="BK212"/>
  <c r="J152"/>
  <c r="J198"/>
  <c r="J237"/>
  <c r="J168"/>
  <c r="J210"/>
  <c r="J253"/>
  <c r="BK198"/>
  <c r="BK157"/>
  <c r="J244"/>
  <c r="J194"/>
  <c i="12" r="J277"/>
  <c r="BK152"/>
  <c r="J196"/>
  <c r="J167"/>
  <c r="J169"/>
  <c r="J203"/>
  <c r="BK236"/>
  <c r="J230"/>
  <c r="BK147"/>
  <c i="13" r="J153"/>
  <c r="J230"/>
  <c r="BK309"/>
  <c r="BK241"/>
  <c r="J251"/>
  <c r="BK291"/>
  <c r="J249"/>
  <c r="J240"/>
  <c r="J201"/>
  <c r="J319"/>
  <c r="J219"/>
  <c r="BK319"/>
  <c r="J173"/>
  <c r="J253"/>
  <c r="J146"/>
  <c i="2" r="BK561"/>
  <c r="J441"/>
  <c r="J692"/>
  <c r="BK502"/>
  <c r="BK692"/>
  <c r="BK418"/>
  <c r="J656"/>
  <c r="J207"/>
  <c r="BK640"/>
  <c r="BK541"/>
  <c r="J667"/>
  <c r="J552"/>
  <c r="J348"/>
  <c r="J774"/>
  <c r="J619"/>
  <c r="BK503"/>
  <c r="J706"/>
  <c r="J638"/>
  <c r="BK766"/>
  <c r="J541"/>
  <c r="J172"/>
  <c r="J506"/>
  <c r="BK416"/>
  <c i="3" r="BK196"/>
  <c r="BK256"/>
  <c r="J244"/>
  <c r="J208"/>
  <c r="J138"/>
  <c r="BK183"/>
  <c r="BK222"/>
  <c r="BK145"/>
  <c r="J235"/>
  <c r="BK189"/>
  <c r="J190"/>
  <c r="J163"/>
  <c r="J250"/>
  <c r="J184"/>
  <c r="J126"/>
  <c r="BK181"/>
  <c r="BK238"/>
  <c r="J193"/>
  <c r="J230"/>
  <c r="J179"/>
  <c i="4" r="BK224"/>
  <c r="BK141"/>
  <c r="J180"/>
  <c r="BK204"/>
  <c r="J156"/>
  <c r="BK167"/>
  <c r="J193"/>
  <c r="J186"/>
  <c r="BK208"/>
  <c r="J146"/>
  <c r="BK178"/>
  <c r="BK173"/>
  <c r="J221"/>
  <c r="J184"/>
  <c r="BK138"/>
  <c i="5" r="J132"/>
  <c r="J127"/>
  <c r="BK127"/>
  <c r="J131"/>
  <c i="6" r="BK148"/>
  <c r="BK139"/>
  <c r="J170"/>
  <c r="BK201"/>
  <c r="BK194"/>
  <c r="BK145"/>
  <c r="BK156"/>
  <c r="J138"/>
  <c r="J202"/>
  <c r="BK200"/>
  <c r="J155"/>
  <c r="J137"/>
  <c i="7" r="BK132"/>
  <c r="J139"/>
  <c r="J132"/>
  <c r="BK124"/>
  <c i="8" r="J297"/>
  <c r="BK180"/>
  <c r="BK399"/>
  <c r="J273"/>
  <c r="BK394"/>
  <c r="BK240"/>
  <c r="J351"/>
  <c r="J187"/>
  <c r="J334"/>
  <c r="J211"/>
  <c r="J287"/>
  <c r="J235"/>
  <c r="BK295"/>
  <c r="J421"/>
  <c r="BK325"/>
  <c r="BK405"/>
  <c r="J285"/>
  <c r="BK408"/>
  <c r="BK334"/>
  <c r="J214"/>
  <c r="J403"/>
  <c r="J319"/>
  <c r="BK344"/>
  <c r="BK281"/>
  <c r="BK184"/>
  <c i="9" r="J162"/>
  <c r="J159"/>
  <c r="BK149"/>
  <c r="J136"/>
  <c r="BK157"/>
  <c r="J152"/>
  <c i="10" r="BK249"/>
  <c r="J246"/>
  <c r="BK192"/>
  <c r="J143"/>
  <c r="BK197"/>
  <c r="J214"/>
  <c r="BK147"/>
  <c r="J227"/>
  <c r="BK158"/>
  <c r="BK233"/>
  <c r="J169"/>
  <c r="BK243"/>
  <c r="J211"/>
  <c r="J249"/>
  <c r="BK183"/>
  <c r="J219"/>
  <c r="BK149"/>
  <c r="J197"/>
  <c r="J147"/>
  <c r="BK239"/>
  <c i="11" r="BK137"/>
  <c i="12" r="BK273"/>
  <c r="J273"/>
  <c r="BK142"/>
  <c r="BK164"/>
  <c r="J152"/>
  <c r="J164"/>
  <c r="BK165"/>
  <c i="13" r="BK171"/>
  <c r="BK258"/>
  <c r="BK212"/>
  <c r="BK307"/>
  <c r="J162"/>
  <c r="BK311"/>
  <c r="BK195"/>
  <c r="J228"/>
  <c r="BK232"/>
  <c r="J307"/>
  <c r="J188"/>
  <c r="J208"/>
  <c r="BK279"/>
  <c r="BK267"/>
  <c r="J160"/>
  <c i="14" r="BK144"/>
  <c r="BK207"/>
  <c r="BK208"/>
  <c r="J217"/>
  <c r="BK217"/>
  <c r="J198"/>
  <c r="J172"/>
  <c i="15" r="BK160"/>
  <c r="J146"/>
  <c i="1" r="AS106"/>
  <c i="2" r="J199"/>
  <c r="BK419"/>
  <c r="J195"/>
  <c r="J763"/>
  <c r="BK617"/>
  <c r="J338"/>
  <c r="BK673"/>
  <c r="BK412"/>
  <c r="J702"/>
  <c r="BK355"/>
  <c r="BK763"/>
  <c r="BK386"/>
  <c r="BK158"/>
  <c i="3" r="BK197"/>
  <c r="BK139"/>
  <c r="J227"/>
  <c r="J129"/>
  <c r="BK255"/>
  <c r="J253"/>
  <c r="J239"/>
  <c r="BK213"/>
  <c r="BK200"/>
  <c r="BK190"/>
  <c r="J171"/>
  <c r="J152"/>
  <c r="BK147"/>
  <c r="BK242"/>
  <c r="BK231"/>
  <c r="BK184"/>
  <c r="BK129"/>
  <c r="J150"/>
  <c r="J247"/>
  <c r="BK210"/>
  <c r="J204"/>
  <c r="J161"/>
  <c r="BK215"/>
  <c r="J145"/>
  <c r="J224"/>
  <c r="J153"/>
  <c r="BK218"/>
  <c r="BK192"/>
  <c r="J210"/>
  <c r="J130"/>
  <c r="J131"/>
  <c i="4" r="BK149"/>
  <c r="BK201"/>
  <c r="BK194"/>
  <c r="J144"/>
  <c r="BK198"/>
  <c r="J152"/>
  <c r="BK211"/>
  <c r="J207"/>
  <c r="J216"/>
  <c r="J187"/>
  <c r="J205"/>
  <c r="J224"/>
  <c r="BK132"/>
  <c r="J203"/>
  <c r="J170"/>
  <c r="J133"/>
  <c i="5" r="J129"/>
  <c r="BK126"/>
  <c r="J133"/>
  <c i="6" r="BK158"/>
  <c r="BK136"/>
  <c r="J169"/>
  <c r="J177"/>
  <c r="J173"/>
  <c r="BK204"/>
  <c r="J190"/>
  <c r="J168"/>
  <c r="J180"/>
  <c r="BK151"/>
  <c r="BK162"/>
  <c r="J135"/>
  <c i="7" r="BK125"/>
  <c r="J135"/>
  <c r="J142"/>
  <c r="J138"/>
  <c i="8" r="J224"/>
  <c r="J166"/>
  <c r="J362"/>
  <c r="J257"/>
  <c r="BK289"/>
  <c r="BK166"/>
  <c r="J335"/>
  <c r="BK389"/>
  <c r="BK221"/>
  <c r="BK317"/>
  <c r="BK189"/>
  <c r="J353"/>
  <c r="J221"/>
  <c r="J408"/>
  <c r="J230"/>
  <c r="J385"/>
  <c r="J277"/>
  <c r="BK364"/>
  <c r="J289"/>
  <c r="J419"/>
  <c r="J358"/>
  <c r="BK415"/>
  <c r="BK321"/>
  <c r="J219"/>
  <c i="9" r="J149"/>
  <c r="BK161"/>
  <c r="J164"/>
  <c r="BK128"/>
  <c r="BK156"/>
  <c r="J131"/>
  <c i="10" r="J255"/>
  <c r="J156"/>
  <c r="J177"/>
  <c r="BK251"/>
  <c r="BK170"/>
  <c r="J193"/>
  <c r="BK245"/>
  <c r="BK167"/>
  <c r="J221"/>
  <c r="BK213"/>
  <c r="J241"/>
  <c r="BK186"/>
  <c r="J184"/>
  <c r="J248"/>
  <c r="BK200"/>
  <c r="BK255"/>
  <c r="J196"/>
  <c r="J146"/>
  <c r="BK238"/>
  <c r="BK150"/>
  <c i="11" r="F39"/>
  <c i="1" r="BD105"/>
  <c i="12" r="J228"/>
  <c r="BK234"/>
  <c r="J163"/>
  <c r="J232"/>
  <c r="BK133"/>
  <c r="J139"/>
  <c i="13" r="BK167"/>
  <c r="BK234"/>
  <c r="J296"/>
  <c r="BK201"/>
  <c r="BK296"/>
  <c r="J215"/>
  <c r="J223"/>
  <c r="BK270"/>
  <c r="BK192"/>
  <c r="J309"/>
  <c r="J217"/>
  <c r="BK225"/>
  <c r="J276"/>
  <c r="J254"/>
  <c i="14" r="J146"/>
  <c r="J140"/>
  <c r="BK150"/>
  <c r="BK165"/>
  <c r="J208"/>
  <c i="2" r="J617"/>
  <c r="BK504"/>
  <c r="J160"/>
  <c r="BK481"/>
  <c r="BK702"/>
  <c r="BK555"/>
  <c r="BK221"/>
  <c r="J502"/>
  <c r="J659"/>
  <c r="BK538"/>
  <c r="BK644"/>
  <c r="BK683"/>
  <c r="J361"/>
  <c r="J187"/>
  <c r="BK706"/>
  <c i="3" r="BK247"/>
  <c r="J198"/>
  <c r="BK208"/>
  <c r="BK160"/>
  <c r="BK221"/>
  <c r="BK127"/>
  <c r="J218"/>
  <c r="J196"/>
  <c r="BK167"/>
  <c r="J255"/>
  <c r="BK223"/>
  <c r="J166"/>
  <c r="J237"/>
  <c r="BK164"/>
  <c r="BK209"/>
  <c r="BK152"/>
  <c r="BK203"/>
  <c r="J221"/>
  <c r="BK151"/>
  <c i="4" r="J182"/>
  <c r="BK143"/>
  <c r="BK193"/>
  <c r="BK195"/>
  <c r="J167"/>
  <c r="BK191"/>
  <c r="J149"/>
  <c r="J166"/>
  <c r="J135"/>
  <c r="BK165"/>
  <c r="J204"/>
  <c r="J198"/>
  <c r="BK137"/>
  <c r="BK142"/>
  <c i="5" r="BK131"/>
  <c r="BK130"/>
  <c r="J121"/>
  <c r="BK137"/>
  <c i="6" r="J167"/>
  <c r="J152"/>
  <c r="J185"/>
  <c r="BK168"/>
  <c r="J203"/>
  <c r="BK155"/>
  <c r="J172"/>
  <c r="BK149"/>
  <c r="BK202"/>
  <c r="J145"/>
  <c r="J156"/>
  <c r="BK153"/>
  <c i="7" r="BK135"/>
  <c r="BK140"/>
  <c r="J134"/>
  <c r="BK150"/>
  <c r="BK148"/>
  <c r="BK133"/>
  <c i="8" r="J158"/>
  <c r="BK332"/>
  <c r="BK226"/>
  <c r="J298"/>
  <c r="J168"/>
  <c r="J339"/>
  <c r="BK151"/>
  <c r="J264"/>
  <c r="J180"/>
  <c r="J148"/>
  <c r="J302"/>
  <c r="J321"/>
  <c r="BK387"/>
  <c r="J271"/>
  <c r="BK371"/>
  <c r="J328"/>
  <c r="BK177"/>
  <c r="BK376"/>
  <c r="BK148"/>
  <c r="J337"/>
  <c r="BK228"/>
  <c r="J150"/>
  <c i="9" r="J135"/>
  <c r="BK152"/>
  <c r="J143"/>
  <c r="BK159"/>
  <c r="J141"/>
  <c r="BK140"/>
  <c i="10" r="J180"/>
  <c r="BK176"/>
  <c r="J142"/>
  <c r="J251"/>
  <c r="J183"/>
  <c r="BK144"/>
  <c r="BK196"/>
  <c r="J172"/>
  <c r="J155"/>
  <c r="BK227"/>
  <c r="BK256"/>
  <c r="BK178"/>
  <c r="J153"/>
  <c r="BK244"/>
  <c r="J192"/>
  <c r="BK139"/>
  <c r="J236"/>
  <c i="11" r="J132"/>
  <c i="12" r="J184"/>
  <c r="BK217"/>
  <c r="BK172"/>
  <c r="BK277"/>
  <c r="J245"/>
  <c r="J254"/>
  <c r="BK173"/>
  <c i="13" r="BK169"/>
  <c r="J243"/>
  <c r="J158"/>
  <c r="J258"/>
  <c r="BK314"/>
  <c r="J238"/>
  <c r="BK284"/>
  <c r="BK193"/>
  <c r="J302"/>
  <c r="J210"/>
  <c r="BK228"/>
  <c r="BK304"/>
  <c r="J291"/>
  <c r="J262"/>
  <c i="14" r="BK216"/>
  <c r="J139"/>
  <c r="J207"/>
  <c r="BK157"/>
  <c r="J165"/>
  <c r="J184"/>
  <c r="BK202"/>
  <c r="BK140"/>
  <c i="15" r="BK151"/>
  <c r="J160"/>
  <c r="BK138"/>
  <c i="2" r="BK661"/>
  <c r="BK515"/>
  <c r="J155"/>
  <c r="J543"/>
  <c r="BK164"/>
  <c r="J550"/>
  <c r="J538"/>
  <c r="BK144"/>
  <c r="J586"/>
  <c r="J175"/>
  <c r="BK195"/>
  <c r="J406"/>
  <c r="BK722"/>
  <c r="J511"/>
  <c r="BK720"/>
  <c r="J671"/>
  <c r="BK191"/>
  <c r="BK558"/>
  <c r="BK240"/>
  <c r="J713"/>
  <c r="BK231"/>
  <c r="BK361"/>
  <c i="3" r="J154"/>
  <c r="BK253"/>
  <c r="BK240"/>
  <c r="BK205"/>
  <c r="BK156"/>
  <c r="J194"/>
  <c r="BK132"/>
  <c r="BK162"/>
  <c r="J141"/>
  <c r="J216"/>
  <c r="BK179"/>
  <c r="J188"/>
  <c r="J144"/>
  <c r="BK248"/>
  <c r="J203"/>
  <c r="J160"/>
  <c r="J222"/>
  <c r="J167"/>
  <c r="BK239"/>
  <c r="J205"/>
  <c r="BK136"/>
  <c r="J231"/>
  <c r="BK150"/>
  <c r="J146"/>
  <c i="4" r="BK176"/>
  <c r="J142"/>
  <c r="BK188"/>
  <c r="BK133"/>
  <c r="BK177"/>
  <c r="BK200"/>
  <c r="BK153"/>
  <c r="BK182"/>
  <c r="J206"/>
  <c r="BK197"/>
  <c r="BK227"/>
  <c r="J179"/>
  <c r="J200"/>
  <c r="BK203"/>
  <c r="BK192"/>
  <c i="6" r="J151"/>
  <c r="J159"/>
  <c r="BK163"/>
  <c r="J204"/>
  <c r="BK170"/>
  <c r="BK143"/>
  <c r="J141"/>
  <c i="7" r="BK151"/>
  <c r="BK127"/>
  <c r="BK128"/>
  <c r="BK129"/>
  <c i="8" r="J349"/>
  <c r="J178"/>
  <c r="BK360"/>
  <c r="BK255"/>
  <c r="J291"/>
  <c r="BK373"/>
  <c r="BK327"/>
  <c r="J373"/>
  <c r="J194"/>
  <c r="J347"/>
  <c r="J275"/>
  <c r="J308"/>
  <c r="BK198"/>
  <c r="J317"/>
  <c r="J389"/>
  <c r="J344"/>
  <c r="J381"/>
  <c r="J325"/>
  <c r="J170"/>
  <c r="J279"/>
  <c r="J342"/>
  <c r="BK250"/>
  <c r="J177"/>
  <c i="9" r="J150"/>
  <c r="J130"/>
  <c r="J147"/>
  <c r="BK144"/>
  <c r="J129"/>
  <c r="BK148"/>
  <c r="J132"/>
  <c i="10" r="BK248"/>
  <c r="J139"/>
  <c r="BK152"/>
  <c r="J179"/>
  <c r="BK224"/>
  <c r="BK179"/>
  <c r="J228"/>
  <c r="BK194"/>
  <c r="BK216"/>
  <c r="BK169"/>
  <c r="J205"/>
  <c r="J213"/>
  <c r="BK161"/>
  <c r="J201"/>
  <c r="J140"/>
  <c r="J207"/>
  <c r="J173"/>
  <c r="BK217"/>
  <c i="11" r="J130"/>
  <c i="12" r="BK254"/>
  <c r="BK244"/>
  <c r="J173"/>
  <c r="BK249"/>
  <c r="J244"/>
  <c i="13" r="J289"/>
  <c r="J255"/>
  <c r="BK176"/>
  <c r="J204"/>
  <c r="BK260"/>
  <c r="BK178"/>
  <c r="J265"/>
  <c r="J195"/>
  <c i="14" r="J169"/>
  <c r="BK188"/>
  <c r="J159"/>
  <c r="J144"/>
  <c r="BK141"/>
  <c r="BK174"/>
  <c r="BK190"/>
  <c i="15" r="J162"/>
  <c r="BK155"/>
  <c r="BK133"/>
  <c i="2" r="BK646"/>
  <c r="J481"/>
  <c r="J203"/>
  <c r="J561"/>
  <c r="J162"/>
  <c r="BK539"/>
  <c r="J700"/>
  <c r="BK423"/>
  <c r="J642"/>
  <c r="J515"/>
  <c r="BK677"/>
  <c r="J208"/>
  <c r="BK448"/>
  <c r="BK183"/>
  <c r="J663"/>
  <c r="J438"/>
  <c r="BK713"/>
  <c r="J665"/>
  <c r="BK203"/>
  <c r="J539"/>
  <c r="BK166"/>
  <c r="BK709"/>
  <c r="BK187"/>
  <c r="BK406"/>
  <c i="3" r="BK174"/>
  <c r="BK134"/>
  <c r="BK219"/>
  <c r="BK201"/>
  <c r="J191"/>
  <c r="BK173"/>
  <c r="J164"/>
  <c r="BK161"/>
  <c r="BK133"/>
  <c r="J236"/>
  <c r="BK229"/>
  <c r="J192"/>
  <c r="BK149"/>
  <c r="BK177"/>
  <c r="J140"/>
  <c r="BK233"/>
  <c r="BK191"/>
  <c r="BK135"/>
  <c r="J183"/>
  <c r="J252"/>
  <c r="BK211"/>
  <c r="BK146"/>
  <c r="BK207"/>
  <c r="BK137"/>
  <c r="J195"/>
  <c r="J233"/>
  <c r="BK140"/>
  <c i="4" r="J194"/>
  <c r="BK171"/>
  <c r="BK181"/>
  <c r="J141"/>
  <c r="BK190"/>
  <c r="J213"/>
  <c r="J225"/>
  <c r="BK170"/>
  <c r="BK189"/>
  <c r="J202"/>
  <c r="J227"/>
  <c r="J158"/>
  <c r="BK186"/>
  <c r="J153"/>
  <c r="J137"/>
  <c i="5" r="BK138"/>
  <c r="BK123"/>
  <c r="J138"/>
  <c r="BK125"/>
  <c i="6" r="J176"/>
  <c r="BK180"/>
  <c r="J136"/>
  <c r="BK175"/>
  <c r="BK146"/>
  <c r="BK205"/>
  <c r="J164"/>
  <c r="J165"/>
  <c r="J179"/>
  <c r="J162"/>
  <c i="7" r="BK145"/>
  <c r="BK142"/>
  <c r="J136"/>
  <c r="J146"/>
  <c r="J141"/>
  <c r="J145"/>
  <c i="8" r="BK287"/>
  <c r="J391"/>
  <c r="J303"/>
  <c r="J250"/>
  <c r="BK257"/>
  <c r="BK362"/>
  <c r="BK302"/>
  <c r="J267"/>
  <c r="BK242"/>
  <c r="BK298"/>
  <c r="BK209"/>
  <c r="J312"/>
  <c r="J228"/>
  <c r="BK417"/>
  <c r="BK245"/>
  <c r="J394"/>
  <c r="J247"/>
  <c r="BK410"/>
  <c r="J332"/>
  <c r="BK406"/>
  <c r="J322"/>
  <c r="BK232"/>
  <c r="BK339"/>
  <c r="J260"/>
  <c r="J182"/>
  <c i="9" r="BK143"/>
  <c r="J139"/>
  <c r="BK151"/>
  <c r="J156"/>
  <c r="BK132"/>
  <c r="J137"/>
  <c r="J134"/>
  <c i="10" r="J229"/>
  <c r="BK232"/>
  <c r="J178"/>
  <c r="BK252"/>
  <c r="BK234"/>
  <c r="BK172"/>
  <c r="BK203"/>
  <c r="BK235"/>
  <c r="J240"/>
  <c r="BK242"/>
  <c r="J158"/>
  <c r="BK180"/>
  <c r="BK151"/>
  <c r="J150"/>
  <c r="J217"/>
  <c r="BK185"/>
  <c r="J144"/>
  <c r="J203"/>
  <c i="11" r="J128"/>
  <c i="12" r="J236"/>
  <c r="BK207"/>
  <c r="BK169"/>
  <c r="BK201"/>
  <c r="J240"/>
  <c r="BK242"/>
  <c r="J191"/>
  <c i="13" r="BK286"/>
  <c r="BK262"/>
  <c r="J176"/>
  <c r="J279"/>
  <c r="BK173"/>
  <c r="J193"/>
  <c r="J241"/>
  <c r="J150"/>
  <c r="J185"/>
  <c r="J252"/>
  <c r="BK316"/>
  <c r="J155"/>
  <c r="BK276"/>
  <c r="BK158"/>
  <c i="14" r="J206"/>
  <c r="BK192"/>
  <c r="J188"/>
  <c r="J210"/>
  <c r="BK169"/>
  <c r="BK155"/>
  <c i="15" r="J133"/>
  <c i="2" l="1" r="P230"/>
  <c r="P510"/>
  <c r="T639"/>
  <c r="T680"/>
  <c r="BK771"/>
  <c r="J771"/>
  <c r="J119"/>
  <c i="3" r="BK125"/>
  <c i="6" r="P140"/>
  <c r="R174"/>
  <c i="7" r="R123"/>
  <c i="8" r="BK155"/>
  <c r="J155"/>
  <c r="J100"/>
  <c r="T172"/>
  <c r="T193"/>
  <c r="R208"/>
  <c r="T213"/>
  <c r="T223"/>
  <c r="R229"/>
  <c r="BK239"/>
  <c r="J239"/>
  <c r="J113"/>
  <c r="R307"/>
  <c r="P380"/>
  <c i="9" r="T127"/>
  <c i="10" r="T166"/>
  <c r="P223"/>
  <c i="12" r="P171"/>
  <c r="BK235"/>
  <c r="J235"/>
  <c r="J108"/>
  <c i="13" r="P157"/>
  <c r="P187"/>
  <c r="BK245"/>
  <c r="J245"/>
  <c r="J109"/>
  <c r="BK288"/>
  <c r="J288"/>
  <c r="J116"/>
  <c r="T306"/>
  <c i="2" r="R230"/>
  <c r="R510"/>
  <c r="R618"/>
  <c r="P680"/>
  <c r="R705"/>
  <c r="P771"/>
  <c i="4" r="R139"/>
  <c r="BK219"/>
  <c r="J219"/>
  <c r="J105"/>
  <c i="6" r="BK199"/>
  <c r="J199"/>
  <c r="J111"/>
  <c i="7" r="BK149"/>
  <c r="J149"/>
  <c r="J100"/>
  <c i="8" r="T155"/>
  <c r="T259"/>
  <c r="R346"/>
  <c r="P375"/>
  <c r="R414"/>
  <c i="9" r="R158"/>
  <c i="10" r="P166"/>
  <c r="T209"/>
  <c r="BK247"/>
  <c r="J247"/>
  <c r="J111"/>
  <c i="12" r="BK171"/>
  <c r="J171"/>
  <c r="J105"/>
  <c r="T200"/>
  <c r="P257"/>
  <c i="13" r="R157"/>
  <c r="T187"/>
  <c r="P227"/>
  <c r="T288"/>
  <c r="R301"/>
  <c r="R313"/>
  <c i="14" r="BK143"/>
  <c r="J143"/>
  <c r="J101"/>
  <c r="P175"/>
  <c i="2" r="BK230"/>
  <c r="J230"/>
  <c r="J102"/>
  <c r="T510"/>
  <c r="R639"/>
  <c r="R660"/>
  <c r="BK705"/>
  <c r="J705"/>
  <c r="J117"/>
  <c r="R771"/>
  <c i="3" r="P125"/>
  <c i="4" r="R131"/>
  <c r="R209"/>
  <c r="P219"/>
  <c i="6" r="T161"/>
  <c r="T178"/>
  <c r="P199"/>
  <c i="7" r="T149"/>
  <c i="8" r="R259"/>
  <c r="P346"/>
  <c r="R375"/>
  <c r="BK414"/>
  <c r="J414"/>
  <c r="J123"/>
  <c i="9" r="T158"/>
  <c i="10" r="BK166"/>
  <c r="J166"/>
  <c r="J105"/>
  <c r="R223"/>
  <c i="12" r="T171"/>
  <c r="R235"/>
  <c i="13" r="P145"/>
  <c r="P164"/>
  <c r="T182"/>
  <c r="T245"/>
  <c r="R278"/>
  <c r="R306"/>
  <c i="14" r="P134"/>
  <c r="T162"/>
  <c r="R193"/>
  <c i="2" r="R143"/>
  <c r="P174"/>
  <c r="R551"/>
  <c r="P639"/>
  <c r="T660"/>
  <c r="T705"/>
  <c i="3" r="T125"/>
  <c i="4" r="BK131"/>
  <c r="J131"/>
  <c r="J100"/>
  <c r="T139"/>
  <c r="T223"/>
  <c i="6" r="BK140"/>
  <c r="BK182"/>
  <c r="J182"/>
  <c r="J104"/>
  <c i="7" r="P149"/>
  <c i="8" r="R155"/>
  <c r="P165"/>
  <c r="T186"/>
  <c r="R200"/>
  <c r="BK213"/>
  <c r="J213"/>
  <c r="J110"/>
  <c r="BK223"/>
  <c r="J223"/>
  <c r="J111"/>
  <c r="BK229"/>
  <c r="J229"/>
  <c r="J112"/>
  <c r="P229"/>
  <c r="P239"/>
  <c r="R239"/>
  <c r="T307"/>
  <c r="R380"/>
  <c r="BK418"/>
  <c r="J418"/>
  <c r="J124"/>
  <c i="9" r="P155"/>
  <c i="10" r="R166"/>
  <c r="BK209"/>
  <c r="J209"/>
  <c r="J108"/>
  <c r="P247"/>
  <c i="13" r="R152"/>
  <c r="T175"/>
  <c r="R182"/>
  <c r="T214"/>
  <c r="T264"/>
  <c r="P278"/>
  <c r="P306"/>
  <c i="14" r="R134"/>
  <c r="BK162"/>
  <c r="J162"/>
  <c r="J103"/>
  <c r="T193"/>
  <c i="2" r="P344"/>
  <c r="BK501"/>
  <c r="J501"/>
  <c r="J104"/>
  <c r="R542"/>
  <c r="BK618"/>
  <c r="J618"/>
  <c r="J112"/>
  <c r="BK680"/>
  <c r="J680"/>
  <c r="J116"/>
  <c r="P705"/>
  <c r="T771"/>
  <c i="3" r="BK187"/>
  <c r="J187"/>
  <c r="J101"/>
  <c i="4" r="BK160"/>
  <c r="J160"/>
  <c r="J102"/>
  <c r="R219"/>
  <c i="6" r="BK161"/>
  <c r="J161"/>
  <c r="J101"/>
  <c r="T182"/>
  <c i="7" r="R149"/>
  <c i="8" r="P155"/>
  <c r="R172"/>
  <c r="P193"/>
  <c r="P208"/>
  <c r="P324"/>
  <c r="BK370"/>
  <c r="J370"/>
  <c r="J119"/>
  <c r="R402"/>
  <c i="9" r="R155"/>
  <c i="10" r="BK145"/>
  <c r="J145"/>
  <c r="J103"/>
  <c r="R209"/>
  <c r="T247"/>
  <c i="12" r="BK138"/>
  <c r="BK204"/>
  <c r="J204"/>
  <c r="J107"/>
  <c r="T235"/>
  <c i="13" r="T157"/>
  <c r="BK187"/>
  <c r="J187"/>
  <c r="J105"/>
  <c r="P214"/>
  <c r="R318"/>
  <c i="14" r="P143"/>
  <c r="P162"/>
  <c r="BK209"/>
  <c r="J209"/>
  <c r="J110"/>
  <c i="2" r="R344"/>
  <c r="T501"/>
  <c r="T542"/>
  <c r="R613"/>
  <c r="BK660"/>
  <c r="J660"/>
  <c r="J115"/>
  <c i="3" r="R125"/>
  <c i="4" r="P160"/>
  <c i="5" r="P120"/>
  <c i="1" r="AU99"/>
  <c i="6" r="T140"/>
  <c r="BK178"/>
  <c r="J178"/>
  <c r="J103"/>
  <c i="7" r="T123"/>
  <c r="T122"/>
  <c i="8" r="R147"/>
  <c r="BK165"/>
  <c r="J165"/>
  <c r="J103"/>
  <c r="P186"/>
  <c r="T239"/>
  <c r="P249"/>
  <c r="P307"/>
  <c r="T380"/>
  <c r="T418"/>
  <c i="9" r="P127"/>
  <c i="10" r="T145"/>
  <c r="P209"/>
  <c r="R247"/>
  <c i="12" r="T162"/>
  <c r="R200"/>
  <c r="T257"/>
  <c i="13" r="BK157"/>
  <c r="J157"/>
  <c r="J101"/>
  <c r="R187"/>
  <c r="P245"/>
  <c r="BK283"/>
  <c r="J283"/>
  <c r="J115"/>
  <c r="P301"/>
  <c r="T313"/>
  <c i="14" r="T134"/>
  <c r="R162"/>
  <c r="P193"/>
  <c i="2" r="P143"/>
  <c r="T174"/>
  <c r="BK551"/>
  <c r="J551"/>
  <c r="J109"/>
  <c r="BK613"/>
  <c r="J613"/>
  <c r="J111"/>
  <c r="P721"/>
  <c i="3" r="P187"/>
  <c i="4" r="R160"/>
  <c r="P223"/>
  <c i="7" r="P123"/>
  <c r="P122"/>
  <c i="1" r="AU101"/>
  <c i="8" r="P147"/>
  <c r="P172"/>
  <c r="BK193"/>
  <c r="J193"/>
  <c r="J106"/>
  <c r="BK200"/>
  <c r="J200"/>
  <c r="J107"/>
  <c r="P213"/>
  <c r="R223"/>
  <c r="T249"/>
  <c r="R324"/>
  <c r="R370"/>
  <c r="P402"/>
  <c i="10" r="R137"/>
  <c r="T191"/>
  <c i="12" r="P138"/>
  <c r="P204"/>
  <c i="13" r="R145"/>
  <c r="R164"/>
  <c r="T203"/>
  <c r="T227"/>
  <c r="P288"/>
  <c r="BK301"/>
  <c r="J301"/>
  <c r="J119"/>
  <c i="14" r="R143"/>
  <c r="R175"/>
  <c r="R170"/>
  <c r="R209"/>
  <c i="2" r="T230"/>
  <c r="BK510"/>
  <c r="J510"/>
  <c r="J107"/>
  <c r="T618"/>
  <c r="BK721"/>
  <c r="J721"/>
  <c r="J118"/>
  <c i="4" r="T131"/>
  <c r="P209"/>
  <c i="5" r="T120"/>
  <c i="6" r="P134"/>
  <c r="P161"/>
  <c r="P178"/>
  <c r="R199"/>
  <c i="8" r="T147"/>
  <c r="BK259"/>
  <c r="J259"/>
  <c r="J115"/>
  <c r="BK307"/>
  <c r="J307"/>
  <c r="J116"/>
  <c r="BK380"/>
  <c r="J380"/>
  <c r="J121"/>
  <c r="R418"/>
  <c i="10" r="R145"/>
  <c r="R136"/>
  <c r="BK223"/>
  <c r="J223"/>
  <c r="J110"/>
  <c i="12" r="R204"/>
  <c i="13" r="T152"/>
  <c r="P175"/>
  <c r="R203"/>
  <c r="R227"/>
  <c r="P283"/>
  <c r="T318"/>
  <c i="14" r="T151"/>
  <c r="P209"/>
  <c i="2" r="BK344"/>
  <c r="J344"/>
  <c r="J103"/>
  <c r="P501"/>
  <c r="BK542"/>
  <c r="J542"/>
  <c r="J108"/>
  <c r="P618"/>
  <c r="R680"/>
  <c i="4" r="P139"/>
  <c r="R223"/>
  <c i="6" r="R161"/>
  <c r="R182"/>
  <c i="8" r="BK147"/>
  <c r="J147"/>
  <c r="J99"/>
  <c r="R165"/>
  <c r="BK186"/>
  <c r="J186"/>
  <c r="J105"/>
  <c r="R193"/>
  <c r="BK208"/>
  <c r="J208"/>
  <c r="J109"/>
  <c r="R213"/>
  <c r="P223"/>
  <c r="T229"/>
  <c r="BK324"/>
  <c r="J324"/>
  <c r="J117"/>
  <c r="P370"/>
  <c r="BK402"/>
  <c r="J402"/>
  <c r="J122"/>
  <c r="P418"/>
  <c i="9" r="BK127"/>
  <c r="J127"/>
  <c r="J100"/>
  <c r="T155"/>
  <c i="10" r="P137"/>
  <c r="R191"/>
  <c r="R190"/>
  <c i="12" r="T138"/>
  <c r="T132"/>
  <c r="P162"/>
  <c r="BK200"/>
  <c r="J200"/>
  <c r="J106"/>
  <c r="BK257"/>
  <c r="J257"/>
  <c r="J109"/>
  <c i="13" r="T145"/>
  <c r="T164"/>
  <c r="P182"/>
  <c r="BK214"/>
  <c r="J214"/>
  <c r="J107"/>
  <c r="P264"/>
  <c r="BK278"/>
  <c r="J278"/>
  <c r="J114"/>
  <c r="R288"/>
  <c r="T301"/>
  <c r="BK318"/>
  <c r="J318"/>
  <c r="J122"/>
  <c i="14" r="T143"/>
  <c r="T175"/>
  <c r="T170"/>
  <c i="2" r="T344"/>
  <c r="R501"/>
  <c r="P542"/>
  <c r="T613"/>
  <c r="R721"/>
  <c i="4" r="BK139"/>
  <c r="J139"/>
  <c r="J101"/>
  <c r="T209"/>
  <c r="BK223"/>
  <c r="J223"/>
  <c r="J106"/>
  <c i="6" r="BK134"/>
  <c r="J134"/>
  <c r="J99"/>
  <c r="T134"/>
  <c r="P174"/>
  <c r="R178"/>
  <c i="8" r="T165"/>
  <c r="R186"/>
  <c r="T200"/>
  <c r="T208"/>
  <c r="BK249"/>
  <c r="J249"/>
  <c r="J114"/>
  <c r="R249"/>
  <c r="T324"/>
  <c r="T370"/>
  <c r="T402"/>
  <c i="9" r="R127"/>
  <c r="R126"/>
  <c r="R125"/>
  <c r="P158"/>
  <c i="10" r="T137"/>
  <c r="P191"/>
  <c r="P190"/>
  <c i="12" r="R171"/>
  <c r="P235"/>
  <c i="13" r="P152"/>
  <c r="R175"/>
  <c r="BK203"/>
  <c r="J203"/>
  <c r="J106"/>
  <c r="BK227"/>
  <c r="J227"/>
  <c r="J108"/>
  <c r="R264"/>
  <c r="T283"/>
  <c r="BK313"/>
  <c r="J313"/>
  <c r="J121"/>
  <c i="14" r="P151"/>
  <c i="15" r="R140"/>
  <c r="R131"/>
  <c r="R130"/>
  <c i="2" r="T143"/>
  <c r="R174"/>
  <c r="T551"/>
  <c r="P613"/>
  <c r="T721"/>
  <c i="3" r="R187"/>
  <c i="4" r="P131"/>
  <c r="BK209"/>
  <c r="J209"/>
  <c r="J103"/>
  <c r="T219"/>
  <c i="5" r="BK120"/>
  <c r="J120"/>
  <c r="J98"/>
  <c i="6" r="R140"/>
  <c r="T174"/>
  <c i="8" r="BK172"/>
  <c r="J172"/>
  <c r="J104"/>
  <c r="P200"/>
  <c r="T346"/>
  <c r="T375"/>
  <c r="T414"/>
  <c i="9" r="BK155"/>
  <c r="J155"/>
  <c r="J102"/>
  <c i="10" r="P145"/>
  <c r="P136"/>
  <c r="P133"/>
  <c i="1" r="AU104"/>
  <c i="10" r="T223"/>
  <c i="12" r="R138"/>
  <c r="BK162"/>
  <c r="J162"/>
  <c r="J102"/>
  <c r="T204"/>
  <c i="13" r="BK152"/>
  <c r="J152"/>
  <c r="J100"/>
  <c r="BK175"/>
  <c r="J175"/>
  <c r="J103"/>
  <c r="P203"/>
  <c r="R245"/>
  <c r="R283"/>
  <c r="P313"/>
  <c i="14" r="BK134"/>
  <c r="J134"/>
  <c r="J100"/>
  <c r="R151"/>
  <c r="BK193"/>
  <c r="J193"/>
  <c r="J109"/>
  <c i="15" r="BK140"/>
  <c r="J140"/>
  <c r="J102"/>
  <c r="T140"/>
  <c r="T131"/>
  <c r="T130"/>
  <c r="T148"/>
  <c i="2" r="BK143"/>
  <c r="J143"/>
  <c r="J100"/>
  <c r="BK174"/>
  <c r="J174"/>
  <c r="J101"/>
  <c r="P551"/>
  <c r="BK639"/>
  <c r="J639"/>
  <c r="J114"/>
  <c r="P660"/>
  <c i="3" r="T187"/>
  <c i="4" r="T160"/>
  <c i="5" r="R120"/>
  <c i="6" r="R134"/>
  <c r="R133"/>
  <c r="BK174"/>
  <c r="J174"/>
  <c r="J102"/>
  <c r="P182"/>
  <c r="T199"/>
  <c i="7" r="BK123"/>
  <c r="BK122"/>
  <c r="J122"/>
  <c r="J98"/>
  <c i="8" r="P259"/>
  <c r="BK346"/>
  <c r="J346"/>
  <c r="J118"/>
  <c r="BK375"/>
  <c r="J375"/>
  <c r="J120"/>
  <c r="P414"/>
  <c i="9" r="BK158"/>
  <c r="J158"/>
  <c r="J103"/>
  <c i="10" r="BK137"/>
  <c r="J137"/>
  <c r="J102"/>
  <c r="BK191"/>
  <c r="J191"/>
  <c r="J107"/>
  <c i="12" r="R162"/>
  <c r="P200"/>
  <c r="R257"/>
  <c i="13" r="BK145"/>
  <c r="BK164"/>
  <c r="J164"/>
  <c r="J102"/>
  <c r="BK182"/>
  <c r="J182"/>
  <c r="J104"/>
  <c r="R214"/>
  <c r="BK264"/>
  <c r="J264"/>
  <c r="J110"/>
  <c r="T278"/>
  <c r="BK306"/>
  <c r="J306"/>
  <c r="J120"/>
  <c r="P318"/>
  <c i="14" r="BK151"/>
  <c r="J151"/>
  <c r="J102"/>
  <c r="BK175"/>
  <c r="J175"/>
  <c r="J108"/>
  <c r="T209"/>
  <c i="15" r="P140"/>
  <c r="P131"/>
  <c r="P130"/>
  <c i="1" r="AU111"/>
  <c i="15" r="BK148"/>
  <c r="J148"/>
  <c r="J103"/>
  <c r="P148"/>
  <c r="R148"/>
  <c i="2" r="BK610"/>
  <c r="J610"/>
  <c r="J110"/>
  <c i="11" r="BK129"/>
  <c r="J129"/>
  <c r="J101"/>
  <c i="6" r="BK191"/>
  <c r="J191"/>
  <c r="J107"/>
  <c i="11" r="BK136"/>
  <c r="J136"/>
  <c r="J103"/>
  <c i="4" r="BK217"/>
  <c r="J217"/>
  <c r="J104"/>
  <c i="2" r="BK637"/>
  <c r="J637"/>
  <c r="J113"/>
  <c i="10" r="BK163"/>
  <c r="J163"/>
  <c r="J104"/>
  <c i="11" r="BK131"/>
  <c r="J131"/>
  <c r="J102"/>
  <c i="13" r="BK269"/>
  <c r="J269"/>
  <c r="J111"/>
  <c r="BK295"/>
  <c r="J295"/>
  <c r="J117"/>
  <c i="6" r="BK193"/>
  <c r="J193"/>
  <c r="J108"/>
  <c r="BK197"/>
  <c r="J197"/>
  <c r="J110"/>
  <c i="4" r="BK226"/>
  <c r="J226"/>
  <c r="J107"/>
  <c i="9" r="BK153"/>
  <c r="J153"/>
  <c r="J101"/>
  <c i="11" r="BK127"/>
  <c r="J127"/>
  <c r="J100"/>
  <c i="14" r="BK168"/>
  <c r="J168"/>
  <c r="J104"/>
  <c r="BK171"/>
  <c r="J171"/>
  <c r="J106"/>
  <c r="BK173"/>
  <c r="J173"/>
  <c r="J107"/>
  <c i="2" r="BK507"/>
  <c r="J507"/>
  <c r="J105"/>
  <c i="8" r="BK162"/>
  <c r="J162"/>
  <c r="J102"/>
  <c r="BK205"/>
  <c r="J205"/>
  <c r="J108"/>
  <c i="12" r="BK168"/>
  <c r="J168"/>
  <c r="J103"/>
  <c i="6" r="BK195"/>
  <c r="J195"/>
  <c r="J109"/>
  <c i="8" r="BK159"/>
  <c r="J159"/>
  <c r="J101"/>
  <c i="10" r="BK220"/>
  <c r="J220"/>
  <c r="J109"/>
  <c i="13" r="BK275"/>
  <c r="J275"/>
  <c r="J113"/>
  <c r="BK298"/>
  <c r="J298"/>
  <c r="J118"/>
  <c r="BK272"/>
  <c r="J272"/>
  <c r="J112"/>
  <c i="15" r="BK132"/>
  <c r="BK131"/>
  <c r="BK137"/>
  <c r="J137"/>
  <c r="J101"/>
  <c r="BK159"/>
  <c r="J159"/>
  <c r="J107"/>
  <c i="6" r="BK189"/>
  <c r="J189"/>
  <c r="J106"/>
  <c i="12" r="BK154"/>
  <c r="J154"/>
  <c r="J101"/>
  <c i="15" r="BK154"/>
  <c r="J154"/>
  <c r="J104"/>
  <c r="BK157"/>
  <c r="J157"/>
  <c r="J106"/>
  <c r="BK161"/>
  <c r="J161"/>
  <c r="J108"/>
  <c r="J94"/>
  <c r="E118"/>
  <c r="BE138"/>
  <c r="BE141"/>
  <c r="BE151"/>
  <c r="BE149"/>
  <c r="J124"/>
  <c r="BE158"/>
  <c r="BE133"/>
  <c r="BE155"/>
  <c i="14" r="BK133"/>
  <c i="15" r="F94"/>
  <c r="BE146"/>
  <c r="BE150"/>
  <c r="BE153"/>
  <c r="BE160"/>
  <c r="BE162"/>
  <c i="14" r="BE146"/>
  <c r="BE159"/>
  <c r="BE160"/>
  <c r="BE165"/>
  <c r="BE176"/>
  <c i="13" r="J145"/>
  <c r="J99"/>
  <c i="14" r="BE206"/>
  <c r="J94"/>
  <c r="BE198"/>
  <c r="BE208"/>
  <c r="BE210"/>
  <c r="BE216"/>
  <c r="J91"/>
  <c r="BE135"/>
  <c r="BE140"/>
  <c r="BE144"/>
  <c r="BE167"/>
  <c r="BE205"/>
  <c r="BE207"/>
  <c r="BE217"/>
  <c r="BE172"/>
  <c r="E85"/>
  <c r="BE139"/>
  <c r="BE190"/>
  <c r="BE196"/>
  <c r="BE148"/>
  <c r="BE152"/>
  <c r="BE157"/>
  <c r="BE163"/>
  <c r="BE184"/>
  <c r="BE203"/>
  <c r="BE188"/>
  <c r="BE192"/>
  <c r="F94"/>
  <c r="BE141"/>
  <c r="BE174"/>
  <c r="BE155"/>
  <c r="BE169"/>
  <c r="BE202"/>
  <c r="BE150"/>
  <c r="BE164"/>
  <c r="BE194"/>
  <c i="13" r="E85"/>
  <c r="BE162"/>
  <c r="BE171"/>
  <c r="BE185"/>
  <c r="BE190"/>
  <c r="BE173"/>
  <c r="BE219"/>
  <c r="BE232"/>
  <c r="BE241"/>
  <c r="BE267"/>
  <c r="BE316"/>
  <c r="BE319"/>
  <c r="J94"/>
  <c r="BE146"/>
  <c r="BE195"/>
  <c r="BE240"/>
  <c r="BE250"/>
  <c r="BE251"/>
  <c r="BE281"/>
  <c r="BE309"/>
  <c r="BE311"/>
  <c r="J138"/>
  <c r="BE197"/>
  <c r="BE208"/>
  <c r="BE212"/>
  <c r="BE221"/>
  <c r="BE260"/>
  <c r="BE167"/>
  <c r="BE169"/>
  <c r="BE178"/>
  <c r="BE193"/>
  <c r="BE256"/>
  <c r="BE289"/>
  <c r="BE321"/>
  <c r="BE160"/>
  <c r="BE180"/>
  <c r="BE188"/>
  <c r="BE225"/>
  <c r="BE255"/>
  <c r="BE258"/>
  <c r="BE265"/>
  <c r="BE284"/>
  <c i="12" r="J138"/>
  <c r="J100"/>
  <c i="13" r="BE210"/>
  <c r="BE215"/>
  <c r="BE230"/>
  <c r="BE238"/>
  <c r="BE270"/>
  <c r="BE286"/>
  <c r="BE199"/>
  <c r="BE217"/>
  <c r="BE234"/>
  <c r="BE262"/>
  <c r="BE273"/>
  <c r="BE291"/>
  <c r="BE279"/>
  <c r="BE304"/>
  <c i="12" r="BK170"/>
  <c r="J170"/>
  <c r="J104"/>
  <c i="13" r="BE158"/>
  <c r="BE192"/>
  <c r="BE206"/>
  <c r="BE243"/>
  <c r="BE248"/>
  <c r="BE254"/>
  <c r="BE299"/>
  <c r="BE314"/>
  <c r="F94"/>
  <c r="BE150"/>
  <c r="BE153"/>
  <c r="BE165"/>
  <c r="BE183"/>
  <c r="BE201"/>
  <c r="BE246"/>
  <c r="BE252"/>
  <c r="BE293"/>
  <c r="BE307"/>
  <c r="BE148"/>
  <c r="BE155"/>
  <c r="BE176"/>
  <c r="BE204"/>
  <c r="BE223"/>
  <c r="BE228"/>
  <c r="BE236"/>
  <c r="BE249"/>
  <c r="BE253"/>
  <c r="BE276"/>
  <c r="BE296"/>
  <c r="BE302"/>
  <c i="12" r="BE155"/>
  <c r="BE180"/>
  <c r="BE196"/>
  <c r="BE139"/>
  <c r="BE190"/>
  <c r="BE199"/>
  <c r="BE256"/>
  <c r="F94"/>
  <c r="J128"/>
  <c r="BE193"/>
  <c r="BE205"/>
  <c r="BE219"/>
  <c r="BE234"/>
  <c r="BE142"/>
  <c r="BE152"/>
  <c r="BE207"/>
  <c r="BE163"/>
  <c r="BE165"/>
  <c r="BE169"/>
  <c r="BE173"/>
  <c r="BE172"/>
  <c r="BE244"/>
  <c r="BE133"/>
  <c r="BE254"/>
  <c r="J91"/>
  <c r="BE147"/>
  <c r="BE184"/>
  <c r="BE203"/>
  <c r="BE236"/>
  <c r="BE240"/>
  <c r="BE273"/>
  <c r="E119"/>
  <c r="BE164"/>
  <c r="BE191"/>
  <c r="BE201"/>
  <c r="BE230"/>
  <c r="BE249"/>
  <c r="BE258"/>
  <c r="BE217"/>
  <c r="BE232"/>
  <c r="BE277"/>
  <c r="BE167"/>
  <c r="BE228"/>
  <c r="BE242"/>
  <c r="BE245"/>
  <c i="10" r="BK190"/>
  <c r="J190"/>
  <c r="J106"/>
  <c r="BK136"/>
  <c r="BK133"/>
  <c r="J133"/>
  <c r="J98"/>
  <c i="11" r="BE137"/>
  <c r="J91"/>
  <c r="J94"/>
  <c r="BE128"/>
  <c r="BE132"/>
  <c r="E85"/>
  <c r="F94"/>
  <c r="BE130"/>
  <c i="10" r="J130"/>
  <c r="BE158"/>
  <c r="BE178"/>
  <c r="BE197"/>
  <c r="BE213"/>
  <c r="BE233"/>
  <c r="BE246"/>
  <c i="9" r="BK126"/>
  <c r="J126"/>
  <c r="J99"/>
  <c i="10" r="BE150"/>
  <c r="BE151"/>
  <c r="BE153"/>
  <c r="BE155"/>
  <c r="BE168"/>
  <c r="BE175"/>
  <c r="BE203"/>
  <c r="BE225"/>
  <c r="BE228"/>
  <c r="BE250"/>
  <c r="BE177"/>
  <c r="BE180"/>
  <c r="BE183"/>
  <c r="BE189"/>
  <c r="BE202"/>
  <c r="BE215"/>
  <c r="BE231"/>
  <c r="BE252"/>
  <c r="J127"/>
  <c r="BE148"/>
  <c r="BE171"/>
  <c r="BE174"/>
  <c r="BE181"/>
  <c r="BE211"/>
  <c r="BE218"/>
  <c r="BE235"/>
  <c r="BE240"/>
  <c r="BE243"/>
  <c r="E85"/>
  <c r="BE139"/>
  <c r="BE143"/>
  <c r="BE164"/>
  <c r="BE176"/>
  <c r="BE196"/>
  <c r="BE201"/>
  <c r="BE224"/>
  <c r="BE239"/>
  <c r="BE256"/>
  <c r="BE142"/>
  <c r="BE147"/>
  <c r="BE170"/>
  <c r="BE172"/>
  <c r="BE198"/>
  <c r="BE200"/>
  <c r="BE216"/>
  <c r="BE227"/>
  <c r="BE232"/>
  <c r="BE236"/>
  <c r="BE245"/>
  <c r="F94"/>
  <c r="BE140"/>
  <c r="BE144"/>
  <c r="BE179"/>
  <c r="BE195"/>
  <c r="BE226"/>
  <c r="BE244"/>
  <c r="BE141"/>
  <c r="BE149"/>
  <c r="BE152"/>
  <c r="BE159"/>
  <c r="BE169"/>
  <c r="BE185"/>
  <c r="BE193"/>
  <c r="BE217"/>
  <c r="BE237"/>
  <c r="BE248"/>
  <c r="BE253"/>
  <c r="BE161"/>
  <c r="BE173"/>
  <c r="BE199"/>
  <c r="BE204"/>
  <c r="BE230"/>
  <c r="BE238"/>
  <c r="BE249"/>
  <c r="BE255"/>
  <c r="BE138"/>
  <c r="BE156"/>
  <c r="BE187"/>
  <c r="BE194"/>
  <c r="BE207"/>
  <c r="BE219"/>
  <c r="BE229"/>
  <c r="BE242"/>
  <c r="BE254"/>
  <c r="BE146"/>
  <c r="BE154"/>
  <c r="BE157"/>
  <c r="BE205"/>
  <c r="BE210"/>
  <c r="BE212"/>
  <c r="BE234"/>
  <c r="BE241"/>
  <c r="BE167"/>
  <c r="BE182"/>
  <c r="BE184"/>
  <c r="BE186"/>
  <c r="BE188"/>
  <c r="BE192"/>
  <c r="BE214"/>
  <c r="BE221"/>
  <c r="BE251"/>
  <c i="9" r="F94"/>
  <c r="BE132"/>
  <c r="BE136"/>
  <c r="BE151"/>
  <c r="BE154"/>
  <c i="8" r="BK146"/>
  <c r="J146"/>
  <c r="J98"/>
  <c i="9" r="J122"/>
  <c r="BE130"/>
  <c r="BE139"/>
  <c r="BE149"/>
  <c r="BE156"/>
  <c r="J119"/>
  <c r="BE134"/>
  <c r="BE142"/>
  <c r="BE159"/>
  <c r="E85"/>
  <c r="BE145"/>
  <c r="BE146"/>
  <c r="BE164"/>
  <c r="BE137"/>
  <c r="BE148"/>
  <c r="BE160"/>
  <c r="BE135"/>
  <c r="BE162"/>
  <c r="BE128"/>
  <c r="BE133"/>
  <c r="BE138"/>
  <c r="BE144"/>
  <c r="BE152"/>
  <c r="BE140"/>
  <c r="BE147"/>
  <c r="BE150"/>
  <c r="BE129"/>
  <c r="BE131"/>
  <c r="BE143"/>
  <c r="BE157"/>
  <c r="BE161"/>
  <c r="BE163"/>
  <c r="BE141"/>
  <c i="8" r="F93"/>
  <c r="F143"/>
  <c r="BE153"/>
  <c r="BE187"/>
  <c r="BE196"/>
  <c r="BE242"/>
  <c r="BE275"/>
  <c r="BE283"/>
  <c r="BE293"/>
  <c r="BE298"/>
  <c r="BE317"/>
  <c r="BE327"/>
  <c r="BE362"/>
  <c r="BE368"/>
  <c r="BE412"/>
  <c r="BE166"/>
  <c r="BE170"/>
  <c r="BE173"/>
  <c r="BE178"/>
  <c r="BE184"/>
  <c r="BE240"/>
  <c r="BE281"/>
  <c r="BE302"/>
  <c r="BE332"/>
  <c r="BE410"/>
  <c r="BE420"/>
  <c i="7" r="J123"/>
  <c r="J99"/>
  <c i="8" r="E134"/>
  <c r="BE148"/>
  <c r="BE182"/>
  <c r="BE257"/>
  <c r="BE264"/>
  <c r="BE344"/>
  <c r="BE356"/>
  <c r="BE360"/>
  <c r="BE376"/>
  <c r="BE405"/>
  <c r="BE415"/>
  <c r="J91"/>
  <c r="BE150"/>
  <c r="BE163"/>
  <c r="BE194"/>
  <c r="BE201"/>
  <c r="BE218"/>
  <c r="BE224"/>
  <c r="BE262"/>
  <c r="BE265"/>
  <c r="BE408"/>
  <c r="BE417"/>
  <c r="BE175"/>
  <c r="BE180"/>
  <c r="BE203"/>
  <c r="BE235"/>
  <c r="BE247"/>
  <c r="BE255"/>
  <c r="BE267"/>
  <c r="BE271"/>
  <c r="BE300"/>
  <c r="BE312"/>
  <c r="BE314"/>
  <c r="BE337"/>
  <c r="BE347"/>
  <c r="BE379"/>
  <c r="BE389"/>
  <c r="BE399"/>
  <c r="BE406"/>
  <c r="BE416"/>
  <c r="BE419"/>
  <c r="BE421"/>
  <c r="BE232"/>
  <c r="BE234"/>
  <c r="BE291"/>
  <c r="BE319"/>
  <c r="BE325"/>
  <c r="BE335"/>
  <c r="BE349"/>
  <c r="BE391"/>
  <c r="BE396"/>
  <c r="BE168"/>
  <c r="BE177"/>
  <c r="BE206"/>
  <c r="BE219"/>
  <c r="BE244"/>
  <c r="BE260"/>
  <c r="BE295"/>
  <c r="BE303"/>
  <c r="BE334"/>
  <c r="BE353"/>
  <c r="BE371"/>
  <c r="BE383"/>
  <c r="BE387"/>
  <c r="BE394"/>
  <c r="J93"/>
  <c r="BE230"/>
  <c r="BE252"/>
  <c r="BE316"/>
  <c r="BE321"/>
  <c r="BE393"/>
  <c r="BE403"/>
  <c r="J143"/>
  <c r="BE156"/>
  <c r="BE160"/>
  <c r="BE214"/>
  <c r="BE254"/>
  <c r="BE277"/>
  <c r="BE285"/>
  <c r="BE308"/>
  <c r="BE310"/>
  <c r="BE366"/>
  <c r="BE401"/>
  <c r="BE158"/>
  <c r="BE226"/>
  <c r="BE245"/>
  <c r="BE250"/>
  <c r="BE273"/>
  <c r="BE279"/>
  <c r="BE339"/>
  <c r="BE342"/>
  <c r="BE358"/>
  <c r="BE373"/>
  <c r="BE385"/>
  <c r="BE398"/>
  <c r="BE189"/>
  <c r="BE191"/>
  <c r="BE209"/>
  <c r="BE216"/>
  <c r="BE228"/>
  <c r="BE269"/>
  <c r="BE287"/>
  <c r="BE297"/>
  <c r="BE305"/>
  <c r="BE322"/>
  <c r="BE330"/>
  <c r="BE341"/>
  <c r="BE364"/>
  <c r="BE381"/>
  <c r="BE151"/>
  <c r="BE198"/>
  <c r="BE211"/>
  <c r="BE221"/>
  <c r="BE237"/>
  <c r="BE289"/>
  <c r="BE328"/>
  <c r="BE351"/>
  <c r="BE354"/>
  <c r="BE378"/>
  <c i="7" r="BE131"/>
  <c r="BE142"/>
  <c r="J91"/>
  <c r="BE124"/>
  <c r="BE130"/>
  <c r="E110"/>
  <c r="BE143"/>
  <c i="6" r="J140"/>
  <c r="J100"/>
  <c i="7" r="BE134"/>
  <c r="BE145"/>
  <c r="BE148"/>
  <c r="F94"/>
  <c r="BE125"/>
  <c r="BE135"/>
  <c r="BE141"/>
  <c r="BE147"/>
  <c r="J94"/>
  <c r="BE137"/>
  <c r="BE140"/>
  <c r="BE144"/>
  <c r="BE151"/>
  <c r="BE128"/>
  <c r="BE132"/>
  <c r="BE136"/>
  <c r="BE127"/>
  <c r="BE133"/>
  <c r="BE150"/>
  <c r="BE139"/>
  <c r="BE146"/>
  <c r="BE126"/>
  <c r="BE129"/>
  <c r="BE138"/>
  <c i="6" r="BE181"/>
  <c r="F94"/>
  <c r="BE143"/>
  <c r="BE157"/>
  <c r="BE180"/>
  <c r="BE154"/>
  <c r="BE167"/>
  <c r="BE196"/>
  <c r="J91"/>
  <c r="BE151"/>
  <c r="BE158"/>
  <c r="BE164"/>
  <c r="BE165"/>
  <c r="BE168"/>
  <c r="BE171"/>
  <c r="BE186"/>
  <c r="BE205"/>
  <c r="J94"/>
  <c r="BE152"/>
  <c r="BE173"/>
  <c r="BE176"/>
  <c r="BE184"/>
  <c r="BE204"/>
  <c r="BE206"/>
  <c r="E121"/>
  <c r="BE137"/>
  <c r="BE144"/>
  <c r="BE148"/>
  <c r="BE200"/>
  <c r="BE138"/>
  <c r="BE156"/>
  <c r="BE160"/>
  <c r="BE190"/>
  <c r="BE194"/>
  <c r="BE136"/>
  <c r="BE163"/>
  <c r="BE169"/>
  <c r="BE198"/>
  <c r="BE135"/>
  <c r="BE149"/>
  <c r="BE153"/>
  <c r="BE159"/>
  <c r="BE162"/>
  <c r="BE170"/>
  <c r="BE172"/>
  <c r="BE179"/>
  <c r="BE187"/>
  <c r="BE203"/>
  <c r="BE146"/>
  <c r="BE177"/>
  <c r="BE201"/>
  <c r="BE145"/>
  <c r="BE183"/>
  <c r="BE185"/>
  <c r="BE202"/>
  <c r="BE139"/>
  <c r="BE141"/>
  <c r="BE142"/>
  <c r="BE147"/>
  <c r="BE150"/>
  <c r="BE155"/>
  <c r="BE166"/>
  <c r="BE175"/>
  <c r="BE192"/>
  <c i="5" r="BE121"/>
  <c r="E108"/>
  <c r="BE126"/>
  <c r="BE128"/>
  <c r="BE129"/>
  <c r="BE130"/>
  <c r="BE127"/>
  <c r="BE134"/>
  <c r="BE136"/>
  <c r="BE139"/>
  <c r="F94"/>
  <c r="J114"/>
  <c r="BE135"/>
  <c r="BE137"/>
  <c r="J94"/>
  <c r="BE124"/>
  <c r="BE138"/>
  <c i="4" r="BK130"/>
  <c r="J130"/>
  <c r="J99"/>
  <c i="5" r="BE122"/>
  <c r="BE131"/>
  <c r="BE133"/>
  <c r="BE123"/>
  <c r="BE132"/>
  <c r="BE125"/>
  <c i="4" r="J91"/>
  <c r="BE151"/>
  <c r="BE153"/>
  <c r="BE162"/>
  <c r="BE178"/>
  <c r="BE187"/>
  <c r="BE193"/>
  <c r="BE200"/>
  <c i="3" r="J125"/>
  <c r="J100"/>
  <c i="4" r="F93"/>
  <c r="BE161"/>
  <c r="BE207"/>
  <c r="BE216"/>
  <c r="BE156"/>
  <c r="BE167"/>
  <c r="BE176"/>
  <c r="BE204"/>
  <c r="BE225"/>
  <c r="J94"/>
  <c r="BE135"/>
  <c r="BE152"/>
  <c r="BE165"/>
  <c r="BE168"/>
  <c r="BE171"/>
  <c r="BE184"/>
  <c r="BE186"/>
  <c r="BE191"/>
  <c r="BE195"/>
  <c r="BE196"/>
  <c r="BE201"/>
  <c r="BE205"/>
  <c r="BE169"/>
  <c r="BE181"/>
  <c r="BE182"/>
  <c r="BE185"/>
  <c r="BE212"/>
  <c r="BE214"/>
  <c r="BE218"/>
  <c r="BE227"/>
  <c r="E85"/>
  <c r="BE132"/>
  <c r="BE141"/>
  <c r="BE190"/>
  <c r="BE192"/>
  <c r="BE194"/>
  <c r="BE222"/>
  <c r="J125"/>
  <c r="BE143"/>
  <c r="BE147"/>
  <c r="BE148"/>
  <c r="BE150"/>
  <c r="BE155"/>
  <c r="BE159"/>
  <c r="BE164"/>
  <c r="BE172"/>
  <c r="BE188"/>
  <c r="BE189"/>
  <c r="BE197"/>
  <c r="BE203"/>
  <c r="BE220"/>
  <c r="BE221"/>
  <c r="BE133"/>
  <c r="BE138"/>
  <c r="BE158"/>
  <c r="BE163"/>
  <c r="BE177"/>
  <c r="BE199"/>
  <c r="BE208"/>
  <c r="BE224"/>
  <c r="F94"/>
  <c r="BE136"/>
  <c r="BE140"/>
  <c r="BE142"/>
  <c r="BE144"/>
  <c r="BE145"/>
  <c r="BE146"/>
  <c r="BE179"/>
  <c r="BE210"/>
  <c r="BE213"/>
  <c r="BE215"/>
  <c r="BE154"/>
  <c r="BE157"/>
  <c r="BE170"/>
  <c r="BE175"/>
  <c r="BE198"/>
  <c r="BE202"/>
  <c r="BE134"/>
  <c r="BE149"/>
  <c r="BE174"/>
  <c r="BE183"/>
  <c r="BE206"/>
  <c r="BE211"/>
  <c r="BE137"/>
  <c r="BE166"/>
  <c r="BE173"/>
  <c r="BE180"/>
  <c i="3" r="BE129"/>
  <c r="BE134"/>
  <c r="BE147"/>
  <c r="BE152"/>
  <c r="BE159"/>
  <c r="BE162"/>
  <c r="BE169"/>
  <c r="BE176"/>
  <c r="BE180"/>
  <c r="BE189"/>
  <c r="BE200"/>
  <c r="BE202"/>
  <c r="BE225"/>
  <c r="BE231"/>
  <c r="J94"/>
  <c r="BE126"/>
  <c r="BE128"/>
  <c r="BE132"/>
  <c r="BE177"/>
  <c r="BE185"/>
  <c r="BE190"/>
  <c r="BE191"/>
  <c r="BE211"/>
  <c r="BE222"/>
  <c r="BE227"/>
  <c r="BE247"/>
  <c r="BE196"/>
  <c r="BE197"/>
  <c r="BE208"/>
  <c r="BE210"/>
  <c r="BE221"/>
  <c r="BE223"/>
  <c r="BE236"/>
  <c r="BE241"/>
  <c r="BE244"/>
  <c r="BE253"/>
  <c i="2" r="BK142"/>
  <c i="3" r="BE148"/>
  <c r="BE155"/>
  <c r="BE160"/>
  <c r="BE161"/>
  <c r="BE165"/>
  <c r="BE173"/>
  <c r="BE182"/>
  <c r="BE218"/>
  <c r="BE233"/>
  <c r="BE243"/>
  <c r="BE245"/>
  <c r="BE246"/>
  <c r="J91"/>
  <c r="BE146"/>
  <c r="BE153"/>
  <c r="BE154"/>
  <c r="BE158"/>
  <c r="BE171"/>
  <c r="BE206"/>
  <c r="BE235"/>
  <c r="BE237"/>
  <c r="BE238"/>
  <c r="BE254"/>
  <c i="2" r="BK509"/>
  <c r="J509"/>
  <c r="J106"/>
  <c i="3" r="F120"/>
  <c r="BE131"/>
  <c r="BE133"/>
  <c r="BE156"/>
  <c r="BE168"/>
  <c r="BE181"/>
  <c r="BE192"/>
  <c r="BE193"/>
  <c r="BE198"/>
  <c r="BE201"/>
  <c r="E111"/>
  <c r="BE145"/>
  <c r="BE164"/>
  <c r="BE172"/>
  <c r="BE186"/>
  <c r="BE213"/>
  <c r="BE219"/>
  <c r="BE224"/>
  <c r="BE137"/>
  <c r="BE151"/>
  <c r="BE174"/>
  <c r="BE194"/>
  <c r="BE199"/>
  <c r="BE205"/>
  <c r="BE214"/>
  <c r="BE228"/>
  <c r="BE229"/>
  <c r="BE249"/>
  <c r="BE141"/>
  <c r="BE163"/>
  <c r="BE170"/>
  <c r="BE203"/>
  <c r="BE209"/>
  <c r="BE215"/>
  <c r="BE239"/>
  <c r="BE240"/>
  <c r="BE251"/>
  <c r="BE127"/>
  <c r="BE142"/>
  <c r="BE144"/>
  <c r="BE157"/>
  <c r="BE166"/>
  <c r="BE167"/>
  <c r="BE179"/>
  <c r="BE188"/>
  <c r="BE195"/>
  <c r="BE216"/>
  <c r="BE217"/>
  <c r="BE226"/>
  <c r="BE232"/>
  <c r="BE234"/>
  <c r="BE242"/>
  <c r="BE252"/>
  <c r="BE256"/>
  <c r="BE136"/>
  <c r="BE139"/>
  <c r="BE149"/>
  <c r="BE183"/>
  <c r="BE184"/>
  <c r="BE204"/>
  <c r="BE212"/>
  <c r="BE230"/>
  <c r="BE250"/>
  <c r="BE255"/>
  <c r="BE130"/>
  <c r="BE135"/>
  <c r="BE138"/>
  <c r="BE140"/>
  <c r="BE143"/>
  <c r="BE150"/>
  <c r="BE175"/>
  <c r="BE178"/>
  <c r="BE207"/>
  <c r="BE220"/>
  <c r="BE248"/>
  <c i="2" r="F94"/>
  <c r="BE164"/>
  <c r="BE179"/>
  <c r="BE774"/>
  <c r="J138"/>
  <c r="BE168"/>
  <c r="BE191"/>
  <c r="BE334"/>
  <c r="BE361"/>
  <c r="BE423"/>
  <c r="BE511"/>
  <c r="BE538"/>
  <c r="BE617"/>
  <c r="BE208"/>
  <c r="BE348"/>
  <c r="BE406"/>
  <c r="BE504"/>
  <c r="BE518"/>
  <c r="BE609"/>
  <c r="BE702"/>
  <c r="BE706"/>
  <c r="BE711"/>
  <c r="BE713"/>
  <c r="BE720"/>
  <c r="BE759"/>
  <c r="BE763"/>
  <c r="J135"/>
  <c r="BE158"/>
  <c r="BE175"/>
  <c r="BE195"/>
  <c r="BE210"/>
  <c r="BE231"/>
  <c r="BE277"/>
  <c r="BE338"/>
  <c r="BE418"/>
  <c r="BE454"/>
  <c r="BE502"/>
  <c r="BE508"/>
  <c r="BE548"/>
  <c r="BE700"/>
  <c r="BE704"/>
  <c r="BE709"/>
  <c r="BE183"/>
  <c r="BE207"/>
  <c r="BE281"/>
  <c r="BE543"/>
  <c r="BE586"/>
  <c r="BE708"/>
  <c r="BE722"/>
  <c r="BE766"/>
  <c r="BE772"/>
  <c r="BE412"/>
  <c r="BE481"/>
  <c r="BE555"/>
  <c r="BE561"/>
  <c r="BE619"/>
  <c r="BE628"/>
  <c r="BE644"/>
  <c r="BE646"/>
  <c r="BE656"/>
  <c r="BE659"/>
  <c r="BE698"/>
  <c r="BE187"/>
  <c r="BE213"/>
  <c r="BE269"/>
  <c r="BE342"/>
  <c r="BE410"/>
  <c r="BE419"/>
  <c r="BE441"/>
  <c r="BE552"/>
  <c r="BE638"/>
  <c r="BE650"/>
  <c r="BE690"/>
  <c r="E85"/>
  <c r="BE240"/>
  <c r="BE434"/>
  <c r="BE503"/>
  <c r="BE558"/>
  <c r="BE661"/>
  <c r="BE669"/>
  <c r="BE671"/>
  <c r="BE160"/>
  <c r="BE221"/>
  <c r="BE349"/>
  <c r="BE416"/>
  <c r="BE427"/>
  <c r="BE438"/>
  <c r="BE448"/>
  <c r="BE515"/>
  <c r="BE550"/>
  <c r="BE607"/>
  <c r="BE648"/>
  <c r="BE667"/>
  <c r="BE677"/>
  <c r="BE162"/>
  <c r="BE172"/>
  <c r="BE203"/>
  <c r="BE249"/>
  <c r="BE284"/>
  <c r="BE386"/>
  <c r="BE541"/>
  <c r="BE611"/>
  <c r="BE614"/>
  <c r="BE636"/>
  <c r="BE673"/>
  <c r="BE679"/>
  <c r="BE199"/>
  <c r="BE345"/>
  <c r="BE539"/>
  <c r="BE640"/>
  <c r="BE654"/>
  <c r="BE663"/>
  <c r="BE665"/>
  <c r="BE672"/>
  <c r="BE683"/>
  <c r="BE144"/>
  <c r="BE155"/>
  <c r="BE166"/>
  <c r="BE292"/>
  <c r="BE355"/>
  <c r="BE506"/>
  <c r="BE620"/>
  <c r="BE642"/>
  <c r="BE652"/>
  <c r="BE681"/>
  <c r="BE692"/>
  <c r="J36"/>
  <c i="1" r="AW96"/>
  <c i="10" r="F38"/>
  <c i="1" r="BC104"/>
  <c i="14" r="F36"/>
  <c i="1" r="BA110"/>
  <c i="15" r="F37"/>
  <c i="1" r="BB111"/>
  <c i="3" r="F37"/>
  <c i="1" r="BB97"/>
  <c i="5" r="J36"/>
  <c i="1" r="AW99"/>
  <c i="6" r="F38"/>
  <c i="1" r="BC100"/>
  <c i="7" r="J32"/>
  <c i="9" r="F39"/>
  <c i="1" r="BD103"/>
  <c i="9" r="F38"/>
  <c i="1" r="BC103"/>
  <c i="9" r="F36"/>
  <c i="1" r="BA103"/>
  <c i="10" r="F36"/>
  <c i="1" r="BA104"/>
  <c i="13" r="F36"/>
  <c i="1" r="BA108"/>
  <c i="4" r="J36"/>
  <c i="1" r="AW98"/>
  <c i="4" r="F37"/>
  <c i="1" r="BB98"/>
  <c i="6" r="F39"/>
  <c i="1" r="BD100"/>
  <c i="8" r="F36"/>
  <c i="1" r="BA102"/>
  <c i="12" r="F39"/>
  <c i="1" r="BD107"/>
  <c i="15" r="F39"/>
  <c i="1" r="BD111"/>
  <c i="2" r="F39"/>
  <c i="1" r="BD96"/>
  <c i="10" r="F37"/>
  <c i="1" r="BB104"/>
  <c i="14" r="F37"/>
  <c i="1" r="BB110"/>
  <c i="15" r="F36"/>
  <c i="1" r="BA111"/>
  <c i="3" r="F36"/>
  <c i="1" r="BA97"/>
  <c i="5" r="F36"/>
  <c i="1" r="BA99"/>
  <c i="5" r="J32"/>
  <c i="7" r="F37"/>
  <c i="1" r="BB101"/>
  <c i="7" r="J36"/>
  <c i="1" r="AW101"/>
  <c i="8" r="F39"/>
  <c i="1" r="BD102"/>
  <c i="13" r="J36"/>
  <c i="1" r="AW108"/>
  <c i="3" r="F38"/>
  <c i="1" r="BC97"/>
  <c i="5" r="F38"/>
  <c i="1" r="BC99"/>
  <c i="6" r="F37"/>
  <c i="1" r="BB100"/>
  <c i="8" r="F38"/>
  <c i="1" r="BC102"/>
  <c i="13" r="F37"/>
  <c i="1" r="BB108"/>
  <c i="2" r="F38"/>
  <c i="1" r="BC96"/>
  <c i="11" r="F37"/>
  <c i="1" r="BB105"/>
  <c i="11" r="J36"/>
  <c i="1" r="AW105"/>
  <c i="12" r="F37"/>
  <c i="1" r="BB107"/>
  <c i="14" r="J36"/>
  <c i="1" r="AW110"/>
  <c i="15" r="F38"/>
  <c i="1" r="BC111"/>
  <c i="2" r="F37"/>
  <c i="1" r="BB96"/>
  <c i="10" r="F39"/>
  <c i="1" r="BD104"/>
  <c i="13" r="F39"/>
  <c i="1" r="BD108"/>
  <c r="AS94"/>
  <c i="4" r="F39"/>
  <c i="1" r="BD98"/>
  <c i="4" r="F38"/>
  <c i="1" r="BC98"/>
  <c i="6" r="J36"/>
  <c i="1" r="AW100"/>
  <c i="8" r="F37"/>
  <c i="1" r="BB102"/>
  <c i="12" r="J36"/>
  <c i="1" r="AW107"/>
  <c i="14" r="F38"/>
  <c i="1" r="BC110"/>
  <c i="3" r="F39"/>
  <c i="1" r="BD97"/>
  <c i="4" r="F36"/>
  <c i="1" r="BA98"/>
  <c i="5" r="F37"/>
  <c i="1" r="BB99"/>
  <c i="7" r="F38"/>
  <c i="1" r="BC101"/>
  <c i="7" r="F36"/>
  <c i="1" r="BA101"/>
  <c i="8" r="J36"/>
  <c i="1" r="AW102"/>
  <c i="12" r="F38"/>
  <c i="1" r="BC107"/>
  <c i="14" r="F39"/>
  <c i="1" r="BD110"/>
  <c i="3" r="J36"/>
  <c i="1" r="AW97"/>
  <c i="5" r="F39"/>
  <c i="1" r="BD99"/>
  <c i="6" r="F36"/>
  <c i="1" r="BA100"/>
  <c i="7" r="F39"/>
  <c i="1" r="BD101"/>
  <c i="9" r="F37"/>
  <c i="1" r="BB103"/>
  <c i="9" r="J36"/>
  <c i="1" r="AW103"/>
  <c i="10" r="J36"/>
  <c i="1" r="AW104"/>
  <c i="13" r="F38"/>
  <c i="1" r="BC108"/>
  <c i="2" r="F36"/>
  <c i="1" r="BA96"/>
  <c i="11" r="F38"/>
  <c i="1" r="BC105"/>
  <c i="11" r="F36"/>
  <c i="1" r="BA105"/>
  <c i="12" r="F36"/>
  <c i="1" r="BA107"/>
  <c i="15" r="J36"/>
  <c i="1" r="AW111"/>
  <c i="8" l="1" r="T146"/>
  <c r="P146"/>
  <c i="1" r="AU102"/>
  <c i="9" r="P126"/>
  <c r="P125"/>
  <c i="1" r="AU103"/>
  <c i="12" r="R132"/>
  <c i="14" r="R133"/>
  <c r="R132"/>
  <c i="12" r="R170"/>
  <c i="4" r="P130"/>
  <c r="P129"/>
  <c i="1" r="AU98"/>
  <c i="13" r="R144"/>
  <c i="2" r="R142"/>
  <c i="6" r="T133"/>
  <c i="4" r="R130"/>
  <c r="R129"/>
  <c i="13" r="T144"/>
  <c i="8" r="R146"/>
  <c i="3" r="P124"/>
  <c r="P123"/>
  <c i="1" r="AU97"/>
  <c i="9" r="T126"/>
  <c r="T125"/>
  <c i="6" r="P133"/>
  <c i="1" r="AU100"/>
  <c i="12" r="P132"/>
  <c i="14" r="P170"/>
  <c i="2" r="P142"/>
  <c i="14" r="P133"/>
  <c r="P132"/>
  <c i="1" r="AU110"/>
  <c i="13" r="P144"/>
  <c i="1" r="AU108"/>
  <c i="2" r="P509"/>
  <c i="10" r="T190"/>
  <c i="14" r="T133"/>
  <c r="T132"/>
  <c i="3" r="R124"/>
  <c r="R123"/>
  <c r="T124"/>
  <c r="T123"/>
  <c i="12" r="T170"/>
  <c r="T131"/>
  <c i="7" r="R122"/>
  <c i="10" r="T136"/>
  <c r="T133"/>
  <c i="2" r="R509"/>
  <c i="10" r="R133"/>
  <c i="4" r="T130"/>
  <c r="T129"/>
  <c i="2" r="T509"/>
  <c i="3" r="BK124"/>
  <c r="BK123"/>
  <c r="J123"/>
  <c r="J98"/>
  <c i="2" r="T142"/>
  <c r="T141"/>
  <c i="12" r="P170"/>
  <c i="13" r="BK144"/>
  <c r="J144"/>
  <c i="12" r="BK132"/>
  <c r="J132"/>
  <c r="J99"/>
  <c i="11" r="BK126"/>
  <c r="J126"/>
  <c r="J99"/>
  <c i="6" r="BK188"/>
  <c r="J188"/>
  <c r="J105"/>
  <c i="15" r="J131"/>
  <c r="J99"/>
  <c i="14" r="BK170"/>
  <c r="J170"/>
  <c r="J105"/>
  <c i="15" r="J132"/>
  <c r="J100"/>
  <c r="BK156"/>
  <c r="J156"/>
  <c r="J105"/>
  <c i="14" r="J133"/>
  <c r="J99"/>
  <c i="12" r="BK131"/>
  <c r="J131"/>
  <c r="J98"/>
  <c i="10" r="J136"/>
  <c r="J101"/>
  <c i="9" r="BK125"/>
  <c r="J125"/>
  <c r="J98"/>
  <c i="1" r="AG101"/>
  <c r="AG99"/>
  <c i="4" r="BK129"/>
  <c r="J129"/>
  <c i="2" r="BK141"/>
  <c r="J141"/>
  <c r="J98"/>
  <c r="J142"/>
  <c r="J99"/>
  <c i="13" r="J32"/>
  <c i="1" r="AG108"/>
  <c i="5" r="J35"/>
  <c i="1" r="AV99"/>
  <c r="AT99"/>
  <c r="AN99"/>
  <c i="7" r="J35"/>
  <c i="1" r="AV101"/>
  <c r="AT101"/>
  <c r="AN101"/>
  <c i="9" r="F35"/>
  <c i="1" r="AZ103"/>
  <c r="BC95"/>
  <c r="AY95"/>
  <c r="BA106"/>
  <c r="AW106"/>
  <c i="14" r="J35"/>
  <c i="1" r="AV110"/>
  <c r="AT110"/>
  <c i="4" r="J35"/>
  <c i="1" r="AV98"/>
  <c r="AT98"/>
  <c i="10" r="F35"/>
  <c i="1" r="AZ104"/>
  <c r="BC109"/>
  <c r="AY109"/>
  <c r="BD109"/>
  <c i="3" r="J35"/>
  <c i="1" r="AV97"/>
  <c r="AT97"/>
  <c r="BA95"/>
  <c r="BD106"/>
  <c r="BB106"/>
  <c r="AX106"/>
  <c i="14" r="F35"/>
  <c i="1" r="AZ110"/>
  <c i="7" r="F35"/>
  <c i="1" r="AZ101"/>
  <c i="8" r="J35"/>
  <c i="1" r="AV102"/>
  <c r="AT102"/>
  <c i="15" r="F35"/>
  <c i="1" r="AZ111"/>
  <c i="5" r="F35"/>
  <c i="1" r="AZ99"/>
  <c i="8" r="F35"/>
  <c i="1" r="AZ102"/>
  <c i="3" r="F35"/>
  <c i="1" r="AZ97"/>
  <c i="11" r="F35"/>
  <c i="1" r="AZ105"/>
  <c i="12" r="J35"/>
  <c i="1" r="AV107"/>
  <c r="AT107"/>
  <c i="2" r="J35"/>
  <c i="1" r="AV96"/>
  <c r="AT96"/>
  <c r="AU109"/>
  <c i="4" r="F35"/>
  <c i="1" r="AZ98"/>
  <c i="9" r="J35"/>
  <c i="1" r="AV103"/>
  <c r="AT103"/>
  <c i="12" r="F35"/>
  <c i="1" r="AZ107"/>
  <c r="BA109"/>
  <c r="AW109"/>
  <c i="2" r="F35"/>
  <c i="1" r="AZ96"/>
  <c i="4" r="J32"/>
  <c i="1" r="AG98"/>
  <c i="6" r="J35"/>
  <c i="1" r="AV100"/>
  <c r="AT100"/>
  <c i="10" r="J32"/>
  <c i="1" r="AG104"/>
  <c i="11" r="J35"/>
  <c i="1" r="AV105"/>
  <c r="AT105"/>
  <c r="BD95"/>
  <c i="13" r="J35"/>
  <c i="1" r="AV108"/>
  <c r="AT108"/>
  <c r="AN108"/>
  <c i="6" r="F35"/>
  <c i="1" r="AZ100"/>
  <c i="8" r="J32"/>
  <c i="1" r="AG102"/>
  <c i="10" r="J35"/>
  <c i="1" r="AV104"/>
  <c r="AT104"/>
  <c r="BB109"/>
  <c r="AX109"/>
  <c i="15" r="J35"/>
  <c i="1" r="AV111"/>
  <c r="AT111"/>
  <c r="BB95"/>
  <c r="AX95"/>
  <c r="BC106"/>
  <c r="AY106"/>
  <c i="13" r="F35"/>
  <c i="1" r="AZ108"/>
  <c i="2" l="1" r="P141"/>
  <c i="1" r="AU96"/>
  <c i="2" r="R141"/>
  <c i="12" r="R131"/>
  <c r="P131"/>
  <c i="1" r="AU107"/>
  <c i="6" r="BK133"/>
  <c r="J133"/>
  <c r="J98"/>
  <c i="15" r="BK130"/>
  <c r="J130"/>
  <c i="11" r="BK125"/>
  <c r="J125"/>
  <c i="14" r="BK132"/>
  <c r="J132"/>
  <c i="13" r="J98"/>
  <c i="3" r="J124"/>
  <c r="J99"/>
  <c i="13" r="J41"/>
  <c i="1" r="AN104"/>
  <c i="10" r="J41"/>
  <c i="1" r="AN102"/>
  <c i="8" r="J41"/>
  <c i="7" r="J41"/>
  <c i="1" r="AN98"/>
  <c i="4" r="J98"/>
  <c i="5" r="J41"/>
  <c i="4" r="J41"/>
  <c i="1" r="AU106"/>
  <c i="3" r="J32"/>
  <c i="1" r="AG97"/>
  <c i="14" r="J32"/>
  <c i="1" r="AG110"/>
  <c i="2" r="J32"/>
  <c i="1" r="AG96"/>
  <c r="AZ95"/>
  <c r="AV95"/>
  <c r="AU95"/>
  <c r="AU94"/>
  <c i="15" r="J32"/>
  <c i="1" r="AG111"/>
  <c i="11" r="J32"/>
  <c i="1" r="AG105"/>
  <c r="BB94"/>
  <c r="W31"/>
  <c i="12" r="J32"/>
  <c i="1" r="AG107"/>
  <c r="AG106"/>
  <c r="BA94"/>
  <c r="AW94"/>
  <c r="AK30"/>
  <c r="BC94"/>
  <c r="W32"/>
  <c r="AW95"/>
  <c r="AZ109"/>
  <c r="AV109"/>
  <c r="AT109"/>
  <c r="AZ106"/>
  <c r="AV106"/>
  <c r="AT106"/>
  <c i="9" r="J32"/>
  <c i="1" r="AG103"/>
  <c r="AN103"/>
  <c r="BD94"/>
  <c r="W33"/>
  <c i="14" l="1" r="J41"/>
  <c i="3" r="J41"/>
  <c i="15" r="J41"/>
  <c i="11" r="J41"/>
  <c r="J98"/>
  <c i="15" r="J98"/>
  <c i="14" r="J98"/>
  <c i="12" r="J41"/>
  <c i="1" r="AN107"/>
  <c i="9" r="J41"/>
  <c i="2" r="J41"/>
  <c i="1" r="AN96"/>
  <c r="AN106"/>
  <c r="AN110"/>
  <c r="AN97"/>
  <c r="AN105"/>
  <c r="AN111"/>
  <c r="AX94"/>
  <c r="AZ94"/>
  <c r="AV94"/>
  <c r="AK29"/>
  <c i="6" r="J32"/>
  <c i="1" r="AG100"/>
  <c r="AG95"/>
  <c r="AG109"/>
  <c r="AT95"/>
  <c r="W30"/>
  <c r="AY94"/>
  <c i="6" l="1" r="J41"/>
  <c i="1" r="AN95"/>
  <c r="AN100"/>
  <c r="AN109"/>
  <c r="AG94"/>
  <c r="AK26"/>
  <c r="W29"/>
  <c r="AT94"/>
  <c r="AN94"/>
  <c l="1" r="AK35"/>
</calcChain>
</file>

<file path=xl/sharedStrings.xml><?xml version="1.0" encoding="utf-8"?>
<sst xmlns="http://schemas.openxmlformats.org/spreadsheetml/2006/main">
  <si>
    <t>Export Komplet</t>
  </si>
  <si>
    <t/>
  </si>
  <si>
    <t>2.0</t>
  </si>
  <si>
    <t>ZAMOK</t>
  </si>
  <si>
    <t>False</t>
  </si>
  <si>
    <t>{ba6e88fa-b363-4221-b550-9931bcc75835}</t>
  </si>
  <si>
    <t>0,01</t>
  </si>
  <si>
    <t>21</t>
  </si>
  <si>
    <t>15</t>
  </si>
  <si>
    <t>REKAPITULACE STAVBY</t>
  </si>
  <si>
    <t xml:space="preserve">v ---  níže se nacházejí doplnkové a pomocné údaje k sestavám  --- v</t>
  </si>
  <si>
    <t>Návod na vyplnění</t>
  </si>
  <si>
    <t>0,001</t>
  </si>
  <si>
    <t>Kód:</t>
  </si>
  <si>
    <t>023</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</si>
  <si>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</si>
  <si>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</si>
  <si>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Nemocnice RK – rekonstrukce gastro provozu</t>
  </si>
  <si>
    <t>KSO:</t>
  </si>
  <si>
    <t>CC-CZ:</t>
  </si>
  <si>
    <t>Místo:</t>
  </si>
  <si>
    <t xml:space="preserve"> </t>
  </si>
  <si>
    <t>Datum:</t>
  </si>
  <si>
    <t>3. 2. 2025</t>
  </si>
  <si>
    <t>Zadavatel:</t>
  </si>
  <si>
    <t>IČ:</t>
  </si>
  <si>
    <t>Královéhradecký kraj</t>
  </si>
  <si>
    <t>DIČ:</t>
  </si>
  <si>
    <t>Uchazeč:</t>
  </si>
  <si>
    <t>Vyplň údaj</t>
  </si>
  <si>
    <t>Projektant:</t>
  </si>
  <si>
    <t>IRBOS s.r.o.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</si>
  <si>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</si>
  <si>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</si>
  <si>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</si>
  <si>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</si>
  <si>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</si>
  <si>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</si>
  <si>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</si>
  <si>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</si>
  <si>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</si>
  <si>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</si>
  <si>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</si>
  <si>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</si>
  <si>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</si>
  <si>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</si>
  <si>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</si>
  <si>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</si>
  <si>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</si>
  <si>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</si>
  <si>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</si>
  <si>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</si>
  <si>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</si>
  <si>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</si>
  <si>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</si>
  <si>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</si>
  <si>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</si>
  <si>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</si>
  <si>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</si>
  <si>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</si>
  <si>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</si>
  <si>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</si>
  <si>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</si>
  <si>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</si>
  <si>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</si>
  <si>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</si>
  <si>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</si>
  <si>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</si>
  <si>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</si>
  <si>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</si>
  <si>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</si>
  <si>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</si>
  <si>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</si>
  <si>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</si>
  <si>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</si>
  <si>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</si>
  <si>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</si>
  <si>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</si>
  <si>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</si>
  <si>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01</t>
  </si>
  <si>
    <t>UZNATELNÉ NÁKLADY</t>
  </si>
  <si>
    <t>STA</t>
  </si>
  <si>
    <t>1</t>
  </si>
  <si>
    <t>{bf4db7a4-7763-47ce-ab6c-9ddd613ed26d}</t>
  </si>
  <si>
    <t>2</t>
  </si>
  <si>
    <t>/</t>
  </si>
  <si>
    <t>SO 01 U</t>
  </si>
  <si>
    <t>Gastro provoz + jídelna UZN</t>
  </si>
  <si>
    <t>Soupis</t>
  </si>
  <si>
    <t>{cf490d82-1235-409b-89e6-9f3d3fc13dbc}</t>
  </si>
  <si>
    <t>D.1.4a</t>
  </si>
  <si>
    <t>Vzduchotechnika</t>
  </si>
  <si>
    <t>{bbde7b23-707f-4280-b352-23c0dfbcd188}</t>
  </si>
  <si>
    <t>D.1.4b</t>
  </si>
  <si>
    <t>Zdravotně technické instalace</t>
  </si>
  <si>
    <t>{e49d8639-433e-4f8a-8c53-49d51e3dfe7d}</t>
  </si>
  <si>
    <t>D.1.4c 2</t>
  </si>
  <si>
    <t>ÚT dopojení</t>
  </si>
  <si>
    <t>{58523e9d-33c1-4822-bb93-3b583161267a}</t>
  </si>
  <si>
    <t>D.1.4d</t>
  </si>
  <si>
    <t>Elektro</t>
  </si>
  <si>
    <t>{79e7e5be-9175-4546-9113-0ad91e634c2f}</t>
  </si>
  <si>
    <t>D.1.4d RK</t>
  </si>
  <si>
    <t>Elektro - rozvaděč</t>
  </si>
  <si>
    <t>{62a08bad-627a-4123-9ad2-b345fda26f26}</t>
  </si>
  <si>
    <t>D.1.4e_U</t>
  </si>
  <si>
    <t>GASTRO - uznatelné - NEOCEŇOVAT</t>
  </si>
  <si>
    <t>{3e57ff64-a645-4769-8ffc-1f964054067b}</t>
  </si>
  <si>
    <t>D.1.4f</t>
  </si>
  <si>
    <t>Plynová zařízení</t>
  </si>
  <si>
    <t>{eb13a0c2-98d0-4c47-8819-f3c1b45a25d7}</t>
  </si>
  <si>
    <t>D.1.4g</t>
  </si>
  <si>
    <t>MaR</t>
  </si>
  <si>
    <t>{5146c21d-b8f0-4581-9abb-c7e95bd0fbd9}</t>
  </si>
  <si>
    <t>VRN</t>
  </si>
  <si>
    <t>{d9bb7d03-82bd-4b88-946c-a6e0da633d49}</t>
  </si>
  <si>
    <t>02</t>
  </si>
  <si>
    <t>NEUZNATELNÉ NÁKLADY</t>
  </si>
  <si>
    <t>{ecd3fb6c-3e10-49be-b0f4-baa198c75b4c}</t>
  </si>
  <si>
    <t>SO 01 N</t>
  </si>
  <si>
    <t>Gastro provoz + jídelna NEUZN</t>
  </si>
  <si>
    <t>{115efd5f-4e3c-4b17-b84f-56bd26b14f01}</t>
  </si>
  <si>
    <t>D.1.4e_N (1)</t>
  </si>
  <si>
    <t>GASTRO - neuznatelné - NEOCEŇOVAT</t>
  </si>
  <si>
    <t>{02a53d63-bde4-4154-aad0-5cee580e7d33}</t>
  </si>
  <si>
    <t>03</t>
  </si>
  <si>
    <t>PROVIZORNÍ VÝDEJ</t>
  </si>
  <si>
    <t>{bce0a8fd-d64d-499a-98f6-630b3160a708}</t>
  </si>
  <si>
    <t>03.1</t>
  </si>
  <si>
    <t>Stavební úpravy</t>
  </si>
  <si>
    <t>{8ff17530-6144-409f-bd24-e0624c5dcdcb}</t>
  </si>
  <si>
    <t>03.2</t>
  </si>
  <si>
    <t>Odstranění provizorních úprav</t>
  </si>
  <si>
    <t>{8f4f20d9-daa4-4170-8011-57836a3f5207}</t>
  </si>
  <si>
    <t>dlazba</t>
  </si>
  <si>
    <t>358,438</t>
  </si>
  <si>
    <t>malbastav</t>
  </si>
  <si>
    <t>1150,777</t>
  </si>
  <si>
    <t>KRYCÍ LIST SOUPISU PRACÍ</t>
  </si>
  <si>
    <t>maz15</t>
  </si>
  <si>
    <t>17,567</t>
  </si>
  <si>
    <t>obklad</t>
  </si>
  <si>
    <t>508,59</t>
  </si>
  <si>
    <t>SDK</t>
  </si>
  <si>
    <t>73,885</t>
  </si>
  <si>
    <t>stuk</t>
  </si>
  <si>
    <t>55,507</t>
  </si>
  <si>
    <t>Objekt:</t>
  </si>
  <si>
    <t>vykop</t>
  </si>
  <si>
    <t>46,782</t>
  </si>
  <si>
    <t>01 - UZNATELNÉ NÁKLADY</t>
  </si>
  <si>
    <t>Soupis:</t>
  </si>
  <si>
    <t>SO 01 U - Gastro provoz + jídelna UZN</t>
  </si>
  <si>
    <t>REKAPITULACE ČLENĚNÍ SOUPISU PRACÍ</t>
  </si>
  <si>
    <t>Kód dílu - Popis</t>
  </si>
  <si>
    <t>Cena celkem [CZK]</t>
  </si>
  <si>
    <t>Náklady ze soupisu prací</t>
  </si>
  <si>
    <t>-1</t>
  </si>
  <si>
    <t>HSV - Práce a dodávky HSV</t>
  </si>
  <si>
    <t xml:space="preserve">    1 - Zemní práce</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</si>
  <si>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</si>
  <si>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</si>
  <si>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</si>
  <si>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</si>
  <si>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</si>
  <si>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</si>
  <si>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</si>
  <si>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</si>
  <si>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</si>
  <si>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</si>
  <si>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</si>
  <si>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</si>
  <si>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</si>
  <si>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</si>
  <si>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</si>
  <si>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</si>
  <si>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781 - Dokončovací práce - obklady</t>
  </si>
  <si>
    <t xml:space="preserve">    784 - Dokončovací práce - malby a tapety</t>
  </si>
  <si>
    <t xml:space="preserve">    786 - Dokončovací práce - čalounické úpravy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</si>
  <si>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</si>
  <si>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</si>
  <si>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</si>
  <si>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</si>
  <si>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</si>
  <si>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</si>
  <si>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</si>
  <si>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</si>
  <si>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</si>
  <si>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</si>
  <si>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</si>
  <si>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</si>
  <si>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</si>
  <si>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</si>
  <si>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</si>
  <si>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</si>
  <si>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</si>
  <si>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</si>
  <si>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139751101</t>
  </si>
  <si>
    <t>Vykopávky v uzavřených prostorech v hornině třídy těžitelnosti I skupiny 1 až 3 ručně</t>
  </si>
  <si>
    <t>m3</t>
  </si>
  <si>
    <t>CS ÚRS 2024 02</t>
  </si>
  <si>
    <t>4</t>
  </si>
  <si>
    <t>-519210140</t>
  </si>
  <si>
    <t>VV</t>
  </si>
  <si>
    <t>"D.1.1.2 půdorys 1np stávající"</t>
  </si>
  <si>
    <t>"pro kanalizaci"</t>
  </si>
  <si>
    <t>(21,1+11,75+14,15+1,2*2+1,85+2,65*2+0,7)*0,4*0,8</t>
  </si>
  <si>
    <t>(10,5+4,6+1,7*3+2,3+5,0+2,8+0,6+1,0+1,7+0,5+1,0)*0,4*0,7</t>
  </si>
  <si>
    <t>(3,4*2+1,1)*0,4*0,7</t>
  </si>
  <si>
    <t>(10,4+0,5*2+1,9+2,3*3+2,0+0,5*2+0,9+0,5+0,85+1,2+6,1+0,7*3+1,0+1,4)*0,4*0,7</t>
  </si>
  <si>
    <t>(9,3+3,8+1,8+2,0+1,4+1,3+1,8)*0,4*0,7</t>
  </si>
  <si>
    <t>Mezisoučet</t>
  </si>
  <si>
    <t>3</t>
  </si>
  <si>
    <t>"u vchodu" 1,0</t>
  </si>
  <si>
    <t>Součet</t>
  </si>
  <si>
    <t>162211311</t>
  </si>
  <si>
    <t>Vodorovné přemístění výkopku z horniny třídy těžitelnosti I skupiny 1 až 3 stavebním kolečkem do 10 m</t>
  </si>
  <si>
    <t>286773405</t>
  </si>
  <si>
    <t>162211319</t>
  </si>
  <si>
    <t>Příplatek k vodorovnému přemístění výkopku z horniny třídy těžitelnosti I skupiny 1 až 3 stavebním kolečkem ZKD 10 m</t>
  </si>
  <si>
    <t>-2132693137</t>
  </si>
  <si>
    <t>vykop*2</t>
  </si>
  <si>
    <t>162651112</t>
  </si>
  <si>
    <t>Vodorovné přemístění přes 4 000 do 5000 m výkopku/sypaniny z horniny třídy těžitelnosti I skupiny 1 až 3</t>
  </si>
  <si>
    <t>1919261938</t>
  </si>
  <si>
    <t>5</t>
  </si>
  <si>
    <t>167111101</t>
  </si>
  <si>
    <t>Nakládání výkopku z hornin třídy těžitelnosti I skupiny 1 až 3 ručně</t>
  </si>
  <si>
    <t>-1385234845</t>
  </si>
  <si>
    <t>6</t>
  </si>
  <si>
    <t>171201231</t>
  </si>
  <si>
    <t>Poplatek za uložení zeminy a kamení na recyklační skládce (skládkovné) kód odpadu 17 05 04</t>
  </si>
  <si>
    <t>t</t>
  </si>
  <si>
    <t>-1097184629</t>
  </si>
  <si>
    <t>vykop*1,8</t>
  </si>
  <si>
    <t>7</t>
  </si>
  <si>
    <t>171251201</t>
  </si>
  <si>
    <t>Uložení sypaniny na skládky nebo meziskládky</t>
  </si>
  <si>
    <t>-2081568163</t>
  </si>
  <si>
    <t>8</t>
  </si>
  <si>
    <t>175111101</t>
  </si>
  <si>
    <t>Obsypání potrubí ručně sypaninou bez prohození, uloženou do 3 m</t>
  </si>
  <si>
    <t>-1006941339</t>
  </si>
  <si>
    <t>9</t>
  </si>
  <si>
    <t>M</t>
  </si>
  <si>
    <t>58331351</t>
  </si>
  <si>
    <t>kamenivo těžené drobné frakce 0/4</t>
  </si>
  <si>
    <t>-1357741571</t>
  </si>
  <si>
    <t>Svislé a kompletní konstrukce</t>
  </si>
  <si>
    <t>10</t>
  </si>
  <si>
    <t>310231035</t>
  </si>
  <si>
    <t>Zazdívka otvorů ve zdivu nadzákladovém pl přes 1 do 4 m2 cihlami děrovanými do P10 tl 240 mm</t>
  </si>
  <si>
    <t>m2</t>
  </si>
  <si>
    <t>-1324040491</t>
  </si>
  <si>
    <t>"D.1.1.6"</t>
  </si>
  <si>
    <t>"strojovna VZT" 1,1*1,1*3</t>
  </si>
  <si>
    <t>11</t>
  </si>
  <si>
    <t>317168012</t>
  </si>
  <si>
    <t>Překlad keramický plochý š 115 mm dl 1250 mm</t>
  </si>
  <si>
    <t>kus</t>
  </si>
  <si>
    <t>-895141148</t>
  </si>
  <si>
    <t>"D.1.1.6 "</t>
  </si>
  <si>
    <t>"P3" 8</t>
  </si>
  <si>
    <t>12</t>
  </si>
  <si>
    <t>317168013</t>
  </si>
  <si>
    <t>Překlad keramický plochý š 115 mm dl 1500 mm</t>
  </si>
  <si>
    <t>76564456</t>
  </si>
  <si>
    <t>"P4" 2</t>
  </si>
  <si>
    <t>13</t>
  </si>
  <si>
    <t>317168015</t>
  </si>
  <si>
    <t>Překlad keramický plochý š 115 mm dl 2000 mm</t>
  </si>
  <si>
    <t>821852736</t>
  </si>
  <si>
    <t>"P6" 1</t>
  </si>
  <si>
    <t>14</t>
  </si>
  <si>
    <t>317168052</t>
  </si>
  <si>
    <t>Překlad keramický vysoký v 238 mm dl 1250 mm</t>
  </si>
  <si>
    <t>-916410637</t>
  </si>
  <si>
    <t>"P5" 3</t>
  </si>
  <si>
    <t>317168053</t>
  </si>
  <si>
    <t>Překlad keramický vysoký v 238 mm dl 1500 mm</t>
  </si>
  <si>
    <t>-1648639043</t>
  </si>
  <si>
    <t>"P8" 9</t>
  </si>
  <si>
    <t>16</t>
  </si>
  <si>
    <t>317168054</t>
  </si>
  <si>
    <t>Překlad keramický vysoký v 238 mm dl 1750 mm</t>
  </si>
  <si>
    <t>-1066575526</t>
  </si>
  <si>
    <t>"P7" 3</t>
  </si>
  <si>
    <t>17</t>
  </si>
  <si>
    <t>317944323</t>
  </si>
  <si>
    <t>Válcované nosníky č.14 až 22 dodatečně osazované do připravených otvorů</t>
  </si>
  <si>
    <t>1600935595</t>
  </si>
  <si>
    <t xml:space="preserve">"P2"  3,25*21,9 *1,07 *0,001</t>
  </si>
  <si>
    <t>18</t>
  </si>
  <si>
    <t>317944323.R1</t>
  </si>
  <si>
    <t>Úprava stávajícího ocel. překladu ozn. P1 - zkrácení</t>
  </si>
  <si>
    <t>ks</t>
  </si>
  <si>
    <t>R</t>
  </si>
  <si>
    <t>1118185345</t>
  </si>
  <si>
    <t>19</t>
  </si>
  <si>
    <t>319202113</t>
  </si>
  <si>
    <t>Dodatečná izolace zdiva tl přes 300 do 450 mm nízkotlakou injektáží silikonovou mikroemulzí</t>
  </si>
  <si>
    <t>m</t>
  </si>
  <si>
    <t>-792327990</t>
  </si>
  <si>
    <t>"D.1.1.1 str. 7" 1,5</t>
  </si>
  <si>
    <t>20</t>
  </si>
  <si>
    <t>331238313</t>
  </si>
  <si>
    <t>Zdivo pilířů z cihel děrovaných pevnosti P10 na M10 průřezu 300x250 mm</t>
  </si>
  <si>
    <t>359194036</t>
  </si>
  <si>
    <t>"m.č. 130" 0,3*0,3*2,1</t>
  </si>
  <si>
    <t>342244211</t>
  </si>
  <si>
    <t>Příčka z cihel broušených na tenkovrstvou maltu tloušťky 115 mm</t>
  </si>
  <si>
    <t>647714599</t>
  </si>
  <si>
    <t>"136/137a/137b"3,75*(3,175+1,8)</t>
  </si>
  <si>
    <t>"127/129" 1,25*2,7-0,9*2,0</t>
  </si>
  <si>
    <t>"129/131" 2,1*(0,3+0,425)</t>
  </si>
  <si>
    <t>"132/133" 3,75*(1,8+0,125+1,1+1,72)</t>
  </si>
  <si>
    <t>"132/134" 3,75*3,475-1,1*2,1</t>
  </si>
  <si>
    <t>stěna115</t>
  </si>
  <si>
    <t>22</t>
  </si>
  <si>
    <t>342272205</t>
  </si>
  <si>
    <t>Příčka z pórobetonových hladkých tvárnic na tenkovrstvou maltu tl 50 mm</t>
  </si>
  <si>
    <t>-2006030036</t>
  </si>
  <si>
    <t>"instalační"</t>
  </si>
  <si>
    <t>"121,122" 3,5*(0,205+0,15)*2</t>
  </si>
  <si>
    <t>"126-128" 3,5*(0,22*2+0,145+0,17+0,15*6)</t>
  </si>
  <si>
    <t>"129/130" 3,5*(0,22*4+0,15*6)</t>
  </si>
  <si>
    <t>"131" 3,75*(0,22*3+0,15*2*3)</t>
  </si>
  <si>
    <t>"132" 3,75*0,2*2</t>
  </si>
  <si>
    <t>"144" 3,5*(0,22+0,15*2)</t>
  </si>
  <si>
    <t>stěna50</t>
  </si>
  <si>
    <t>Úpravy povrchů, podlahy a osazování výplní</t>
  </si>
  <si>
    <t>23</t>
  </si>
  <si>
    <t>612142001</t>
  </si>
  <si>
    <t>Potažení vnitřních stěn sklovláknitým pletivem vtlačeným do tenkovrstvé hmoty</t>
  </si>
  <si>
    <t>2028006285</t>
  </si>
  <si>
    <t>24</t>
  </si>
  <si>
    <t>612311131</t>
  </si>
  <si>
    <t>Potažení vnitřních stěn vápenným štukem tloušťky do 3 mm</t>
  </si>
  <si>
    <t>1165919525</t>
  </si>
  <si>
    <t>"121,122" (3,5-2,1)*(0,205+0,15)*2</t>
  </si>
  <si>
    <t>"126-128" (3,5-2,1)*(0,22*2+0,145+0,17+0,15*6)</t>
  </si>
  <si>
    <t>"129/130" (3,5-2,1)*(0,22*4+0,15*6)</t>
  </si>
  <si>
    <t>"131" (3,5-2,1)*(0,22*3+0,15*2*3)</t>
  </si>
  <si>
    <t>"132" (3,5-2,1)*0,2*2</t>
  </si>
  <si>
    <t>"144" (3,5-2,1)*(0,22+0,15*2)</t>
  </si>
  <si>
    <t>25</t>
  </si>
  <si>
    <t>612321121</t>
  </si>
  <si>
    <t>Vápenocementová omítka hladká jednovrstvá vnitřních stěn nanášená ručně</t>
  </si>
  <si>
    <t>-721380269</t>
  </si>
  <si>
    <t>"na stávající po odsekání obkladů i na nové kce"</t>
  </si>
  <si>
    <t>"121" 2,1*(3,275+2,775)*2-0,8*2,0-2,0*2,1+0,3*2,1*2</t>
  </si>
  <si>
    <t>"122" 2,1*(2,45+3,275)*2-1,2*2,1+0,3*2,1*2</t>
  </si>
  <si>
    <t>"123, 124" (2,1*(2,35+3,275)*2-1,45*2,1+0,3*2,1*2)*2</t>
  </si>
  <si>
    <t>"125" 2,1*(2,425+3,275)*2-1,5*2,1+0,3*2,1*2</t>
  </si>
  <si>
    <t>"126" 2,1*1,75*2</t>
  </si>
  <si>
    <t>"127" 2,1*(4,795+2,35)*2-0,9*2,0</t>
  </si>
  <si>
    <t>"128" 2,1*(4,9+2,8)*2-1,3*2,7</t>
  </si>
  <si>
    <t>"129" 2,1*(14,275+2,1+5,05+2,1)*2-2,1*(2,0+1,2+1,45*2+1,5+1,05+2,1)-1,1*2,0-0,9*2,0*2-1,3*2,1-1,8*2,1*2</t>
  </si>
  <si>
    <t>"130" 2,1*(2,875+7,025+0,15*3)*2-(3,5+2,95)*1,2-(1,05+2,1)*2,1</t>
  </si>
  <si>
    <t>"131" 2,1*(19,025+6,0+0,15*3)*2-1,8*2,1*2-2,4*0,55*6+0,2*0,55*2-1,1*2,1-2,1*2,25</t>
  </si>
  <si>
    <t>"132" 2,7*(5,175+4,875+1,72)*2-1,55*2,1-1,1*2,1*2</t>
  </si>
  <si>
    <t>"133" 2,7*(1,8+1,1)</t>
  </si>
  <si>
    <t>"134" 2,1*(2,275+4,875)*2-1,1*2,1-1,3*2,1+0,2*2,1*2</t>
  </si>
  <si>
    <t>"135" 2,1*(5,3*2+2,25+2,25+2,275)+(-0,9*2,0-1,1*2,0)*2-1,1*2,0</t>
  </si>
  <si>
    <t>"136" 2,1*(1,7+4,725)*2-0,9*2,1+0,2*2,1*2</t>
  </si>
  <si>
    <t>"137b" 2,1*(3,175+1,8)*2-0,8*2,0</t>
  </si>
  <si>
    <t>26</t>
  </si>
  <si>
    <t>612321141</t>
  </si>
  <si>
    <t>Vápenocementová omítka štuková dvouvrstvá vnitřních stěn nanášená ručně</t>
  </si>
  <si>
    <t>-204903229</t>
  </si>
  <si>
    <t>"137a" 3,75*3,175</t>
  </si>
  <si>
    <t>"136, 137b" (3,75-2,1)*(1,8*2+3,175)</t>
  </si>
  <si>
    <t>"127/129" (1,25*2,7-0,9*2,0)*2</t>
  </si>
  <si>
    <t>"132/133" (3,75-2,1)*(1,8+0,125+1,1+1,72)</t>
  </si>
  <si>
    <t>"132/134" (3,75*3,475-1,1*2,1)*2</t>
  </si>
  <si>
    <t>27</t>
  </si>
  <si>
    <t>612325225</t>
  </si>
  <si>
    <t>Vápenocementová štuková omítka malých ploch přes 1 do 4 m2 na stěnách</t>
  </si>
  <si>
    <t>-936574446</t>
  </si>
  <si>
    <t>"102/120a" 2</t>
  </si>
  <si>
    <t>"strojovna VZT" 3*2</t>
  </si>
  <si>
    <t>28</t>
  </si>
  <si>
    <t>615142012</t>
  </si>
  <si>
    <t>Potažení vnitřních nosníků rabicovým pletivem</t>
  </si>
  <si>
    <t>-1382166670</t>
  </si>
  <si>
    <t>"P2" (0,2*2+0,1)*3,25</t>
  </si>
  <si>
    <t>29</t>
  </si>
  <si>
    <t>619995001</t>
  </si>
  <si>
    <t>Začištění omítek kolem oken, dveří, podlah nebo obkladů</t>
  </si>
  <si>
    <t>-2091170209</t>
  </si>
  <si>
    <t>"D.1.1.6 půdorys 1np nový stav"</t>
  </si>
  <si>
    <t>"120a,b" 2,0*2+0,9</t>
  </si>
  <si>
    <t>"strojovna VZT" (1,1+1,2)*2*2+(1,5+1,25)*2</t>
  </si>
  <si>
    <t xml:space="preserve">"vnější" </t>
  </si>
  <si>
    <t>"průchody VZT" 0,8*4</t>
  </si>
  <si>
    <t>"výmšna dveří" 2,85*2+1,3</t>
  </si>
  <si>
    <t>30</t>
  </si>
  <si>
    <t>631312141</t>
  </si>
  <si>
    <t>Doplnění rýh v dosavadních mazaninách betonem prostým</t>
  </si>
  <si>
    <t>909223018</t>
  </si>
  <si>
    <t>"nové podkladní a vrchní betony"</t>
  </si>
  <si>
    <t>"podkladní"</t>
  </si>
  <si>
    <t>"102" 2,0*4,3*0,15</t>
  </si>
  <si>
    <t>"114 " 4,725*0,5*0,15</t>
  </si>
  <si>
    <t>"121-124 " (9,59+8,32+8,06+8,06)*0,15</t>
  </si>
  <si>
    <t>"125,141 " (2,425*1,1+3,375*1,1+0,45*1,1)*0,15</t>
  </si>
  <si>
    <t>"126" (3,83*0,45+3,38*0,45+1,3*1,3/2)*0,15</t>
  </si>
  <si>
    <t>"127 " (2,35+4,9)*0,5*0,15</t>
  </si>
  <si>
    <t>"128" 13,88*0,15</t>
  </si>
  <si>
    <t>"129 podkl" (1,7*4+6,25+1,82+3,65+2,57)*0,5*0,15</t>
  </si>
  <si>
    <t>"130 podkl" 2,875*1,5*0,15</t>
  </si>
  <si>
    <t>"131 podkl+vrch" (19,275+2,85+1,2)*0,5*0,15</t>
  </si>
  <si>
    <t>"132 podkl" (4,875*0,5+4,875*0,3+5,3*0,5)*0,15</t>
  </si>
  <si>
    <t>"138" 3,6*0,5*0,15</t>
  </si>
  <si>
    <t>"147" (2,225*2+2,8)*0,5*0,15</t>
  </si>
  <si>
    <t>"148" (2,1+1,5)*0,5*0,15</t>
  </si>
  <si>
    <t>"149" (4,0+2,1)*0,5*0,15</t>
  </si>
  <si>
    <t>"150" 0,6*0,5*0,15</t>
  </si>
  <si>
    <t>"vrchní"</t>
  </si>
  <si>
    <t>"102 vrch" 2,0*4,3*0,1</t>
  </si>
  <si>
    <t>"114 vrch" 4,725*0,7</t>
  </si>
  <si>
    <t>"121-124 vrchní" (9,59+8,32+8,06+8,06)*0,1</t>
  </si>
  <si>
    <t>"137" 0,95*0,45*0,1</t>
  </si>
  <si>
    <t>"125,141 vrchní" (2,425*1,1+3,375*1,1+0,45*1,1)*0,1</t>
  </si>
  <si>
    <t>"126 vrch" (3,83*0,45+3,38*0,45+1,3*1,3/2)*0,1</t>
  </si>
  <si>
    <t>"127 vrch" (2,35+4,9)*0,7*0,1</t>
  </si>
  <si>
    <t>"128 vrch" 13,88*0,1</t>
  </si>
  <si>
    <t>"129 vrch" 6,25*9,25*0,1</t>
  </si>
  <si>
    <t>"130 vrch" 1,42*2,875*0,1</t>
  </si>
  <si>
    <t>"131 vrch" 0,7*(19,275+3,25+1,2)*0,1 +0,15*(1,25+1,8)*0,1</t>
  </si>
  <si>
    <t>"132 vrch" 25,52*0,1</t>
  </si>
  <si>
    <t>"138 vrch" 0,7*3,6*0,1</t>
  </si>
  <si>
    <t>"144 vrch" 0,5*1,125*0,1</t>
  </si>
  <si>
    <t>"147 vrch" 0,7*(2,225+3,0+1,3)*0,1</t>
  </si>
  <si>
    <t>"148 vrch" 0,7*(2,1+1,7)*0,1</t>
  </si>
  <si>
    <t>"149 vrch" 0,7*(3,75+2,1)*0,1</t>
  </si>
  <si>
    <t>"150 vrch" 0,7*0,65*0,1</t>
  </si>
  <si>
    <t>maz10</t>
  </si>
  <si>
    <t>31</t>
  </si>
  <si>
    <t>631362021</t>
  </si>
  <si>
    <t>Výztuž mazanin svařovanými sítěmi Kari</t>
  </si>
  <si>
    <t>-1775442323</t>
  </si>
  <si>
    <t>"doplněného podkladného betonu"</t>
  </si>
  <si>
    <t xml:space="preserve">maz15/0,15  *3,03 *1,2 *0,001</t>
  </si>
  <si>
    <t>32</t>
  </si>
  <si>
    <t>642944121</t>
  </si>
  <si>
    <t>Osazování ocelových zárubní dodatečné pl do 2,5 m2</t>
  </si>
  <si>
    <t>-677293290</t>
  </si>
  <si>
    <t>"132" 1</t>
  </si>
  <si>
    <t>33</t>
  </si>
  <si>
    <t>55331488</t>
  </si>
  <si>
    <t>zárubeň jednokřídlá ocelová pro zdění tl stěny 110-150mm rozměru 900/1970, 2100mm</t>
  </si>
  <si>
    <t>-1454892184</t>
  </si>
  <si>
    <t>P</t>
  </si>
  <si>
    <t>Poznámka k položce:_x000d_
YH, YH s drážkou, YZP</t>
  </si>
  <si>
    <t>Ostatní konstrukce a práce, bourání</t>
  </si>
  <si>
    <t>34</t>
  </si>
  <si>
    <t>949101111</t>
  </si>
  <si>
    <t>Lešení pomocné pro objekty pozemních staveb s lešeňovou podlahou v do 1,9 m zatížení do 150 kg/m2</t>
  </si>
  <si>
    <t>-911846197</t>
  </si>
  <si>
    <t>"1/3 podlahové plochy"</t>
  </si>
  <si>
    <t>1015,46 /3</t>
  </si>
  <si>
    <t>35</t>
  </si>
  <si>
    <t>952001.R1</t>
  </si>
  <si>
    <t>Stavební přípomoce k profesím</t>
  </si>
  <si>
    <t>sou</t>
  </si>
  <si>
    <t>1573102558</t>
  </si>
  <si>
    <t>36</t>
  </si>
  <si>
    <t>952901111</t>
  </si>
  <si>
    <t>Vyčištění budov bytové a občanské výstavby při výšce podlaží do 4 m</t>
  </si>
  <si>
    <t>1094397077</t>
  </si>
  <si>
    <t>"101" 14,71</t>
  </si>
  <si>
    <t>"103-119" 8,36+6,51+7,15+3,19+1,78+14,45+20,06+3,51+7,99+2,92+23,7+9,74+24,12+6,32+2,5+2,41</t>
  </si>
  <si>
    <t>"121-135" 9,59+8,32+8,06+8,06+8,32+8,58+11,67+13,88+79,44+20,85+115,82+22,52+4,67+11,3+17,33</t>
  </si>
  <si>
    <t>"137b" 5,72</t>
  </si>
  <si>
    <t>37</t>
  </si>
  <si>
    <t>962031133</t>
  </si>
  <si>
    <t>Bourání příček z cihel pálených na MVC tl do 150 mm</t>
  </si>
  <si>
    <t>-219134856</t>
  </si>
  <si>
    <t>"130 parapet" 4,8*(1,0+0,15)</t>
  </si>
  <si>
    <t>"130 rozšíření" 1,95*(2,1+0,15)</t>
  </si>
  <si>
    <t>"133/134" (2,275+0,125)*(3,65+0,1)</t>
  </si>
  <si>
    <t>"136/137" 3,65*1,7</t>
  </si>
  <si>
    <t>38</t>
  </si>
  <si>
    <t>965042121</t>
  </si>
  <si>
    <t>Bourání podkladů pod dlažby nebo mazanin betonových nebo z litého asfaltu tl do 100 mm pl do 1 m2</t>
  </si>
  <si>
    <t>761436648</t>
  </si>
  <si>
    <t>"102 podkl+vrch" 2,0*4,3*0,1</t>
  </si>
  <si>
    <t>"108 vrchní" 3,45*0,15*0,1</t>
  </si>
  <si>
    <t>"114 podkl+vrch" 4,725*0,7</t>
  </si>
  <si>
    <t>"137 pro příčku" (3,175*2+1,8*2)*0,15*0,1</t>
  </si>
  <si>
    <t>"133 vrch" 0,15*2,55*0,1</t>
  </si>
  <si>
    <t>"142 vrch" 0,15*2,225*0,1</t>
  </si>
  <si>
    <t>39</t>
  </si>
  <si>
    <t>965042231</t>
  </si>
  <si>
    <t>Bourání podkladů pod dlažby nebo mazanin betonových nebo z litého asfaltu tl přes 100 mm pl do 4 m2</t>
  </si>
  <si>
    <t>-1972649425</t>
  </si>
  <si>
    <t>40</t>
  </si>
  <si>
    <t>967031132</t>
  </si>
  <si>
    <t>Přisekání rovných ostění v cihelném zdivu na MV nebo MVC</t>
  </si>
  <si>
    <t>1234170636</t>
  </si>
  <si>
    <t>"121" 0,25*2,0*2</t>
  </si>
  <si>
    <t>"strojovna VZT" 0,3*1,2*2*2+0,3*1,25*2</t>
  </si>
  <si>
    <t>41</t>
  </si>
  <si>
    <t>968062456</t>
  </si>
  <si>
    <t>Vybourání dřevěných dveřních zárubní pl přes 2 m2</t>
  </si>
  <si>
    <t>-1522924914</t>
  </si>
  <si>
    <t xml:space="preserve">"132"  1,1*2,0</t>
  </si>
  <si>
    <t>42</t>
  </si>
  <si>
    <t>968082016</t>
  </si>
  <si>
    <t>Vybourání plastových rámů oken včetně křídel plochy přes 1 do 2 m2</t>
  </si>
  <si>
    <t>1208757015</t>
  </si>
  <si>
    <t>"D.1.1.2"</t>
  </si>
  <si>
    <t>"120" 1,2*1,2</t>
  </si>
  <si>
    <t>43</t>
  </si>
  <si>
    <t>968082022</t>
  </si>
  <si>
    <t>Vybourání plastových zárubní dveří plochy do 4 m2</t>
  </si>
  <si>
    <t>1094448734</t>
  </si>
  <si>
    <t>"133" 1,1*2,1</t>
  </si>
  <si>
    <t>44</t>
  </si>
  <si>
    <t>971000.R1</t>
  </si>
  <si>
    <t>Vybourání otvoru v podlaze / stropu 1000/1200 ve strojovně VZT vč. začištění</t>
  </si>
  <si>
    <t>-230372803</t>
  </si>
  <si>
    <t>45</t>
  </si>
  <si>
    <t>971033351</t>
  </si>
  <si>
    <t>Vybourání otvorů ve zdivu cihelném pl do 0,09 m2 na MVC nebo MV tl do 450 mm</t>
  </si>
  <si>
    <t>276662937</t>
  </si>
  <si>
    <t>D.1.1.2"</t>
  </si>
  <si>
    <t>"VZT" 3+1</t>
  </si>
  <si>
    <t>46</t>
  </si>
  <si>
    <t>971033531</t>
  </si>
  <si>
    <t>Vybourání otvorů ve zdivu cihelném pl do 1 m2 na MVC nebo MV tl do 150 mm</t>
  </si>
  <si>
    <t>1142775046</t>
  </si>
  <si>
    <t>"132" 1,1*0,7+1,55*2,7-1,2*2,7</t>
  </si>
  <si>
    <t>47</t>
  </si>
  <si>
    <t>971033631</t>
  </si>
  <si>
    <t>Vybourání otvorů ve zdivu cihelném pl do 4 m2 na MVC nebo MV tl do 150 mm</t>
  </si>
  <si>
    <t>-871790172</t>
  </si>
  <si>
    <t>"120" 0,9*2,3</t>
  </si>
  <si>
    <t>"142" 0,9*2,0</t>
  </si>
  <si>
    <t>"132/135" 1,0*2,3</t>
  </si>
  <si>
    <t>"137/145" 0,9*2,3</t>
  </si>
  <si>
    <t>48</t>
  </si>
  <si>
    <t>971033641</t>
  </si>
  <si>
    <t>Vybourání otvorů ve zdivu cihelném pl do 4 m2 na MVC nebo MV tl do 300 mm</t>
  </si>
  <si>
    <t>-2111049770</t>
  </si>
  <si>
    <t>"121" 1,0*2,3*0,25</t>
  </si>
  <si>
    <t>"strojovna VZT" 0,3*(1,2*1,2+1,1*1,2+1,5*1,25)</t>
  </si>
  <si>
    <t>49</t>
  </si>
  <si>
    <t>971042351</t>
  </si>
  <si>
    <t>Vybourání otvorů v betonových příčkách a zdech pl do 0,09 m2 tl do 450 mm</t>
  </si>
  <si>
    <t>-1948603913</t>
  </si>
  <si>
    <t>"kanalizace v základech" 4</t>
  </si>
  <si>
    <t>50</t>
  </si>
  <si>
    <t>974032664</t>
  </si>
  <si>
    <t>Vysekání rýh ve stěnách z dutých cihel nebo tvárnic pro vtahování nosníků hl do 150 mm v do 150 mm</t>
  </si>
  <si>
    <t>-577604407</t>
  </si>
  <si>
    <t>"120" 1,25</t>
  </si>
  <si>
    <t>"121" 1,3*2</t>
  </si>
  <si>
    <t>"132" 1,5+2,0+1,25*2</t>
  </si>
  <si>
    <t>"142" 1,25</t>
  </si>
  <si>
    <t>51</t>
  </si>
  <si>
    <t>974032666</t>
  </si>
  <si>
    <t>Vysekání rýh ve stěnách z dutých cihel nebo tvárnic pro vtahování nosníků hl do 150 mm v do 250 mm</t>
  </si>
  <si>
    <t>-887655777</t>
  </si>
  <si>
    <t>"P2" 3,25</t>
  </si>
  <si>
    <t>"P7" 1,75*2</t>
  </si>
  <si>
    <t>"P8" 1,5*2*2</t>
  </si>
  <si>
    <t>52</t>
  </si>
  <si>
    <t>977312112</t>
  </si>
  <si>
    <t>Řezání stávajících betonových mazanin vyztužených hl do 100 mm</t>
  </si>
  <si>
    <t>-1810631659</t>
  </si>
  <si>
    <t>"102 podkl+vrch" (2,0*2+4,3)*2</t>
  </si>
  <si>
    <t>"108 vrchní" 3,45*2</t>
  </si>
  <si>
    <t>"114 podkl+vrch" 4,725*2</t>
  </si>
  <si>
    <t>"121-125,141 podkl" (3,275*2+2,775+2,45+2,35+2,35)*2 +(2,425+1,1+3,375+1,1+0,56)*2</t>
  </si>
  <si>
    <t>"125,141 vrchní" 2,425+3,375+0,56*2</t>
  </si>
  <si>
    <t>"126 podkl+vrch" (3,83*2+3,38+2,74+1,0)*2</t>
  </si>
  <si>
    <t>"127 podkl+vrch" (2,35+4,9)*2*2</t>
  </si>
  <si>
    <t>"128 podkl" 2,8*2+0,62+0,71*2+1,1+2,0*2+1,3*2+0,3*2+1,125</t>
  </si>
  <si>
    <t>"129 podkl" 1,7*8+6,25*2+1,82+3,65*2+2,57</t>
  </si>
  <si>
    <t>"130 vrch" 2,875</t>
  </si>
  <si>
    <t>"130 podkl" 2,875*2</t>
  </si>
  <si>
    <t>"131 podkl+vrch" 19,275*2+2,85*2+1,2*2</t>
  </si>
  <si>
    <t>"131 vrch" (1,24+1,8)*2</t>
  </si>
  <si>
    <t>"132 podkl" 4,875*2*2+5,3*2</t>
  </si>
  <si>
    <t>"133,134 vrch" 1,2*2+2,25</t>
  </si>
  <si>
    <t>"137 pro příčku" 3,175*2+1,8*2</t>
  </si>
  <si>
    <t>"137" (0,95*2+0,45)*2</t>
  </si>
  <si>
    <t>"138" 3,6*2 *2</t>
  </si>
  <si>
    <t>"142 pro příčku" 2,225*2</t>
  </si>
  <si>
    <t>"144 podkl+vrch" 0,3*2+1,125</t>
  </si>
  <si>
    <t>"147" (2,225*2-0,4+1,95+0,75+1,55+1,3+0,7+0,96+1,36)*2</t>
  </si>
  <si>
    <t>"148" (2,1*2+1,27+0,5+0,8+0,3)*2</t>
  </si>
  <si>
    <t>"149" (2,1*2-0,4+3,5*2)*2</t>
  </si>
  <si>
    <t>"150" (0,6*2+0,4)*2</t>
  </si>
  <si>
    <t>53</t>
  </si>
  <si>
    <t>978059541</t>
  </si>
  <si>
    <t>Odsekání a odebrání obkladů stěn z vnitřních obkládaček plochy přes 1 m2</t>
  </si>
  <si>
    <t>2105619797</t>
  </si>
  <si>
    <t>"121" 2,1*(2,775+3,275)*2 -2,1*(2,0+0,3*2)</t>
  </si>
  <si>
    <t>"122" 2,1*(2,45+3,275)*2 -2,1*(1,2+0,3*2)</t>
  </si>
  <si>
    <t>"123" 2,1*(2,35+3,275)*2 -2,1*(1,45+0,3*2)</t>
  </si>
  <si>
    <t>"124" 2,1*(2,35+3,275)*2 -2,1*(1,45+0,3*2)</t>
  </si>
  <si>
    <t>"125" 2,1*(2,425+3,275)*2 -2,1*(1,5+0,3*2)</t>
  </si>
  <si>
    <t>"126" 2,1*(4,9+3,85)*2-2,1*(2,1+1,45+1,5+1,1)</t>
  </si>
  <si>
    <t>"127" 2,1*(4,9+2,35)*2-2,1*1,25</t>
  </si>
  <si>
    <t>"128" 2,1*(4,9+2,8)*2-2,1*1,3</t>
  </si>
  <si>
    <t>"129" 2,1*(6,25+0,125+2,875+9,25+3,275+0,3)*2 -2,1*(2,0+1,2+1,45+2,1+1,25+1,3+2,225+2,1+2,1+2,1)</t>
  </si>
  <si>
    <t>"130" 2,1*(7,025+2,875*2)+0,9*7,025-2,1*(0,8+2,1)</t>
  </si>
  <si>
    <t>"131" 2,1*(19,275*2+2,25+3,75*2)-2,1*(2,225+2,1+1,1+1,2)</t>
  </si>
  <si>
    <t>-0,65*2,4*6+0,2*(0,65*2+2,4)*6</t>
  </si>
  <si>
    <t>"132" 2,1*(5,3*2+4,875+1,4)-2,1*(1,1+1,2)</t>
  </si>
  <si>
    <t>"133" 2,1*(2,275*2+2,25)</t>
  </si>
  <si>
    <t>"134" 2,1*(2,275+2,5)*2-2,1*1,1*2</t>
  </si>
  <si>
    <t>"135" 2,1*((0,125+5,175)*2+2,25)-2,1*1,1</t>
  </si>
  <si>
    <t>"136" 2,1*(1,7+2,81*2)-2,1*1,1</t>
  </si>
  <si>
    <t>997</t>
  </si>
  <si>
    <t>Přesun sutě</t>
  </si>
  <si>
    <t>54</t>
  </si>
  <si>
    <t>997013112</t>
  </si>
  <si>
    <t>Vnitrostaveništní doprava suti a vybouraných hmot pro budovy v přes 6 do 9 m s použitím mechanizace</t>
  </si>
  <si>
    <t>758724056</t>
  </si>
  <si>
    <t>55</t>
  </si>
  <si>
    <t>997013501</t>
  </si>
  <si>
    <t>Odvoz suti a vybouraných hmot na skládku nebo meziskládku do 1 km se složením</t>
  </si>
  <si>
    <t>-2017750339</t>
  </si>
  <si>
    <t>56</t>
  </si>
  <si>
    <t>997013509</t>
  </si>
  <si>
    <t>Příplatek k odvozu suti a vybouraných hmot na skládku ZKD 1 km přes 1 km</t>
  </si>
  <si>
    <t>1284005752</t>
  </si>
  <si>
    <t>154,649*9 'Přepočtené koeficientem množství</t>
  </si>
  <si>
    <t>57</t>
  </si>
  <si>
    <t>997013871</t>
  </si>
  <si>
    <t xml:space="preserve">Poplatek za uložení stavebního odpadu na recyklační skládce (skládkovné) směsného stavebního a demoličního kód odpadu  17 09 04</t>
  </si>
  <si>
    <t>-586429121</t>
  </si>
  <si>
    <t>998</t>
  </si>
  <si>
    <t>Přesun hmot</t>
  </si>
  <si>
    <t>58</t>
  </si>
  <si>
    <t>998017002</t>
  </si>
  <si>
    <t>Přesun hmot s omezením mechanizace pro budovy v přes 6 do 12 m</t>
  </si>
  <si>
    <t>CS ÚRS 2023 01</t>
  </si>
  <si>
    <t>-1418660319</t>
  </si>
  <si>
    <t>PSV</t>
  </si>
  <si>
    <t>Práce a dodávky PSV</t>
  </si>
  <si>
    <t>711</t>
  </si>
  <si>
    <t>Izolace proti vodě, vlhkosti a plynům</t>
  </si>
  <si>
    <t>59</t>
  </si>
  <si>
    <t>711111001</t>
  </si>
  <si>
    <t>Provedení izolace proti zemní vlhkosti vodorovné za studena nátěrem penetračním</t>
  </si>
  <si>
    <t>2045736161</t>
  </si>
  <si>
    <t>"plocha odstraněné izolace +10%"</t>
  </si>
  <si>
    <t>117,109*1,1</t>
  </si>
  <si>
    <t>60</t>
  </si>
  <si>
    <t>11163150</t>
  </si>
  <si>
    <t>lak penetrační asfaltový</t>
  </si>
  <si>
    <t>199074417</t>
  </si>
  <si>
    <t>Poznámka k položce:_x000d_
Spotřeba 0,3-0,4kg/m2</t>
  </si>
  <si>
    <t>128,82*0,0005 'Přepočtené koeficientem množství</t>
  </si>
  <si>
    <t>61</t>
  </si>
  <si>
    <t>711131811</t>
  </si>
  <si>
    <t>Odstranění izolace proti zemní vlhkosti vodorovné</t>
  </si>
  <si>
    <t>-494180636</t>
  </si>
  <si>
    <t>"102" 2,0*4,3</t>
  </si>
  <si>
    <t>"114 " 4,725*0,5</t>
  </si>
  <si>
    <t>"121-124 " (9,59+8,32+8,06+8,06)</t>
  </si>
  <si>
    <t>"125,141 " (2,425*1,1+3,375*1,1+0,45*1,1)</t>
  </si>
  <si>
    <t>"126" (3,83*0,45+3,38*0,45+1,3*1,3/2)</t>
  </si>
  <si>
    <t>"127 " (2,35+4,9)*0,5</t>
  </si>
  <si>
    <t>"128" 13,88</t>
  </si>
  <si>
    <t>"129 podkl" (1,7*4+6,25+1,82+3,65+2,57)*0,5</t>
  </si>
  <si>
    <t>"130 podkl" 2,875*1,5</t>
  </si>
  <si>
    <t>"131 podkl+vrch" (19,275+2,85+1,2)*0,5</t>
  </si>
  <si>
    <t>"132 podkl" (4,875*0,5+4,875*0,3+5,3*0,5)</t>
  </si>
  <si>
    <t>"138" 3,6*0,5</t>
  </si>
  <si>
    <t>"147" (2,225*2+2,8)*0,5</t>
  </si>
  <si>
    <t>"148" (2,1+1,5)*0,5</t>
  </si>
  <si>
    <t>"149" (4,0+2,1)*0,5</t>
  </si>
  <si>
    <t>"150" 0,6*0,5</t>
  </si>
  <si>
    <t>62</t>
  </si>
  <si>
    <t>711141559</t>
  </si>
  <si>
    <t>Provedení izolace proti zemní vlhkosti pásy přitavením vodorovné NAIP</t>
  </si>
  <si>
    <t>1641546910</t>
  </si>
  <si>
    <t>63</t>
  </si>
  <si>
    <t>62853004</t>
  </si>
  <si>
    <t>pás asfaltový natavitelný modifikovaný SBS tl 4,0mm s vložkou ze skleněné tkaniny a spalitelnou PE fólií nebo jemnozrnným minerálním posypem na horním povrchu</t>
  </si>
  <si>
    <t>-822633068</t>
  </si>
  <si>
    <t>128,82*1,15 'Přepočtené koeficientem množství</t>
  </si>
  <si>
    <t>64</t>
  </si>
  <si>
    <t>998711202</t>
  </si>
  <si>
    <t>Přesun hmot procentní pro izolace proti vodě, vlhkosti a plynům v objektech v přes 6 do 12 m</t>
  </si>
  <si>
    <t>%</t>
  </si>
  <si>
    <t>-186294717</t>
  </si>
  <si>
    <t>712</t>
  </si>
  <si>
    <t>Povlakové krytiny</t>
  </si>
  <si>
    <t>65</t>
  </si>
  <si>
    <t>712101.R1</t>
  </si>
  <si>
    <t>Vytvoření prostupu pro VZT ve střešní krytině vč. opracování</t>
  </si>
  <si>
    <t>1711286172</t>
  </si>
  <si>
    <t>"D.1.1.8"</t>
  </si>
  <si>
    <t>"nová výustka VZT" 2</t>
  </si>
  <si>
    <t>"přeložení větrací hlavice" 1</t>
  </si>
  <si>
    <t>66</t>
  </si>
  <si>
    <t>712102.R1</t>
  </si>
  <si>
    <t>Zapravení střešního pláště po odstranění stávajících výustek</t>
  </si>
  <si>
    <t>-711783830</t>
  </si>
  <si>
    <t xml:space="preserve">"D.1.1.8"  2</t>
  </si>
  <si>
    <t>67</t>
  </si>
  <si>
    <t>998712202</t>
  </si>
  <si>
    <t>Přesun hmot procentní pro krytiny povlakové v objektech v přes 6 do 12 m</t>
  </si>
  <si>
    <t>-2009159448</t>
  </si>
  <si>
    <t>713</t>
  </si>
  <si>
    <t>Izolace tepelné</t>
  </si>
  <si>
    <t>68</t>
  </si>
  <si>
    <t>713110811</t>
  </si>
  <si>
    <t>Odstranění tepelné izolace stropů volně kladené z vláknitých materiálů suchých tl do 100 mm</t>
  </si>
  <si>
    <t>472555790</t>
  </si>
  <si>
    <t>"D.1.1.7"</t>
  </si>
  <si>
    <t>"rozkrytí a opětovné zakrytí souvrství z MV - výměna ZTI rozvodů" 16,0</t>
  </si>
  <si>
    <t>69</t>
  </si>
  <si>
    <t>713110813</t>
  </si>
  <si>
    <t>Odstranění tepelné izolace stropů volně kladené z vláknitých materiálů suchých tl přes 100 mm</t>
  </si>
  <si>
    <t>-1927033562</t>
  </si>
  <si>
    <t>70</t>
  </si>
  <si>
    <t>713111111</t>
  </si>
  <si>
    <t>Montáž izolace tepelné vrchem stropů volně kladenými rohožemi, pásy, dílci, deskami</t>
  </si>
  <si>
    <t>1812333099</t>
  </si>
  <si>
    <t>"rozkrytí a opětovné zakrytí souvrství z MV - výměna ZTI rozvodů - 2vrstvy" 16,0*2</t>
  </si>
  <si>
    <t>71</t>
  </si>
  <si>
    <t>713120811</t>
  </si>
  <si>
    <t>Odstranění tepelné izolace podlah volně kladené z vláknitých materiálů suchých tl do 100 mm</t>
  </si>
  <si>
    <t>-2014144071</t>
  </si>
  <si>
    <t>"102 podkl+vrch" 2,0*4,3</t>
  </si>
  <si>
    <t>"108" 3,45*0,12</t>
  </si>
  <si>
    <t>"114 " 4,725*0,7</t>
  </si>
  <si>
    <t>"121-124 vrchní" (9,59+8,32+8,06+8,06)</t>
  </si>
  <si>
    <t>"137 pro příčku" (3,175+1,8)*0,15</t>
  </si>
  <si>
    <t>"125,141 vrchní" (2,425*1,1+3,375*1,1+0,45*1,1)</t>
  </si>
  <si>
    <t>"126 vrch" (3,83*0,45+3,38*0,45+1,3*1,3/2)</t>
  </si>
  <si>
    <t>"127 vrch" (2,35+4,9)*0,7</t>
  </si>
  <si>
    <t>"128 vrch" 13,88</t>
  </si>
  <si>
    <t>"129 vrch" 6,25*9,25</t>
  </si>
  <si>
    <t>"130 vrch" 1,42*2,875</t>
  </si>
  <si>
    <t>"131 vrch" 0,7*(19,275+3,25+1,2) +0,15*(1,25+1,8)</t>
  </si>
  <si>
    <t>"132 vrch" 25,52</t>
  </si>
  <si>
    <t>"133 vrch" 0,15*2,55</t>
  </si>
  <si>
    <t>"138 vrch" 0,7*3,6</t>
  </si>
  <si>
    <t>"142 vrch" 0,15*2,225</t>
  </si>
  <si>
    <t>"144 vrch" 0,5*1,125</t>
  </si>
  <si>
    <t>"147 vrch" 0,7*(2,225+3,0+1,3)</t>
  </si>
  <si>
    <t>"148 vrch" 0,7*(2,1+1,7)</t>
  </si>
  <si>
    <t>"149 vrch" 0,7*(3,75+2,1)</t>
  </si>
  <si>
    <t>"150 vrch" 0,7*0,65</t>
  </si>
  <si>
    <t>72</t>
  </si>
  <si>
    <t>713121111</t>
  </si>
  <si>
    <t>Montáž izolace tepelné podlah volně kladenými rohožemi, pásy, dílci, deskami 1 vrstva</t>
  </si>
  <si>
    <t>317851190</t>
  </si>
  <si>
    <t xml:space="preserve">"131 vrch" 0,7*(19,275+3,25+1,2) </t>
  </si>
  <si>
    <t>73</t>
  </si>
  <si>
    <t>28376417</t>
  </si>
  <si>
    <t>deska z polystyrénu XPS, hrana polodrážková a hladký povrch 300kPA tl 50mm</t>
  </si>
  <si>
    <t>-1703490603</t>
  </si>
  <si>
    <t>194,785*1,05 'Přepočtené koeficientem množství</t>
  </si>
  <si>
    <t>74</t>
  </si>
  <si>
    <t>998713202</t>
  </si>
  <si>
    <t>Přesun hmot procentní pro izolace tepelné v objektech v přes 6 do 12 m</t>
  </si>
  <si>
    <t>-1803367121</t>
  </si>
  <si>
    <t>721</t>
  </si>
  <si>
    <t>Zdravotechnika - vnitřní kanalizace</t>
  </si>
  <si>
    <t>75</t>
  </si>
  <si>
    <t>721242106</t>
  </si>
  <si>
    <t>Lapač střešních splavenin z PP se zápachovou klapkou a lapacím košem DN 125</t>
  </si>
  <si>
    <t>840725909</t>
  </si>
  <si>
    <t>"u vchodu" 1</t>
  </si>
  <si>
    <t>762</t>
  </si>
  <si>
    <t>Konstrukce tesařské</t>
  </si>
  <si>
    <t>76</t>
  </si>
  <si>
    <t>762101.R1</t>
  </si>
  <si>
    <t>Doplnění lávky přes příhradové vazníky - T1</t>
  </si>
  <si>
    <t>-179076126</t>
  </si>
  <si>
    <t>1,0*(4,0+13,75)</t>
  </si>
  <si>
    <t>77</t>
  </si>
  <si>
    <t>998762202</t>
  </si>
  <si>
    <t>Přesun hmot procentní pro kce tesařské v objektech v přes 6 do 12 m</t>
  </si>
  <si>
    <t>-1902843789</t>
  </si>
  <si>
    <t>763</t>
  </si>
  <si>
    <t>Konstrukce suché výstavby</t>
  </si>
  <si>
    <t>78</t>
  </si>
  <si>
    <t>763 01 01</t>
  </si>
  <si>
    <t>Průzkum zavěšení SDK podhledů</t>
  </si>
  <si>
    <t>hzs</t>
  </si>
  <si>
    <t>-687481405</t>
  </si>
  <si>
    <t>79</t>
  </si>
  <si>
    <t>763131431</t>
  </si>
  <si>
    <t>SDK podhled deska 1xDF 12,5 bez izolace dvouvrstvá spodní kce profil CD+UD REI do 90</t>
  </si>
  <si>
    <t>1769527291</t>
  </si>
  <si>
    <t>"123-125" 8,06+8,06+8,32</t>
  </si>
  <si>
    <t>"126-127" 8,58+11,67</t>
  </si>
  <si>
    <t>"131,132" 3,0*3,0+1,0*2,5+1,0*1,0*3</t>
  </si>
  <si>
    <t>"133,134" 5,4+2,275*0,5+4,875*0,5</t>
  </si>
  <si>
    <t>80</t>
  </si>
  <si>
    <t>763131821</t>
  </si>
  <si>
    <t>Demontáž SDK podhledu s dvouvrstvou nosnou kcí z ocelových profilů opláštění jednoduché</t>
  </si>
  <si>
    <t>1458438664</t>
  </si>
  <si>
    <t>"121-125" 9,59+8,32+8,06+8,06+8,32</t>
  </si>
  <si>
    <t>"126-130" 8,58+11,67+13,88+79,44+20,85</t>
  </si>
  <si>
    <t>"136,137" 4,94+18,29</t>
  </si>
  <si>
    <t>81</t>
  </si>
  <si>
    <t>998763201</t>
  </si>
  <si>
    <t>Přesun hmot procentní pro dřevostavby v objektech v přes 6 do 12 m</t>
  </si>
  <si>
    <t>-110118896</t>
  </si>
  <si>
    <t>764</t>
  </si>
  <si>
    <t>Konstrukce klempířské</t>
  </si>
  <si>
    <t>82</t>
  </si>
  <si>
    <t>764101.R1</t>
  </si>
  <si>
    <t>Úprava svodu pro osazení nového lapače střešních splavenin</t>
  </si>
  <si>
    <t>270728948</t>
  </si>
  <si>
    <t>766</t>
  </si>
  <si>
    <t>Konstrukce truhlářské</t>
  </si>
  <si>
    <t>83</t>
  </si>
  <si>
    <t>766441822</t>
  </si>
  <si>
    <t>Demontáž parapetních desek dřevěných nebo plastových šířky přes 30 cm délky přes 1,0 m</t>
  </si>
  <si>
    <t>1018449850</t>
  </si>
  <si>
    <t>"výdej jídel" 1</t>
  </si>
  <si>
    <t>84</t>
  </si>
  <si>
    <t>766660001</t>
  </si>
  <si>
    <t>Montáž dveřních křídel otvíravých jednokřídlových š do 0,8 m do ocelové zárubně</t>
  </si>
  <si>
    <t>-2025129809</t>
  </si>
  <si>
    <t>"D3/P" 3+1</t>
  </si>
  <si>
    <t>85</t>
  </si>
  <si>
    <t>61161014</t>
  </si>
  <si>
    <t>dveře jednokřídlé dřevotřískové povrch lakovaný plné 800x1970-2100mm</t>
  </si>
  <si>
    <t>-1317719405</t>
  </si>
  <si>
    <t>Poznámka k položce:_x000d_
- INTERIÉROVÉ JEDNOKŘÍDLÉ DVEŘE PLNÉ_x000d_
- EXTERIÉR - BÍLÁ_x000d_
- INTERIÉR - BÍLÁ_x000d_
- BAREVNÉ ODSTÍNY BUDOU_x000d_
ODSOUHLASENY INVESTOREM NA_x000d_
KONTROLNÍM DNU_x000d_
- MATERIÁL: BARVOU LAKOVANÁ_x000d_
DŘEVOTŘÍSKOVÁ DESKA_x000d_
- SOUČÁSTÍ DVEŘÍ JE OCELOVÁ ZÁRUBEŇ V_x000d_
TLOUŠŤCE OKOLNÍHO ZDIVA_x000d_
- ZÁRUBEŇ BUDE OPATŘENA NÁTĚREM V_x000d_
BÍLÉ BARVĚ_x000d_
- SOUČÁSTÍ DODÁVKY DVEŘÍ JE KLIKA +_x000d_
KOVÁNÍ</t>
  </si>
  <si>
    <t>86</t>
  </si>
  <si>
    <t>766660002</t>
  </si>
  <si>
    <t>Montáž dveřních křídel otvíravých jednokřídlových š přes 0,8 m do ocelové zárubně</t>
  </si>
  <si>
    <t>151423965</t>
  </si>
  <si>
    <t>"D2/P, L" 1+2</t>
  </si>
  <si>
    <t>87</t>
  </si>
  <si>
    <t>61161015</t>
  </si>
  <si>
    <t>dveře jednokřídlé dřevotřískové povrch lakovaný plné 900x1970-2100mm</t>
  </si>
  <si>
    <t>519624038</t>
  </si>
  <si>
    <t>88</t>
  </si>
  <si>
    <t>766660352.R1</t>
  </si>
  <si>
    <t>Montáž posuvných dveří jednokřídlových průchozí v do 2,5 m a š přes 800 do 1200 mm do pojezdu na stěnu, vč. posuvného mechanizmu</t>
  </si>
  <si>
    <t>-965260303</t>
  </si>
  <si>
    <t>"D4/L" 1</t>
  </si>
  <si>
    <t>89</t>
  </si>
  <si>
    <t>61161017</t>
  </si>
  <si>
    <t>dveře jednokřídlé dřevotřískové povrch lakovaný plné 1100x1970-2100mm - posuvné</t>
  </si>
  <si>
    <t>-1332831489</t>
  </si>
  <si>
    <t>Poznámka k položce:_x000d_
- INTERIÉROVÉ JEDNOKŘÍDLÉ POSUVNÉ_x000d_
DVEŘE_x000d_
- EXTERIÉR - BÍLÁ_x000d_
- INTERIÉR - BÍLÁ_x000d_
- BAREVNÉ ODSTÍNY BUDOU_x000d_
ODSOUHLASENY INVESTOREM NA_x000d_
KONTROLNÍM DNU_x000d_
- MATERIÁL: BARVOU LAKOVANÁ_x000d_
DŘEVOTŘÍSKOVÁ DESKA_x000d_
- SOUČÁSTÍ DODÁVKY DVEŘÍ JE MADLO +_x000d_
KOVÁNÍ_x000d_
- POSUVNÝ MECHANIZMUS BUDE ZAVĚŠEN_x000d_
NA PŘÍČCE</t>
  </si>
  <si>
    <t>90</t>
  </si>
  <si>
    <t>766660421</t>
  </si>
  <si>
    <t>Montáž vchodových dveří jednokřídlových s nadsvětlíkem do zdiva</t>
  </si>
  <si>
    <t>-1575939895</t>
  </si>
  <si>
    <t>"D1/P" 1</t>
  </si>
  <si>
    <t>91</t>
  </si>
  <si>
    <t>611405001</t>
  </si>
  <si>
    <t>dveře D1/P vstupní 1kř s nadsvětlíkem, do otvoru 1300/2850mm</t>
  </si>
  <si>
    <t>-1353017335</t>
  </si>
  <si>
    <t>Poznámka k položce:_x000d_
- EXTERIÉR - PLAST - BÍLÁ_x000d_
- INTERIÉR - PLAST - BÍLÁ_x000d_
- BAREVNÉ ODSTÍNY BUDOU_x000d_
ODSOUHLASENY INVESTOREM NA_x000d_
KONTROLNÍM DNU_x000d_
- ČIRÉ IZOLAČNÍ TROJSKLO / VÝPLŇ PUR_x000d_
PANEL - BÍLÝ_x000d_
- Uw min. 0,9 W/m2k_x000d_
_x000d_
rám/zárubeň, kování a zámek v ceně</t>
  </si>
  <si>
    <t>1*2,07 'Přepočtené koeficientem množství</t>
  </si>
  <si>
    <t>92</t>
  </si>
  <si>
    <t>998766202</t>
  </si>
  <si>
    <t>Přesun hmot procentní pro kce truhlářské v objektech v přes 6 do 12 m</t>
  </si>
  <si>
    <t>-763994082</t>
  </si>
  <si>
    <t>767</t>
  </si>
  <si>
    <t>Konstrukce zámečnické</t>
  </si>
  <si>
    <t>93</t>
  </si>
  <si>
    <t>767640001.R1</t>
  </si>
  <si>
    <t>D+M Výlez do strojovny VZT vč. rámu</t>
  </si>
  <si>
    <t>-152611701</t>
  </si>
  <si>
    <t xml:space="preserve">Poznámka k položce:_x000d_
- PLECHOVÝ PROTIPOŽÁRNÍ VÝLEZ_x000d_
- SOUČÁSTÍ JE I PROTIPOŽÁRNÍ ZÁRUBEŇ_x000d_
- POŽÁRNÍ ODOLNOST: EW 15 DP3_x000d_
- EXTERIÉR - HVĚDÁ_x000d_
- INTERIÉR - HVĚDÁ_x000d_
- BAREVNÉ ODSTÍNY BUDOU ODSOUHLASENY INVESTOREM NA_x000d_
KONTROLNÍM DNU_x000d_
- MATERIÁL: PLECH + POVRCHOVÁ ÚPRAVA - NÁTĚR_x000d_
- SOUČÁSTÍ DODÁVKY DVEŘÍ JE MADLO + KOVÁNÍ_x000d_
- ATYPICKÝ ROZMĚR_x000d_
- VÝLEZ BUDE DVOUKŘÍLÝ_x000d_
- ŽEBŘÍK VÝLEZU BUDE POUŽIT STÁVAJÍCÍ - PŘEDPOKLÁDÁ SE_x000d_
JEHO ZPĚTNÁ INSTALACE NA KOSTRUKCI RÁMU VÝLEZU_x000d_
</t>
  </si>
  <si>
    <t>94</t>
  </si>
  <si>
    <t>767640111.R1</t>
  </si>
  <si>
    <t>Montáž dveří ocelových vchodových jednokřídlových bez nadsvětlíku protipožárních</t>
  </si>
  <si>
    <t>-513660424</t>
  </si>
  <si>
    <t>"D6/P" 1</t>
  </si>
  <si>
    <t>95</t>
  </si>
  <si>
    <t>55341156</t>
  </si>
  <si>
    <t>dveře jednokřídlé ocelové vchodové 900x1970mm, protipožární</t>
  </si>
  <si>
    <t>564010109</t>
  </si>
  <si>
    <t>Poznámka k položce:_x000d_
- PLECHOVÉ PROTIPOŽÁRNÍ DVEŘE_x000d_
- SOUČÁSTÍ JE I PROTIPOŽÁRNÍ ZÁRUBEŇ_x000d_
- POŽÁRNÍ ODOLNOST: EW 15 DP3_x000d_
- EXTERIÉR - HVĚDÁ_x000d_
- INTERIÉR - HVĚDÁ_x000d_
- BAREVNÉ ODSTÍNY BUDOU ODSOUHLASENY INVESTOREM NA_x000d_
KONTROLNÍM DNU_x000d_
- MATERIÁL: PLECH + POVRCHOVÁ ÚPRAVA - NÁTĚR_x000d_
- SOUČÁSTÍ DODÁVKY DVEŘÍ JE MADLO + KOVÁNÍ_x000d_
- ATYPICKÝ ROZMĚR DVEŘÍ_x000d_
- Uw min. 3,5 W/m2k</t>
  </si>
  <si>
    <t>96</t>
  </si>
  <si>
    <t>767640311.R1</t>
  </si>
  <si>
    <t>Montáž dveří ocelových vnitřních jednokřídlových protipožárních</t>
  </si>
  <si>
    <t>-581848517</t>
  </si>
  <si>
    <t>"D5/P" 1</t>
  </si>
  <si>
    <t>97</t>
  </si>
  <si>
    <t>55341157</t>
  </si>
  <si>
    <t>dveře jednokřídlé ocelové vchodové 1100x1970mm, protipožární</t>
  </si>
  <si>
    <t>-1373055597</t>
  </si>
  <si>
    <t>Poznámka k položce:_x000d_
- PLECHOVÉ PROTIPOŽÁRNÍ DVEŘE_x000d_
- SOUČÁSTÍ JE I PROTIPOŽÁRNÍ ZÁRUBEŇ_x000d_
- POŽÁRNÍ ODOLNOST: EW 15 DP3_x000d_
- EXTERIÉR - HVĚDÁ_x000d_
- INTERIÉR - HVĚDÁ_x000d_
- BAREVNÉ ODSTÍNY BUDOU ODSOUHLASENY INVESTOREM NA_x000d_
KONTROLNÍM DNU_x000d_
- MATERIÁL: PLECH + POVRCHOVÁ ÚPRAVA - NÁTĚR_x000d_
- SOUČÁSTÍ DODÁVKY DVEŘÍ JE MADLO + KOVÁNÍ_x000d_
- ATYPICKÝ ROZMĚR DVEŘ</t>
  </si>
  <si>
    <t>98</t>
  </si>
  <si>
    <t>767801.R</t>
  </si>
  <si>
    <t>Úprava/zkrácení stávajícího ocel. překladu P1</t>
  </si>
  <si>
    <t>-1935529353</t>
  </si>
  <si>
    <t>99</t>
  </si>
  <si>
    <t>767900.R</t>
  </si>
  <si>
    <t>Demontáž stahovací rolety výdejního okna</t>
  </si>
  <si>
    <t>1767685984</t>
  </si>
  <si>
    <t>100</t>
  </si>
  <si>
    <t>767995114</t>
  </si>
  <si>
    <t>Montáž atypických zámečnických konstrukcí hm přes 20 do 50 kg</t>
  </si>
  <si>
    <t>kg</t>
  </si>
  <si>
    <t>1200084472</t>
  </si>
  <si>
    <t>"ocelové prvky" 3660,0</t>
  </si>
  <si>
    <t>101</t>
  </si>
  <si>
    <t>145503.R1</t>
  </si>
  <si>
    <t>dodávka ocelových prvků</t>
  </si>
  <si>
    <t>-1468644230</t>
  </si>
  <si>
    <t>Poznámka k položce:_x000d_
Hmotnost: 8,21 kg/m</t>
  </si>
  <si>
    <t>102</t>
  </si>
  <si>
    <t>998767202</t>
  </si>
  <si>
    <t>Přesun hmot procentní pro zámečnické konstrukce v objektech v přes 6 do 12 m</t>
  </si>
  <si>
    <t>679578359</t>
  </si>
  <si>
    <t>771</t>
  </si>
  <si>
    <t>Podlahy z dlaždic</t>
  </si>
  <si>
    <t>103</t>
  </si>
  <si>
    <t>771111011</t>
  </si>
  <si>
    <t>Vysátí podkladu před pokládkou dlažby</t>
  </si>
  <si>
    <t>-1282935240</t>
  </si>
  <si>
    <t>104</t>
  </si>
  <si>
    <t>771121011</t>
  </si>
  <si>
    <t>Nátěr penetrační na podlahu</t>
  </si>
  <si>
    <t>866257156</t>
  </si>
  <si>
    <t>"121-130" (9,59+8,32+8,06+8,06+9,32+8,58+11,67+13,88+79,44+20,85)</t>
  </si>
  <si>
    <t>"131-135" 115,82+22,52+4,67+11,3+17,33</t>
  </si>
  <si>
    <t>105</t>
  </si>
  <si>
    <t>771151011</t>
  </si>
  <si>
    <t>Samonivelační stěrka podlah pevnosti 20 MPa tl 3 mm</t>
  </si>
  <si>
    <t>745917499</t>
  </si>
  <si>
    <t>106</t>
  </si>
  <si>
    <t>771573810</t>
  </si>
  <si>
    <t>Demontáž podlah z dlaždic keramických lepených</t>
  </si>
  <si>
    <t>-1046520668</t>
  </si>
  <si>
    <t>"131-136" 115,82+22,52+4,67+11,3+17,33+8,21</t>
  </si>
  <si>
    <t>107</t>
  </si>
  <si>
    <t>771574263</t>
  </si>
  <si>
    <t>Montáž podlah keramických pro mechanické zatížení protiskluzných lepených flexibilním lepidlem přes 9 do 12 ks/m2</t>
  </si>
  <si>
    <t>1723249413</t>
  </si>
  <si>
    <t>108</t>
  </si>
  <si>
    <t>59761409</t>
  </si>
  <si>
    <t>dlažba keramická slinutá protiskluzná do interiéru i exteriéru pro vysoké mechanické namáhání přes 9 do 12ks/m2</t>
  </si>
  <si>
    <t>-339111457</t>
  </si>
  <si>
    <t>358,438*1,1 'Přepočtené koeficientem množství</t>
  </si>
  <si>
    <t>109</t>
  </si>
  <si>
    <t>771591112</t>
  </si>
  <si>
    <t>Izolace pod dlažbu nátěrem nebo stěrkou ve dvou vrstvách</t>
  </si>
  <si>
    <t>627299457</t>
  </si>
  <si>
    <t>110</t>
  </si>
  <si>
    <t>998771202</t>
  </si>
  <si>
    <t>Přesun hmot procentní pro podlahy z dlaždic v objektech v přes 6 do 12 m</t>
  </si>
  <si>
    <t>-907775849</t>
  </si>
  <si>
    <t>781</t>
  </si>
  <si>
    <t>Dokončovací práce - obklady</t>
  </si>
  <si>
    <t>111</t>
  </si>
  <si>
    <t>781121011</t>
  </si>
  <si>
    <t>Nátěr penetrační na stěnu</t>
  </si>
  <si>
    <t>-1974333905</t>
  </si>
  <si>
    <t>112</t>
  </si>
  <si>
    <t>781473920.R1</t>
  </si>
  <si>
    <t>Oprava obkladu z obkladaček keramických - výměna poničených dlaždic vč. dodávky</t>
  </si>
  <si>
    <t>1270644151</t>
  </si>
  <si>
    <t>113</t>
  </si>
  <si>
    <t>781474112</t>
  </si>
  <si>
    <t>Montáž obkladů vnitřních keramických hladkých přes 9 do 12 ks/m2 lepených flexibilním lepidlem</t>
  </si>
  <si>
    <t>-1099481569</t>
  </si>
  <si>
    <t>114</t>
  </si>
  <si>
    <t>59761026</t>
  </si>
  <si>
    <t>obklad keramický hladký do 12ks/m2</t>
  </si>
  <si>
    <t>-1740201567</t>
  </si>
  <si>
    <t>508,59*1,1 'Přepočtené koeficientem množství</t>
  </si>
  <si>
    <t>115</t>
  </si>
  <si>
    <t>781494111.R1</t>
  </si>
  <si>
    <t>Nerezové profily rohové s překrytím 50mm</t>
  </si>
  <si>
    <t>222916028</t>
  </si>
  <si>
    <t>"121-125, 129" 2,5*(17+2+2+7+4+2+1+2+4)</t>
  </si>
  <si>
    <t>"127,128" 2,5*8</t>
  </si>
  <si>
    <t>"131" 2,5*11</t>
  </si>
  <si>
    <t>"132" 2,5*3</t>
  </si>
  <si>
    <t>116</t>
  </si>
  <si>
    <t>998781202</t>
  </si>
  <si>
    <t>Přesun hmot procentní pro obklady keramické v objektech v přes 6 do 12 m</t>
  </si>
  <si>
    <t>511026386</t>
  </si>
  <si>
    <t>784</t>
  </si>
  <si>
    <t>Dokončovací práce - malby a tapety</t>
  </si>
  <si>
    <t>117</t>
  </si>
  <si>
    <t>784111001</t>
  </si>
  <si>
    <t>Oprášení (ometení ) podkladu v místnostech v do 3,80 m</t>
  </si>
  <si>
    <t>1278580393</t>
  </si>
  <si>
    <t>"stěny"</t>
  </si>
  <si>
    <t>"101" 3,0*3,0*2</t>
  </si>
  <si>
    <t>"103" 1,2*(2,2+3,8)*2</t>
  </si>
  <si>
    <t>"104" 1,2*(1,95+2,2+0,8*2+1,15+1,45)*2</t>
  </si>
  <si>
    <t>"105" 1,2*(1,95*2+1,5*2+0,8+1,45)*2</t>
  </si>
  <si>
    <t>"106" 1,2*(1,95+1,635)*2</t>
  </si>
  <si>
    <t>"107" 1,2*(0,915+1,95)*2</t>
  </si>
  <si>
    <t>"109" 3,65*(4,25+2,4)*2 -2,4*1,9</t>
  </si>
  <si>
    <t>"110" 3,65*(5,9+2,4)*2 -2,4*1,9</t>
  </si>
  <si>
    <t>"111" 1,5*(2,0+1,8+0,9)*2</t>
  </si>
  <si>
    <t>"112" 3,65*(2,35+2,4)*2</t>
  </si>
  <si>
    <t>"113" 1,8*(1,5*2+2,0)*2</t>
  </si>
  <si>
    <t>"114" 3,65*(5,15+4,725)*2</t>
  </si>
  <si>
    <t>"115" 1,5*(2,1+4,725+0,9*2)*2</t>
  </si>
  <si>
    <t>"116" 3,65*(1,225+16,15)*2</t>
  </si>
  <si>
    <t>"117" 1,8*(2,08+1,925+0,95*2+1,2*2)*2</t>
  </si>
  <si>
    <t>"118" 3,65*(1,3+1,925)*2</t>
  </si>
  <si>
    <t>"119" 3,65*(1,25+1,925)*2</t>
  </si>
  <si>
    <t>"121-125" 0,9*(3,275*5+2,775+2,45+2,35+2,35+2,425)*2-(2,0+1,2+1,45*2+1,5)*3,0</t>
  </si>
  <si>
    <t>"126-128" 0,9*(1,75+2,35+2,8+4,9*2)*2</t>
  </si>
  <si>
    <t>"129" 0,9*(7,025+0,125+2,1+14,275)*2</t>
  </si>
  <si>
    <t>"130" 0,9*(7,025+2,875)*2</t>
  </si>
  <si>
    <t>"131" 2,55*(19,025+6,0)*2-2,4*1,65*6</t>
  </si>
  <si>
    <t>"132" 0,95*(5,175+4,875+1,72)*2</t>
  </si>
  <si>
    <t>"133" 0,95*(1,8+1,1)</t>
  </si>
  <si>
    <t>"134" 1,55*(2,275+4,875)*2</t>
  </si>
  <si>
    <t>"135" 1,55*(5,3*2+2,275+2,25)*2</t>
  </si>
  <si>
    <t>"137b" 0,9*(1,8+3,175)*2</t>
  </si>
  <si>
    <t>-stuk</t>
  </si>
  <si>
    <t>"stropy"</t>
  </si>
  <si>
    <t xml:space="preserve">"plocha dle legendy"  513,55</t>
  </si>
  <si>
    <t>"odpočet kazet " -14,71</t>
  </si>
  <si>
    <t>"odpočet provětrávaného" -9,59-8,32-8,06*2-8,32-8,58-11,67-13,88-79,44-20,85</t>
  </si>
  <si>
    <t>118</t>
  </si>
  <si>
    <t>784181101</t>
  </si>
  <si>
    <t>Základní akrylátová jednonásobná bezbarvá penetrace podkladu v místnostech v do 3,80 m</t>
  </si>
  <si>
    <t>1267443433</t>
  </si>
  <si>
    <t>119</t>
  </si>
  <si>
    <t>784221001</t>
  </si>
  <si>
    <t>Jednonásobné bílé malby ze směsí za sucha dobře otěruvzdorných v místnostech do 3,80 m</t>
  </si>
  <si>
    <t>-1335012601</t>
  </si>
  <si>
    <t>120</t>
  </si>
  <si>
    <t>784221101</t>
  </si>
  <si>
    <t>Dvojnásobné bílé malby ze směsí za sucha dobře otěruvzdorných v místnostech do 3,80 m</t>
  </si>
  <si>
    <t>597265254</t>
  </si>
  <si>
    <t>786</t>
  </si>
  <si>
    <t>Dokončovací práce - čalounické úpravy</t>
  </si>
  <si>
    <t>121</t>
  </si>
  <si>
    <t>786 001.R1</t>
  </si>
  <si>
    <t>D+M Os1 Předokenní rolety pro výdej jídel 3500/1200</t>
  </si>
  <si>
    <t>1268411417</t>
  </si>
  <si>
    <t>Poznámka k položce:_x000d_
- STAHOVACÍ HLÍKOVÉ ROLETY_x000d_
- EXTERIÉR - HLINÍK - BÍLÁ_x000d_
- INTERIÉR - HLINÍK - BÍLÁ_x000d_
- BAREVNÉ ODSTÍNY BUDOU_x000d_
ODSOUHLASENY INVESTOREM NA_x000d_
KONTROLNÍM DNU_x000d_
- DODÁVKA VČETNĚ ELEKRICKÉHO POHONU_x000d_
- VODÍCÍ LIŠTY A KASLÍK BUDOU UMÍSTĚNY V_x000d_
PROSTORU VÝDEJE JÍDEL</t>
  </si>
  <si>
    <t>122</t>
  </si>
  <si>
    <t>786 002.R1</t>
  </si>
  <si>
    <t>D+M OS2 Předokenní rolety pro výdej jídel 2950/1200mm</t>
  </si>
  <si>
    <t>1963366046</t>
  </si>
  <si>
    <t>D.1.4a - Vzduchotechnika</t>
  </si>
  <si>
    <t>M - M</t>
  </si>
  <si>
    <t xml:space="preserve">    24-M dod - Montáže vzduchotechnických zařízení - dodávky</t>
  </si>
  <si>
    <t xml:space="preserve">    24-M mont - Montáže vzduchotechnických zařízení - montáže</t>
  </si>
  <si>
    <t>24-M dod</t>
  </si>
  <si>
    <t>Montáže vzduchotechnických zařízení - dodávky</t>
  </si>
  <si>
    <t>VJ1</t>
  </si>
  <si>
    <t>Větrací sestavná jednotka varny o výkonu přívod/odvod 17 500/16 500 m³/h v provedení přívodní a odvodní komory nad sebou, rychlost ve volném průřezu jednotky přívod/odvod 2,78/2,62 m/s, jednotka vybavena rotačním rekuperátorem s motorem řízeným frekvenční</t>
  </si>
  <si>
    <t>VJ2</t>
  </si>
  <si>
    <t>Větrací sestavná jednotka tabletovací linky a zázemí přívod/odvod 12 050/12 050 m³/h v provedení přívodní a odvodní komory nad sebou, rychlost ve volném průřezu jednotky přívod/odvod 2,55/2,55 m/s, jednotka vybavena rotačním rekuperátorem s motorem řízený</t>
  </si>
  <si>
    <t>CHL1</t>
  </si>
  <si>
    <t>Venkovní jednotka přímého výparu umístěna na ocelovou konzoli 0,35 m nad terén, chladící výkon 3,6 kW, příkon jednotky 1,13 kW 230 V, chladivo R32, pracovní rozsah venkovních teplot chlazení -15°C až 46°C, hmotnost 34 kg, rozměry 550x780x290 mm, hladina a</t>
  </si>
  <si>
    <t>CHL2</t>
  </si>
  <si>
    <t>Chladič přímého výparu osazený v potrubí vč. eliminátoru kapek, výkon 3,2 kW, výstupní teplota max 19°C (při vstupní teplotě 32°C), max. tlaková ztráta 85 Pa při 600 m3/h</t>
  </si>
  <si>
    <t>PV1</t>
  </si>
  <si>
    <t>Potrubní radiální EC ventilátor ∅100 mm, výkon ventilátoru 200 m3/h, před ventilátorem osazena v potrubí zpětná klapka</t>
  </si>
  <si>
    <t>PV2</t>
  </si>
  <si>
    <t>Potrubní radiální EC ventilátor ∅100 mm, výkon ventilátoru 100 m3/h, před ventilátorem osazena v potrubí zpětná klapka</t>
  </si>
  <si>
    <t>PV3</t>
  </si>
  <si>
    <t>Potrubní radiální EC ventilátor ∅100 mm, výkon ventilátoru 150 m3/h, před ventilátorem osazena v potrubí zpětná klapka</t>
  </si>
  <si>
    <t>PV4</t>
  </si>
  <si>
    <t>Potrubní radiální EC ventilátor ∅200 mm, výkon ventilátoru 600 m3/h, před ventilátorem osazena v potrubí zpětná klapka</t>
  </si>
  <si>
    <t>PV5</t>
  </si>
  <si>
    <t>Potrubní radiální EC ventilátor ∅200 mm, výkon ventilátoru 500 m3/h, před ventilátorem osazena v potrubí zpětná klapka</t>
  </si>
  <si>
    <t>PV6</t>
  </si>
  <si>
    <t>Potrubní radiální EC ventilátor ∅250 mm, výkon ventilátoru 1000 m3/h, před ventilátorem osazena v potrubí zpětná klapka</t>
  </si>
  <si>
    <t>LV1</t>
  </si>
  <si>
    <t>Lokální odvodní plastový radiální ventilátor o výkonu 50 m³/h</t>
  </si>
  <si>
    <t>TH1</t>
  </si>
  <si>
    <t>Buňkový tlumič hluku 1000x1000 mm dl. 1 m, tlumič tvořen buňkami 200x500x1000 mm z pozinkovaného plechu s absorpční výplní z nehořlavého zvukoizolačního materiálu odděleného od proudícího média netkanou kašírovanou textílií, tlumič opatřena náběhy na obou</t>
  </si>
  <si>
    <t>TH2</t>
  </si>
  <si>
    <t>Buňkový tlumič hluku 1000x1000 mm dl. 1,5 m, tlumič tvořen buňkami 200x500x1500 mm z pozinkovaného plechu s absorpční výplní z nehořlavého zvukoizolačního materiálu odděleného od proudícího média netkanou kašírovanou textílií, tlumič opatřena náběhy na ob</t>
  </si>
  <si>
    <t>TH3</t>
  </si>
  <si>
    <t xml:space="preserve">Buňkový tlumič hluku 1400x500 mm dl. 1 m, tlumič tvořen buňkami 200x500x1000 mm z pozinkovaného plechu s absorpční výplní z nehořlavého zvukoizolačního materiálu odděleného od proudícího média netkanou kašírovanou textílií, tlumič opatřena náběhy na obou </t>
  </si>
  <si>
    <t>TH4</t>
  </si>
  <si>
    <t>Buňkový tlumič hluku 1400x500 mm dl. 1,5 m, tlumič tvořen buňkami 200x500x1500 mm z pozinkovaného plechu s absorpční výplní z nehořlavého zvukoizolačního materiálu odděleného od proudícího média netkanou kašírovanou textílií, tlumič opatřena náběhy na obo</t>
  </si>
  <si>
    <t>TH5</t>
  </si>
  <si>
    <t>Kruhový tlumič hluku ∅100 mm z pozinkovaného plechu s absorpční výplní z nehořlavého zvukoizolačního materiálu odděleného od proudícího média perforovaným plechem</t>
  </si>
  <si>
    <t>TH6</t>
  </si>
  <si>
    <t>Kruhový tlumič hluku ∅200 mm z pozinkovaného plechu s absorpční výplní z nehořlavého zvukoizolačního materiálu odděleného od proudícího média perforovaným plechem</t>
  </si>
  <si>
    <t>TH7</t>
  </si>
  <si>
    <t>Kruhový tlumič hluku ∅250 mm z pozinkovaného plechu s absorpční výplní z nehořlavého zvukoizolačního materiálu odděleného od proudícího média perforovaným plechem</t>
  </si>
  <si>
    <t>TV1</t>
  </si>
  <si>
    <t>Půlkruhová textilní výusť šitá na míru ∅500/2 mm dl. 16500 mm, průtok 2100 m3/h, výusť z 100% polyesteru o hmotnosti 200g/m² a tloušťce 0,3 mm, prodyšnost 55 m³/h/m² při 80 Pa, pevnost (osnova/útek) 1830/1020 N (ČSN EN ISO13934-1), požární odolnost - tříd</t>
  </si>
  <si>
    <t>TV2</t>
  </si>
  <si>
    <t>Kruhová textilní výusť šitá na míru ∅500 mm dl. 17000 mm, průtok 4950 m3/h, výusť z 100% polyesteru o hmotnosti 200g/m² a tloušťce 0,3 mm, prodyšnost 55 m³/h/m² při 80 Pa, pevnost (osnova/útek) 1830/1020 N (ČSN EN ISO13934-1), požární odolnost - třída B-s</t>
  </si>
  <si>
    <t>TV3</t>
  </si>
  <si>
    <t>Kruhová textilní výusť šitá na míru ∅315 mm dl. 3500 mm, průtok 1800 m3/h, výusť z 100% polyesteru o hmotnosti 200g/m² a tloušťce 0,3 mm, prodyšnost 55 m³/h/m² při 80 Pa, pevnost (osnova/útek) 1830/1020 N (ČSN EN ISO13934-1), požární odolnost - třída B-s1</t>
  </si>
  <si>
    <t>TV4</t>
  </si>
  <si>
    <t>Kruhová textilní výusť šitá na míru ∅160 mm dl. 4000 mm, průtok 350 m3/h, výusť z 100% polyesteru o hmotnosti 200g/m² a tloušťce 0,3 mm, prodyšnost 55 m³/h/m² při 80 Pa, pevnost (osnova/útek) 1830/1020 N (ČSN EN ISO13934-1), požární odolnost - třída B-s1,</t>
  </si>
  <si>
    <t>TV5</t>
  </si>
  <si>
    <t>Kruhová textilní výusť šitá na míru ∅160 mm dl. 2500 mm, průtok 350 m3/h, výusť z 100% polyesteru o hmotnosti 200g/m² a tloušťce 0,3 mm, prodyšnost 55 m³/h/m² při 80 Pa, pevnost (osnova/útek) 1830/1020 N (ČSN EN ISO13934-1), požární odolnost - třída B-s1,</t>
  </si>
  <si>
    <t>TV6</t>
  </si>
  <si>
    <t>Kruhová textilní výusť šitá na míru ∅200 mm dl. 3500 mm, průtok 600 m3/h, výusť z 100% polyesteru o hmotnosti 200g/m² a tloušťce 0,3 mm, prodyšnost 55 m³/h/m² při 80 Pa, pevnost (osnova/útek) 1830/1020 N (ČSN EN ISO13934-1), požární odolnost - třída B-s1,</t>
  </si>
  <si>
    <t>TV7</t>
  </si>
  <si>
    <t>Kruhová textilní výusť šitá na míru ∅160 mm dl. 4750 mm, průtok 350 m3/h, výusť z 100% polyesteru o hmotnosti 200g/m² a tloušťce 0,3 mm, prodyšnost 55 m³/h/m² při 80 Pa, pevnost (osnova/útek) 1830/1020 N (ČSN EN ISO13934-1), požární odolnost - třída B-s1,</t>
  </si>
  <si>
    <t>TPV</t>
  </si>
  <si>
    <t>Systém uzavřeného větracího stropu viz TZ a výkresová dokumentace</t>
  </si>
  <si>
    <t>soub</t>
  </si>
  <si>
    <t>001</t>
  </si>
  <si>
    <t>Ocelové pozinkované čtyřhranné potrubí spojované na příruby - přímé trouby</t>
  </si>
  <si>
    <t>002</t>
  </si>
  <si>
    <t>Ocelové pozinkované čtyřhranné potrubí spojované na příruby - tvarovky</t>
  </si>
  <si>
    <t>003</t>
  </si>
  <si>
    <t>Ocelové pozinkované kruhové spiro potrubí d100 mm spojované na vsuvky vč. 30% tvarovek</t>
  </si>
  <si>
    <t>004</t>
  </si>
  <si>
    <t>Ocelové pozinkované kruhové spiro potrubí d160 mm spojované na vsuvky vč. 30% tvarovek</t>
  </si>
  <si>
    <t>005</t>
  </si>
  <si>
    <t>Ocelové pozinkované kruhové spiro potrubí d200 mm spojované na vsuvky vč. 30% tvarovek</t>
  </si>
  <si>
    <t>006</t>
  </si>
  <si>
    <t>Ocelové pozinkované kruhové spiro potrubí d250 mm spojované na vsuvky vč. 30% tvarovek</t>
  </si>
  <si>
    <t>007</t>
  </si>
  <si>
    <t>Ocelové pozinkované kruhové spiro potrubí d315 mm spojované na vsuvky vč. 30% tvarovek</t>
  </si>
  <si>
    <t>008</t>
  </si>
  <si>
    <t>Ocelové pozinkované kruhové spiro potrubí d355 mm spojované na vsuvky vč. 30% tvarovek</t>
  </si>
  <si>
    <t>009</t>
  </si>
  <si>
    <t>Ocelové pozinkované kruhové spiro potrubí d500 mm spojované na vsuvky vč. 30% tvarovek</t>
  </si>
  <si>
    <t>010</t>
  </si>
  <si>
    <t>Regulační klapka ruční d160 mm</t>
  </si>
  <si>
    <t>011</t>
  </si>
  <si>
    <t>Regulační klapka ruční d200 mm</t>
  </si>
  <si>
    <t>012</t>
  </si>
  <si>
    <t>Regulační klapka ruční d315 mm</t>
  </si>
  <si>
    <t>013</t>
  </si>
  <si>
    <t>Regulační klapka ruční d355 mm</t>
  </si>
  <si>
    <t>014</t>
  </si>
  <si>
    <t>Regulační klapka ruční d500 mm</t>
  </si>
  <si>
    <t>015</t>
  </si>
  <si>
    <t>Regulační klapka ruční 160x250 mm</t>
  </si>
  <si>
    <t>016</t>
  </si>
  <si>
    <t>Regulační klapka ruční 200x250 mm</t>
  </si>
  <si>
    <t>017</t>
  </si>
  <si>
    <t>Regulační klapka ruční 250x250 mm</t>
  </si>
  <si>
    <t>018</t>
  </si>
  <si>
    <t>Regulační klapka ruční 315x315 mm</t>
  </si>
  <si>
    <t>019</t>
  </si>
  <si>
    <t>Regulační klapka ruční 355x315 mm</t>
  </si>
  <si>
    <t>020</t>
  </si>
  <si>
    <t>Zpětná klapka motýlková d100 mm</t>
  </si>
  <si>
    <t>021</t>
  </si>
  <si>
    <t>Zpětná klapka motýlková d200 mm</t>
  </si>
  <si>
    <t>022</t>
  </si>
  <si>
    <t>Zpětná klapka motýlková d250 mm</t>
  </si>
  <si>
    <t>Talířový ventil kovový d100 mm</t>
  </si>
  <si>
    <t>024</t>
  </si>
  <si>
    <t>Lapač tuku labirintový 425x125 mm</t>
  </si>
  <si>
    <t>025</t>
  </si>
  <si>
    <t>Lapač tuku labirintový 825x225 mm</t>
  </si>
  <si>
    <t>026</t>
  </si>
  <si>
    <t>Ukončení potrubí sítem 20x20 mm</t>
  </si>
  <si>
    <t>027</t>
  </si>
  <si>
    <t>Fasádní protidešťová ocelová pozinkovaná žaluzie d100 mm</t>
  </si>
  <si>
    <t>028</t>
  </si>
  <si>
    <t>Fasádní protidešťová ocelová pozinkovaná žaluzie 400x200 mm</t>
  </si>
  <si>
    <t>029</t>
  </si>
  <si>
    <t>Fasádní protidešťová ocelová pozinkovaná žaluzie 500x250 mm</t>
  </si>
  <si>
    <t>030</t>
  </si>
  <si>
    <t>Fasádní protidešťová ocelová pozinkovaná žaluzie 1500x2000 mm</t>
  </si>
  <si>
    <t>031</t>
  </si>
  <si>
    <t>Výfuková hlavice d100 mm</t>
  </si>
  <si>
    <t>032</t>
  </si>
  <si>
    <t>Výfuková hlavice d200 mm</t>
  </si>
  <si>
    <t>033</t>
  </si>
  <si>
    <t>Izolace potrubí 60-ti mm tepelně-hlukovou izolací z minerální vaty opatřené Al polepem</t>
  </si>
  <si>
    <t>034</t>
  </si>
  <si>
    <t>Izolace potrubí 60-ti mm tepelně-hlukovou izolací z minerální vaty opatřené Pz plechem proti působení vnějších vlivů</t>
  </si>
  <si>
    <t>035</t>
  </si>
  <si>
    <t>Požární izolace optrubí o oboustrané odolnosti EI15</t>
  </si>
  <si>
    <t>24-M mont</t>
  </si>
  <si>
    <t>Montáže vzduchotechnických zařízení - montáže</t>
  </si>
  <si>
    <t>-246351284</t>
  </si>
  <si>
    <t>1725797659</t>
  </si>
  <si>
    <t>275051017</t>
  </si>
  <si>
    <t>-763755941</t>
  </si>
  <si>
    <t>-1523091651</t>
  </si>
  <si>
    <t>-1827967310</t>
  </si>
  <si>
    <t>-1421421592</t>
  </si>
  <si>
    <t>-754288874</t>
  </si>
  <si>
    <t>1365404634</t>
  </si>
  <si>
    <t>758812499</t>
  </si>
  <si>
    <t>-2043976934</t>
  </si>
  <si>
    <t>47187132</t>
  </si>
  <si>
    <t>-1937092847</t>
  </si>
  <si>
    <t>1098371141</t>
  </si>
  <si>
    <t>-231980859</t>
  </si>
  <si>
    <t>-1196167951</t>
  </si>
  <si>
    <t>1431187166</t>
  </si>
  <si>
    <t>87425109</t>
  </si>
  <si>
    <t>-426417020</t>
  </si>
  <si>
    <t>-809988710</t>
  </si>
  <si>
    <t>-1004630469</t>
  </si>
  <si>
    <t>-1110835247</t>
  </si>
  <si>
    <t>-2041755357</t>
  </si>
  <si>
    <t>-1413597679</t>
  </si>
  <si>
    <t>-413825462</t>
  </si>
  <si>
    <t>109791666</t>
  </si>
  <si>
    <t>731859816</t>
  </si>
  <si>
    <t>52802897</t>
  </si>
  <si>
    <t>1983107138</t>
  </si>
  <si>
    <t>-1627808533</t>
  </si>
  <si>
    <t>362598821</t>
  </si>
  <si>
    <t>1853185778</t>
  </si>
  <si>
    <t>212273892</t>
  </si>
  <si>
    <t>-1025690494</t>
  </si>
  <si>
    <t>-166847038</t>
  </si>
  <si>
    <t>1595718678</t>
  </si>
  <si>
    <t>-1336395646</t>
  </si>
  <si>
    <t>-1803916450</t>
  </si>
  <si>
    <t>-63763306</t>
  </si>
  <si>
    <t>1254359528</t>
  </si>
  <si>
    <t>-724387977</t>
  </si>
  <si>
    <t>1762971621</t>
  </si>
  <si>
    <t>-1980607460</t>
  </si>
  <si>
    <t>1881766551</t>
  </si>
  <si>
    <t>-1971482136</t>
  </si>
  <si>
    <t>448867869</t>
  </si>
  <si>
    <t>-1774502283</t>
  </si>
  <si>
    <t>-1549752488</t>
  </si>
  <si>
    <t>1193878455</t>
  </si>
  <si>
    <t>-1818728898</t>
  </si>
  <si>
    <t>-1409406831</t>
  </si>
  <si>
    <t>-2005217315</t>
  </si>
  <si>
    <t>15095871</t>
  </si>
  <si>
    <t>-40444072</t>
  </si>
  <si>
    <t>-1634402307</t>
  </si>
  <si>
    <t>1823567349</t>
  </si>
  <si>
    <t>-1836420774</t>
  </si>
  <si>
    <t>1865593027</t>
  </si>
  <si>
    <t>-690667790</t>
  </si>
  <si>
    <t>1900364528</t>
  </si>
  <si>
    <t>965273640</t>
  </si>
  <si>
    <t>036</t>
  </si>
  <si>
    <t>Demontáž stávajících vzduchotechnických jednotek</t>
  </si>
  <si>
    <t>-1353319242</t>
  </si>
  <si>
    <t>037</t>
  </si>
  <si>
    <t>Demontáž stávajícího potrubí</t>
  </si>
  <si>
    <t>-127429335</t>
  </si>
  <si>
    <t>038</t>
  </si>
  <si>
    <t>Demontáž stávajících digestoří</t>
  </si>
  <si>
    <t>1936614820</t>
  </si>
  <si>
    <t>ost1</t>
  </si>
  <si>
    <t>Montážní, spojovací a těsnící materiál</t>
  </si>
  <si>
    <t>kpl</t>
  </si>
  <si>
    <t>1487546973</t>
  </si>
  <si>
    <t>ost2</t>
  </si>
  <si>
    <t>Doprava</t>
  </si>
  <si>
    <t>-1089307443</t>
  </si>
  <si>
    <t>ost3</t>
  </si>
  <si>
    <t>Lešení, jeřáby a pomocné konstrukce</t>
  </si>
  <si>
    <t>-543803825</t>
  </si>
  <si>
    <t>ost4</t>
  </si>
  <si>
    <t>Dokumentace skutečného provedení stavby</t>
  </si>
  <si>
    <t>-1599988241</t>
  </si>
  <si>
    <t>ost5</t>
  </si>
  <si>
    <t>Komplexní zkoušky</t>
  </si>
  <si>
    <t>-1564066794</t>
  </si>
  <si>
    <t>D.1.4b - Zdravotně technické instalace</t>
  </si>
  <si>
    <t xml:space="preserve">PSV - Práce a dodávky PSV   </t>
  </si>
  <si>
    <t xml:space="preserve">    713 - Izolace tepelné   </t>
  </si>
  <si>
    <t xml:space="preserve">    721 - Zdravotechnika - vnitřní kanalizace   </t>
  </si>
  <si>
    <t xml:space="preserve">    722 - Zdravotechnika - vnitřní vodovod   </t>
  </si>
  <si>
    <t xml:space="preserve">    725 - Zdravotechnika - zařizovací předměty   </t>
  </si>
  <si>
    <t xml:space="preserve">    727 - Zdravotechnika - požární ochrana   </t>
  </si>
  <si>
    <t xml:space="preserve">    732 - Ústřední vytápění - strojovny   </t>
  </si>
  <si>
    <t xml:space="preserve">    767 - Konstrukce zámečnické   </t>
  </si>
  <si>
    <t xml:space="preserve">    783 - Dokončovací práce - nátěry   </t>
  </si>
  <si>
    <t xml:space="preserve">Práce a dodávky PSV   </t>
  </si>
  <si>
    <t xml:space="preserve">Izolace tepelné   </t>
  </si>
  <si>
    <t>713izpo15/20</t>
  </si>
  <si>
    <t>Izolace potrubí DN 15/ tl. 20mm; pomocí izolační pouzdra z kamenné vlny (0,036W/mK) kašírované vyztuženou hliníkovou folií se samolepícím přesahem.</t>
  </si>
  <si>
    <t>713izpo25/30</t>
  </si>
  <si>
    <t>Izolace potrubí DN 25/ tl. 30mm; pomocí izolační pouzdra z kamenné vlny (0,036W/mK) kašírované vyztuženou hliníkovou folií se samolepícím přesahem.</t>
  </si>
  <si>
    <t>713izpo32/30</t>
  </si>
  <si>
    <t>Izolace potrubí DN 32/ tl. 30mm; pomocí izolační pouzdra z kamenné vlny (0,036W/mK) kašírované vyztuženou hliníkovou folií se samolepícím přesahem.</t>
  </si>
  <si>
    <t>713izpo20/30</t>
  </si>
  <si>
    <t>Izolace potrubí DN 20/ tl. 30mm; pomocí izolační pouzdra z kamenné vlny (0,036W/mK) kašírované vyztuženou hliníkovou folií se samolepícím přesahem.</t>
  </si>
  <si>
    <t>713izpo40/40</t>
  </si>
  <si>
    <t>Izolace potrubí DN 40/ tl. 40mm; pomocí izolační pouzdra z kamenné vlny (0,036W/mK) kašírované vyztuženou hliníkovou folií se samolepícím přesahem.</t>
  </si>
  <si>
    <t>713mon1po</t>
  </si>
  <si>
    <t>Montáž izolačních pouzder (vč. lepidel a pomocného materiálu)</t>
  </si>
  <si>
    <t>713mon2ro</t>
  </si>
  <si>
    <t>Montáž Izolačních rohoží na tvarové kusy (kolena; odbočky) (vč. lepidel a pomocného materiálu)</t>
  </si>
  <si>
    <t xml:space="preserve">Zdravotechnika - vnitřní kanalizace   </t>
  </si>
  <si>
    <t>721170976</t>
  </si>
  <si>
    <t>Potrubí z PVC krácení trub DN 150</t>
  </si>
  <si>
    <t>721171915</t>
  </si>
  <si>
    <t>Potrubí z PP propojení potrubí DN 110</t>
  </si>
  <si>
    <t>721171916</t>
  </si>
  <si>
    <t>Potrubí z PP propojení potrubí DN 125</t>
  </si>
  <si>
    <t>721171917</t>
  </si>
  <si>
    <t>Potrubí z PP propojení potrubí DN 160</t>
  </si>
  <si>
    <t>721174004</t>
  </si>
  <si>
    <t>Potrubí kanalizační z PP svodné systém HT DN 70</t>
  </si>
  <si>
    <t>721174005</t>
  </si>
  <si>
    <t>Potrubí kanalizační z PP svodné systém HT DN 100</t>
  </si>
  <si>
    <t>721174005.1</t>
  </si>
  <si>
    <t xml:space="preserve">Potrubí kanalizační z PP svodné systém 2000 zelené  DN 100</t>
  </si>
  <si>
    <t>721174006</t>
  </si>
  <si>
    <t>Potrubí kanalizační z PP svodné systém HT DN 125</t>
  </si>
  <si>
    <t>721174006.1</t>
  </si>
  <si>
    <t xml:space="preserve">Potrubí kanalizační z PP svodné systém 2000 zelené  DN 125</t>
  </si>
  <si>
    <t>721174007.1</t>
  </si>
  <si>
    <t>Potrubí kanalizační z PP svodné systém 2000 zelené DN 150</t>
  </si>
  <si>
    <t>721174042</t>
  </si>
  <si>
    <t>Potrubí kanalizační z PP připojovací systém HT DN 40</t>
  </si>
  <si>
    <t>721174043</t>
  </si>
  <si>
    <t>Potrubí kanalizační z PP připojovací systém HT DN 50</t>
  </si>
  <si>
    <t>721194104</t>
  </si>
  <si>
    <t>Vyvedení a upevnění odpadních výpustek DN 40</t>
  </si>
  <si>
    <t>721194107</t>
  </si>
  <si>
    <t>Vyvedení a upevnění odpadních výpustek DN 70</t>
  </si>
  <si>
    <t>721194109</t>
  </si>
  <si>
    <t>Vyvedení a upevnění odpadních výpustek DN 100</t>
  </si>
  <si>
    <t>721211401</t>
  </si>
  <si>
    <t>Vpusť podlahová s vodorovným odtokem DN 40/50</t>
  </si>
  <si>
    <t>721211421</t>
  </si>
  <si>
    <t>Vpusť podlahová se svislým odtokem DN 50/75/110 mřížka nerez 115x115</t>
  </si>
  <si>
    <t>721273153</t>
  </si>
  <si>
    <t>Hlavice ventilační polypropylen PP DN 110</t>
  </si>
  <si>
    <t>721290123</t>
  </si>
  <si>
    <t>Zkouška těsnosti potrubí kanalizace kouřem do DN 300</t>
  </si>
  <si>
    <t>998721201</t>
  </si>
  <si>
    <t>Přesun hmot procentní pro vnitřní kanalizace v objektech v do 6 m</t>
  </si>
  <si>
    <t>722</t>
  </si>
  <si>
    <t xml:space="preserve">Zdravotechnika - vnitřní vodovod   </t>
  </si>
  <si>
    <t>722/1</t>
  </si>
  <si>
    <t>Vyvažovací ventil pro cirkulaci TV podle teploty DN 1/2"</t>
  </si>
  <si>
    <t>722/2</t>
  </si>
  <si>
    <t>Vyvažovací ventil pro cirkulaci TV podle teploty DN 3/4"</t>
  </si>
  <si>
    <t>722/3</t>
  </si>
  <si>
    <t>Propojení ohřívačů vody potrubím TV, SV a cirkulace DN 25 - 3x paralerně pozink</t>
  </si>
  <si>
    <t>722130233</t>
  </si>
  <si>
    <t>Potrubí vodovodní ocelové závitové pozinkované svařované běžné DN 25</t>
  </si>
  <si>
    <t>722130236</t>
  </si>
  <si>
    <t>Potrubí vodovodní ocelové závitové pozinkované svařované běžné DN 50</t>
  </si>
  <si>
    <t>722140102</t>
  </si>
  <si>
    <t>Potrubí vodovodní ocelové z ušlechtilé oceli spojované lisováním DN 15</t>
  </si>
  <si>
    <t>722140103</t>
  </si>
  <si>
    <t>Potrubí vodovodní ocelové z ušlechtilé oceli spojované lisováním DN 20</t>
  </si>
  <si>
    <t>722140104</t>
  </si>
  <si>
    <t>Potrubí vodovodní ocelové z ušlechtilé oceli spojované lisováním DN 25</t>
  </si>
  <si>
    <t>722140105</t>
  </si>
  <si>
    <t>Potrubí vodovodní ocelové z ušlechtilé oceli spojované lisováním DN 32</t>
  </si>
  <si>
    <t>722140106</t>
  </si>
  <si>
    <t>Potrubí vodovodní ocelové z ušlechtilé oceli spojované lisováním DN 40</t>
  </si>
  <si>
    <t>722140107</t>
  </si>
  <si>
    <t>Potrubí vodovodní ocelové z ušlechtilé oceli spojované lisováním DN 50</t>
  </si>
  <si>
    <t>722174002</t>
  </si>
  <si>
    <t>Potrubí vodovodní plastové PPR svar polyfuze PN 16 D 20 x 2,8 mm</t>
  </si>
  <si>
    <t>722174003</t>
  </si>
  <si>
    <t>Potrubí vodovodní plastové PPR svar polyfuze PN 16 D 25 x 3,5 mm</t>
  </si>
  <si>
    <t>722174004</t>
  </si>
  <si>
    <t>Potrubí vodovodní plastové PPR svar polyfuze PN 16 D 32 x 4,4 mm</t>
  </si>
  <si>
    <t>722174005</t>
  </si>
  <si>
    <t>Potrubí vodovodní plastové PPR svar polyfuze PN 16 D 40 x 5,5 mm</t>
  </si>
  <si>
    <t>722174022</t>
  </si>
  <si>
    <t>Potrubí vodovodní plastové PPR svar polyfuze PN 20 D 20 x 3,4 mm</t>
  </si>
  <si>
    <t>722174023</t>
  </si>
  <si>
    <t>Potrubí vodovodní plastové PPR svar polyfuze PN 20 D 25 x 4,2 mm</t>
  </si>
  <si>
    <t>722174024</t>
  </si>
  <si>
    <t>Potrubí vodovodní plastové PPR svar polyfuze PN 20 D 32 x5,4 mm</t>
  </si>
  <si>
    <t>722181211</t>
  </si>
  <si>
    <t>Ochrana vodovodního potrubí přilepenými termoizolačními trubicemi z PE tl do 6 mm DN do 22 mm</t>
  </si>
  <si>
    <t>722181212</t>
  </si>
  <si>
    <t>Ochrana vodovodního potrubí přilepenými termoizolačními trubicemi z PE tl do 6 mm DN do 32 mm</t>
  </si>
  <si>
    <t>722181213</t>
  </si>
  <si>
    <t>Ochrana vodovodního potrubí přilepenými termoizolačními trubicemi z PE tl do 6 mm DN přes 32 mm</t>
  </si>
  <si>
    <t>722181221</t>
  </si>
  <si>
    <t>Ochrana vodovodního potrubí přilepenými termoizolačními trubicemi z PE tl do 9 mm DN do 22 mm</t>
  </si>
  <si>
    <t>722181222</t>
  </si>
  <si>
    <t>Ochrana vodovodního potrubí přilepenými termoizolačními trubicemi z PE tl do 9 mm DN do 45 mm</t>
  </si>
  <si>
    <t>722181223</t>
  </si>
  <si>
    <t>Ochrana vodovodního potrubí přilepenými termoizolačními trubicemi z PE tl do 9 mm DN do 63 mm</t>
  </si>
  <si>
    <t>722181231</t>
  </si>
  <si>
    <t>Ochrana vodovodního potrubí přilepenými termoizolačními trubicemi z PE tl do 13 mm DN do 22 mm</t>
  </si>
  <si>
    <t>722181232</t>
  </si>
  <si>
    <t>Ochrana vodovodního potrubí přilepenými termoizolačními trubicemi z PE tl do 13 mm DN do 45 mm</t>
  </si>
  <si>
    <t>722190401</t>
  </si>
  <si>
    <t>Vyvedení a upevnění výpustku do DN 25</t>
  </si>
  <si>
    <t>722220111</t>
  </si>
  <si>
    <t>Nástěnka pro výtokový ventil G 1/2 s jedním závitem</t>
  </si>
  <si>
    <t>722220112</t>
  </si>
  <si>
    <t>Nástěnka pro výtokový ventil G 3/4 s jedním závitem</t>
  </si>
  <si>
    <t>722220121</t>
  </si>
  <si>
    <t>Nástěnka pro baterii G 1/2 s jedním závitem</t>
  </si>
  <si>
    <t>pár</t>
  </si>
  <si>
    <t>722232043</t>
  </si>
  <si>
    <t>Kohout kulový přímý G 1/2 PN 42 do 185°C vnitřní závit</t>
  </si>
  <si>
    <t>722232044</t>
  </si>
  <si>
    <t>Kohout kulový přímý G 3/4 PN 42 do 185°C vnitřní závit</t>
  </si>
  <si>
    <t>722232045</t>
  </si>
  <si>
    <t>Kohout kulový přímý G 1 PN 42 do 185°C vnitřní závit</t>
  </si>
  <si>
    <t>722232046</t>
  </si>
  <si>
    <t>Kohout kulový přímý G 5/4 PN 42 do 185°C vnitřní závit</t>
  </si>
  <si>
    <t>124</t>
  </si>
  <si>
    <t>722232171</t>
  </si>
  <si>
    <t>Kohout kulový rohový G 1/2 PN 42 do 185°C plnoprůtokový s vnějším a vnitřním závitem</t>
  </si>
  <si>
    <t>126</t>
  </si>
  <si>
    <t>722232172</t>
  </si>
  <si>
    <t>Kohout kulový rohový G 3/4 PN 42 do 185°C plnoprůtokový s vnějším a vnitřním závitem</t>
  </si>
  <si>
    <t>128</t>
  </si>
  <si>
    <t>722232402</t>
  </si>
  <si>
    <t>Kompenzátor nerezový G 3/4PN 16 do 90°C</t>
  </si>
  <si>
    <t>130</t>
  </si>
  <si>
    <t>722232403</t>
  </si>
  <si>
    <t>Kompenzátor nerezový G 1 PN 16 do 90°C</t>
  </si>
  <si>
    <t>132</t>
  </si>
  <si>
    <t>722232404</t>
  </si>
  <si>
    <t>Kompenzátor nerezový G 5/4 PN 16 do 90°C</t>
  </si>
  <si>
    <t>134</t>
  </si>
  <si>
    <t>722239101</t>
  </si>
  <si>
    <t>Montáž armatur vodovodních se dvěma závity G 1/2</t>
  </si>
  <si>
    <t>136</t>
  </si>
  <si>
    <t>722239102</t>
  </si>
  <si>
    <t>Montáž armatur vodovodních se dvěma závity G 3/4</t>
  </si>
  <si>
    <t>138</t>
  </si>
  <si>
    <t>722239103</t>
  </si>
  <si>
    <t>Montáž armatur vodovodních se dvěma závity G 1</t>
  </si>
  <si>
    <t>140</t>
  </si>
  <si>
    <t>722239104</t>
  </si>
  <si>
    <t>Montáž armatur vodovodních se dvěma závity G 5/4</t>
  </si>
  <si>
    <t>142</t>
  </si>
  <si>
    <t>722290226</t>
  </si>
  <si>
    <t>Zkouška těsnosti vodovodního potrubí závitového do DN 50</t>
  </si>
  <si>
    <t>144</t>
  </si>
  <si>
    <t>722290234</t>
  </si>
  <si>
    <t>Proplach a dezinfekce vodovodního potrubí do DN 80</t>
  </si>
  <si>
    <t>146</t>
  </si>
  <si>
    <t>725/1</t>
  </si>
  <si>
    <t>Ruční oční bezpečnostní sprcha 1\h s flexibilní hadicí stěnová s uchycením ve stěnovém držáku s převlečnou maticí 1",</t>
  </si>
  <si>
    <t>148</t>
  </si>
  <si>
    <t>998722201</t>
  </si>
  <si>
    <t>Přesun hmot procentní pro vnitřní vodovod v objektech v do 6 m</t>
  </si>
  <si>
    <t>150</t>
  </si>
  <si>
    <t>725</t>
  </si>
  <si>
    <t xml:space="preserve">Zdravotechnika - zařizovací předměty   </t>
  </si>
  <si>
    <t>725211603</t>
  </si>
  <si>
    <t>Umyvadlo keramické připevněné na stěnu šrouby bílé bez krytu na sifon 600 mm</t>
  </si>
  <si>
    <t>soubor</t>
  </si>
  <si>
    <t>152</t>
  </si>
  <si>
    <t>725813111</t>
  </si>
  <si>
    <t>Ventil rohový bez připojovací trubičky nebo flexi hadičky G 1/2</t>
  </si>
  <si>
    <t>154</t>
  </si>
  <si>
    <t>725821311</t>
  </si>
  <si>
    <t>Baterie dřezové nástěnné pákové s otáčivým kulatým ústím a délkou ramínka 200 mm - raménko odmontovat, na závit našroubovat hadici</t>
  </si>
  <si>
    <t>156</t>
  </si>
  <si>
    <t>725821311.1</t>
  </si>
  <si>
    <t>Baterie dřezové nástěnné pákové s otáčivým kulatým ústím a délkou ramínka 200 mm rozteč 150mm, - x 1/2", raménko demontovat - pro oční sprchu</t>
  </si>
  <si>
    <t>158</t>
  </si>
  <si>
    <t>725822611</t>
  </si>
  <si>
    <t>Baterie umyvadlové stojánkové pákové bez výpusti</t>
  </si>
  <si>
    <t>160</t>
  </si>
  <si>
    <t>725980123</t>
  </si>
  <si>
    <t>Dvířka 30/30</t>
  </si>
  <si>
    <t>162</t>
  </si>
  <si>
    <t>998725201</t>
  </si>
  <si>
    <t>Přesun hmot procentní pro zařizovací předměty v objektech v do 6 m</t>
  </si>
  <si>
    <t>164</t>
  </si>
  <si>
    <t>727</t>
  </si>
  <si>
    <t xml:space="preserve">Zdravotechnika - požární ochrana   </t>
  </si>
  <si>
    <t>727111215</t>
  </si>
  <si>
    <t>Prostup předizolovaného kovového potrubí D 35 mm stropem tl 15 cm požární odolnost EI 90-120</t>
  </si>
  <si>
    <t>166</t>
  </si>
  <si>
    <t>732</t>
  </si>
  <si>
    <t xml:space="preserve">Ústřední vytápění - strojovny   </t>
  </si>
  <si>
    <t>732/1</t>
  </si>
  <si>
    <t>Elektronicky řízené cirkulační čerpadlo STRATOS PICO-Z Z20/1-4</t>
  </si>
  <si>
    <t>168</t>
  </si>
  <si>
    <t>732420811</t>
  </si>
  <si>
    <t>Demontáž čerpadla oběhového spirálního DN 25</t>
  </si>
  <si>
    <t>170</t>
  </si>
  <si>
    <t>732429212</t>
  </si>
  <si>
    <t>Montáž čerpadla oběhového mokroběžného závitového DN 25</t>
  </si>
  <si>
    <t>172</t>
  </si>
  <si>
    <t xml:space="preserve">Konstrukce zámečnické   </t>
  </si>
  <si>
    <t>767/1</t>
  </si>
  <si>
    <t>montáže uložení potrubí</t>
  </si>
  <si>
    <t>174</t>
  </si>
  <si>
    <t>767_oc_kon_50</t>
  </si>
  <si>
    <t>pozinkované děrované systémové profily průřezu L, U pro vyhotovení konzol a závěsů; závitové tyče M10 - uložení potrubí do DN 50</t>
  </si>
  <si>
    <t>176</t>
  </si>
  <si>
    <t>783</t>
  </si>
  <si>
    <t xml:space="preserve">Dokončovací práce - nátěry   </t>
  </si>
  <si>
    <t>783/1</t>
  </si>
  <si>
    <t>Krycí jednonádobný samozákladující nátěr zámečnických konstrukcí</t>
  </si>
  <si>
    <t>178</t>
  </si>
  <si>
    <t>D.1.4c 2 - ÚT dopojení</t>
  </si>
  <si>
    <t>732429112R00</t>
  </si>
  <si>
    <t>Montáž čerpadel oběhových spirálních, DN 40</t>
  </si>
  <si>
    <t>OČ2</t>
  </si>
  <si>
    <t>Mokroběžné oběhové čerpadlo se šroubením, EC motorem odolným proti zablokování a integrovanou elektronickou regulací výkonu, připojení DN40, nastavena křivka variabilního diferenčního tlaku odpovídající pracovnímu bodu 5 kPa při 1,73 m³/h</t>
  </si>
  <si>
    <t>998732101R00</t>
  </si>
  <si>
    <t>Přesun hmot pro strojovny, výšky do 6 m</t>
  </si>
  <si>
    <t>722131115R00</t>
  </si>
  <si>
    <t>Potrubí ocel. vně pozink. D 28x1,5</t>
  </si>
  <si>
    <t>722131116R00</t>
  </si>
  <si>
    <t>Potrubí ocel. vně pozink. D 35x1,5</t>
  </si>
  <si>
    <t>722131117R00</t>
  </si>
  <si>
    <t>Potrubí ocel. vně pozink. D 42x1,5</t>
  </si>
  <si>
    <t>722181215R00</t>
  </si>
  <si>
    <t xml:space="preserve">Izolace návleková  tl. stěny 25 mm</t>
  </si>
  <si>
    <t>733190107R00</t>
  </si>
  <si>
    <t xml:space="preserve">Tlaková zkouška potrubí  DN 40</t>
  </si>
  <si>
    <t>998733101R00</t>
  </si>
  <si>
    <t>Přesun hmot pro rozvody potrubí, výšky do 6 m</t>
  </si>
  <si>
    <t>734235225R00</t>
  </si>
  <si>
    <t>Kohout kulový, 2xvnitřní záv. DN 40</t>
  </si>
  <si>
    <t>734235225R00.1</t>
  </si>
  <si>
    <t>Kohout kulový, 2xvnitřní záv. DN 40, s vypouštěním</t>
  </si>
  <si>
    <t>734245125R00</t>
  </si>
  <si>
    <t>Ventil zpětný,2xvnitřní závit DN 40</t>
  </si>
  <si>
    <t>734295215R00</t>
  </si>
  <si>
    <t>Filtr, vnitřní-vnitřní z. DN 40</t>
  </si>
  <si>
    <t>734209114R00</t>
  </si>
  <si>
    <t>Montáž armatur závitových,se 2závity, G 3/4</t>
  </si>
  <si>
    <t>734209115R00</t>
  </si>
  <si>
    <t>Montáž armatur závitových,se 2závity, G 1</t>
  </si>
  <si>
    <t>VV20</t>
  </si>
  <si>
    <t>Před jednotkou osazen vyvažovací ventil DN20 kvs=5,39 m³/h, ventil nastaven na 3,82 otáčky odpovídající kv= 5,073 m³/h</t>
  </si>
  <si>
    <t>VV25</t>
  </si>
  <si>
    <t>Před jednotkou osazen vyvažovací ventil DN25 kvs=8,59 m³/h, ventil nastaven na 4,0 otáčky odpovídající kv= 8,59 m³/h</t>
  </si>
  <si>
    <t>998734101R00</t>
  </si>
  <si>
    <t>Přesun hmot pro armatury, výšky do 6 m</t>
  </si>
  <si>
    <t>733110810R00</t>
  </si>
  <si>
    <t>Demontáž potrubí ocelového do DN80</t>
  </si>
  <si>
    <t>D.1.4d - Elektro</t>
  </si>
  <si>
    <t>D1 - Položky v soupise materiálu</t>
  </si>
  <si>
    <t>D2 - Kabely a vodiče</t>
  </si>
  <si>
    <t>D3 - Instalační materiál I.</t>
  </si>
  <si>
    <t>D4 - Uvažované vyměněné původní prvky</t>
  </si>
  <si>
    <t>D5 - Instalační materiál II.</t>
  </si>
  <si>
    <t>D6 - Trubky a žlaby</t>
  </si>
  <si>
    <t>D7 - Svítidla</t>
  </si>
  <si>
    <t xml:space="preserve">    D8 - Typ A</t>
  </si>
  <si>
    <t xml:space="preserve">    D9 - Typ B</t>
  </si>
  <si>
    <t xml:space="preserve">    D10 - Typ C</t>
  </si>
  <si>
    <t xml:space="preserve">    D11 - Typ N</t>
  </si>
  <si>
    <t xml:space="preserve">    D12 - Typ N1</t>
  </si>
  <si>
    <t>D13 - Ostatní</t>
  </si>
  <si>
    <t>D1</t>
  </si>
  <si>
    <t>Položky v soupise materiálu</t>
  </si>
  <si>
    <t>Pol2</t>
  </si>
  <si>
    <t>Dopojení z PRIS</t>
  </si>
  <si>
    <t>Pol3</t>
  </si>
  <si>
    <t>Rozvaděč RK - viz. samostatný soupis NEOCEŇOVAT</t>
  </si>
  <si>
    <t>Pol4</t>
  </si>
  <si>
    <t>Napojení a dodávka kamery</t>
  </si>
  <si>
    <t>Pol5</t>
  </si>
  <si>
    <t>Zásuvka LAN ve strojovně 2.NP, CAt6a + kabeláž</t>
  </si>
  <si>
    <t>Pol6</t>
  </si>
  <si>
    <t>Napojení DECT, WiFi router + kabeláž</t>
  </si>
  <si>
    <t>D2</t>
  </si>
  <si>
    <t>Kabely a vodiče</t>
  </si>
  <si>
    <t>Pol7</t>
  </si>
  <si>
    <t>Vodic CYY (54) 6</t>
  </si>
  <si>
    <t>Pol8</t>
  </si>
  <si>
    <t>Vodic CYY (54) 16</t>
  </si>
  <si>
    <t>Pol9</t>
  </si>
  <si>
    <t>Vodič NYY 1x150 černá / zelenožlutá (5x1)</t>
  </si>
  <si>
    <t>Pol10</t>
  </si>
  <si>
    <t>Kabel CYKY-O 3x1,5</t>
  </si>
  <si>
    <t>Pol11</t>
  </si>
  <si>
    <t>Kabel CHKE-V/O 3x1,5</t>
  </si>
  <si>
    <t>Pol12</t>
  </si>
  <si>
    <t>Kabel CYKY-J 3x1,5</t>
  </si>
  <si>
    <t>Pol13</t>
  </si>
  <si>
    <t>Kabel CYKY-J 5x1,5</t>
  </si>
  <si>
    <t>Pol14</t>
  </si>
  <si>
    <t>Šňůra CGSG-J 5x1,5</t>
  </si>
  <si>
    <t>Pol15</t>
  </si>
  <si>
    <t>Kabel CYKY-J 3x2,5</t>
  </si>
  <si>
    <t>Pol15.1</t>
  </si>
  <si>
    <t>Kabel CYKY-J 5x2,5</t>
  </si>
  <si>
    <t>924268837</t>
  </si>
  <si>
    <t>Pol16</t>
  </si>
  <si>
    <t>Šňůra CGSG-J 5x2,5</t>
  </si>
  <si>
    <t>Pol17</t>
  </si>
  <si>
    <t>Kabel CYKY-J 5x4</t>
  </si>
  <si>
    <t>Pol18</t>
  </si>
  <si>
    <t>Šňůra CGSG-J 5x4</t>
  </si>
  <si>
    <t>Pol19</t>
  </si>
  <si>
    <t>Kabel CYKY-J 5x6</t>
  </si>
  <si>
    <t>Pol20</t>
  </si>
  <si>
    <t>Šňůra CGSG-J 5x6</t>
  </si>
  <si>
    <t>Pol21</t>
  </si>
  <si>
    <t>Kabel CYKY-J 5x10</t>
  </si>
  <si>
    <t>Pol22</t>
  </si>
  <si>
    <t>Šňůra CGSG-J 5x10</t>
  </si>
  <si>
    <t>Pol23</t>
  </si>
  <si>
    <t>Kabel CYKY-J 5x16</t>
  </si>
  <si>
    <t>Pol24</t>
  </si>
  <si>
    <t>Kabel CYKY-J 5x95</t>
  </si>
  <si>
    <t>Pol25</t>
  </si>
  <si>
    <t>Kabel AYKY-J 3x185+95</t>
  </si>
  <si>
    <t>D3</t>
  </si>
  <si>
    <t>Instalační materiál I.</t>
  </si>
  <si>
    <t>Pol26</t>
  </si>
  <si>
    <t>Zásuvka jednoduchá 16A/3p, IP55, nástěnná</t>
  </si>
  <si>
    <t>Pol27</t>
  </si>
  <si>
    <t>Vypínač IP44</t>
  </si>
  <si>
    <t>Pol28</t>
  </si>
  <si>
    <t>Vypínač IP20</t>
  </si>
  <si>
    <t>Pol29</t>
  </si>
  <si>
    <t>Žaluziový vypínač IP44</t>
  </si>
  <si>
    <t>Pol30</t>
  </si>
  <si>
    <t>Zásuvka do 32A/5p, IP55, nástěnné</t>
  </si>
  <si>
    <t>Pol31</t>
  </si>
  <si>
    <t>Vypínač 32A/400V, zapuštěný, IP55 + krabice</t>
  </si>
  <si>
    <t>Pol31.1</t>
  </si>
  <si>
    <t>Vypínač 16A/3p, IP55, nástěnný</t>
  </si>
  <si>
    <t>1505583188</t>
  </si>
  <si>
    <t>Pol32</t>
  </si>
  <si>
    <t>Vypínač 63A/3p, IP55, nástěnný</t>
  </si>
  <si>
    <t>Pol33</t>
  </si>
  <si>
    <t>Vypínač 250A/3p, IP55, nástěnný</t>
  </si>
  <si>
    <t>Pol34</t>
  </si>
  <si>
    <t>Stropní senzor, 360st, nastavitelný</t>
  </si>
  <si>
    <t>Pol35</t>
  </si>
  <si>
    <t>Tačítko STOP s aretací, IP55, nástěnné</t>
  </si>
  <si>
    <t>Pol36</t>
  </si>
  <si>
    <t>Tlačítko CS/TS, 1/1 + 2x kontakt</t>
  </si>
  <si>
    <t>D4</t>
  </si>
  <si>
    <t>Uvažované vyměněné původní prvky</t>
  </si>
  <si>
    <t>Pol37</t>
  </si>
  <si>
    <t>Pol38</t>
  </si>
  <si>
    <t>D5</t>
  </si>
  <si>
    <t>Instalační materiál II.</t>
  </si>
  <si>
    <t>Pol39</t>
  </si>
  <si>
    <t>Krabice D=68mm univerzální</t>
  </si>
  <si>
    <t>Pol40</t>
  </si>
  <si>
    <t>Svorka 3x2,5mm2</t>
  </si>
  <si>
    <t>Pol41</t>
  </si>
  <si>
    <t>Zemnící bod - svorka v krabici ve stěně, vyvedení drátu z zařízení</t>
  </si>
  <si>
    <t>D6</t>
  </si>
  <si>
    <t>Trubky a žlaby</t>
  </si>
  <si>
    <t>Pol42</t>
  </si>
  <si>
    <t>Žlab kovový 250/100mm v podhledu, včetně tvarovek a závěsů</t>
  </si>
  <si>
    <t>Pol43</t>
  </si>
  <si>
    <t>El.inst.oheb.trubka DN23 s protahovacím drátem</t>
  </si>
  <si>
    <t>Pol44</t>
  </si>
  <si>
    <t>El.inst.oheb.trubka DN40 s protahovacím drátem</t>
  </si>
  <si>
    <t>Pol45</t>
  </si>
  <si>
    <t>El.inst.oheb.trubka DN63 s protahovacím drátem</t>
  </si>
  <si>
    <t>Pol46</t>
  </si>
  <si>
    <t>Stropní držák kabelů</t>
  </si>
  <si>
    <t>D7</t>
  </si>
  <si>
    <t>Svítidla</t>
  </si>
  <si>
    <t>D8</t>
  </si>
  <si>
    <t>Typ A</t>
  </si>
  <si>
    <t>Pol47</t>
  </si>
  <si>
    <t>Svítidlo LED 35W, 600x600mm, 4000K, IP21, vestavné</t>
  </si>
  <si>
    <t>D9</t>
  </si>
  <si>
    <t>Typ B</t>
  </si>
  <si>
    <t>Pol48</t>
  </si>
  <si>
    <t>Svítidlo LED 35W, 600x600mm, 4000K, IP21, přisazené</t>
  </si>
  <si>
    <t>D10</t>
  </si>
  <si>
    <t>Typ C</t>
  </si>
  <si>
    <t>Pol49</t>
  </si>
  <si>
    <t>LED průmyslové, přisazené, l=1200mm, 35W, 4000K, IP54</t>
  </si>
  <si>
    <t>D11</t>
  </si>
  <si>
    <t>Typ N</t>
  </si>
  <si>
    <t>Pol50</t>
  </si>
  <si>
    <t>LED nouzové svítidlo 3W/60min, IP54, UV odolné, s piktogramem</t>
  </si>
  <si>
    <t>D12</t>
  </si>
  <si>
    <t>Typ N1</t>
  </si>
  <si>
    <t>Pol51</t>
  </si>
  <si>
    <t>LED nouzové svítidlo 3W/60min, IP54, stropní / do podhledu</t>
  </si>
  <si>
    <t>D13</t>
  </si>
  <si>
    <t>Ostatní</t>
  </si>
  <si>
    <t>Pol52</t>
  </si>
  <si>
    <t>Trasy ve stěnách se zapravením</t>
  </si>
  <si>
    <t>bm</t>
  </si>
  <si>
    <t>Pol53</t>
  </si>
  <si>
    <t>Požární a tepelné ucpávky (dle PBŘ)</t>
  </si>
  <si>
    <t>Pol54</t>
  </si>
  <si>
    <t xml:space="preserve">Nezbytná činnost firmy  3,6%</t>
  </si>
  <si>
    <t>Pol55</t>
  </si>
  <si>
    <t>Montáž</t>
  </si>
  <si>
    <t>hod</t>
  </si>
  <si>
    <t>Pol56</t>
  </si>
  <si>
    <t>Plošiny. lešení</t>
  </si>
  <si>
    <t>Pol57</t>
  </si>
  <si>
    <t>Likvidace odpadu</t>
  </si>
  <si>
    <t>Pol58</t>
  </si>
  <si>
    <t>Revize</t>
  </si>
  <si>
    <t>D.1.4d RK - Elektro - rozvaděč</t>
  </si>
  <si>
    <t>D1 - Rozvaděč RK1</t>
  </si>
  <si>
    <t>D2 - Poznámky:</t>
  </si>
  <si>
    <t>Rozvaděč RK1</t>
  </si>
  <si>
    <t>Pol59</t>
  </si>
  <si>
    <t>Vestavná ocelopechová rozvodnice 2000x800x300mm, IP30/20, bílá - atyp</t>
  </si>
  <si>
    <t>Pol60</t>
  </si>
  <si>
    <t>Vypínač 630A/3p s vyrážecí cívkou, Uc = 230V</t>
  </si>
  <si>
    <t>Pol61</t>
  </si>
  <si>
    <t>Vypínač 400A/3p s vyrážecí cívkou, Uc = 230V</t>
  </si>
  <si>
    <t>Pol62</t>
  </si>
  <si>
    <t>Jistič 2A/1/B</t>
  </si>
  <si>
    <t>Pol63</t>
  </si>
  <si>
    <t>Jistič 6A/1/B</t>
  </si>
  <si>
    <t>Pol64</t>
  </si>
  <si>
    <t>Jistič 10A/1/B</t>
  </si>
  <si>
    <t>Pol64.1</t>
  </si>
  <si>
    <t>Jistič 10A/3/B</t>
  </si>
  <si>
    <t>1164853454</t>
  </si>
  <si>
    <t>Pol65</t>
  </si>
  <si>
    <t>Jistič 10A/3/C</t>
  </si>
  <si>
    <t>Pol66</t>
  </si>
  <si>
    <t>Jistič 16A/1/B</t>
  </si>
  <si>
    <t>Pol67</t>
  </si>
  <si>
    <t>Jistič 16A/1/C</t>
  </si>
  <si>
    <t>Pol68</t>
  </si>
  <si>
    <t>Jistič 16A/3/C</t>
  </si>
  <si>
    <t>Pol69</t>
  </si>
  <si>
    <t>Jistič 25A/3/C</t>
  </si>
  <si>
    <t>Pol70</t>
  </si>
  <si>
    <t>Jistič 32A/3/C</t>
  </si>
  <si>
    <t>Pol71</t>
  </si>
  <si>
    <t>Jistič 40A/3/B</t>
  </si>
  <si>
    <t>Pol72</t>
  </si>
  <si>
    <t>Jistič 50A/3/B</t>
  </si>
  <si>
    <t>Pol73</t>
  </si>
  <si>
    <t>Jisrič 63A/3/B</t>
  </si>
  <si>
    <t>Pol74</t>
  </si>
  <si>
    <t>Jistič 125A/3/B</t>
  </si>
  <si>
    <t>Pol75</t>
  </si>
  <si>
    <t>Jistič 200A/3/B (250A nastaveno na In=200A)</t>
  </si>
  <si>
    <t>Pol76</t>
  </si>
  <si>
    <t>Proudový chránič s nadproudovou spouští 10A/2p/C - 30mA</t>
  </si>
  <si>
    <t>Pol77</t>
  </si>
  <si>
    <t>Proudový chránič s nadproudovou spouští 16A/2p/B - 30mA</t>
  </si>
  <si>
    <t>Pol78</t>
  </si>
  <si>
    <t>Proudový chránič 40A/4p/0,03A, B</t>
  </si>
  <si>
    <t>Pol79</t>
  </si>
  <si>
    <t>Přepěťová modulová ochrana "B+C"</t>
  </si>
  <si>
    <t>Pol80</t>
  </si>
  <si>
    <t>Propojky do 500A, pomocný materiál</t>
  </si>
  <si>
    <t>Pol81</t>
  </si>
  <si>
    <t>Montáž, revize, zkoušky</t>
  </si>
  <si>
    <t>Pol82</t>
  </si>
  <si>
    <t>Výrobní dokumentace</t>
  </si>
  <si>
    <t>Poznámky:</t>
  </si>
  <si>
    <t>1)</t>
  </si>
  <si>
    <t>Pomocný montážní materiál vyspecifikuje montážní firma na montáži</t>
  </si>
  <si>
    <t>-</t>
  </si>
  <si>
    <t>-146808037</t>
  </si>
  <si>
    <t>2)</t>
  </si>
  <si>
    <t>V rozvaděči rezervní místo pro přenesené původní okruhy.</t>
  </si>
  <si>
    <t>582747061</t>
  </si>
  <si>
    <t>D.1.4e_U - GASTRO - uznatelné - NEOCEŇOVAT</t>
  </si>
  <si>
    <t>137 - SKLAD ODPADŮ - 137 - SKLAD ODPADŮ</t>
  </si>
  <si>
    <t>145 - PŘÍJEM SUROVIN - 145 - PŘÍJEM SUROVIN</t>
  </si>
  <si>
    <t xml:space="preserve">137a  - CENTRÁLNÍ ÚP - 137a  -CENTRÁLNÍ ÚPRAVNA VODY, SKLAD CHEMIE</t>
  </si>
  <si>
    <t>139 - ÚKLID - 139 - ÚKLID</t>
  </si>
  <si>
    <t>146 - SKLAD BRAMBOR - 146 - SKLAD BRAMBOR A ZELENINY</t>
  </si>
  <si>
    <t>146a - HRUBÁ PŘÍPRAV - 146a - HRUBÁ PŘÍPRAVNA ZELENINY</t>
  </si>
  <si>
    <t>148 - CHLAZENÝ SKLAD - 148 - CHLAZENÝ SKLAD</t>
  </si>
  <si>
    <t>149 - CHLAZENÝ SKLAD - 149 - CHLAZENÝ SKLAD</t>
  </si>
  <si>
    <t>150 - SKLAD MRAŽENÝC - 150 - SKLAD MRAŽENÝCH A CHLAZENÝCH POTRAVIN</t>
  </si>
  <si>
    <t>144 - SUCHÝ SKLAD PO - 144 - SUCHÝ SKLAD POTRAVIN</t>
  </si>
  <si>
    <t>141 - PŘÍRUČNÍ SKLAD - 141 - PŘÍRUČNÍ SKLAD POTRAVIN</t>
  </si>
  <si>
    <t>125 - PŘÍPRAVNA TĚST - 125 - PŘÍPRAVNA TĚSTA</t>
  </si>
  <si>
    <t>125a - PŘÍPRAVNA MAS - 125a - PŘÍPRAVNA MASA</t>
  </si>
  <si>
    <t>125b - PŘÍPRAVNA ZEL - 125b - PŘÍPRAVNA ZELENINY</t>
  </si>
  <si>
    <t>126 - POTRAVINY K TE - 126 - POTRAVINY K TEPELNÉMU ZPRACOVÁNÍ</t>
  </si>
  <si>
    <t>122 - MYTÍ PROVOZNÍH - 122 - MYTÍ PROVOZNÍHO NÁDOBÍ</t>
  </si>
  <si>
    <t>129 - VARNA - 129 - VARNA</t>
  </si>
  <si>
    <t>127 - STUDENÁ KUCHYN - 127 - STUDENÁ KUCHYNĚ (DOCHLAZOVANÁ MÍSTNOST)</t>
  </si>
  <si>
    <t>128 - DIETNÍ KUCNYNĚ - 128 - DIETNÍ KUCNYNĚ</t>
  </si>
  <si>
    <t>131 - TABLETOVACÍ LI - 131 - TABLETOVACÍ LINKA</t>
  </si>
  <si>
    <t>132 - MYTÍ TABLETOVÉ - 132 - MYTÍ TABLETOVÉHO SYSTÉMU</t>
  </si>
  <si>
    <t>132a - MYTÍ VOZÍKŮ - 132a - MYTÍ VOZÍKŮ</t>
  </si>
  <si>
    <t>130 - VÝDEJ JÍDEL - 130 - VÝDEJ JÍDEL</t>
  </si>
  <si>
    <t>121 - MYTÍ STOLNÍHO - 121 - MYTÍ STOLNÍHO NÁDOBÍ</t>
  </si>
  <si>
    <t>PŘESUNY ZAŘÍZENÍ - PŘESUNY ZAŘÍZENÍ</t>
  </si>
  <si>
    <t>VRN - Vedlejší rozpo - VRN - Vedlejší rozpo</t>
  </si>
  <si>
    <t>137 - SKLAD ODPADŮ</t>
  </si>
  <si>
    <t>137.1</t>
  </si>
  <si>
    <t>Nerezová podlahová vpusť s vyjímatelným roštem</t>
  </si>
  <si>
    <t>Poznámka k položce:_x000d_
500x700x120_x000d_
Nerezová podlahová vpusť s vyjímatelným roštem, vana z nerezového plechu tlušťky. min. 1,25 mm, zápachová uzávěra, hrana vpusti dle podlahy (dlažba, PVC), protiskluzový rošt z nerezového plechu tloušťky min. 2 mm. Hloubka vany 60 - 100 mm (upřesní stavba). Celý sifon musí být vyjímatelný, včetně vyjímatelného sítka (sifon pevně navařený k vaně je nepřípustný). Odpad DN 100, napojení spodní. Provedení koordinovat se stavebním projektem a skladbou podlahy.</t>
  </si>
  <si>
    <t>137.2</t>
  </si>
  <si>
    <t>Nástěnná baterie s sprchou, provedení do zdi, rozteč 150mm</t>
  </si>
  <si>
    <t>137.3</t>
  </si>
  <si>
    <t>Chladící box bez podlahy, s externím agregátem chlazení, vnitřní rozměry - 1430x1230 mm, výška vnitřní 2415mm</t>
  </si>
  <si>
    <t>Poznámka k položce:_x000d_
1550x1350x2475_x000d_
Chladící box bez podlahy, s externím agregátem chlazení, vnitřní rozměry - 1430x1230 mm, výška vnitřní 2415mm, panely vyrobeny z galvanizované oceli s netoxickým plastovým povrchem, polyuretanová izolace hustoty 38-40 kg/m3, tloušťka izolace min. 60mm. Koeficient prostupu tepla obálkou chladícího boxu max. 0,35 W/m2k. Rohové panely izolovány polyuretanovou pěnovou izolací a ve vnitřní části boxu jsou zaobleny s rádiusem 15 mm. Panely vybaveny rychloupínacími spojkami. Dveře šířky 800 mm, zámek a mechanismus umožňující otevření dveří zevnitř. Vnitřní osvětlení 60W. Dveřní mikrospínač napojený na vnitřní osvětlení. Box bude osazen na čisté podlaze. Zakrývací lišty pro zakrytí mezery mezi boxem a zdí ze 2 stran. Elektronické řízení agregátu s mikroprocesorem fungujícím jako časovač, termostat a digitální teploměr. Možnost napojení agregátu na HACCP. Dotykový ovládací panel. Autodiagnostika závad s funkcí výstrahy. Propojení jednotky s dveřním mikrospínačem.</t>
  </si>
  <si>
    <t>137.3a</t>
  </si>
  <si>
    <t>Externí chladící agregát k boxu včetně VT/NT ochrany, pro vzdálenost od boxu do 25m, chladivo R449A, příkon min. 1,4 kW/230V, hmotnost max. 35 kg, rozměr max. 700x600x550 mm</t>
  </si>
  <si>
    <t>Poznámka k položce:_x000d_
600x500x450_x000d_
Externí chladící agregát k boxu včetně VT/NT ochrany, pro vzdálenost od boxu do 25m, chladivo R449A, příkon min. 1,4 kW/230V, hmotnost max. 35 kg, rozměr max. 700x600x550 mm, výparník včetně topné tyče, filtr, průhledítko, solenoid, vstřikovací ventil, rozvaděč, digitální termostat, propojovací potrubí pro vedení chladiva.</t>
  </si>
  <si>
    <t>145 - PŘÍJEM SUROVIN</t>
  </si>
  <si>
    <t>145.1</t>
  </si>
  <si>
    <t xml:space="preserve">STÁVAJÍCÍ nerezový pracovní stůl  (ozn. 94HM00223/06) - NEOCEŇOVAT</t>
  </si>
  <si>
    <t>Poznámka k položce:_x000d_
1200x700x900</t>
  </si>
  <si>
    <t>145.2</t>
  </si>
  <si>
    <t>STÁVAJÍCÍ přijmová podlahová váha (ozn. 94DM1) - NEOCEŇOVAT</t>
  </si>
  <si>
    <t xml:space="preserve">137a  - CENTRÁLNÍ ÚP</t>
  </si>
  <si>
    <t xml:space="preserve">137a  -CENTRÁLNÍ ÚPRAVNA VODY, SKLAD CHEMIE</t>
  </si>
  <si>
    <t>137a.2</t>
  </si>
  <si>
    <t>Centrální úpravna studené vody (teplota vody nejvýše do +43°C) s kapacitou min. 60 m3 x 0dh. Průtok min. 1,5 m3/hod.</t>
  </si>
  <si>
    <t>Poznámka k položce:_x000d_
Centrální úpravna studené vody (teplota vody nejvýše do +43°C) s kapacitou min. 60 m3 x 0dh. Průtok min. 1,5 m3/hod. Duplexní změkčovací filtr pro nepřetržitý provoz, elektronické objemové řízení. Zasolení min. 125 g/1 l hmoty. Objem pryskyřice min. 15 litrů/1 filtr. Propojení mezi filtry plastovým potrubím. Plná certifikace pro pitné vody v ČR. Provozní tlak vody v rozmezí min. 0,35 - 0,75 MPa. El. připojení 230V/0,1kW</t>
  </si>
  <si>
    <t>139 - ÚKLID</t>
  </si>
  <si>
    <t>139.1</t>
  </si>
  <si>
    <t>Nerezový regál, 4x police plná</t>
  </si>
  <si>
    <t>Poznámka k položce:_x000d_
1000x400x900_x000d_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</si>
  <si>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146 - SKLAD BRAMBOR</t>
  </si>
  <si>
    <t>146 - SKLAD BRAMBOR A ZELENINY</t>
  </si>
  <si>
    <t>146.1</t>
  </si>
  <si>
    <t>Chladící box bez podlahy, s externím agregátem chlazení</t>
  </si>
  <si>
    <t>Poznámka k položce:_x000d_
2350x1750x2475_x000d_
Chladící box bez podlahy, s externím agregátem chlazení, vnitřní rozměry - 2230x1630 mm, výška vnitřní 2415mm, panely vyrobeny z galvanizované oceli s netoxickým plastovým povrchem, polyuretanová izolace hustoty 38-40 kg/m3, tloušťka izolace min. 60mm. Koeficient prostupu tepla obálkou chladícího boxu max. 0,35 W/m2k. Rohové panely izolovány polyuretanovou pěnovou izolací a ve vnitřní části boxu jsou zaobleny s rádiusem 15 mm. Panely vybaveny rychloupínacími spojkami. Dveře šířky 800 mm, zámek a mechanismus umožňující otevření dveří zevnitř. Vnitřní osvětlení 60W. Dveřní mikrospínač napojený na vnitřní osvětlení. Box bude osazen na čisté podlaze. Zakrývací lišty pro zakrytí mezery mezi boxem a zdí ze 2 stran. Elektronické řízení agregátu s mikroprocesorem fungujícím jako časovač, termostat a digitální teploměr. Možnost napojení agregátu na HACCP. Dotykový ovládací panel. Autodiagnostika závad s funkcí výstrahy. Propojení jednotky s dveřním mikrospínačem.</t>
  </si>
  <si>
    <t>146.1a</t>
  </si>
  <si>
    <t>146.2</t>
  </si>
  <si>
    <t>STÁVAJÍCÍ nerezový regál (ozn. RK4/01156) - NEOCEŇOVAT</t>
  </si>
  <si>
    <t>Poznámka k položce:_x000d_
1600x500</t>
  </si>
  <si>
    <t>146a - HRUBÁ PŘÍPRAV</t>
  </si>
  <si>
    <t>146a - HRUBÁ PŘÍPRAVNA ZELENINY</t>
  </si>
  <si>
    <t>146a.1</t>
  </si>
  <si>
    <t>Nerezové umývátko na ruce se stojánkovou baterií, provedení z nerezové oceli AISI304, kolenové ovládání se zpožděním, velikost dřezu min. 370x340x150mm.</t>
  </si>
  <si>
    <t>Poznámka k položce:_x000d_
450x450x215</t>
  </si>
  <si>
    <t>146a.3</t>
  </si>
  <si>
    <t>Nerezový pracovní stůl, dřez, spodní police, zadní lem</t>
  </si>
  <si>
    <t xml:space="preserve">Poznámka k položce:_x000d_
1600x700x900_x000d_
Nerezový pracovní stůl, dřez, spodní police, zadní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Uprostřed dřez lisovaný  500x500 mm, hloubky 250 mm, zadní lem 40 mm, otvor pro baterii. Spodní plná police ve výšce 150mm, max. celoplošné zatížení police 80 kg.</t>
  </si>
  <si>
    <t>146a.3a</t>
  </si>
  <si>
    <t>Dřezová baterie stojánková, dlouhá páka (lékařské ramínko)</t>
  </si>
  <si>
    <t>146a.4</t>
  </si>
  <si>
    <t>Nerezový pracovní stůl, spodní police, zásuvka, zadní lem</t>
  </si>
  <si>
    <t xml:space="preserve">Poznámka k položce:_x000d_
1200x700x900_x000d_
Nerezový pracovní stůl, spodní police, zásuvka, zadní lem. Použitý materiál nerezová ocel DIN 1.4301. Kostra svařená z uzavřených profilů 35x35x1,2 mm, zadní nohy opatřeny uzemňovacími šrouby, výšková stavitelnost +/- 20mm. Pracovní deska s tloušťkou min. 40mm s tloušťkou plechu min. 1,2 mm, vyztužena a podlepena omyvatelnou laminodeskou, zadní lem 40 mm. Spodní plná police ve výšce 150mm, max. celoplošné zatížení police 80 kg. Vlevo pod pracovní deskou zásuvka na GN1/1-200,  s kvalitním výsuvem, nosnost zásuvky min. 45 kg.</t>
  </si>
  <si>
    <t>146.5</t>
  </si>
  <si>
    <t>Škrabka brambor a kořenové zeleniny, nerezová. Výkon min. 300 kg/hod., kapacita na 1 vsádku min. 20 kg. Pracovní cyklus délky 2-3 minuty. Celý buben škrabky včetně dna pokrytý brusným povrchem. Příkon el. min. 0,7kW/400V</t>
  </si>
  <si>
    <t>Poznámka k položce:_x000d_
800x750x950</t>
  </si>
  <si>
    <t>146.5a</t>
  </si>
  <si>
    <t>Lapač škrobu a slupek, celonerezový, kapacitně kompatibilní s pozicí 5</t>
  </si>
  <si>
    <t>Poznámka k položce:_x000d_
320x320x380</t>
  </si>
  <si>
    <t>146.6</t>
  </si>
  <si>
    <t>Poznámka k položce:_x000d_
400x400x120_x000d_
Nerezová podlahová vpusť s vyjímatelným roštem, vana z nerezového plechu tlušťky. min. 1,25 mm, zápachová uzávěra, hrana vpusti dle podlahy (dlažba, PVC), protiskluzový rošt z nerezového plechu tloušťky min. 2 mm. Hloubka vany 60 - 100 mm (upřesní stavba). Celý sifon musí být vyjímatelný, včetně vyjímatelného sítka (sifon pevně navařený k vaně je nepřípustný). Odpad DN 100, napojení spodní. Provedení koordinovat se stavebním projektem a skladbou podlahy.</t>
  </si>
  <si>
    <t>148 - CHLAZENÝ SKLAD</t>
  </si>
  <si>
    <t>148.1</t>
  </si>
  <si>
    <t>Chladící skříň na GN, objem min. 630l</t>
  </si>
  <si>
    <t>Poznámka k položce:_x000d_
702x810x2080_x000d_
Chladící skříň na GN, objem min. 630l. Celonerezové provedení z nerezové oceli AISI 304. Možnost vložení GN2/1, kapacita chladící skříně min. 25 GN2/1, integrovaný zámek, snadno měnitelné magnetické těsnění, automatické odmrazování, automatické odpařování kondenzátu, digitální termostat se zobrazením teploty, 3x nastavitelná roštová police, chladivo R290. Zaoblené vnitřní rohy usnadňující čištění. Tropikalizované provedení (pro okolní teplotu až +40°C). Dveře se samozavírající se funkcí, reversibilní uchycení dveří vpravo/vlevo s možností snadné změny strany uchycení na místě. Možnost připojení k WiFi síti pro vzdálenou kontrolu HACCP parametrů, stavu zařízení, apod. Rozsah teplot -2 /+ 8°C. Energetická třída B nebo lepší, spotřeba energie max. 500 kWh/rok.</t>
  </si>
  <si>
    <t>148.2</t>
  </si>
  <si>
    <t>Chladící box bez podlahy, s externím agregátem chlazení,</t>
  </si>
  <si>
    <t>Poznámka k položce:_x000d_
1950x2150x2475_x000d_
Chladící box bez podlahy, s externím agregátem chlazení, vnitřní rozměry - 1830x2030 mm, výška vnitřní 2415mm, panely vyrobeny z galvanizované oceli s netoxickým plastovým povrchem, polyuretanová izolace hustoty 38-40 kg/m3, tloušťka izolace min. 60mm. Koeficient prostupu tepla obálkou chladícího boxu max. 0,35 W/m2k. Rohové panely izolovány polyuretanovou pěnovou izolací a ve vnitřní části boxu jsou zaobleny s rádiusem 15 mm. Panely vybaveny rychloupínacími spojkami. Dveře šířky 800 mm, zámek a mechanismus umožňující otevření dveří zevnitř. Vnitřní osvětlení 60W. Dveřní mikrospínač napojený na vnitřní osvětlení. Box bude osazen na čisté podlaze. Zakrývací lišty pro zakrytí mezery mezi boxem a zdí ze 2 stran. Elektronické řízení agregátu s mikroprocesorem fungujícím jako časovač, termostat a digitální teploměr. Možnost napojení agregátu na HACCP. Dotykový ovládací panel. Autodiagnostika závad s funkcí výstrahy. Propojení jednotky s dveřním mikrospínačem.</t>
  </si>
  <si>
    <t>148.2a</t>
  </si>
  <si>
    <t>149 - CHLAZENÝ SKLAD</t>
  </si>
  <si>
    <t>149.1</t>
  </si>
  <si>
    <t>149.2</t>
  </si>
  <si>
    <t>Chladící box bez podlahy, s externím agregátem chlazení, vnitřní rozměry - 1830x2030 mm, výška vnitřní 2415mm</t>
  </si>
  <si>
    <t>149.2a</t>
  </si>
  <si>
    <t>150 - SKLAD MRAŽENÝC</t>
  </si>
  <si>
    <t>150 - SKLAD MRAŽENÝCH A CHLAZENÝCH POTRAVIN</t>
  </si>
  <si>
    <t>150.1</t>
  </si>
  <si>
    <t>150.2</t>
  </si>
  <si>
    <t>Mrazící skříň na GN, objem min. 630l</t>
  </si>
  <si>
    <t>Poznámka k položce:_x000d_
702x810x2080_x000d_
Mrazící skříň na GN, objem min. 630l. Celonerezové provedení z nerezové oceli AISI 304. Možnost vložení GN2/1, kapacita mrazící skříně min. 25 GN2/1, integrovaný zámek, snadno měnitelné magnetické těsnění, automatické odmrazování, automatické odpařování kondenzátu, digitální termostat se zobrazením teploty, 3x nastavitelná roštová police, chladivo R290. Zaoblené vnitřní rohy usnadňující čištění. Tropikalizované provedení (pro okolní teplotu až +40°C). Dveře se samozavírající se funkcí, reversibilní uchycení dveří vpravo/vlevo s možností snadné změny strany uchycení na místě. Rozsah teplot -15 /- 22°C. Energetická třída D nebo lepší, spotřeba energie max. 2750 kWh/rok.</t>
  </si>
  <si>
    <t>144 - SUCHÝ SKLAD PO</t>
  </si>
  <si>
    <t>144 - SUCHÝ SKLAD POTRAVIN</t>
  </si>
  <si>
    <t>144.1</t>
  </si>
  <si>
    <t>Poznámka k položce:_x000d_
1500x500x1800_x000d_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</si>
  <si>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141 - PŘÍRUČNÍ SKLAD</t>
  </si>
  <si>
    <t>141 - PŘÍRUČNÍ SKLAD POTRAVIN</t>
  </si>
  <si>
    <t>141.1</t>
  </si>
  <si>
    <t>141.2</t>
  </si>
  <si>
    <t>125 - PŘÍPRAVNA TĚST</t>
  </si>
  <si>
    <t>125 - PŘÍPRAVNA TĚSTA</t>
  </si>
  <si>
    <t>125.1</t>
  </si>
  <si>
    <t>125.2</t>
  </si>
  <si>
    <t>Nerezový pracovní stůl, dřez, spodní police, zadní a levý boční lem</t>
  </si>
  <si>
    <t>Poznámka k položce:_x000d_
1750x700x900_x000d_
Nerezový pracovní stůl, dřez, spodní police, zadní a levý boční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vpravo dřez lisovaný 300x500 mm, hloubky 250 mm, zadní a levý boční lem 40 mm, otvor pro baterii. Spodní plná police ve výšce 150mm, max. celoplošné zatížení police 80 kg.</t>
  </si>
  <si>
    <t>125.2a</t>
  </si>
  <si>
    <t>125.3</t>
  </si>
  <si>
    <t>Nerezový pracovní stůl, spodní police, 2x zásuvka, zadní lem</t>
  </si>
  <si>
    <t xml:space="preserve">Poznámka k položce:_x000d_
1700x700x900_x000d_
Nerezový pracovní stůl, spodní police, 2x zásuvka, zadní lem. Použitý materiál nerezová ocel DIN 1.4301. Kostra svařená z uzavřených profilů min. 35x35x1,2mm, zadní nohy opatřeny uzemňovacími šrouby, výšková stavitelnost +/- 20mm. Pracovní deska s tloušťkou min. 40mm a tloušťkou plechu min. 1,2 mm, vyztužena a podlepena omyvatelnou laminodeskou, zadní lem 40 mm. Spodní plná police ve výšce 150mm, max. celoplošné zatížení police 80 kg. Vpravo pod pracovní deskou 2x zásuvka na GN1/1-200,  s kvalitním výsuvem, nosnost zásuvky min. 45 kg.</t>
  </si>
  <si>
    <t>125.7</t>
  </si>
  <si>
    <t xml:space="preserve">Univerzální kuch. stroj  se dvěma dížemi o objemu 60 l a 30l vč. příslušenství</t>
  </si>
  <si>
    <t xml:space="preserve">Poznámka k položce:_x000d_
max. 700x1100x1500_x000d_
Univerzální kuch. stroj  se dvěma dížemi o objemu 60 l a 30l vč. příslušenství. Pro každý kotlík samostatný manipulační vozík, nerezový hák, metla a hnětač, přípojný mlýnek na maso. Min. 3 převodové stupně, automatický zdvih kotlíku, mechanický spínač ochraného krytu, vypínání pomocí tlačítka stop, celokovová konstrukce. Přídavný mlýnek na mletí masa s dvojsložením (mele maso nejdříve nahrubo, následně najemno během jediného cyklu). Součástí mlýnku desky na jemné mletí, hrubé mletí, mletí masa na guláš, mletí drštěk, apod. Příkon el. min. 2,75 kW/400V. Rozměr max. 700x1100x1500 mm</t>
  </si>
  <si>
    <t>125a - PŘÍPRAVNA MAS</t>
  </si>
  <si>
    <t>125a - PŘÍPRAVNA MASA</t>
  </si>
  <si>
    <t>125a.1</t>
  </si>
  <si>
    <t>125a.2</t>
  </si>
  <si>
    <t>Nerezový pracovní stůl, dřez, spodní police, 2x zásuvka, zadní lem</t>
  </si>
  <si>
    <t xml:space="preserve">Poznámka k položce:_x000d_
1800x700x900_x000d_
Nerezový pracovní stůl, dřez, spodní police, 2x zásuvka, zadní lem. Použitý materiál nerezová ocel DIN 1.4301. Kostra svařená z uzavřených profilů min. 35x35x1,2mm, zadní nohy opatřeny uzemňovacími šrouby, výšková stavitelnost +/- 20mm. Pracovní deska s tloušťkou min. 40mm a tloušťkou plechu min. 1,2mm, vyztužena a podlepena omyvatelnou laminodeskou, vpravo dřez lisovaný  500x500mm, hloubky 250 mm, zadní lem 40mm.  Spodní plná police ve výšce 150mm, max. celoplošné zatížení police 80 kg. Uprostřed pod pracovní deskou 2x zásuvka na GN1/1-200,  s kvalitním výsuvem, nosnost zásuvky min. 45 kg.</t>
  </si>
  <si>
    <t>125a.2a</t>
  </si>
  <si>
    <t>125b - PŘÍPRAVNA ZEL</t>
  </si>
  <si>
    <t>125b - PŘÍPRAVNA ZELENINY</t>
  </si>
  <si>
    <t>125b.1</t>
  </si>
  <si>
    <t>125b.2</t>
  </si>
  <si>
    <t xml:space="preserve">Poznámka k položce:_x000d_
1800x700x900_x000d_
Nerezový pracovní stůl, dřez, spodní police, 2x zásuvka, zadní lem. Použitý materiál nerezová ocel DIN 1.4301. Kostra svařená z uzavřených profilů min. 35x35x1,2m m, zadní nohy opatřeny uzemňovacími šrouby, výšková stavitelnost +/- 20mm. Pracovní deska s tloušťkou min. 40mm a tloušťkou plechu min. 1,2mm, vyztužena a podlepena omyvatelnou laminodeskou, vlevo dřez lisovaný 500x500mm, hloubky 250mm, zadní lem 40mm.  Spodní plná police ve výšce 150mm, max. celoplošné zatížení police 80 kg. Uprostřed pod pracovní deskou 2x zásuvka na GN1/1-200,  s kvalitním výsuvem, nosnost zásuvky min. 45 kg.</t>
  </si>
  <si>
    <t>125b.2a</t>
  </si>
  <si>
    <t>125b.5</t>
  </si>
  <si>
    <t>Kráječ zeleniny stolní s přítlačnou pákou, kapacita zpracování min. 250 kg/hod, minimální otáčky 360 ot./min.</t>
  </si>
  <si>
    <t>Poznámka k položce:_x000d_
Kráječ zeleniny stolní s přítlačnou pákou, kapacita zpracování min. 250 kg/hod, minimální otáčky 360 ot./min. Indukční asynchronní elektromotor, nerezová hřídel, zastavení provozu krouhače při otevření víka nebo zvednutí přítlačné páky, automatický restart po uzavření. Celokovová krouhací hlava s přítlačnou pákou. Velká násypka s objemem min. 2 litry, trubicový otvor pro podlouhlou zeleninu s průměrem min. 58 mm. Sada 6 disků (plátkovač 2mm, plátkovač 4mm, strouhač 1,5 mm, nudličkovač 4x4 mm, kostičkovač 14 mm). El. příkon min. 0,5 kW/230V.</t>
  </si>
  <si>
    <t>125b.7</t>
  </si>
  <si>
    <t>Univerzální velkokapacitní kutr vertikální, samostatně stojící. Umožňuje sekání, hnětení, drcení, mletí, šlehání.</t>
  </si>
  <si>
    <t>Poznámka k položce:_x000d_
Univerzální velkokapacitní kutr vertikální, samostatně stojící. Umožňuje sekání, hnětení, drcení, mletí, šlehání. Celonerezová konstrukce z oceli AISI 304, včetně celonerezového rámu. Nerezová nádoba s objemem min. 30 litrů. Motor s minimálně dvěma rychlostmi, alespoň 1400/2750 otáček/min., bezpečnostní zařízení zastavující motor a zabraňující spuštění při otevření víka. Časovač. Madlo umožňující vyklopení celého kutru. Průhledné víko s otvorem umožňujícím přidávání surovin v průběhu zpracování. Kapacita sekání min. 15 kg produktu, hnětení min. 15 kg produktu, šlehání min. 15 kg produktu. Výkonný motor s příkonem min. 4 kW/400V.</t>
  </si>
  <si>
    <t>126 - POTRAVINY K TE</t>
  </si>
  <si>
    <t>126 - POTRAVINY K TEPELNÉMU ZPRACOVÁNÍ</t>
  </si>
  <si>
    <t>126.1</t>
  </si>
  <si>
    <t>STÁVAJÍCÍ kombinovaná nerezový výlevka s umývátkem - NEOCEŇOVAT</t>
  </si>
  <si>
    <t>Poznámka k položce:_x000d_
500x700x900</t>
  </si>
  <si>
    <t>126.2</t>
  </si>
  <si>
    <t>STÁVAJÍCÍ nerezový pracovní stůl, dřez vlevo, spodní police, bez lemu (ozn. RK4/01153) - NEOCEŇOVAT</t>
  </si>
  <si>
    <t>Poznámka k položce:_x000d_
1600x700x900</t>
  </si>
  <si>
    <t>126.2a</t>
  </si>
  <si>
    <t>126.3</t>
  </si>
  <si>
    <t>STÁVAJÍCÍ nerezový pracovní stůl, spodní police, bez lemu (ozn. RK4­­/01159) - NEOCEŇOVAT</t>
  </si>
  <si>
    <t>Poznámka k položce:_x000d_
2000x600x700</t>
  </si>
  <si>
    <t>126.5</t>
  </si>
  <si>
    <t>STÁVAJÍCÍ Univerzální kuchyňský stroj (ozn. RK/01147) - NEOCEŇOVAT</t>
  </si>
  <si>
    <t>Poznámka k položce:_x000d_
570x1070x1140</t>
  </si>
  <si>
    <t>122 - MYTÍ PROVOZNÍH</t>
  </si>
  <si>
    <t>122 - MYTÍ PROVOZNÍHO NÁDOBÍ</t>
  </si>
  <si>
    <t>122.1</t>
  </si>
  <si>
    <t>STÁVAJÍCÍ kombinovaná nerezový výlevka s umývátkem (ozn. 94HM00231/19) - NEOCEŇOVAT</t>
  </si>
  <si>
    <t>122.2</t>
  </si>
  <si>
    <t>STÁVAJÍCÍ nerezový dřez na provozní nádobí (ozn. RK4/01162) - NEOCEŇOVAT</t>
  </si>
  <si>
    <t>Poznámka k položce:_x000d_
1000x700x900</t>
  </si>
  <si>
    <t>122.2a</t>
  </si>
  <si>
    <t>Tlaková sprcha s vyvažovací pružinou a napouštěcím ramínkem, uchycená do stolu.</t>
  </si>
  <si>
    <t>122.4</t>
  </si>
  <si>
    <t>Granulová myčka provozního nádobí, hodinová kapacita alespoň 140x GN1/1 hloubky 65 mm. Min. 6 mycích programů, z toho 3 s granulemi a 3 bez granulí.</t>
  </si>
  <si>
    <t>Poznámka k položce:_x000d_
max. 1100x1350x2250_x000d_
Granulová myčka provozního nádobí, hodinová kapacita alespoň 140x GN1/1 hloubky 65 mm. Min. 6 mycích programů, z toho 3 s granulemi a 3 bez granulí. Nejkratší mycí program nesmí trvat déle než 3 minuty, nejdelší nesmí trvat déle než 12 minut. Vyjímatelný koš pro zakládání GN. Dvířka. Přehledný displej zobrazující provozní stavy, odpočet doby mytí a data HACCP. Systém redukce páry vznikající během mytí snižující množství páry vycházející z myčky po umytí. Množství výstupního odpadního vzduchu z myčky max. 300 m3/h. Spotřeba vody max. 6l na mycí cyklus. Zvýšený výkon topného tělesa pro připojení na studenou vodu. Držák pro hrnce a misky, držák naběraček, držák pro rendlíky, pánve a malé misky. Oplachová sprcha. Příkon min. 16,5 kW/400V. Rozměr s otevřenými dveřmi max. 1100x1350x2100 mm. Uchazeč doloží v nabídce certifikaci vydanou výrobcem nebo oficiálním dovozcem, která uchazeče opravňuje k prodeji a servisu nabízeného zařízení.</t>
  </si>
  <si>
    <t>122.5</t>
  </si>
  <si>
    <t>Nerezová podlahová vpusť s vyjímatelným roštem, vana z nerezového plechu tlušťky. min. 1,25 mm,</t>
  </si>
  <si>
    <t>Poznámka k položce:_x000d_
800x300x120_x000d_
Nerezová podlahová vpusť s vyjímatelným roštem, vana z nerezového plechu tlušťky. min. 1,25 mm, zápachová uzávěra, hrana vpusti dle podlahy (dlažba, PVC), protiskluzový rošt z nerezového plechu tloušťky min. 2 mm. Hloubka vany 60 - 100 mm (upřesní stavba). Celý sifon musí být vyjímatelný, včetně vyjímatelného sítka (sifon pevně navařený k vaně je nepřípustný). Odpad DN 100, napojení spodní. Provedení koordinovat se stavebním projektem a skladbou podlahy.</t>
  </si>
  <si>
    <t>129 - VARNA</t>
  </si>
  <si>
    <t>129.1</t>
  </si>
  <si>
    <t>Plynový sporák se 6 hořáky. 1x hořák o výkonu min. 4 kW, 2x hořák o výkonu min. 7 kW a 3x hořák o výkonu min. 10 kW.</t>
  </si>
  <si>
    <t>Poznámka k položce:_x000d_
max. 1200x930x900_x000d_
Plynový sporák se 6 hořáky. 1x hořák o výkonu min. 4 kW, 2x hořák o výkonu min. 7 kW a 3x hořák o výkonu min. 10 kW. Plynulá regulace výkonu hořáku bez pevných výkonových stupňů. Vysoce účinné hořáky s dvojitou korunou a optimalizovaným spalováním, masivní litinové mřížky. Vše snadno vyjímatelné a umožňujíící strojové mytí v myčce. Hořáky s Venturiho trubicí pro optimální rozptyl plamene a redukci CO2. Celonerezová konstrukce z oceli AISI304, tloušťka plechu pracovní desky min. 2 mm. Deska pod hořáky lisovaná z jednoho kusu, vysnížená se zaoblenými rohy pro snadné čištění. Pilotní hořák s ochranou proti zhasnutí. Kovové ovládací knoflíky s izolací zabraňující průniku vody. Servisní přístup zepředu. Příkon plyn min. 48 kW. Otevřená podstava s nohama.</t>
  </si>
  <si>
    <t>129.2</t>
  </si>
  <si>
    <t>Neutrální díl varného bloku s čelní profilací dle sousedící varné technologie</t>
  </si>
  <si>
    <t>180</t>
  </si>
  <si>
    <t>Poznámka k položce:_x000d_
600x900x870_x000d_
Neutrální díl varného bloku s čelní profilací dle sousedící varné technologie. Použitý materiál nerezová ocel DIN 1.4301. Otevřený bez dvířek, odskočené zadní nohy 150 mm, výřez pro sloup v pracovní desce cca 100x100 mm (zaměření polohy výřezu dle skutečného provedení stavby), opláštení ze tří stan, v pracovní desce otvor pro napouštěcí rameno na vodu.</t>
  </si>
  <si>
    <t>129.2a</t>
  </si>
  <si>
    <t>Napouštěcí rameno na vodu, jedna voda, provedení do stolu.</t>
  </si>
  <si>
    <t>182</t>
  </si>
  <si>
    <t>129.3</t>
  </si>
  <si>
    <t>Plynová fritéza na podstavě s dvířky, jedna vana o objemu alespoň 21l.</t>
  </si>
  <si>
    <t>184</t>
  </si>
  <si>
    <t>Poznámka k položce:_x000d_
max. 400x930x900_x000d_
Plynová fritéza na podstavě s dvířky, jedna vana o objemu alespoň 21l. Celonerezová konstrukce z oceli AISI304, tloušťka materiálu vrchní desky min. 2 mm. Do vrchní desky lisovaná vaná s objemem min. 21l. Vana vybavena 2 koši a víkem. Nerezový AISI304 topný systém. Elektronické zapalování plamene. Nastavení teploty v rozmezí min. 100-180°C, bezpečnostní termostat. Kapacita min. 25 kg hranolek/hod. Výpustný ventil na olej pod vanou. Kovové ovládací prvky s ochranou proti vniknutí vody. Krytí IPX4. Křídlová dvířka. 4 nohy. Příkon 19 - 21 kW.</t>
  </si>
  <si>
    <t>129.4</t>
  </si>
  <si>
    <t xml:space="preserve">Elektrická výklopná pánev, objem min. 120 litrů, hranatá na GN. </t>
  </si>
  <si>
    <t>186</t>
  </si>
  <si>
    <t>Poznámka k položce:_x000d_
max. 1200x930x900_x000d_
Elektrická výklopná pánev, objem min. 120 litrů, hranatá na GN. Konstrukce pánve z nerezové oceli AISI304, dno pánve z nerezové oceli třídy alespoň AISI 304L tloušťky min. 12 mm. Varná plocha min. 62 dm2. Topný systém opláštěný, zabezpečující rovnoměrné rozložení tepla po celé ploše varné nádoby včetně rohů. Sendvičové dno s topnými tělesy integrovanými v hliníkovém bloku. Pracovní teplota v rozmezí alespoň 60-300°C. Motorizované vyklápění vany pomocí tlačítek. Ovládací prvky utěsněné gumovým těsněním pro zamezení vniknutí vody do elektroniky, krytí alespoň IPX4. Bezpečnostní termostat. 4 nohy. Příkon el. 14 - 19 kW/400V.</t>
  </si>
  <si>
    <t>129.5</t>
  </si>
  <si>
    <t>Plynová výklopná pánev, objem min. 80 litrů, kapacita 2x GN1/1</t>
  </si>
  <si>
    <t>188</t>
  </si>
  <si>
    <t>Poznámka k položce:_x000d_
max. 800x930x900_x000d_
Plynová výklopná pánev, objem min. 80 litrů, kapacita 2x GN1/1. Konstrukce pánve z nerezové oceli AISI304, dno pánve ze slitiny železa a vysoce odolné kyselinovzdorné nerezové oceli AISI 316L tloušťky min. 12 mm. Napouštění vody do pánve integrovanou vpustí přímo ve vaně, bez napouštěcího ramínka. Ohřev pomocí plynových nerezových hořáků. Pilotní hořák. Elektronické zapalování včetně možnosti manuálního zapálení. Pracovní teplota v rozmezí min. 60-300°C. Motorizované vyklápění vany. Ovládací prvky utěsněné gumovým těsněním pro zamezení vniknutí vody do elektroniky. Třída ochrany proti vodě IPX5. Dvojprahový bezpečnostní termostat. Sada 4 nohou. Příkon plyn 18 - 20 kW.</t>
  </si>
  <si>
    <t>129.6</t>
  </si>
  <si>
    <t xml:space="preserve">STÁVAJÍCÍ plynový kotel 150l. Demontáž, montáž. Stávající plynový kotel bude demontován z gastroprovozu v Rychnově nad Kněžnou, převezen do gastroprovozu Opočno a instalován. </t>
  </si>
  <si>
    <t>190</t>
  </si>
  <si>
    <t>Poznámka k položce:_x000d_
800x900x900_x000d_
STÁVAJÍCÍ plynový kotel 150l. Demontáž, montáž. Stávající plynový kotel bude demontován z gastroprovozu v Rychnově nad Kněžnou, převezen do gastroprovozu Opočno a instalován. Po provedení rekonstrukce bude z gastro provozu Opočno demontován, převezen do gastroprovozu v Rychnově nad Kněžnou a instalován.</t>
  </si>
  <si>
    <t>129.7</t>
  </si>
  <si>
    <t>STÁVAJÍCÍ plynový kotel 150l. Demontáž, montáž. Stávající plynový kotel bude demontován z gastroprovozu v Rychnově nad Kněžnou, převezen do gastroprovozu Opočno a instalován</t>
  </si>
  <si>
    <t>192</t>
  </si>
  <si>
    <t>129.8</t>
  </si>
  <si>
    <t>194</t>
  </si>
  <si>
    <t>Poznámka k položce:_x000d_
600x900x900_x000d_
Neutrální díl varného bloku s čelní profilací dle sousedící varné technologie. Použitý materiál nerezová ocel DIN 1.4301. Otevřený bez dvířek, opláštení ze tří stan, osazený 2x elektrickou zásuvkou 230V/16A v konstrukci pod pracovní deskou.</t>
  </si>
  <si>
    <t>129.9</t>
  </si>
  <si>
    <t xml:space="preserve">STÁVAJÍCÍ plynový kotel 150l. Demontáž, montáž. Stávající plynový kotel bude demontován z gastroprovozu v Rychnově nad Kněžnou, převezen do gastroprovozu Opočno a instalován.  - NEOCEŇOVAT</t>
  </si>
  <si>
    <t>196</t>
  </si>
  <si>
    <t>129.10</t>
  </si>
  <si>
    <t>198</t>
  </si>
  <si>
    <t>129.11</t>
  </si>
  <si>
    <t>Neutrální díl varného bloku s čelní profilací dle sousedící varné technologie. Použitý materiál nerezová ocel DIN 1.4301. Otevřený bez dvířek, opláštení ze tří stan.</t>
  </si>
  <si>
    <t>200</t>
  </si>
  <si>
    <t>Poznámka k položce:_x000d_
400x900x900</t>
  </si>
  <si>
    <t>129.12</t>
  </si>
  <si>
    <t>Nerezová podlahová vpusť s vyjímatelným roštem,</t>
  </si>
  <si>
    <t>202</t>
  </si>
  <si>
    <t>Poznámka k položce:_x000d_
650x500x120_x000d_
Nerezová podlahová vpusť s vyjímatelným roštem, vana z nerezového plechu tlušťky. min. 1,25 mm, zápachová uzávěra, hrana vpusti dle podlahy (dlažba, PVC), protiskluzový rošt z nerezového plechu tloušťky min. 2 mm. Hloubka vany 60 - 100 mm (upřesní stavba). Celý sifon musí být vyjímatelný, včetně vyjímatelného sítka (sifon pevně navařený k vaně je nepřípustný). Odpad DN 100, napojení spodní. Provedení koordinovat se stavebním projektem a skladbou podlahy.</t>
  </si>
  <si>
    <t>129.14</t>
  </si>
  <si>
    <t xml:space="preserve">STÁVAJÍCÍ el. konvektomat 20x GN1/1 (ozn. 94AM00384/01). Demontáž, montáž.  - NEOCEŇOVAT</t>
  </si>
  <si>
    <t>206</t>
  </si>
  <si>
    <t>Poznámka k položce:_x000d_
962x935x1855_x000d_
STÁVAJÍCÍ el. konvektomat 20x GN1/1 (ozn. 94AM00384/01). Demontáž, montáž. Stávající plynový kotel bude demontován z gastroprovozu v Rychnově nad Kněžnou, převezen do gastroprovozu Opočno a instalován. Po provedení rekonstrukce bude z gastro provozu Opočno demontován, převezen do gastroprovozu v Rychnově nad Kněžnou a instalován.</t>
  </si>
  <si>
    <t>129.15</t>
  </si>
  <si>
    <t>Elektrický konvektomat s kapacitou 20x GN 1/1 a roztečí zásuvů minimálně 65 mm.</t>
  </si>
  <si>
    <t>208</t>
  </si>
  <si>
    <t>Poznámka k položce:_x000d_
max. 1000x1000x2000_x000d_
Elektrický konvektomat s kapacitou 20x GN 1/1 a roztečí zásuvů minimálně 65 mm. Systém vývinu páry v generátoru čerstvé páry, s nízkými provozními náklady, automatickým odvápněním. Základní režimy pro práci s konvektomatem – pečení v horkém vzduchu v rozmezí teplot minimálně 30°C-300°C a přesným nastavením vlhkosti v komoře, kombinované vaření v rozmezí teplot min. 30°C-250°C a přesným nastavením vlhkosti v komoře, parní vaření v rozmezí teplot min. 30°C-125°C. Další funkce konvektomatu: pasterizace, uzení, sous vide, sušení, příprava dezertů, smažení, zapékání, delta T a nízkoteplotní vaření. Banketování a regenerace šokově zchlazených jídel. Ventilátor s autoreverzem a minimálně 5 rychlostmi. Nepřetržitá kontrola vlhkosti v komoře během vaření, včetně automatického vyhodnocení vlhkosti produkované připravovaným pokrmem během vaření. Servomotorické otevírání klapky komory. Funkce odvlhčení komory. Funkce zvýšení výkonu páry pro přípravu určitých druhů pokrmů. Příprava s minimálně 5bodovou jádrovou sondou. Dotykový displej s úhlopříčkou min 10" s vysokým rozlišením a intuitivním grafickým zobrazením, centrální otočné ovládací kolečko s funkcí potvrzení. Knihovna min. 300 varných programů o alespoň 10 krocích s grafickým zobrazením a nápovědou. Automatické paralelní vaření až 20 různých pokrmů najednou s indikací vyjmutí pokrmu z konkrétního zásuvu s označením zásuvu a času. ECO funkce pro snížení spotřeby energie. Plně automatické mytí varné komory s minimálně 7 mycími programy a programem sanitizace. Program odvápnění. Autodiagnostika závad. Automatické předehřátí a zchlazení. Ovládání a monitorování konvektomatu možné i na dálku přes smartphone nebo tablet se systémem Android nebo iOS. Připojení Wi-Fi, komunikace s PC na dálku s možností sledování všech provozních parametrů, online aktualizace softwaru, online hlášení požadovaných servisních úkonů. Připojení do cloudu s možností online synchronizace receptur a programů s dalšími konvektomaty v síti. Možnost downloadu/uploadu HACCP dat či receptů skrz USB. Zařízení schváleno pro provoz bez dozoru. Možnost provozu bez změkčovače vody. Konstrukce z oceli AISI304. Zavážecí vozík se zásuvy umožňující zakládání GN 1/1, GN 2/3, GN 1/3 a GN 1/2 bez dalšího příslušenství. Osvětlení varné komory LED. Dveře s alespoň dvojitým zasklením temperovaným sklem. Oplachová sprcha. Příkon el. 34-38 kW/400V. Uchazeč doloží v nabídce certifikaci vydanou výrobcem nebo oficiálním dovozcem, která uchazeče opravňuje k prodeji a servisu nabízeného zařízení.</t>
  </si>
  <si>
    <t>Pol158</t>
  </si>
  <si>
    <t>Instalace gastrto zařízení č. 129.15 Elektrický konvektomat s kapacitou 2Ox GN 1/1. Instalce zařízení v gastroprovozu Opočno, demontáž v gastro provozu Opočno, přesun do gastro provozu Rychnov nad kněžnou, instalace v gastro provozu Rychnov nad Kněžnou.</t>
  </si>
  <si>
    <t>210</t>
  </si>
  <si>
    <t>Poznámka k položce:_x000d_
kus</t>
  </si>
  <si>
    <t>129.16</t>
  </si>
  <si>
    <t>Šokový zchlazovač/zmrazovač s kapacitou 10x GN1/1.</t>
  </si>
  <si>
    <t>212</t>
  </si>
  <si>
    <t>Poznámka k položce:_x000d_
max. 800x1100x1900_x000d_
Šokový zchlazovač/zmrazovač s kapacitou 10x GN1/1. Výkon šokového chlazení: min. 45kg zchlazení z +90°C na +3°C během max. 90 minut (teplota měřena v jádru suroviny). Výkon šokového zmrazení: min. 25 kg zmrazení z +90°C na -18°C během max. 240 minut (teplota měřena v jádru suroviny). Elektronický ovládací panel. Vícebodová vyhřívaná vpichová sonda. Teplota dosažitelná v komoře až -40°C. Systém automaticky řízených cyklů šokového zchlazení nebo zmražení, řízených sondou nebo časem. Nekonečný chladící/mrazící program, automatické programy, knihovna min. 50 přednastavených programů, specializované cykly pro konzervaci potravin, rozmrazování potravin, kynutí, cyklus umožňující individuální řízení každého zásuvu zvlášť, možnost uložení a rychlé vyvolání oblíbených programů, možnost programování. Systém automatického konzervačního programu spouštěného po ukončení každého cyklu. HACCP. Šetrná ventilace zabezpečující tok vzduchu bez kontaktu s potravinou. Chlazení vzduchem. Elektrické odmrazování. Chladivo R452a, případně vhodné dle aktuální legislativy. Konstrukce komory z jednoho kusu, komora se zaoblenými vnitřními rohy. Nerezové madlo dveří, vyjímatelné dveřní těsnění, výhřev dveřního rámu. Magnetické dveřní čidlo zastavující chod ventilátoru při otevření dveří. 4 nohy. Chladící výkon min. 3000 W. Rozměr max. 800x1100x1900 mm</t>
  </si>
  <si>
    <t>129.17</t>
  </si>
  <si>
    <t>214</t>
  </si>
  <si>
    <t>129.18</t>
  </si>
  <si>
    <t>Nerezový stůl se dřezem, spodní police, zadní lem</t>
  </si>
  <si>
    <t>216</t>
  </si>
  <si>
    <t xml:space="preserve">Poznámka k položce:_x000d_
600x700x900_x000d_
Nerezový stůl se dřezem, spodní police, zadní lem. Použitá ocel třídy min. DIN 1.4301, vysoce kvalitní nemagnetická plně nerezová ocel AISI304 18/10. Kostra stolu je svařena z nerezových uzavřených profilů min. 35x35x1,2 mm. Výšková stavitelnost +/-20 mm. Zadní nohy jsou opatřeny uzemňovacími šrouby. Pracovní deska tloušťky min. 40 mm s tloušťkou plechu min. 1,2 mm, s prolisem.  Dřez  lisovaný 400x500 mm, hloubky  300 mm, zadní lem 40 mm, otvor pro baterii. Spodní plná police ve výšce 150mm, max. celoplošné zatížení police 80 kg.</t>
  </si>
  <si>
    <t>129.18a</t>
  </si>
  <si>
    <t>218</t>
  </si>
  <si>
    <t>129.19</t>
  </si>
  <si>
    <t>STÁVAJÍCÍ nerezový pracovní stůl, spodní police, bez lemu (ozn. RK4/01152) - NEOCEŇOVAT</t>
  </si>
  <si>
    <t>220</t>
  </si>
  <si>
    <t>129.20</t>
  </si>
  <si>
    <t>Nerezová konzola pro zavěšení náčiní</t>
  </si>
  <si>
    <t>222</t>
  </si>
  <si>
    <t>Poznámka k položce:_x000d_
dl. 700</t>
  </si>
  <si>
    <t>129.22</t>
  </si>
  <si>
    <t>STÁVAJÍCÍ nerezový vozík se vsuny na GN - NEOCEŇOVAT</t>
  </si>
  <si>
    <t>226</t>
  </si>
  <si>
    <t>129.26</t>
  </si>
  <si>
    <t>STÁVAJÍCÍ nerezový pracovní stůl, spodní police, bez lemu (ozn. 94HM00230/01) - NEOCEŇOVAT</t>
  </si>
  <si>
    <t>234</t>
  </si>
  <si>
    <t>Poznámka k položce:_x000d_
1100x700x900</t>
  </si>
  <si>
    <t>129.27</t>
  </si>
  <si>
    <t>STÁVAJÍCÍ nerezový pracovní stůl, spodní police, zásuvka vpravo, bez lemu (ozn. RK4/01151) - NEOCEŇOVAT</t>
  </si>
  <si>
    <t>236</t>
  </si>
  <si>
    <t>Poznámka k položce:_x000d_
1400x700x900</t>
  </si>
  <si>
    <t>127 - STUDENÁ KUCHYN</t>
  </si>
  <si>
    <t>127 - STUDENÁ KUCHYNĚ (DOCHLAZOVANÁ MÍSTNOST)</t>
  </si>
  <si>
    <t>127.2</t>
  </si>
  <si>
    <t>Chladící stůl bez pracovní desky na GN, dvousekcový se 2x dveřmi, 4 páry vsunů na pro vložení GN1/1.</t>
  </si>
  <si>
    <t>242</t>
  </si>
  <si>
    <t xml:space="preserve">Poznámka k položce:_x000d_
1370x700x860_x000d_
Chladící stůl bez pracovní desky na GN, dvousekcový se 2x dveřmi, 4 páry vsunů na pro vložení GN1/1. Plně nerezová konstrukce AISI 304, povrchová úprava scotchbrite, opláštění stolu z nerezové oceli AISI304, vnitřní objem min. 250 litrů, narážecí magnetické vyměnitelné těsnění, pěnová izolace s tloušťkou min. 60mm,  tropikalizované provedení (pro okolní teplotu +40°C), výparník s nuceným oběhem, digitální ovládací panel, automatické odtávání  a odpařování kondenzátu horkým plynem, digitální termostat, rozsah teplot 0/+8°C, zaoblené vnitřní hrany, chladící agregát vlevo. Chladivo R290. Energetická třída A, roční spotřeba energie max. 600 kWh. Příkon el. max. 0,25 kW/230V.</t>
  </si>
  <si>
    <t>127.2a</t>
  </si>
  <si>
    <t>Nerezová pracovní deska na chladící stůl poz. 127.2, zadní lem. Použitý materiál nerezová ocel DIN 1.4301. Pracovní deska s tloušťkou min. 40mm a tloušťkou plechu min. 1,2 mm, zadní lem 40 mm.</t>
  </si>
  <si>
    <t>244</t>
  </si>
  <si>
    <t>Poznámka k položce:_x000d_
1370x700x40</t>
  </si>
  <si>
    <t>125</t>
  </si>
  <si>
    <t>127.5</t>
  </si>
  <si>
    <t>Chladící stůl bez pracovní desky na GN, dvousekcový se 2x dveřmi, 4 páry vsunů na pro vložení GN1/1</t>
  </si>
  <si>
    <t>250</t>
  </si>
  <si>
    <t xml:space="preserve">Poznámka k položce:_x000d_
1370x700x900_x000d_
Chladící stůl bez pracovní desky na GN, dvousekcový se 2x dveřmi, 4 páry vsunů na pro vložení GN1/1. Plně nerezová konstrukce AISI 304, povrchová úprava scotchbrite, opláštění stolu z nerezové oceli AISI304, vnitřní objem min. 250 litrů, narážecí magnetické vyměnitelné těsnění, pěnová izolace s tloušťkou min. 60mm,  tropikalizované provedení (pro okolní teplotu +40°C), výparník s nuceným oběhem, digitální ovládací panel, automatické odtávání  a odpařování kondenzátu horkým plynem, digitální termostat, rozsah teplot 0/+8°C, zaoblené vnitřní hrany, chladící agregát vlevo. Chladivo R290. Energetická třída A, roční spotřeba energie max. 600 kWh. Příkon el. max. 0,25 kW/230V.</t>
  </si>
  <si>
    <t>127.5a</t>
  </si>
  <si>
    <t>Nerezová pracovní deska na chladící stůl poz. 127.5, zadní lem. Použitý materiál nerezová ocel DIN 1.4301. Pracovní deska s tloušťkou min. 40mm a tloušťkou plechu min. 1,2 mm, zadní lem 40 mm.</t>
  </si>
  <si>
    <t>252</t>
  </si>
  <si>
    <t>127.6a</t>
  </si>
  <si>
    <t>256</t>
  </si>
  <si>
    <t>129</t>
  </si>
  <si>
    <t>127.7</t>
  </si>
  <si>
    <t>Chladící skříň na GN, objem min. 630l.</t>
  </si>
  <si>
    <t>258</t>
  </si>
  <si>
    <t>127.8</t>
  </si>
  <si>
    <t>260</t>
  </si>
  <si>
    <t>131</t>
  </si>
  <si>
    <t>127.9</t>
  </si>
  <si>
    <t>262</t>
  </si>
  <si>
    <t>133</t>
  </si>
  <si>
    <t>127.11</t>
  </si>
  <si>
    <t>Elektrický poloautomatický nářezový stroj s uložením posuvného stolu našikmo, vhodný do nepřetržitých provozů, určen pro vysokou zátěž, průměr kotouče 300 mm, max. tl. plátku 30mm, regulace tl. plátku, zabudované brusné zařízení.</t>
  </si>
  <si>
    <t>266</t>
  </si>
  <si>
    <t>Poznámka k položce:_x000d_
Elektrický poloautomatický nářezový stroj s uložením posuvného stolu našikmo, vhodný do nepřetržitých provozů, určen pro vysokou zátěž, průměr kotouče 300 mm, max. tl. plátku 30mm, regulace tl. plátku, zabudované brusné zařízení. Počítadlo, 3 rychlosti krájení, 3 úrovně nastavení pojezdu. Příkon min. 0,3 kW/230V.</t>
  </si>
  <si>
    <t>128 - DIETNÍ KUCNYNĚ</t>
  </si>
  <si>
    <t>137</t>
  </si>
  <si>
    <t>128.1</t>
  </si>
  <si>
    <t>274</t>
  </si>
  <si>
    <t xml:space="preserve">Poznámka k položce:_x000d_
1100x700x900_x000d_
Nerezový pracovní stůl, dřez, spodní police, zadní a levý boční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vlevo dřez lisovaný  400x500 mm, hloubky 250 mm, zadní a levý boční lem 40 mm, otvor pro baterii. Spodní plná police ve výšce 150mm, max. celoplošné zatížení police 80 kg.</t>
  </si>
  <si>
    <t>128.1a</t>
  </si>
  <si>
    <t>276</t>
  </si>
  <si>
    <t>139</t>
  </si>
  <si>
    <t>128.2</t>
  </si>
  <si>
    <t>278</t>
  </si>
  <si>
    <t>Poznámka k položce:_x000d_
dl. 500</t>
  </si>
  <si>
    <t>128.3</t>
  </si>
  <si>
    <t xml:space="preserve">Plynový sporák se 4 hořáky. 1x hořák o výkonu min. 4 kW a průměru min. 75 mm, 3x hořák o výkonu min. 6 KW a průměru min. 110 mm. </t>
  </si>
  <si>
    <t>280</t>
  </si>
  <si>
    <t>Poznámka k položce:_x000d_
max. 800x730x900_x000d_
Plynový sporák se 4 hořáky. 1x hořák o výkonu min. 4 kW a průměru min. 75 mm, 3x hořák o výkonu min. 6 KW a průměru min. 110 mm. Plynulá regulace výkonu hořáku bez pevných výkonových stupňů. Vysoce účinné hořáky s dvojitou korunou (hořáky s výkonem min. 6 kW) a optimalizovaným spalováním, masivní litinové mřížky. Vše snadno vyjímatelné a umožňujíící strojové mytí v myčce. Hořáky s Venturiho trubicí pro optimální rozptyl plamene a redukci CO2. Celonerezová konstrukce z oceli AISI304, tloušťka plechu pracovní desky 2 mm. Deska pod hořáky lisovaná z jednoho kusu, vysnížená se zaoblenými rohy pro snadné čištění. Pilotní hořák s ochranou proti zhasnutí. Kovové ovládací knoflíky s izolací zabraňující průniku vody. Servisní přístup zepředu. Příkon plyn min. 22 kW. Otevřená podstava s nohama.</t>
  </si>
  <si>
    <t>141</t>
  </si>
  <si>
    <t>128.4</t>
  </si>
  <si>
    <t>Neutrální díl varného bloku s čelní profilací dle sousedící varné technologie. Použitý materiál nerezová ocel DIN 1.4301. Otevřený bez dvířek, opláštení ze tří stan, odskočené zadní nohy 100 mm, v pracovní desce otvor pro napouštěcí rameno na vodu.</t>
  </si>
  <si>
    <t>282</t>
  </si>
  <si>
    <t>Poznámka k položce:_x000d_
500x730x900</t>
  </si>
  <si>
    <t>128.4a</t>
  </si>
  <si>
    <t>Napouštěcí rameno na vodu, jedna voda.</t>
  </si>
  <si>
    <t>284</t>
  </si>
  <si>
    <t>143</t>
  </si>
  <si>
    <t>128.5</t>
  </si>
  <si>
    <t xml:space="preserve">Plynová pánev s manuálním vyklápěním, s objemem min. 60l.  Celonerezová konstrukce AISI 304, nerezová vana, dno tloušťky min. 10 mm, zaoblené rohy</t>
  </si>
  <si>
    <t>286</t>
  </si>
  <si>
    <t xml:space="preserve">Poznámka k položce:_x000d_
max. 800x730x900_x000d_
Plynová pánev s manuálním vyklápěním, s objemem min. 60l.  Celonerezová konstrukce AISI 304, nerezová vana, dno tloušťky min. 10 mm, zaoblené rohy. Ohřev pomocí plynového hořáku s elektronickým zapalováním. Nastavitelný rozsah teplot v rozmezí alespoň 90-290°C. Jemně vyspádované dno k přední straně pánve a prolis pro usnadnění vypouštění. Napouštění vody přímo ve vaně bez napouštěcího ramínka, ovládané tlačítkem z přední strany pánve. Bezpečnostní termostat. Celokovové ovládací prvky s izolací proti vniknutí vody. Krytí IPX4. 4 nohy. Příkon 14-16 kW.</t>
  </si>
  <si>
    <t>128.6</t>
  </si>
  <si>
    <t xml:space="preserve">Plynový kotel o objemu min. 60l, nepřímý ohřev skrze meziplášť. Konstrukce z oceli AISI304. </t>
  </si>
  <si>
    <t>288</t>
  </si>
  <si>
    <t xml:space="preserve">Poznámka k položce:_x000d_
max. 800x730x900_x000d_
Plynový kotel o objemu min. 60l, nepřímý ohřev skrze meziplášť. Konstrukce z oceli AISI304. Varná nádoba průměru min. 43 cm z oceli AISI 304 se zaoblenými rohy a jemným vyspádováním směrem k výpusti pro snadné vyprázdnění kotle. 2" vypouštěcí ventil. Pracovní deska s prolisem pro zachycení tekutin, výpust v desce. Vzadu uchycené vyvážené víko z oceli AISI 304. Napouštěcí ramínko, kohoutky pro napouštění teplou i studenou vodou. Elektronické zapalování s možností manuálního zapálení v případě výpadku proudu. Plynulé nastavení výkonu bez pevně daných výkonových stupňů. Krytí IPX4.  Příkon 12-14 kW/400V.</t>
  </si>
  <si>
    <t>128.8</t>
  </si>
  <si>
    <t>STÁVAJÍCÍ el. konvektomat 10x GN1/1 s podstavou (ozn. 94HM00321). Demontáž, montáž.</t>
  </si>
  <si>
    <t>292</t>
  </si>
  <si>
    <t>Poznámka k položce:_x000d_
STÁVAJÍCÍ el. konvektomat 10x GN1/1 s podstavou (ozn. 94HM00321). Demontáž, montáž. Stávající el. konvektoma bude demontován z gastroprovozu v Rychnově nad Kněžnou, převezen do gastroprovozu Opočno a instalován. Po provedení rekonstrukce bude z gastro provozu Opočno demontován, převezen do gastroprovozu v Rychnově nad Kněžnou a instalován.</t>
  </si>
  <si>
    <t>147</t>
  </si>
  <si>
    <t>128.9</t>
  </si>
  <si>
    <t>STÁVAJÍCÍ šoker 5xGN1/1 (ozn. 94HM00223/01) - NEOCEŇOVAT</t>
  </si>
  <si>
    <t>294</t>
  </si>
  <si>
    <t>128.12</t>
  </si>
  <si>
    <t>300</t>
  </si>
  <si>
    <t>151</t>
  </si>
  <si>
    <t>128.13</t>
  </si>
  <si>
    <t>302</t>
  </si>
  <si>
    <t>Poznámka k položce:_x000d_
1300x500x120_x000d_
Nerezová podlahová vpusť s vyjímatelným roštem, vana z nerezového plechu tlušťky. min. 1,25 mm, zápachová uzávěra, hrana vpusti dle podlahy (dlažba, PVC), protiskluzový rošt z nerezového plechu tloušťky min. 2 mm. Hloubka vany 60 - 100 mm (upřesní stavba). Celý sifon musí být vyjímatelný, včetně vyjímatelného sítka (sifon pevně navařený k vaně je nepřípustný). Odpad DN 100, napojení spodní. Provedení koordinovat se stavebním projektem a skladbou podlahy.</t>
  </si>
  <si>
    <t>131 - TABLETOVACÍ LI</t>
  </si>
  <si>
    <t>131 - TABLETOVACÍ LINKA</t>
  </si>
  <si>
    <t>131.1</t>
  </si>
  <si>
    <t xml:space="preserve">Pásový dopravník délky 8000 mm s koncovou optoelektronickou závorou, opatřený 8 ks elektrických zásuvek 230V/16A/2,5 kW, </t>
  </si>
  <si>
    <t>308</t>
  </si>
  <si>
    <t>Poznámka k položce:_x000d_
8000x500x900_x000d_
Pásový dopravník délky 8000 mm s koncovou optoelektronickou závorou, opatřený 8 ks elektrických zásuvek 230V/16A/2,5 kW, opláštění a konstrukce dopravníku z nerezové oceli DIN 1.4301 tloušťky min. 2 mm. El. přípojení 230V / 3,8 kW pro pohon dopravníku. Dopravníkový pás šířky min. 400mm . Pás bude na konci osazen el. zásuvkou 3,1 kW/230V, plynulá regulace pohonu dopravníku, možnost nastavení rychlosti v rozmezí 0-10 / min. Rozměr 8000x500x900 mm.</t>
  </si>
  <si>
    <t>131.3</t>
  </si>
  <si>
    <t>Vyhřívaný dvouplášťový mobilní zásobník na polévkové misky a talíře dvoutubusový, s dvěma šachtami s kapacitou min. 150 misek s průměrem 120 mm,</t>
  </si>
  <si>
    <t>312</t>
  </si>
  <si>
    <t>Poznámka k položce:_x000d_
max. 1080x550x900_x000d_
Vyhřívaný dvouplášťový mobilní zásobník na polévkové misky a talíře dvoutubusový, s dvěma šachtami s kapacitou min. 150 misek s průměrem 120 mm, materiál nerezová ocel AISI304, 4x otočné kolečko s průměrem 125mm z toho 2x s brzdou, regulace teploty vyhřívání v rozmezí alespoň 35-100 ° C. Plynulý zdvih zvedací plošiny v šachtě zajištěn tažnými pružinami. Rozměr max. 1080x550x900 mm.Přívodní kabel délky 2 metry s vidlicí, příkon el. min. 2 kW/230V.</t>
  </si>
  <si>
    <t>131.5</t>
  </si>
  <si>
    <t>STÁVAJÍCÍ Ohřevná mobilní vana 3x GN1/1 (ozn. RK4/01262) - NEOCEŇOVAT</t>
  </si>
  <si>
    <t>316</t>
  </si>
  <si>
    <t>Poznámka k položce:_x000d_
1210x650x900</t>
  </si>
  <si>
    <t>131.7</t>
  </si>
  <si>
    <t>STÁVAJÍCÍ vozík na koše 500x650 mm - NEOCEŇOVAT</t>
  </si>
  <si>
    <t>320</t>
  </si>
  <si>
    <t>161</t>
  </si>
  <si>
    <t>131.7a</t>
  </si>
  <si>
    <t>Koš drátěný 500x500 mm pro víčka tabletového systému, výška koše min. 120 mm</t>
  </si>
  <si>
    <t>322</t>
  </si>
  <si>
    <t>Poznámka k položce:_x000d_
500x500x130</t>
  </si>
  <si>
    <t>163</t>
  </si>
  <si>
    <t>131.9</t>
  </si>
  <si>
    <t xml:space="preserve">Nerezový bateriový tabletový transportní vozík pro tablety s aktivním ohřevem s opláštěním, </t>
  </si>
  <si>
    <t>326</t>
  </si>
  <si>
    <t xml:space="preserve">Poznámka k položce:_x000d_
max. 1200x800x1600_x000d_
Nerezový bateriový tabletový transportní vozík pro tablety s aktivním ohřevem s opláštěním, materiál vozíku - ocel AISI304, lisované bočnice a mezistěny, dvouplášťové robustní provedení s tepelnou izolací obvodových stěn, dveří i stropu, kapacita vozíku 21 ks aktivních tabletů (3 sloupce po 7 kusech o rozměru tabletu max. 530x325), napájení tabletů z integrovaného akumulátoru s kapacitou min. 100 Ah, dvojbodový uzávěr dveří se zámkem chráněný krytkou proti poškození při manipulaci s vozíkem, ve spodní části nárazník po celém obvodu, 4 svislá madla na v rozích vozíku, 4x kolečko s průměrem min. 160 mm, z toho 2x pevné a 2x otočné s brzdou, aretace tabletu ve vozíku pomocí zarážek, přívodní kabel o délce min. 2m, aretace otevřených dveří, ohrádka na střeše vozíku, držák karet, sběrná schránka na identifikační karty tabletů. Součástí vozíku bude přenosná nabíječka.  Příkon el. min. 1,7 kW/230V, rozměr vozíku max. 1200x800x1600 mm.</t>
  </si>
  <si>
    <t>131.10</t>
  </si>
  <si>
    <t>328</t>
  </si>
  <si>
    <t xml:space="preserve">Poznámka k položce:_x000d_
max. 1200x800x1850_x000d_
Nerezový bateriový tabletový transportní vozík pro tablety s aktivním ohřevem s opláštěním, materiál vozíku - ocel AISI304, lisované bočnice a mezistěny, dvouplášťové robustní provedení s tepelnou izolací obvodových stěn, dveří i stropu, kapacita vozíku 24 ks aktivních tabletů (3 sloupce po 8 kusech o rozměru tabletu max. 530x325), napájení tabletů z integrovaného akumulátoru s kapacitou min. 100 Ah, dvojbodový uzávěr dveří se zámkem chráněný krytkou proti poškození při manipulaci s vozíkem,ve spodní části nárazník po celém obvodu, 4 svislá madla na v rozích vozíku, 4x kolečko s průměrem min. 160 mm, z toho 2x pevné a 2x otočné s brzdou, aretace tabletu ve vozíku pomocí zarážek, přívodní kabel o délce min. 2m, aretace otevřených dveří, ohrádka na střeše vozíku, držák karet, sběrná schránka na identifikační karty tabletů. Součástí vozíku bude přenosná nabíječka.  Příkon el. min. 1,7 kW/230V, rozměr vozíku max. 1200x800x1850 mm.</t>
  </si>
  <si>
    <t>165</t>
  </si>
  <si>
    <t>131.11</t>
  </si>
  <si>
    <t>330</t>
  </si>
  <si>
    <t xml:space="preserve">Poznámka k položce:_x000d_
max. 1000x800x1600_x000d_
Nerezový bateriový tabletový transportní vozík pro tablety s aktivním ohřevem s opláštěním, materiál vozíku - ocel AISI304, lisované bočnice a mezistěny, dvouplášťové robustní provedení s tepelnou izolací obvodových stěn, dveří i stropu, kapacita vozíku 14 ks aktivních tabletů (2 sloupce po 7 kusech o rozměru tabletu max. 530x325), napájení tabletů z integrovaného akumulátoru s kapacitou min. 100 Ah, dvojbodový uzávěr dveří se zámkem chráněný krytkou proti poškození při manipulaci s vozíkem, ve spodní části nárazník po celém obvodu, 4 svislá madla na v rozích vozíku, 4x kolečko s průměrem min. 160 mm, z toho 2x pevné a 2x otočné s brzdou, aretace tabletu ve vozíku pomocí zarážek, přívodní kabel o délce min. 2m, aretace otevřených dveří, ohrádka na střeše vozíku, držák karet, sběrná schránka na identifikační karty tabletů. Součástí vozíku bude přenosná nabíječka.  Příkon el. min. 1,7 kW/230V, rozměr vozíku max. 1000x800x1600 mm.</t>
  </si>
  <si>
    <t>131.12</t>
  </si>
  <si>
    <t>332</t>
  </si>
  <si>
    <t>Poznámka k položce:_x000d_
max. 1200x800x1850_x000d_
Nerezový bateriový tabletový transportní vozík pro tablety s aktivním ohřevem s opláštěním, materiál vozíku - ocel AISI304, lisované bočnice a mezistěny, dvouplášťové robustní provedení s tepelnou izolací obvodových stěn, dveří i stropu, kapacita vozíku 30 ks aktivních tabletů (3 sloupce po 10 kusech o rozměru tabletu max. 530x325), napájení tabletů z integrovaného akumulátoru s kapacitou min. 100 Ah, dvojbodový uzávěr dveří se zámkem chráněný krytkou proti poškození při manipulaci s vozíkem, ve spodní části nárazník po celém obvodu, 4 svislá madla na v rozích vozíku, 4x kolečko s průměrem min. 160 mm, z toho 2x pevné a 2x otočné s brzdou, aretace tabletu ve vozíku pomocí zarážek, přívodní kabel o délce min. 2m, aretace otevřených dveří, ohrádka na střeše vozíku, držák karet, sběrná schránka na identifikační karty tabletů. Součástí vozíku bude přenosná nabíječka. Příkon el. min. 2,3 kW/230V, rozměr vozíku max. 1200x800x1850 mm.</t>
  </si>
  <si>
    <t>167</t>
  </si>
  <si>
    <t>131.13</t>
  </si>
  <si>
    <t xml:space="preserve">Banketový nerezový transportní vozík na min. 15x GN2/1 se zvlhčováním, dvouplášťové izolované provedení, </t>
  </si>
  <si>
    <t>334</t>
  </si>
  <si>
    <t>Poznámka k položce:_x000d_
max. 900x1000x2000_x000d_
Banketový nerezový transportní vozík na min. 15x GN2/1 se zvlhčováním, dvouplášťové izolované provedení, materiál vozíku - nerezová ocel AISI304, digitální termostat, snadno viditelný displej na čelní straně vozíku, dno vozíku s nádobkou a ohřevem vody pro zvlhčování prostoru vozíku, rohové nárazníky, lisované hygienické vsuny s roztečí min. 75mm, vnitřní cirkulace vzduchu, klika se zámkem, 4x otočné kolečko s průměrem min. 125mm z toho 2x s brzdou, regulovatelná vnitřní teplota v rozmezí alespoň 30°-90°C. Příkon el. min. 2 kW/230V. Rozměr max. 900x1000x2000 mm.</t>
  </si>
  <si>
    <t>131.14</t>
  </si>
  <si>
    <t xml:space="preserve">Chlazený nerezový transportní vozík dvouplášťový izolovaný. Chlazení ventilátorem. </t>
  </si>
  <si>
    <t>336</t>
  </si>
  <si>
    <t xml:space="preserve">Poznámka k položce:_x000d_
max 780x950x1800_x000d_
Chlazený nerezový transportní vozík dvouplášťový izolovaný. Chlazení ventilátorem. Z chromniklové oceli 18/10. Přívodní kabel 2 m s vidlicí. Jednokřídlé uzamykatelné dveře s těsněním, otevíratelné do 270°. Lisované/bodované bočnice. Trubkové madlo. Základní rozměr gastronádob GN 1/1-100. Odkládací zásuvka. Elektronický termostat pro nastavení teploty. Napájení vozíku je max 230V. Chlazení od min  +5 do +15 °C. Kolečka prům. min 160 mm - 2× otočná s brzdou, 2× pevná Kapacita: max. 30 x GN 1/1-65 nebo 15 x GN 2/1-65. Příkon el. min. 0,4 kW/230V. Rozměr max 780x950x1800 mm.</t>
  </si>
  <si>
    <t>169</t>
  </si>
  <si>
    <t>131.15</t>
  </si>
  <si>
    <t>338</t>
  </si>
  <si>
    <t>132 - MYTÍ TABLETOVÉ</t>
  </si>
  <si>
    <t>132 - MYTÍ TABLETOVÉHO SYSTÉMU</t>
  </si>
  <si>
    <t>179</t>
  </si>
  <si>
    <t>132.1</t>
  </si>
  <si>
    <t xml:space="preserve">Tunelový mycí automat čtyřnádržový s průběžným pásem a průchozím profilem min. 705x450 mm, umožňuje mytí 3 talířů průměru min. 230 mm v řadě vedle sebe. </t>
  </si>
  <si>
    <t>358</t>
  </si>
  <si>
    <t>Poznámka k položce:_x000d_
dl. max. 8500_x000d_
Tunelový mycí automat čtyřnádržový s průběžným pásem a průchozím profilem min. 705x450 mm, umožňuje mytí 3 talířů průměru min. 230 mm v řadě vedle sebe. Max. délka mycího stroje 8500 mm. Mycí stroj celonerezové konstrukce, plně dvouplášťové s tepelnou a zvukovou izolací. Konstrukce z nerezové oceli třídy AISI304. Nastavitelné nohy z nerezové oceli AISI304. Plně izolované bojlery z nerezové oceli, radiální mycí nádrže z nerezové oceli, nakloněné pro umožnění úplného vypuštění. Centralizovaná výpust. Kapacita mytí při maximální rychlosti posuvu pásu až 9000 talířů/hod. Kapacita mytí při dodržení normy DIN 10510 min. 6000 talířú/hod. Rychlost posuvu pásu nastavitelná v min. 5 krocích. Zakládací zóna o délce min. 1100 mm, předmycí modul o délce min 900 mm, 3x samostatný mycí modul o délce min. 900 mm, zóna trojitého oplachu, délka min. 600 mm, Sušící modul délky min. 900 mm, vybavený termickým a zároveň vysokorychlostním turbínovým sušením s min. 2 vysokorychlostními turbínami, s výkonem sušení alespoň 14 kW. Vykládací zóna o délce min. 1600 mm. Pásový dopravník o šířce min. 705 mm, vhodný pro zakládání všch dílů dodávaného tabletového systému. Zásuvná výška min. 440 mm. Ovládání a monitoring všech parametrů skrze barevný displej o rozměru min. 5,5“. Automatický samočistící program stroje včetně kompletní dezinfekce. Krytí IPX5. Ikony pro nejčastěji používané operace, komunikace v českém jazyce. Nepřetržité sledování všech provozních parametrů. Vestavěný ekonomizér mytí a oplachu, aktivující mytí nebo oplach pouze v případě přítomnosti nádobí v dané zóně. Plně nerezové povrchové filtry. Plně nerezová mycí ramena a trysky sestavená v blocích. Plně dvojstěnné dveře s mikrospínačem, vyvážené, se systémem zabraňujícím jejich spadnutí. Myčka bude vybavena vysoce účinným systémem zpětného získávání tepla s tepelným čerpadlem s úsporou energie ekvivalentu min. 9 kW, s průměrnou výstupní teplotou odpadního vzduchu nepřekračující 25°C. WiFi připojení pro přímé propojení a komunikaci s PC, tabletem či smartphonem, sledování, ukládání a export parametrů HACCP, připojení myčky do cloudu. Napojení na studenou upravenou vodu. Myčka musí být rozdělena na díly z důvodu způsobilosti k nastěhování na místo instalace.</t>
  </si>
  <si>
    <t>132.4</t>
  </si>
  <si>
    <t>364</t>
  </si>
  <si>
    <t>132a - MYTÍ VOZÍKŮ</t>
  </si>
  <si>
    <t>183</t>
  </si>
  <si>
    <t>132a.1</t>
  </si>
  <si>
    <t>366</t>
  </si>
  <si>
    <t>132a.2</t>
  </si>
  <si>
    <t>Nástěnná bubnová tlaková sprcha, vyroben z nerezové oceli AISI304, průměr základny minimálně 420 mm, vybavené samonavíjecí hadicí délky min. 15m. Tlaková rozstřikovací sprcha</t>
  </si>
  <si>
    <t>368</t>
  </si>
  <si>
    <t>185</t>
  </si>
  <si>
    <t>132a.2a</t>
  </si>
  <si>
    <t>Nástěnná páková baterie pro napojení bubnové sprchy poz. 132.2, pro dvě vody, rozteč 150 mm, bez napouštěcího ramínka, pro napojení hadice bubnu 1/2"</t>
  </si>
  <si>
    <t>370</t>
  </si>
  <si>
    <t>130 - VÝDEJ JÍDEL</t>
  </si>
  <si>
    <t>187</t>
  </si>
  <si>
    <t>130.2</t>
  </si>
  <si>
    <t>Nerezová výdejní stěna s pohledovým nerezovým opláštěním ze strany zákazníka - výdej jídel.</t>
  </si>
  <si>
    <t>374</t>
  </si>
  <si>
    <t xml:space="preserve">Poznámka k položce:_x000d_
1400x150x900_x000d_
Nerezová výdejní stěna s pohledovým nerezovým opláštěním ze strany zákazníka - výdej jídel. Na straně obsluhy  osazena 2x el. zásuvka 230V/16A (pro zapojení výdejní vany a ohřev. zásobníku na talíře). Konzoly pro osazení pojezdové dráhy na podnosy. Příprava pro osazení hyg. zákrtytu poz. 130.2a. Na straně zákazníka pohledové opláštění, na straně oblsuhy demontovatelné opláštění (přístup k zapojení el. zásuvek). Příprava kotvení do podlahy. Použitý materiál nerezová ocel DIN 1.4301.  Konstrukce z uzavřeného profilu min. 35x35x1,2 mm, nerezový plech tl. min. 1,2 mm. Pracovní deska s tloušťkou min. 40 mm a tloušťkou plechu min. 1,2 mm, vyztužena. Nohy opatřeny uzemňovacími šrouby, výšková stavitelnost +/- 20 mm.</t>
  </si>
  <si>
    <t>189</t>
  </si>
  <si>
    <t>130.3</t>
  </si>
  <si>
    <t>Nerezový výdejní pult s opláštěním z pohledové strany zákazníka - nápoje</t>
  </si>
  <si>
    <t>378</t>
  </si>
  <si>
    <t xml:space="preserve">Poznámka k položce:_x000d_
1650x800x900 (doměr dle skutečného rozměru výdejového okna)_x000d_
Nerezový výdejní pult s opláštěním z pohledové strany zákazníka - nápoje. Spodní police, vlevo příprava pro vsazení  vestavného zásobníku na koše 500x500 mm, vpravo vestavná odkapní vanička 750x200 mm s napojením na odpad, průchodka 60 mm v pracovní desce, osazená 2x el. zásuvka 230V/16A v konstrukci pod pracovní deskou (pro ohřevný termos a vířič nápojů). Konzoly pro osazení pojezdové dráhy na podnosy. Použitý materiál nerezová ocel DIN 1.4301.  Konstrukce z uzavřeného profilu min. 35x35x1,2 mm, nerezový plech tl. min. 1,2 mm. Pracovní deska s tloušťkou min. 40 mm s tloušťkou plechu min. 1,2 mm, vyztužena a podlepena omyvatelnou laminodeskou. Spodní plná police, max. celoplošné zatížení police 80 kg. Nohy opatřeny uzemňovacími šrouby, výšková stavitelnost +/- 20 mm.</t>
  </si>
  <si>
    <t>130.3a</t>
  </si>
  <si>
    <t xml:space="preserve">Vestavná podávací šachta na koše 500x500 mm. </t>
  </si>
  <si>
    <t>380</t>
  </si>
  <si>
    <t>Poznámka k položce:_x000d_
615x615x725_x000d_
Vestavná podávací šachta na koše 500x500 mm. Konstrukce je vyrobena z chromniklové oceli 18/10. Zvedací plošina umožňuje plynulý pohyb pomocí tažných pružin, které zajišťují udržování konstantní výškové úrovně vloženého koše. Podávací šachta samostatná, je určená k podávání košů. Rozměry vnitřní 508x508 mm, kapacita 6 košů - 500x500x115. Rozměr otvoru pro vestavbu 595x595 mm. Součástí dodávky je 6 ks plastových košů rozměru 500x500 mm</t>
  </si>
  <si>
    <t>191</t>
  </si>
  <si>
    <t>130.4</t>
  </si>
  <si>
    <t xml:space="preserve">Nerezový výdejní pult s opláštěním z pohledové strany zákazníka - chlazená vitrína. </t>
  </si>
  <si>
    <t>382</t>
  </si>
  <si>
    <t xml:space="preserve">Poznámka k položce:_x000d_
1300x800x900_x000d_
Nerezový výdejní pult s opláštěním z pohledové strany zákazníka - chlazená vitrína. Spodní police, osazená 1x el. zásuvka 230V/16A v konstrukci pod pracovní deskou (pro chladící vitrínu). Konzoly pro osazení pojezdové dráhy na podnosy. Použitý materiál nerezová ocel DIN 1.4301.  Konstrukce z uzavřeného profilu min. 35x35x1,2 mm, nerezový plech tl. min. 1,2 mm. Pracovní deska s tloušťkou min. 40 mm s tloušťkou plechu min. 1,2 mm, vyztužena a podlepena omyvatelnou laminodeskou. Spodní plná police, max. celoplošné zatížení police 80 kg. Nohy opatřeny uzemňovacími šrouby, výšková stavitelnost +/- 20 mm.</t>
  </si>
  <si>
    <t>130.5</t>
  </si>
  <si>
    <t>Pojezdová dráha na podnosy trubková, 4x trubka průměru min. 25 mm, celková šířka 330 mm.</t>
  </si>
  <si>
    <t>384</t>
  </si>
  <si>
    <t>Poznámka k položce:_x000d_
dl. 6750 (doměr dle skutečného rozměru výdjových oken)</t>
  </si>
  <si>
    <t>193</t>
  </si>
  <si>
    <t>130.6</t>
  </si>
  <si>
    <t>Prosklená stolní chladicí vitrína samoobslužná, s agregátem z pohledu obsluhy vlevo na boku k umístění na pracovní plochu, statické chlazení.</t>
  </si>
  <si>
    <t>386</t>
  </si>
  <si>
    <t xml:space="preserve">Poznámka k položce:_x000d_
1200x500x650_x000d_
Prosklená stolní chladicí vitrína samoobslužná, s agregátem z pohledu obsluhy vlevo na boku k umístění na pracovní plochu, statické chlazení. Celonerezová konstrukce,  výklopná dvířka na straně zákazníka, spodní nerezové dno, dvě skleněné police (s možností nastavení výšky polic, přičemž nejnižší rozteč polic musí být alespoň 150 mm), statické chlazení, chladivo R290. Rozsah teplot v rozmezí alespoň +2/+8°C, automatické odtávání, digitální ukazatel teploty, vypínač ON/OFF, LED osvětlení, skleněné police z kaleného skla o síle alespoň 6 mm, dvojité zasklení. Příkon el max. 250W/230V</t>
  </si>
  <si>
    <t>130.11</t>
  </si>
  <si>
    <t>STÁVAJÍCÍ ohřevná skříň na GN (ozn. 94HM00384/04) - NEOCEŇOVAT</t>
  </si>
  <si>
    <t>396</t>
  </si>
  <si>
    <t>199</t>
  </si>
  <si>
    <t>130.12</t>
  </si>
  <si>
    <t xml:space="preserve">Chladící skříň na GN, objem min. 630l. </t>
  </si>
  <si>
    <t>398</t>
  </si>
  <si>
    <t>130.13</t>
  </si>
  <si>
    <t>Nerezový pracovní stůl skříňový, dřez a umývátko, spodní police, posuvná dvířka, zadní lem</t>
  </si>
  <si>
    <t>400</t>
  </si>
  <si>
    <t>Poznámka k položce:_x000d_
1400x700x900_x000d_
Nerezový pracovní stůl skříňový, dřez a umývátko, spodní police, posuvná dvířka, zadní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vpravo umývátko lisované cca 300x400 mm a dřez lisovaný 400x500 mm, hloubky 250 mm, zadní lem 40 mm, otvor pro baterie. Spodní plná police ve výšce 150mm, max. celoplošné zatížení police 80 kg. Čelní posuvná dvířka. Opláštění obě boční, bez zadního opláštění.</t>
  </si>
  <si>
    <t>201</t>
  </si>
  <si>
    <t>130.13a</t>
  </si>
  <si>
    <t>402</t>
  </si>
  <si>
    <t>130.14</t>
  </si>
  <si>
    <t>Nerezový pracovní stůl skříňový, zásuvkový blok, spodní police, posuvná dvířka, zadní lem</t>
  </si>
  <si>
    <t>404</t>
  </si>
  <si>
    <t xml:space="preserve">Poznámka k položce:_x000d_
1400x700x900_x000d_
Nerezový pracovní stůl skříňový, zásuvkový blok, spodní police, posuvná dvířka, zadní lem. Použitý materiál nerezová ocel DIN 1.4301. Kostra svařená z uzavřených profilů min. 35x35x1,2mm, zadní nohy opatřeny uzemňovacími šrouby, výšková stavitelnost +/- 20mm. Pracovní deska s tloušťkou min. 40mm a tloušťkou plechu min. 1,2 mm, vyztužena a podlepena omyvatelnou laminodeskou, zadní lem 40 mm. Vlevo zásuvkový blok (3x zásuvka na GN1/1),  s kvalitním výsuvem, nosnost zásuvky min. 45 kg. Spodní plná police ve výšce 150mm, max. celoplošné zatížení police 80 kg. Čelní posuvná dvířka. Opláštění obě boční a zadní.</t>
  </si>
  <si>
    <t>205</t>
  </si>
  <si>
    <t>130.17</t>
  </si>
  <si>
    <t>STÁVAJÍCÍ vozík na plata a příbory (ozn. RK/01164) - NEOCEŇOVAT</t>
  </si>
  <si>
    <t>410</t>
  </si>
  <si>
    <t>121 - MYTÍ STOLNÍHO</t>
  </si>
  <si>
    <t>121 - MYTÍ STOLNÍHO NÁDOBÍ</t>
  </si>
  <si>
    <t>207</t>
  </si>
  <si>
    <t>120.1</t>
  </si>
  <si>
    <t xml:space="preserve">Nerezový přiváděcí stůl k mycímu stroji, dřez 500x400x250 mm  vpravo</t>
  </si>
  <si>
    <t>414</t>
  </si>
  <si>
    <t xml:space="preserve">Poznámka k položce:_x000d_
1200x700x850_x000d_
Nerezový přiváděcí stůl k mycímu stroji, dřez 500x400x250 mm  vpravo. Použitý materiál nerezová ocel DIN 1.4301. Kostra svařená z uzavřených profilů min. 35x35x1,2 mm, zadní nohy opatřeny uzemňovacími šrouby, výšková stavitelnost +/- 20mm. Pracovní deska s tloušťkou min. 40mm a tloušťkou plechu min. 1,2mm, dráha pro vedení košů 500x500, otvor pro baterii, zadní lem min. 100 mm. Spodní plná police ve výšce 150mm, max. celoplošné zatížení police 80 kg. Kompatibilní s myčkou nádobí (originální napojení ).</t>
  </si>
  <si>
    <t>121.1a</t>
  </si>
  <si>
    <t>416</t>
  </si>
  <si>
    <t>209</t>
  </si>
  <si>
    <t>121.2</t>
  </si>
  <si>
    <t>Zdvihový mycí stroj na nádobí - rohové provedení, plně izolovaný dvouplášťový, koš 500x500 mm, rohové provedení.</t>
  </si>
  <si>
    <t>418</t>
  </si>
  <si>
    <t>Poznámka k položce:_x000d_
635x700x1885_x000d_
Zdvihový mycí stroj na nádobí - rohové provedení, plně izolovaný dvouplášťový, koš 500x500 mm, rohové provedení. Vyrobeno z nerezové oceli AISI304. Zásuvná výška min. 415 mm. Hlubokotažená mycí nádrž. Vestavěné odpadové čerpadlo. Odjímatelná nerezové spodní a vrchní mycí ramena, nezávislá nerezová oplachovací ramena. Vestavěný dávkovač mycí a oplachové chemie. Automatický start po zavření přístroje, termostop, tlakový bojler. Autodiagnostika závad. Digitální ovládací panel. Min. 3 mycí programy, kapacita mytí min. 1300 talířů/hod. Kapacita bojleru max. 12 litrů. El. příkon min. 11 kW/400V.</t>
  </si>
  <si>
    <t>121.3</t>
  </si>
  <si>
    <t>Nerezový koncový stůl k mycímu stroji s vedením košů 500x500</t>
  </si>
  <si>
    <t>420</t>
  </si>
  <si>
    <t>Poznámka k položce:_x000d_
1200x600x850_x000d_
Nerezový koncový stůl k mycímu stroji s vedením košů 500x500. Použitý materiál nerezová ocel DIN 1.4301. Kostra svařená z uzavřených profilů min. 35x35x1,2 mm, zadní nohy opatřeny uzemňovacími šrouby, výšková stavitelnost +/- 20mm. Pracovní deska s tloušťkou min. 40mm, a tloušťkou plechu min. 1,2 mm, vyztužena, dráha pro vedení košů 500x500, bez lemu. Spodní plná police ve výšce 150mm, max. celoplošné zatížení police 80 kg. Kompatibilní s myčkou nádobí (originální napojení)</t>
  </si>
  <si>
    <t>121.5</t>
  </si>
  <si>
    <t>424</t>
  </si>
  <si>
    <t>121.7</t>
  </si>
  <si>
    <t xml:space="preserve">Nerezová podlahová vpusť s vyjímatelným roštem, vana z nerezového plechu tlušťky. min. 1,25 mm, </t>
  </si>
  <si>
    <t>428</t>
  </si>
  <si>
    <t>PŘESUNY ZAŘÍZENÍ</t>
  </si>
  <si>
    <t>Pol159</t>
  </si>
  <si>
    <t>Přesun stávající tunelové myčky. Demontáž, montáž, demontáž a likvidace stávající tunelové myčky. Myčka bude v rámci gastroprovozu RK přesunuta na provizorní výdejné místo, zprovozněna a po dokončení rekonstrukce demontována a zlikvidována</t>
  </si>
  <si>
    <t>432</t>
  </si>
  <si>
    <t>217</t>
  </si>
  <si>
    <t>Pol160</t>
  </si>
  <si>
    <t>Konvektomat Angelo PO - 20 GN. Demontáž, přesun a montáž. Stávající konvektomat Angelo PO - 20 GN nacházející se v ONN Náchod bude přesunut do stravovacího provozu v Rychnově nad Kněžnou. Zde bude instalován a provozovám v rámci provizorní výdejny jídel.</t>
  </si>
  <si>
    <t>434</t>
  </si>
  <si>
    <t>Pol161</t>
  </si>
  <si>
    <t>Konvektomat RED FOC 10 GN. Demontáž, přesun a montáž. Stávající konvektomat Angelo PO - 20 GN nacházející se v ONN Náchod bude přesunut do stravovacího provozu v Rychnově nad Kněžnou. Zde bude instalován a provozovám v rámci provizorní výdejny jídel.</t>
  </si>
  <si>
    <t>436</t>
  </si>
  <si>
    <t>VRN - Vedlejší rozpo</t>
  </si>
  <si>
    <t>219</t>
  </si>
  <si>
    <t>Pol162</t>
  </si>
  <si>
    <t>Zařízení staveniště</t>
  </si>
  <si>
    <t>438</t>
  </si>
  <si>
    <t>Pol163</t>
  </si>
  <si>
    <t>Spolupráce s investorem a dodavatelem stavby (konzultace, kontrola připojovačích bodů atd.)</t>
  </si>
  <si>
    <t>440</t>
  </si>
  <si>
    <t>221</t>
  </si>
  <si>
    <t>Pol164</t>
  </si>
  <si>
    <t>Revize zařízení</t>
  </si>
  <si>
    <t>442</t>
  </si>
  <si>
    <t>D.1.4f - Plynová zařízení</t>
  </si>
  <si>
    <t xml:space="preserve">    723 - Zdravotechnika - vnitřní plynovod   </t>
  </si>
  <si>
    <t xml:space="preserve">    734 - Ústřední vytápění - armatury   </t>
  </si>
  <si>
    <t>723</t>
  </si>
  <si>
    <t xml:space="preserve">Zdravotechnika - vnitřní plynovod   </t>
  </si>
  <si>
    <t>723/1</t>
  </si>
  <si>
    <t>Membránový bezpečnostní uzávěr DN65 pro přetlak 1-5 kPa prostředí obyčejné PN16, provedení samostatný uzávěr řídící ventil nalevo ve směru toku media, DN65 - BAP DN-65-NT-B-PN16-Solo-L-230V</t>
  </si>
  <si>
    <t>723/2</t>
  </si>
  <si>
    <t>Dvoucestný elektromafnetický ventil EVPE 1065 DN 65 pro zemní plyn, bez proudu uzavřeno, P=65 W, U=230 V</t>
  </si>
  <si>
    <t>723/3</t>
  </si>
  <si>
    <t>Manometr pr. 160 mm, rozsah 0-6 kPa, 3.cest. zkušební kohout, tvarivka U, + montáž</t>
  </si>
  <si>
    <t>723/4</t>
  </si>
  <si>
    <t>Tlaková zkouška potrubí, zpracování revizní zprávy</t>
  </si>
  <si>
    <t>sb</t>
  </si>
  <si>
    <t>723111202</t>
  </si>
  <si>
    <t>Potrubí ocelové závitové černé bezešvé svařované běžné DN 15</t>
  </si>
  <si>
    <t>723111203</t>
  </si>
  <si>
    <t>Potrubí ocelové závitové černé bezešvé svařované běžné DN 20</t>
  </si>
  <si>
    <t>723111204</t>
  </si>
  <si>
    <t>Potrubí ocelové závitové černé bezešvé svařované běžné DN 25</t>
  </si>
  <si>
    <t>723111205</t>
  </si>
  <si>
    <t>Potrubí ocelové závitové černé bezešvé svařované běžné DN 32</t>
  </si>
  <si>
    <t>723111206</t>
  </si>
  <si>
    <t>Potrubí ocelové závitové černé bezešvé svařované běžné DN 40</t>
  </si>
  <si>
    <t>723150312</t>
  </si>
  <si>
    <t>Potrubí ocelové hladké černé bezešvé spojované svařováním tvářené za tepla D 57x3,2 mm</t>
  </si>
  <si>
    <t>723150313</t>
  </si>
  <si>
    <t>Potrubí ocelové hladké černé bezešvé spojované svařováním tvářené za tepla D 76x3,2 mm</t>
  </si>
  <si>
    <t>723150341</t>
  </si>
  <si>
    <t>Redukce zhotovená kováním přes 1 DN DN 32/20</t>
  </si>
  <si>
    <t>723150342</t>
  </si>
  <si>
    <t>Redukce zhotovená kováním přes 1 DN DN 40/25</t>
  </si>
  <si>
    <t>723150344</t>
  </si>
  <si>
    <t>Redukce zhotovená kováním přes 1 DN DN 65/40</t>
  </si>
  <si>
    <t>723150365</t>
  </si>
  <si>
    <t>Chránička D 38x2,6 mm</t>
  </si>
  <si>
    <t>723150369</t>
  </si>
  <si>
    <t>Chránička D 89x3,6 mm</t>
  </si>
  <si>
    <t>723150801</t>
  </si>
  <si>
    <t>Demontáž potrubí ocelové hladké svařované do D 32</t>
  </si>
  <si>
    <t>723150803</t>
  </si>
  <si>
    <t>Demontáž potrubí ocelové hladké svařované do D 76</t>
  </si>
  <si>
    <t>723190252</t>
  </si>
  <si>
    <t>Výpustky plynovodní vedení a upevnění DN 20</t>
  </si>
  <si>
    <t>723212104</t>
  </si>
  <si>
    <t>Mezipřírubová uzavírací klapka DN 65</t>
  </si>
  <si>
    <t>723214137</t>
  </si>
  <si>
    <t>Filtr plynový DN 65 PN 16 do 300°C těleso uhlíková ocel s vypouštěcí přírubou</t>
  </si>
  <si>
    <t>723219103</t>
  </si>
  <si>
    <t>Montáž armatur plynovodních přírubových DN 65 ostatní typ</t>
  </si>
  <si>
    <t>723231163</t>
  </si>
  <si>
    <t>Kohout kulový přímý G 3/4 PN 42 do 185°C plnoprůtokový s koulí DADO vnitřní závit těžká řada</t>
  </si>
  <si>
    <t>998723201</t>
  </si>
  <si>
    <t>Přesun hmot procentní pro vnitřní plynovod v objektech v do 6 m</t>
  </si>
  <si>
    <t>734</t>
  </si>
  <si>
    <t xml:space="preserve">Ústřední vytápění - armatury   </t>
  </si>
  <si>
    <t>734100811</t>
  </si>
  <si>
    <t>Demontáž armatury přírubové se dvěma přírubami do DN 50</t>
  </si>
  <si>
    <t>783220010RAC</t>
  </si>
  <si>
    <t xml:space="preserve">Nátěr kovových doplňkových konstrukcí syntetický dvojnásobný krycí s 2x emailováním   </t>
  </si>
  <si>
    <t>-1561904016</t>
  </si>
  <si>
    <t>783601715</t>
  </si>
  <si>
    <t>Odmaštění ředidlovým odmašťovačem potrubí DN do 50 mm</t>
  </si>
  <si>
    <t>-1174808036</t>
  </si>
  <si>
    <t>783601729</t>
  </si>
  <si>
    <t>Bezoplachové odrezivění potrubí přes DN 50 do DN 100 mm</t>
  </si>
  <si>
    <t>821465901</t>
  </si>
  <si>
    <t>783601733</t>
  </si>
  <si>
    <t>Odmaštění ředidlovým odmašťovačem potrubí přes DN 50 do DN 100 mm</t>
  </si>
  <si>
    <t>-1196801864</t>
  </si>
  <si>
    <t>783617613</t>
  </si>
  <si>
    <t>Krycí dvojnásobný syntetický samozákladující nátěr potrubí DN do 50 mm</t>
  </si>
  <si>
    <t>305396164</t>
  </si>
  <si>
    <t>783617633</t>
  </si>
  <si>
    <t>Krycí dvojnásobný syntetický samozákladující nátěr potrubí přes DN 50 do DN 100 mm</t>
  </si>
  <si>
    <t>-1730025973</t>
  </si>
  <si>
    <t>D.1.4g - MaR</t>
  </si>
  <si>
    <t xml:space="preserve">D1 - </t>
  </si>
  <si>
    <t>MaR dod - MaR - dodávka</t>
  </si>
  <si>
    <t xml:space="preserve">    D1 dod - Řídící systém</t>
  </si>
  <si>
    <t xml:space="preserve">    D2 dod - Periferie</t>
  </si>
  <si>
    <t xml:space="preserve">    D4 dod - Rozvaděč</t>
  </si>
  <si>
    <t xml:space="preserve">    D5 dod - KABELY, MONTÁŽNÍ A NOSNÝ MATERIÁL</t>
  </si>
  <si>
    <t>MaR mont - MaR - montáž</t>
  </si>
  <si>
    <t xml:space="preserve">    D2 mont - Periferie</t>
  </si>
  <si>
    <t xml:space="preserve">    D3 mont - Montážní práce - ostatní technologická zařízení</t>
  </si>
  <si>
    <t xml:space="preserve">    D4 mont - Rozvaděč</t>
  </si>
  <si>
    <t xml:space="preserve">    D5 mont - KABELY, MONTÁŽNÍ A NOSNÝ MATERIÁL</t>
  </si>
  <si>
    <t>D3 - Zprovoznění a ostatní náklady</t>
  </si>
  <si>
    <t>MaR dod</t>
  </si>
  <si>
    <t>MaR - dodávka</t>
  </si>
  <si>
    <t>D1 dod</t>
  </si>
  <si>
    <t>Řídící systém</t>
  </si>
  <si>
    <t>AS1</t>
  </si>
  <si>
    <t>Volně programovatelný řídící systém 24DI, 4DO+19RDO, 15AI, 6AO, RS232, RS485, Ethernet, Webserver</t>
  </si>
  <si>
    <t>-600737470</t>
  </si>
  <si>
    <t>ASC1</t>
  </si>
  <si>
    <t>Modul galvanicky oddělené RS485</t>
  </si>
  <si>
    <t>1207012892</t>
  </si>
  <si>
    <t>AS1.1,AS1.2,AS1.3</t>
  </si>
  <si>
    <t>Modul univerzálních vstupů 8x UI / analogových výstupú 8x AO 0-10V</t>
  </si>
  <si>
    <t>1855778120</t>
  </si>
  <si>
    <t>AS1.4</t>
  </si>
  <si>
    <t>Modul reléových výstupů 12x DO, spínací relé250V/4A</t>
  </si>
  <si>
    <t>-813133797</t>
  </si>
  <si>
    <t>AS1.5</t>
  </si>
  <si>
    <t>Modul digitálních vstupů 24x DI, 24V-AC/DC, galv. oddělení</t>
  </si>
  <si>
    <t>-873780927</t>
  </si>
  <si>
    <t>AS1-LCD</t>
  </si>
  <si>
    <t>Grafický terminál, TFT, 800x480 bodů, 7", dotyk., 2x RS485, Ethernet, SD, Webserver</t>
  </si>
  <si>
    <t>-1494365142</t>
  </si>
  <si>
    <t>DSW1</t>
  </si>
  <si>
    <t>5 portový průmyslový ethernetový switch, 10/100 Mbps, montáž na DIN lištu, napájení 24 V/DC</t>
  </si>
  <si>
    <t>11930413</t>
  </si>
  <si>
    <t>D2 dod</t>
  </si>
  <si>
    <t>Periferie</t>
  </si>
  <si>
    <t>TQi102</t>
  </si>
  <si>
    <t>Prostorové čidlo teploty, vlhkost, koncentrace CO2, RS485/Modbus, design ABB (Time), napájení 24V-DC</t>
  </si>
  <si>
    <t>-1174062072</t>
  </si>
  <si>
    <t>THi129,Thi131</t>
  </si>
  <si>
    <t>Prostorové čidlo relativní vlhkosti a teploty, 0...100%r.v./0...10V, -20...80°C/0...10V, nap. 24V/AC</t>
  </si>
  <si>
    <t>-1384235391</t>
  </si>
  <si>
    <t>OT1.1,OT1.2,OT2.1</t>
  </si>
  <si>
    <t>Interiérový ovladač, výstup 0…10V, napájení 15-30V-DC, IP40</t>
  </si>
  <si>
    <t>1283836541</t>
  </si>
  <si>
    <t>Ti130,Ti127,Ti147, T</t>
  </si>
  <si>
    <t>Snímač teploty pro venkovní prostředí s plastovou hlavicí, Ni1000, 6180ppm, IP65</t>
  </si>
  <si>
    <t>627962372</t>
  </si>
  <si>
    <t>T1.1,T1.2,T1.3,T1.4,</t>
  </si>
  <si>
    <t>Snímač teploty se stonkem a plastovou hlavicí, Ni1000, 6180ppm, 120mm, držák do VZT kanálu</t>
  </si>
  <si>
    <t>-979840741</t>
  </si>
  <si>
    <t>Snímač teploty se stonkem a plastovou hlavicí, Ni1000, 6180ppm, 120mm, včetně teplotní jímky vnitřní průměr 6,3mm, délka 100 mm, vnější závit M27x2, nerezová ocel</t>
  </si>
  <si>
    <t>1755235838</t>
  </si>
  <si>
    <t>T1.6,T2.6,TV2</t>
  </si>
  <si>
    <t>Příložný snímač teploty s plastovou hlavicí, Ni1000, 6180ppm</t>
  </si>
  <si>
    <t>1489098765</t>
  </si>
  <si>
    <t>Pa1</t>
  </si>
  <si>
    <t>Čidlo rel. tlaku kapalin 0…10 bar, nap. 11…30V/DC, výstup 0…10V, konektor DIN, závit G1/4"</t>
  </si>
  <si>
    <t>dP1.1,dP1.2,dP1.3, d</t>
  </si>
  <si>
    <t>Diferenční tlakový spínač 30...300 Pa, přepínací kontakt, včetně připojovací sady pro VZT jednotky</t>
  </si>
  <si>
    <t>Ts1.1,Ts2.1</t>
  </si>
  <si>
    <t>Termostat mrazové ochrany -10…15°C, kapilára 6m, přepínací kontakt</t>
  </si>
  <si>
    <t>RV2</t>
  </si>
  <si>
    <t>Servopohon otočný pro směšovací ventily do DN50, nap. 24V/AC, ovl. 0-10V</t>
  </si>
  <si>
    <t>174379477</t>
  </si>
  <si>
    <t>RV2.1</t>
  </si>
  <si>
    <t>Otočný směšovací ventil PN10, DN25, Kvs10 vnější závit, včetně šroubení</t>
  </si>
  <si>
    <t>-704150920</t>
  </si>
  <si>
    <t>MK1.1,MK1.2,MK2.1, M</t>
  </si>
  <si>
    <t>Servopohon pro VZT klapky, 0-90°, 10Nm, nap. 24V/AC, ovl. 2p., havarijní funkce</t>
  </si>
  <si>
    <t>OP142a,OP142b, OP144</t>
  </si>
  <si>
    <t>Plastová skříňka pro povrchovou montáž, IP67, 1 montážní místo,</t>
  </si>
  <si>
    <t>Poznámka k položce:_x000d_
-tlačítkový ovl. prosvětlený-zelený, kontakty 1x1Z, LED 24V/AC-DC</t>
  </si>
  <si>
    <t>OP1.1,OP2.1</t>
  </si>
  <si>
    <t>Plastová skříňka pro povrchovou montáž, IP67, 2x montážní místo,</t>
  </si>
  <si>
    <t>Poznámka k položce:_x000d_
-tlačítkový ovl. prosvětlený-zelený, kontakty 1x1Z, LED 24V/AC-DC_x000d_
 -signálka nízká - zelená, LED 24V/AC-DC</t>
  </si>
  <si>
    <t>D4 dod</t>
  </si>
  <si>
    <t>Rozvaděč</t>
  </si>
  <si>
    <t>Pol91</t>
  </si>
  <si>
    <t>Skříňový rozváděč, 2000x800x400 (v,š,h), 1křídlé dveře, RAL 7035, ocel. plech, montážní deska, IP55</t>
  </si>
  <si>
    <t>Poznámka k položce:_x000d_
-hlavní vypínač 3p./80A, napěťová spoušť 230V/AC_x000d_
 -čtyřpólový výkonný kombinovaný svodič bleskových proudů typ 1 a 2, na rozhraní zón LPZ 0 a LPZ 1_x000d_
 -přepěťová ochrana Ethernet 100 Mbit/s (Cat.5e)_x000d_
 -přepěťová ochrana s vf filtrem, instalace těsně před chráněné zařízení, 16 A_x000d_
 -jištěný vývod 400V/motorový spínač 3p/10A_x000d_
 -jištěný vývod 400V/motorový spínač 3p/6.3A_x000d_
 -jištěný vývod 230V/motorový spínač 2p/xxA_x000d_
 -jištěný vývod 230V/16A_x000d_
 -jištěný vývod 230V/10A_x000d_
 -spínaný / motorový vývod 230V/do 1kW_x000d_
 -zdroj 230V-AC / 24V-DC, 5A_x000d_
 -napájecí transformátor 230 / 24V-AC, 100VA_x000d_
 -zásuvka soklová 230V/AC - na DIN lištu_x000d_
 -LED signálka monoblok 230V-AC/DC, bílá_x000d_
 -LED signálka monoblok 24V-AC/DC, červená_x000d_
 -hřibovité tlačítko červené, spojovací díl pro čelní montáž, spínací kontakt 1x1Z_x000d_
 -pomocný instalační materiál: žlaby, vodiče, svorkovnice, pomocná relé, jistící prvky, vývodky</t>
  </si>
  <si>
    <t>D5 dod</t>
  </si>
  <si>
    <t>KABELY, MONTÁŽNÍ A NOSNÝ MATERIÁL</t>
  </si>
  <si>
    <t>Pol92</t>
  </si>
  <si>
    <t>JYTY-O 2x1</t>
  </si>
  <si>
    <t>Pol93</t>
  </si>
  <si>
    <t>JYTY-O 4x1</t>
  </si>
  <si>
    <t>Pol94</t>
  </si>
  <si>
    <t>JYTY-O 7x1</t>
  </si>
  <si>
    <t>Pol95</t>
  </si>
  <si>
    <t>UTP cat.5e</t>
  </si>
  <si>
    <t>Pol96</t>
  </si>
  <si>
    <t>LAMdatapar 2x2x0,8</t>
  </si>
  <si>
    <t>Pol97</t>
  </si>
  <si>
    <t>CYKY-J 3x1.5</t>
  </si>
  <si>
    <t>Pol98</t>
  </si>
  <si>
    <t>CYKY-J 3x2.5</t>
  </si>
  <si>
    <t>Pol99</t>
  </si>
  <si>
    <t>CYKY-J 5x1.5</t>
  </si>
  <si>
    <t>Pol100</t>
  </si>
  <si>
    <t>CYKY-J 7x1.5</t>
  </si>
  <si>
    <t>Pol101</t>
  </si>
  <si>
    <t>CY6-žlutozelený</t>
  </si>
  <si>
    <t>Pol102</t>
  </si>
  <si>
    <t>Kabelový žlab 250/100 vč. závěsu, nosníků, spojek, kolen, spoj. materiálu atd.</t>
  </si>
  <si>
    <t>Pol103</t>
  </si>
  <si>
    <t>Kabelový žlab 125/100 vč. závěsu, nosníků, spojek, kolen, spoj. materiálu atd.</t>
  </si>
  <si>
    <t>Pol104</t>
  </si>
  <si>
    <t>Kabelový žlab 62/50 vč. závěsu, nosníků, spojek, kolen, spoj. materiálu atd.</t>
  </si>
  <si>
    <t>Pol105</t>
  </si>
  <si>
    <t>Bezhalogenová trubka pevná, 16mm, vč. spojek, příchytek, vývodek atd.</t>
  </si>
  <si>
    <t>Pol106</t>
  </si>
  <si>
    <t>Bezhalogenová trubka pevná, 25mm, vč. spojek, příchytek, vývodek atd.</t>
  </si>
  <si>
    <t>Pol107</t>
  </si>
  <si>
    <t>Bezhalogenová trubka pevná, 40mm, vč. spojek, příchytek, vývodek atd.</t>
  </si>
  <si>
    <t>Pol108</t>
  </si>
  <si>
    <t>Bezhalogenová trubka ohebná, 16mm, vč. spojek, příchytek, vývodek atd.</t>
  </si>
  <si>
    <t>Pol109</t>
  </si>
  <si>
    <t>Bezhalogenová trubka ohebná, 25mm, vč. spojek, příchytek, vývodek atd.</t>
  </si>
  <si>
    <t>Pol110</t>
  </si>
  <si>
    <t>Bezhalogenová trubka ohebná, 40mm, vč. spojek, příchytek, vývodek atd.</t>
  </si>
  <si>
    <t>Pol111</t>
  </si>
  <si>
    <t>Krabice univerzální / přístrojová s víčkem a svorkovnicí, průměr 68mm, hloubka 42mm</t>
  </si>
  <si>
    <t>Pol112</t>
  </si>
  <si>
    <t>Krabice pro povrchovou montáž, IP54 75x75x36, vícepólová svorkovnice</t>
  </si>
  <si>
    <t>Pol113</t>
  </si>
  <si>
    <t>Protipožární manžeta, ucpávka kabelového svazku</t>
  </si>
  <si>
    <t>Pol114</t>
  </si>
  <si>
    <t>Pomocný montážní materiál (příchytky, vruty, stahovací pásky)</t>
  </si>
  <si>
    <t>MaR mont</t>
  </si>
  <si>
    <t>MaR - montáž</t>
  </si>
  <si>
    <t>D2 mont</t>
  </si>
  <si>
    <t>1275126544</t>
  </si>
  <si>
    <t>-1245811884</t>
  </si>
  <si>
    <t>-727946375</t>
  </si>
  <si>
    <t>215057338</t>
  </si>
  <si>
    <t>1886011966</t>
  </si>
  <si>
    <t>542932717</t>
  </si>
  <si>
    <t>1284840791</t>
  </si>
  <si>
    <t>D3 mont</t>
  </si>
  <si>
    <t>Montážní práce - ostatní technologická zařízení</t>
  </si>
  <si>
    <t>Pol115</t>
  </si>
  <si>
    <t>Instalace a zapojení řídící jednotky chladícího agregátu (3xDI, 1xAO, 2xDO), napájení 230V</t>
  </si>
  <si>
    <t>Pol116</t>
  </si>
  <si>
    <t>Připojení napájení chladícího agregátu 230V/16A, propojení s řídící jednotkou</t>
  </si>
  <si>
    <t>Pol117</t>
  </si>
  <si>
    <t>Připojení napájení a ovládání EC motoru ventilátoru 400V/3.5kW</t>
  </si>
  <si>
    <t>Pol118</t>
  </si>
  <si>
    <t>Připojení napájení a ovládání EC motoru ventilátoru 400V/4.6kW</t>
  </si>
  <si>
    <t>Pol119</t>
  </si>
  <si>
    <t>Připojení napájení a ovládání EC motoru ventilátoru 230V</t>
  </si>
  <si>
    <t>Pol120</t>
  </si>
  <si>
    <t>Připojení napájení motoru ventilátoru 230V</t>
  </si>
  <si>
    <t>Pol121</t>
  </si>
  <si>
    <t>Připojení napájení a ovládání frekvenčního měniče rekuperátoru, 230V/0.37kW</t>
  </si>
  <si>
    <t>Pol122</t>
  </si>
  <si>
    <t>Připojení servopohonu ventilu, 24V/AC, ovl. 0-10V</t>
  </si>
  <si>
    <t>Pol123</t>
  </si>
  <si>
    <t>Připojení cívky elektromagnetického ventil, 230V</t>
  </si>
  <si>
    <t>Pol124</t>
  </si>
  <si>
    <t>Připojení napájení / ovládání oběhového čerpadla 230V</t>
  </si>
  <si>
    <t>D4 mont</t>
  </si>
  <si>
    <t>Pol125</t>
  </si>
  <si>
    <t>D5 mont</t>
  </si>
  <si>
    <t>Pol126</t>
  </si>
  <si>
    <t>Pol127</t>
  </si>
  <si>
    <t>Pol128</t>
  </si>
  <si>
    <t>Pol129</t>
  </si>
  <si>
    <t>Pol130</t>
  </si>
  <si>
    <t>Pol131</t>
  </si>
  <si>
    <t>Pol132</t>
  </si>
  <si>
    <t>Pol133</t>
  </si>
  <si>
    <t>Pol134</t>
  </si>
  <si>
    <t>Pol135</t>
  </si>
  <si>
    <t>Pol136</t>
  </si>
  <si>
    <t>Pol137</t>
  </si>
  <si>
    <t>Pol138</t>
  </si>
  <si>
    <t>Pol139</t>
  </si>
  <si>
    <t>Pol140</t>
  </si>
  <si>
    <t>Pol141</t>
  </si>
  <si>
    <t>Pol142</t>
  </si>
  <si>
    <t>Pol143</t>
  </si>
  <si>
    <t>Pol144</t>
  </si>
  <si>
    <t>Pol145</t>
  </si>
  <si>
    <t>Pol146</t>
  </si>
  <si>
    <t>Pol147</t>
  </si>
  <si>
    <t>Pol148</t>
  </si>
  <si>
    <t>Zprovoznění a ostatní náklady</t>
  </si>
  <si>
    <t>Pol149</t>
  </si>
  <si>
    <t>aploikační software pro řídící systém MaR</t>
  </si>
  <si>
    <t>db</t>
  </si>
  <si>
    <t>Pol150</t>
  </si>
  <si>
    <t>vizualizační SW - parametrování webserveru</t>
  </si>
  <si>
    <t>Pol151</t>
  </si>
  <si>
    <t>parametrování komunikace Modbus</t>
  </si>
  <si>
    <t>Pol152</t>
  </si>
  <si>
    <t>oživení , konfigurace</t>
  </si>
  <si>
    <t>Pol153</t>
  </si>
  <si>
    <t>Test 1:1, komplexní zkoušky</t>
  </si>
  <si>
    <t>Pol154</t>
  </si>
  <si>
    <t>Výrobní dokumentace rozvaděčů</t>
  </si>
  <si>
    <t>Pol155</t>
  </si>
  <si>
    <t>Revize zařízení MaR</t>
  </si>
  <si>
    <t>204</t>
  </si>
  <si>
    <t>Pol156</t>
  </si>
  <si>
    <t>Doprava, režijní náklady</t>
  </si>
  <si>
    <t>Pol157</t>
  </si>
  <si>
    <t>Zaškolení obsluhy a uživatelský manuál</t>
  </si>
  <si>
    <t>VRN - VRN</t>
  </si>
  <si>
    <t>VRN - Vedlejší rozpočtové náklady</t>
  </si>
  <si>
    <t xml:space="preserve">    VRN1 - Průzkumné, geodetické a projektové práce</t>
  </si>
  <si>
    <t xml:space="preserve">    VRN3 - Zařízení staveniště</t>
  </si>
  <si>
    <t xml:space="preserve">    VRN7 - Provozní vlivy</t>
  </si>
  <si>
    <t xml:space="preserve">    VRN9 - Ostatní náklady</t>
  </si>
  <si>
    <t>Vedlejší rozpočtové náklady</t>
  </si>
  <si>
    <t>VRN1</t>
  </si>
  <si>
    <t>Průzkumné, geodetické a projektové práce</t>
  </si>
  <si>
    <t>010001000</t>
  </si>
  <si>
    <t>Průzkumné, geodetické a projektové práce - dokumentace skutečného stavu</t>
  </si>
  <si>
    <t>CS ÚRS 2021 02</t>
  </si>
  <si>
    <t>1024</t>
  </si>
  <si>
    <t>-875245629</t>
  </si>
  <si>
    <t>VRN3</t>
  </si>
  <si>
    <t>030001000</t>
  </si>
  <si>
    <t>Zařízení staveniště - zřízení, provoz, zrušení (vč. energií)</t>
  </si>
  <si>
    <t>1835142109</t>
  </si>
  <si>
    <t>VRN7</t>
  </si>
  <si>
    <t>Provozní vlivy</t>
  </si>
  <si>
    <t>070001000</t>
  </si>
  <si>
    <t>Provozní vlivy - provizorní SDK příčka</t>
  </si>
  <si>
    <t>1321178171</t>
  </si>
  <si>
    <t>Poznámka k položce:_x000d_
provizorní SDK příčka s dveřmi (použití stávajících) po dobu stavby_x000d_
vč. malby_x000d_
montáž, rozebrání vč. likvidace</t>
  </si>
  <si>
    <t>"provizorní - před prostorem výdeje jídel"</t>
  </si>
  <si>
    <t>3,45*(12,0+1,5)</t>
  </si>
  <si>
    <t>VRN9</t>
  </si>
  <si>
    <t>Ostatní náklady</t>
  </si>
  <si>
    <t>090001000</t>
  </si>
  <si>
    <t>Ostatní náklady - protokoly, zkoušky, revize</t>
  </si>
  <si>
    <t>-1965049794</t>
  </si>
  <si>
    <t>337,196</t>
  </si>
  <si>
    <t>1535,715</t>
  </si>
  <si>
    <t>podl_PVC</t>
  </si>
  <si>
    <t>podlahy PVC</t>
  </si>
  <si>
    <t>8,89</t>
  </si>
  <si>
    <t>39,113</t>
  </si>
  <si>
    <t>02 - NEUZNATELNÉ NÁKLADY</t>
  </si>
  <si>
    <t>SO 01 N - Gastro provoz + jídelna NEUZN</t>
  </si>
  <si>
    <t xml:space="preserve">    776 - Podlahy povlakové</t>
  </si>
  <si>
    <t>"108/120b" 3,75*3,45</t>
  </si>
  <si>
    <t>"142a/142b" 3,75*2,225</t>
  </si>
  <si>
    <t>612135001</t>
  </si>
  <si>
    <t>Vyrovnání podkladu vnitřních stěn maltou vápenocementovou tl do 10 mm</t>
  </si>
  <si>
    <t>-1051818897</t>
  </si>
  <si>
    <t>"po demontáži obkladu"</t>
  </si>
  <si>
    <t>"m.č. 146" 1,5*(2,5+3,6)*2 -1,5*0,9*2</t>
  </si>
  <si>
    <t xml:space="preserve">"108/120b" 3,25*3,45  *2</t>
  </si>
  <si>
    <t>"142a/142b" 3,75*2,225*2</t>
  </si>
  <si>
    <t>"120" 1</t>
  </si>
  <si>
    <t>"142" 1</t>
  </si>
  <si>
    <t>"102" 279,98</t>
  </si>
  <si>
    <t>"108" 16,30</t>
  </si>
  <si>
    <t>"120a,b" 5,97+6,64</t>
  </si>
  <si>
    <t xml:space="preserve">"136-151 mimo 137b" </t>
  </si>
  <si>
    <t>8,21+8,89+3,38+2,93+1,8+11,19+5,23+5,34+11,46+13,65+51,74+9,0+11,13+10,62+10,62+10,88+17,0</t>
  </si>
  <si>
    <t>14,222*9 'Přepočtené koeficientem množství</t>
  </si>
  <si>
    <t>"108" 1,0*3,45</t>
  </si>
  <si>
    <t>"136,137a" 8,21+8,89</t>
  </si>
  <si>
    <t>"142" 2,225*1,0*2</t>
  </si>
  <si>
    <t>"144" 1,0*1,0</t>
  </si>
  <si>
    <t>7631318.R1</t>
  </si>
  <si>
    <t>Demontáž SDK kastlíku v m.č. 145</t>
  </si>
  <si>
    <t>-1077692346</t>
  </si>
  <si>
    <t xml:space="preserve">"D.1.1.2" </t>
  </si>
  <si>
    <t>3,4+0,1+2,175+0,1+2,1</t>
  </si>
  <si>
    <t>763135611</t>
  </si>
  <si>
    <t>Montáž kazet SDK kazetového podhledu</t>
  </si>
  <si>
    <t>627913902</t>
  </si>
  <si>
    <t>59030570</t>
  </si>
  <si>
    <t xml:space="preserve">podhled kazetový - doplnění </t>
  </si>
  <si>
    <t>23024384</t>
  </si>
  <si>
    <t>279,98*1,05 'Přepočtené koeficientem množství</t>
  </si>
  <si>
    <t>763135881</t>
  </si>
  <si>
    <t>Demontáž kazet sádrokartonového podhledu</t>
  </si>
  <si>
    <t>-2130924713</t>
  </si>
  <si>
    <t xml:space="preserve">"m.č. 102" 279,98 </t>
  </si>
  <si>
    <t>763164555</t>
  </si>
  <si>
    <t>SDK obklad kcí tvaru L š přes 0,8 m desky 1xDF 12,5</t>
  </si>
  <si>
    <t>-1316014943</t>
  </si>
  <si>
    <t>"145" (0,2+0,6)*(3,4+2,175+2,1+0,1*2)</t>
  </si>
  <si>
    <t>766411812</t>
  </si>
  <si>
    <t>Demontáž truhlářského obložení stěn z panelů plochy přes 1,5 m2</t>
  </si>
  <si>
    <t>1703291096</t>
  </si>
  <si>
    <t>"102 " 279,98</t>
  </si>
  <si>
    <t>"136, 137a" 8,21+8,89</t>
  </si>
  <si>
    <t>"138 " 0,7*3,6</t>
  </si>
  <si>
    <t>"141" (3,375*1,1+0,45*1,1)</t>
  </si>
  <si>
    <t>"144" 0,5*1,125</t>
  </si>
  <si>
    <t>"147-149" 11,13+10,62+10,62</t>
  </si>
  <si>
    <t>"147-149" 11,13+10,62+10,88</t>
  </si>
  <si>
    <t>337,196*1,1 'Přepočtené koeficientem množství</t>
  </si>
  <si>
    <t>776</t>
  </si>
  <si>
    <t>Podlahy povlakové</t>
  </si>
  <si>
    <t>776111311</t>
  </si>
  <si>
    <t>Vysátí podkladu povlakových podlah</t>
  </si>
  <si>
    <t>-679841042</t>
  </si>
  <si>
    <t>"137a" 8,89</t>
  </si>
  <si>
    <t>776121112</t>
  </si>
  <si>
    <t>Vodou ředitelná penetrace savého podkladu povlakových podlah</t>
  </si>
  <si>
    <t>596998389</t>
  </si>
  <si>
    <t>776141111</t>
  </si>
  <si>
    <t>Vyrovnání podkladu povlakových podlah stěrkou pevnosti 20 MPa tl do 3 mm</t>
  </si>
  <si>
    <t>814382407</t>
  </si>
  <si>
    <t>776221.R1</t>
  </si>
  <si>
    <t>Doplnění PVC podlahové krytiny do dveří mezi m.č. 120a a 120b</t>
  </si>
  <si>
    <t>-1681445050</t>
  </si>
  <si>
    <t>776410811</t>
  </si>
  <si>
    <t>Odstranění soklíků a lišt pryžových nebo plastových</t>
  </si>
  <si>
    <t>726116476</t>
  </si>
  <si>
    <t>"120" 1,2*2</t>
  </si>
  <si>
    <t>776411111</t>
  </si>
  <si>
    <t>Montáž obvodových soklíků výšky do 80 mm</t>
  </si>
  <si>
    <t>543839209</t>
  </si>
  <si>
    <t>"108/120b" 3,45*2</t>
  </si>
  <si>
    <t>"120a,b" 0,4*2</t>
  </si>
  <si>
    <t>"137a" (2,8+3,175)*2-0,8</t>
  </si>
  <si>
    <t>28411003</t>
  </si>
  <si>
    <t>lišta soklová PVC 30x30mm</t>
  </si>
  <si>
    <t>1421438874</t>
  </si>
  <si>
    <t>18,85*1,02 'Přepočtené koeficientem množství</t>
  </si>
  <si>
    <t>998776202</t>
  </si>
  <si>
    <t>Přesun hmot procentní pro podlahy povlakové v objektech v přes 6 do 12 m</t>
  </si>
  <si>
    <t>1938024783</t>
  </si>
  <si>
    <t>"102" 3,45*(17,15+16,75)*2 -2,4*2,15*7 -5,075*2,1</t>
  </si>
  <si>
    <t>"108" 3,65*(3,45+0,15+0,9+3,675)*2 -2,4*1,9</t>
  </si>
  <si>
    <t>"120a,b" 3,65*(1,925*2+3,45+3,1)*2</t>
  </si>
  <si>
    <t>"136" 0,9*(1,7+4,725)*2</t>
  </si>
  <si>
    <t>"137a" 3,0*(3,175+2,8)*2</t>
  </si>
  <si>
    <t>"138" 3,65*(1,5+2,24)*2</t>
  </si>
  <si>
    <t xml:space="preserve">"plocha dle legendy"  901,96</t>
  </si>
  <si>
    <t>"odpočet kazet " 279,98</t>
  </si>
  <si>
    <t>D.1.4e_N (1) - GASTRO - neuznatelné - NEOCEŇOVAT</t>
  </si>
  <si>
    <t>138 - SKLAD VRATNÝCH - 138 - SKLAD VRATNÝCH OBALŮ</t>
  </si>
  <si>
    <t>142 - SUCHÝ SKLAD PO - 142 - SUCHÝ SKLAD POTRAVIN</t>
  </si>
  <si>
    <t>142a - SKLAD DKP - 142a - SKLAD DKP</t>
  </si>
  <si>
    <t>143 - SUCHÝ SKLAD PO - 143 - SUCHÝ SKLAD POTRAVIN</t>
  </si>
  <si>
    <t>121.4</t>
  </si>
  <si>
    <t>Nerezový regál, 5x police plná.</t>
  </si>
  <si>
    <t>791227023</t>
  </si>
  <si>
    <t>Poznámka k položce:_x000d_
1200x500x1800_x000d_
Nerezový regál, 5x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</si>
  <si>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121.6</t>
  </si>
  <si>
    <t>Nerezová nádoba na odpad, mobilní s odnímatelným víkem, objem 50l</t>
  </si>
  <si>
    <t>-1642884548</t>
  </si>
  <si>
    <t>Poznámka k položce:_x000d_
380x380x605</t>
  </si>
  <si>
    <t>121.8</t>
  </si>
  <si>
    <t>Vozík se vsuny na podnosy. Vyroben z chromniklové oceli 18/10, se 4 otočnými kolečky o prům. 125 mm, z toho 2 s brzdou</t>
  </si>
  <si>
    <t>461833577</t>
  </si>
  <si>
    <t xml:space="preserve">Poznámka k položce:_x000d_
815x655x1695_x000d_
Vozík se vsuny na podnosy. Vyroben z chromniklové oceli 18/10, se 4 otočnými kolečky o prům. 125 mm, z toho 2 s brzdou. Jednoduchá konstrukce z ohýbaných profilů pro odkládání podnosů s nádobím,  rozteč polí 110 mm, kapacita 22 podnosů (rozměr podnosu 530x325 - gastronorm). Nosnost jednotl. lišt/polí 42kg. (Lze upravit provedení dle jinak zvoleného rozměru podnosu)</t>
  </si>
  <si>
    <t>122.3</t>
  </si>
  <si>
    <t>Nerezový pracovní stůl, spodní police, prolamovaná pracovní deska s odtokem, zadní lem</t>
  </si>
  <si>
    <t>-1633304075</t>
  </si>
  <si>
    <t xml:space="preserve">Poznámka k položce:_x000d_
900x700x900_x000d_
Nerezový pracovní stůl, spodní police, prolamovaná pracovní deska s odtokem, zadní lem. Použitý materiál nerezová ocel DIN 1.4301. Kostra svařená z uzavřených profilů min. 35x35x1,2 mm, zadní nohy opatřeny uzemňovacími šrouby, výšková stavitelnost +/- 20mm. Pracovní deska s prolamem a s odtokem vlevo vzadu, s tloušťkou min. 40mm a s tloušťkou plechu min. 1,2mm, vyztužena a podlepena omyvatelnou laminodeskou, zadní  lem 40 mm. Spodní plná police ve výšce 150mm, max. celoplošné zatížení police 80 kg.</t>
  </si>
  <si>
    <t>122.6</t>
  </si>
  <si>
    <t>160266582</t>
  </si>
  <si>
    <t>125.4</t>
  </si>
  <si>
    <t>Nerezová nástěnná police jednopatrová, včetně konzol k uchycení na stěnu</t>
  </si>
  <si>
    <t>-1904489740</t>
  </si>
  <si>
    <t>Poznámka k položce:_x000d_
1700x350x300_x000d_
Nerezová nástěnná police jednopatrová, včetně konzol k uchycení na stěnu. Použitá ocel třídy min. DIN 1.4301, vysoce kvalitní nemagnetická plně nerezová ocel AISI304 18/10. Z nerezového plechu tloušťky min. 1 mm. Police s max. celoplošným zatížením až 40 kg. Konzoly s možností výškové stavitelnosti police.</t>
  </si>
  <si>
    <t>125.5</t>
  </si>
  <si>
    <t>Stolní elektronická váha s váživostí do 15-ti kg, váživost 6/15kg, dílek 2/5g, rozměr vážní plochy: min. 300 x 220mm</t>
  </si>
  <si>
    <t>9353664</t>
  </si>
  <si>
    <t>Poznámka k položce:_x000d_
330x346x107_x000d_
Stolní elektronická váha s váživostí do 15-ti kg, váživost 6/15kg, dílek 2/5g, rozměr vážní plochy: min. 300 x 220mm, certifikace: pro obchodní vážení - ES ověření, displej: LCD, napájení: AC adaptér nebo vestavěný dobíjecí akumulátor, provedení: vážní miska – nerez, kryt váhy – plast, funkce: tárování, nulování, počítání kusů, procentuální navažování, kontrolní vážení, kontrolní počítání kusů.</t>
  </si>
  <si>
    <t>125.6</t>
  </si>
  <si>
    <t>-1251211465</t>
  </si>
  <si>
    <t>125a.3</t>
  </si>
  <si>
    <t>-739492985</t>
  </si>
  <si>
    <t>125a.4</t>
  </si>
  <si>
    <t>Nerezový pracovní stůl, spodní police, zadní a pravý boční lem</t>
  </si>
  <si>
    <t>-1558806392</t>
  </si>
  <si>
    <t>Poznámka k položce:_x000d_
1150x700x900_x000d_
Nerezový pracovní stůl, spodní police, zadní a pravý boční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Spodní plná police ve výšce 150mm, max. celoplošné zatížení police 80 kg.</t>
  </si>
  <si>
    <t>125a.5</t>
  </si>
  <si>
    <t>Nerezový pracovní stůl, spodní police, zadní lem</t>
  </si>
  <si>
    <t>759169994</t>
  </si>
  <si>
    <t xml:space="preserve">Poznámka k položce:_x000d_
1150x700x900      (doměr dle skutečného rozměru místnosti)_x000d_
Nerezový pracovní stůl, spodní police, zadní lem. Použitý materiál nerezová ocel DIN 1.4301. Kostra svařená z uzavřených profilů min. 35x35x1,2 mm, zadní nohy opatřeny uzemňovacími šrouby, výšková stavitelnost +/- 20mm. Pracovní deska s tloušťkou min. 40mm a tloušťkou plechu min. 1,2mm, vyztužena a podlepena omyvatelnou laminodeskou. Spodní plná police ve výšce 150mm, max. celoplošné zatížení police 80 kg.</t>
  </si>
  <si>
    <t>125a.6</t>
  </si>
  <si>
    <t xml:space="preserve">Stolní elektronická váha s váživostí do 15-ti kg, váživosti 6/15kg, dílek 2/5g, rozměr vážní plochy: 306 x 222mm, </t>
  </si>
  <si>
    <t>-1472290072</t>
  </si>
  <si>
    <t>Poznámka k položce:_x000d_
330x346x107_x000d_
Stolní elektronická váha s váživostí do 15-ti kg, váživosti 6/15kg, dílek 2/5g, rozměr vážní plochy: 306 x 222mm, certifikace: pro obchodní vážení - ES ověření, displej: LCD, napájení: AC adaptér DC 12V/1,2Ah nebo 12V/2Ah, alternativní napájení: vestavěný dobíjecí akumulátor, provedení: vážní miska – nerez, kryt váhy – plast, funkce: tárování, nulování, počítání kusů, procentuální navažování, kontrolní vážení, kontrolní počítání kusů.</t>
  </si>
  <si>
    <t>125a.7</t>
  </si>
  <si>
    <t>898417709</t>
  </si>
  <si>
    <t>125b.3</t>
  </si>
  <si>
    <t>-1017073132</t>
  </si>
  <si>
    <t>125b.4</t>
  </si>
  <si>
    <t>Nerezový pracovní stůl, spodní police, zadní a levý boční lem</t>
  </si>
  <si>
    <t>-1728087720</t>
  </si>
  <si>
    <t>Poznámka k položce:_x000d_
1450x700x900_x000d_
Nerezový pracovní stůl, spodní police, zadní a levý boční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zadní a levý boční lem 40mm. Spodní plná police ve výšce 150mm, max. celoplošné zatížení police 80 kg.</t>
  </si>
  <si>
    <t>125b.6</t>
  </si>
  <si>
    <t>-935122366</t>
  </si>
  <si>
    <t>126.4</t>
  </si>
  <si>
    <t>12468841</t>
  </si>
  <si>
    <t>Poznámka k položce:_x000d_
1300x350x300_x000d_
Nerezová nástěnná police jednopatrová, včetně konzol k uchycení na stěnu. Použitá ocel třídy min. DIN 1.4301, vysoce kvalitní nemagnetická plně nerezová ocel AISI304 18/10. Z nerezového plechu tloušťky min. 1 mm. Police s max. celoplošným zatížením až 40 kg. Konzoly s možností výškové stavitelnosti police.</t>
  </si>
  <si>
    <t>126.6</t>
  </si>
  <si>
    <t>1299221840</t>
  </si>
  <si>
    <t>Poznámka k položce:_x000d_
1200x600x1800_x000d_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</si>
  <si>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127.1</t>
  </si>
  <si>
    <t>1064449625</t>
  </si>
  <si>
    <t xml:space="preserve">Poznámka k položce:_x000d_
900x600x1800          (doměr dle skutečného rozměru místnosti)_x000d_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</si>
  <si>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127.10</t>
  </si>
  <si>
    <t>Nerezový manipulační vozík se dvěma policemi, materiál vozíku DIN 1.4301. Rozměr prac. Plochy alespoň 500x740 mm. Konstrukce z nerezových profilů a broušeného plechu, 4x otočné kolečko s průměrem min. 125mm z toho 2x s brzdou, nosnost vozíku min. 90kg.</t>
  </si>
  <si>
    <t>-335051166</t>
  </si>
  <si>
    <t>Poznámka k položce:_x000d_
800x600x900</t>
  </si>
  <si>
    <t>127.12</t>
  </si>
  <si>
    <t>Univerzální kuchyňský robot stolní, objem min. 5 litrů. Metla, hák, míchač, nerezová mísa. Regulace otáček s min. 9 rychlostmi. Zatížení alespoň 700g mouky. Příkon 0,15-0,25 kW.</t>
  </si>
  <si>
    <t>28235902</t>
  </si>
  <si>
    <t>127.13</t>
  </si>
  <si>
    <t>Stolní elektronická váha s váživostí do 15-ti kg, váživosti 6/15kg, dílek 2/5g, rozměr vážní plochy: 306 x 222mm,</t>
  </si>
  <si>
    <t>1344353433</t>
  </si>
  <si>
    <t>127.14</t>
  </si>
  <si>
    <t>1649978811</t>
  </si>
  <si>
    <t>127.3</t>
  </si>
  <si>
    <t>Nerezová nástěnná skříňka, otevřená, střední police. Vyrobeno z nerezového plechu DIN 1.4301 o tloušťce min. 1mm. 1x plná police s nastavitelnou výškou, maximální celoplošné zatížení police 40 kg.</t>
  </si>
  <si>
    <t>1154929422</t>
  </si>
  <si>
    <t>Poznámka k položce:_x000d_
1300x350x600</t>
  </si>
  <si>
    <t>127.4</t>
  </si>
  <si>
    <t>Nerezový pracovní stůl, zásuvkový blok, zadní lem</t>
  </si>
  <si>
    <t>2010678116</t>
  </si>
  <si>
    <t xml:space="preserve">Poznámka k položce:_x000d_
500x700x900_x000d_
Nerezový pracovní stůl, zásuvkový blok, zadní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Zásuvkový blok (3x zásuvka na celou šířku stolu), s kvalitním výsuvem, nosnost zásuvky min. 45 kg.</t>
  </si>
  <si>
    <t>127.6</t>
  </si>
  <si>
    <t>1083354231</t>
  </si>
  <si>
    <t>Poznámka k položce:_x000d_
1500x700x900_x000d_
Nerezový pracovní stůl, dřez, spodní police, zadní a levý boční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vpravo dřez lisovaný 400x500 mm, hloubky 250 mm, zadní a levý boční lem 40 mm, otvor pro baterii. Spodní plná police ve výšce 150mm, max. celoplošné zatížení police 80 kg.</t>
  </si>
  <si>
    <t>128.10</t>
  </si>
  <si>
    <t>Nerezový pracovní stůl, vlevo přesazená prac. deska 800 mm, spodní police, 2x zásuvka, zadní lem</t>
  </si>
  <si>
    <t>995499244</t>
  </si>
  <si>
    <t>Poznámka k položce:_x000d_
2000x700x900_x000d_
Nerezový pracovní stůl, vlevo přesazená prac. deska 800 mm, spodní police, 2x zásuvka, zadní lem. Použitý materiál nerezová ocel DIN 1.4301. Kostra svařená z uzavřených profilů min. 35x35x1,2 mm, zadní nohy opatřeny uzemňovacími šrouby, výšková stavitelnost +/- 20mm. Pracovní deska s tloušťkou min. 40mm a tloušťkou plechu min. 1,2 mm, vyztužena a podlepena omyvatelnou laminodeskou, zadní lem 40 mm. Vlevo přesazená pracovní deska 800 mm s prostorem pro šoker poz. 128.9. Vpravo spodní plná police ve výšce 150mm, max. celoplošné zatížení police 80 kg. Pod pracovní deskou 2x zásuvka na GN1/1-200, s kvalitním výsuvem, nosnost zásuvky min. 45 kg.</t>
  </si>
  <si>
    <t>128.11</t>
  </si>
  <si>
    <t>-668817539</t>
  </si>
  <si>
    <t>Poznámka k položce:_x000d_
2000x350x300_x000d_
Nerezová nástěnná police jednopatrová, včetně konzol k uchycení na stěnu. Použitá ocel třídy min. DIN 1.4301, vysoce kvalitní nemagnetická plně nerezová ocel AISI304 18/10. Z nerezového plechu tloušťky min. 1 mm. Police s max. celoplošným zatížením až 40 kg. Konzoly s možností výškové stavitelnosti police.</t>
  </si>
  <si>
    <t>128.14</t>
  </si>
  <si>
    <t>-1255694015</t>
  </si>
  <si>
    <t>128.15</t>
  </si>
  <si>
    <t>-569832125</t>
  </si>
  <si>
    <t>Poznámka k položce:_x000d_
330x346x107_x000d_
Stolní elektronická váha s váživostí do 15-ti kg, váživosti 6/15kg, dílek 2/5g, rozměr vážní plochy: 306 x 222mm, certifikace: pro obchodní vážení - ES ověření, displej: LCD, napájení: AC adaptér DC 12V/1,2Ah nebo 12V/2Ah, alternativní napájení: vestavěný dobíjecí akumulátor, provedení: vážní miska – nerez, kryt váhy – plast, funkce: tárování, nulování, počítání kusů, procentuální navažování, kontrolní vážení, kontrolní počítaní kusů.</t>
  </si>
  <si>
    <t>128.7</t>
  </si>
  <si>
    <t>1090815338</t>
  </si>
  <si>
    <t xml:space="preserve">Poznámka k položce:_x000d_
800x600x1800                          (doměr dle skutečného rozměru místnosti)_x000d_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</si>
  <si>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129.13</t>
  </si>
  <si>
    <t>Nerezový pracovní stůl, spodní police, zásuvkový blok, zadní lem, výřez pro sloup</t>
  </si>
  <si>
    <t>-94327450</t>
  </si>
  <si>
    <t>Poznámka k položce:_x000d_
1800x700x900_x000d_
Nerezový pracovní stůl, spodní police, zásuvkový blok, zadní lem, výřez pro sloup. Použitý materiál nerezová ocel DIN 1.4301. Kostra svařená z uzavřených profilů min.35x35x1,2mm, zadní nohy opatřeny uzemňovacími šrouby, výšková stavitelnost +/- 20mm. Pracovní deska s tloušťkou min. 40mm a tloušťkou plechu min. 1,2 mm, vyztužena a podlepena omyvatelnou laminodeskou, zadní lem 40 mm. Spodní plná police ve výšce 150mm, max. celoplošné zatížení police 80 kg. Vpravo zásuvkový blok opláštěný ze 3 stran, složený ze 3 zásuvek pro GN1/1 hloubky min. 150 mm, nosnost každé zásuvky min. 45 kg, s kvalitním výsuvem. Výřez pro sloup v pracovní desce cca 100x100 mm (zaměření polohy výřezu dle skutečného provedení stavby, konstukci stolu přizůsobit sloupu, lze roděli na dva stoly).</t>
  </si>
  <si>
    <t>129.21</t>
  </si>
  <si>
    <t>Nerezová nástěnná skříňka, otevřená, střední police. Vyrobeno z nerezového plechu DIN 1.4301 o tloušťce min. 1mm, 1x plná police s nastavitelnou výškou, maximální celoplošné zatížení police 40 kg.</t>
  </si>
  <si>
    <t>-1784961756</t>
  </si>
  <si>
    <t>Poznámka k položce:_x000d_
700x350x600</t>
  </si>
  <si>
    <t>129.23</t>
  </si>
  <si>
    <t>194609957</t>
  </si>
  <si>
    <t>129.24</t>
  </si>
  <si>
    <t>Mobilní nerezový pracovní stůl, se spodní policí, bez lemu</t>
  </si>
  <si>
    <t>1645665643</t>
  </si>
  <si>
    <t>Poznámka k položce:_x000d_
1400x600x900_x000d_
Mobilní nerezový pracovní stůl, se spodní policí, bez lemu. Použitý materiál nerezová ocel DIN 1.4301, kostra svařená z uzavřených profilů min. 35x35x1,2 mm. Pracovní deska s tloušťkou min. 40mm a tloušťkou plechu min. 1,2 mm, spodní police, max. celoplošné zatížení police 80 kg. Mobilní provedení, 4 otočná kola, z toho 2 s brzdou.</t>
  </si>
  <si>
    <t>129.25</t>
  </si>
  <si>
    <t>676792211</t>
  </si>
  <si>
    <t>129.28</t>
  </si>
  <si>
    <t>1902116650</t>
  </si>
  <si>
    <t>Poznámka k položce:_x000d_
1200x350x300_x000d_
Nerezová nástěnná police jednopatrová, včetně konzol k uchycení na stěnu. Použitá ocel třídy min. DIN 1.4301, vysoce kvalitní nemagnetická plně nerezová ocel AISI304 18/10. Z nerezového plechu tloušťky min. 1 mm. Police s max. celoplošným zatížením až 40 kg. Konzoly s možností výškové stavitelnosti police.</t>
  </si>
  <si>
    <t>130.1</t>
  </si>
  <si>
    <t xml:space="preserve">Nerezový výdejní pult s pohledovým nerezovým opláštěním ze strany zákazníka - pokladní díl. </t>
  </si>
  <si>
    <t>-1747212921</t>
  </si>
  <si>
    <t xml:space="preserve">Poznámka k položce:_x000d_
700x800x900 (doměr dle skutečného rozměru výdejového okna)_x000d_
Nerezový výdejní pult s pohledovým nerezovým opláštěním ze strany zákazníka - pokladní díl. Spodní police, uzamykatelná zásuvka pod pracovní deskou vlevo, průchodka 60 mm v pracovní desce vpravo vzadu, osazena 2x el. zásuvka 230V/16A v konstrukci pod pracovní deskou vpravo. Konzoly pro osazení pojezdové dráhy na podnosy. Použitý materiál nerezová ocel DIN 1.4301.  Konstrukce z uzavřeného profilu min. 35x35x1,2 mm, nerezový plech tl. min. 1,2 mm. Pracovní deska s tloušťkou min. 40 mm a tloušťkou plechu min. 1,2 mm, vyztužena. Spodní plná police, max. celoplošné zatížení police 80 kg. Nosnost  jedné zásuvky min. 45 kg, s kvalitním výsuvem. Nohy opatřeny uzemňovacími šrouby, výšková stavitelnost +/- 20 mm.</t>
  </si>
  <si>
    <t>130.10</t>
  </si>
  <si>
    <t xml:space="preserve">Vyhřívaný mobilní zásobník na talíře, kapacita min 50 talířů s max. průměrem 265mm, </t>
  </si>
  <si>
    <t>996982876</t>
  </si>
  <si>
    <t xml:space="preserve">Poznámka k položce:_x000d_
max. 610x480x900_x000d_
Vyhřívaný mobilní zásobník na talíře, kapacita min 50 talířů s max. průměrem 265mm, materiál vozíku - chromniklová ocel 18/10, 4x kolečko s průměrem min 125mm z toho 2x otočné s brzdou, regulovatelný termostat pro nastavení teploty, trubkový držák, přívodní kabel s vidlicí 2m, min rozsah teploty  30-60 ° C. El. připojení max 230V / 0,7 kW, rozměr max 610x480x900 mm.</t>
  </si>
  <si>
    <t>130.15</t>
  </si>
  <si>
    <t>Nerezová nástěnná skříňka, posuvná dvířka, střední police. Vyrobeno z nerezového plechu DIN 1.4301 o tloušťce min. 1mm. 1x plná police s nastavitelnou výškou, maximální celoplošné zatížení police 40 kg.</t>
  </si>
  <si>
    <t>1116192268</t>
  </si>
  <si>
    <t>Poznámka k položce:_x000d_
1400x350x600</t>
  </si>
  <si>
    <t>130.16</t>
  </si>
  <si>
    <t>Manipulační nerezový vozík na podnosy a příbory, kapacita min. 230 podnosů o rozměru 530x325 mm. Kapacita 5x GN1/4-150 na příbory. 4x otočné kolečko, z toho 2 s brzdou. Součástí dodávky bude 5x GN 1/4 hloubky 150 mm.</t>
  </si>
  <si>
    <t>-1170941185</t>
  </si>
  <si>
    <t>Poznámka k položce:_x000d_
900x615x1230</t>
  </si>
  <si>
    <t>130.18</t>
  </si>
  <si>
    <t>Vozík se vsuny na podnosy. Vyroben z chromniklové oceli 18/10, se 4 otočnými kolečky o prům. 125 mm, z toho 2 s brzdou.</t>
  </si>
  <si>
    <t>-1978698316</t>
  </si>
  <si>
    <t>130.2a</t>
  </si>
  <si>
    <t xml:space="preserve">Hygienický zákryt s výdejní policí osazený na výdejní stěně poz. 130.2. V provedení 2x nerezový sloupek s konzolou na polici, čelní dlouhé sklo, skleněná výdejní police šířky min. 300 mm. </t>
  </si>
  <si>
    <t>-1649975671</t>
  </si>
  <si>
    <t>Poznámka k položce:_x000d_
1400x300x400_x000d_
Hygienický zákryt s výdejní policí osazený na výdejní stěně poz. 130.2. V provedení 2x nerezový sloupek s konzolou na polici, čelní dlouhé sklo, skleněná výdejní police šířky min. 300 mm. Použitý materiál nerezová ocel DIN 1.4301. Použitý materiál nerezová ocel DIN 1.4301. Konstrukce z uzavřeného profilu min. 30x30x1,2 mm.</t>
  </si>
  <si>
    <t>130.7</t>
  </si>
  <si>
    <t>Izolovaný nerezový termos s objemem 20l a výpustným kohoutem. Dvoustěnné provedení.</t>
  </si>
  <si>
    <t>190577141</t>
  </si>
  <si>
    <t>130.8</t>
  </si>
  <si>
    <t>Vířič na nápoje, dvě nádoby. Nerezová konstrukce z oceli AISI 304</t>
  </si>
  <si>
    <t>313671233</t>
  </si>
  <si>
    <t>Poznámka k položce:_x000d_
Vířič na nápoje, dvě nádoby. Nerezová konstrukce z oceli AISI 304. Nádoby z polyakarbonátu, snadno vyjímatelné. Dávkování samoobslužným kohoutem s odolným těsněním. Chlazení vzduchem. Lopatkový systém míchání. Kapacita 2x 12 litrů. Teplota +2+10°C. Příkon min. 0,3 kW/230V.</t>
  </si>
  <si>
    <t>130.9</t>
  </si>
  <si>
    <t>Ohřevná výdejní vana dělená, kapacita 3x GN1/1 hloubky alespoň 200 mm, mobilní</t>
  </si>
  <si>
    <t>-639589474</t>
  </si>
  <si>
    <t>Poznámka k položce:_x000d_
1210x650x900_x000d_
Ohřevná výdejní vana dělená, kapacita 3x GN1/1 hloubky alespoň 200 mm, mobilní. Konstrukce z oceli AISI 304. Spodní plná police. 4x otočné kolečko průměru min. 125 mm, z toho 2 s brzdou. Každá vana samostatně regulovatelná, se samostatným termostatem. Rozsah teplot alespoň +30/+90°C. Přívodní kabel délky 2 metry. Čelní ovládání. Příkon el. min. 2 kW/230V.</t>
  </si>
  <si>
    <t>131.16.1</t>
  </si>
  <si>
    <t>Izolovaný plastový aktivní spodní díl tabletu s prolisy pro osazení tří pozic (hl. jídlo, polévka, salát).</t>
  </si>
  <si>
    <t>-962434221</t>
  </si>
  <si>
    <t>Poznámka k položce:_x000d_
Izolovaný plastový aktivní spodní díl tabletu s prolisy pro osazení tří pozic (hl. jídlo, polévka, salát). Spodní díl je vybavený elektronikou pro aktivní ohřev hlavního jídla s výkonem min. 55W. Přenos tepla zabezpečuje zabudovaná nerezová destička v tabletu. Zabudovaný magnetický držák karet. Tablet odolává strojnímu umývání při teplotě + 85 ° C. Rozměr max. 530x325 mm.</t>
  </si>
  <si>
    <t>131.16.2</t>
  </si>
  <si>
    <t>Izolovaný vrchní díl tabletu zakrývající alespoň pozici hlavního jídla a polévky. Tablet odolává strojnímu umývání při teplotě + 85 ° C. Rozměr max. 530x325 mm</t>
  </si>
  <si>
    <t>291590136</t>
  </si>
  <si>
    <t>131.16.3</t>
  </si>
  <si>
    <t>Porcelánový talíř hluboký s plochým dnem, průměr 230mm, objem min. 0,3l, s osazením pro víko, ochrana proti vylití tekutiny.</t>
  </si>
  <si>
    <t>-132272460</t>
  </si>
  <si>
    <t>131.16.4</t>
  </si>
  <si>
    <t>Porcelánová miska na polévku s plochým dnem a s osazením pro víko, průměr misky min. 120 mm, objem min. 0,3l, ochrana proti vylití tekutiny.</t>
  </si>
  <si>
    <t>-1910286862</t>
  </si>
  <si>
    <t>131.16.5</t>
  </si>
  <si>
    <t>Porcelánová miska na salát, průměr min. 120mm, objem min. 0,25 l</t>
  </si>
  <si>
    <t>138442008</t>
  </si>
  <si>
    <t>131.16.6</t>
  </si>
  <si>
    <t>Polypropylénové plastové víko na hlavní talíř s ochranou proti vylití tekutiny</t>
  </si>
  <si>
    <t>1368404016</t>
  </si>
  <si>
    <t>131.16.7</t>
  </si>
  <si>
    <t>Polypropylénové plastové víko na polévku s ochranou proti vylití tekutiny</t>
  </si>
  <si>
    <t>-2028271903</t>
  </si>
  <si>
    <t>131.16.8</t>
  </si>
  <si>
    <t>Polypropylénové plastové víko na salát</t>
  </si>
  <si>
    <t>-771002828</t>
  </si>
  <si>
    <t>131.16.9</t>
  </si>
  <si>
    <t>Karta magnetického držáku plast / nerez, pro rozlišení diet</t>
  </si>
  <si>
    <t>417590464</t>
  </si>
  <si>
    <t>131.2</t>
  </si>
  <si>
    <t>Vyhřívaný mobilní zásobník na talíře, dvě šachty, kapacita 100 talířů s min. průměrem talíře 310mm,</t>
  </si>
  <si>
    <t>-1908684794</t>
  </si>
  <si>
    <t>Poznámka k položce:_x000d_
max. 1050x600x900_x000d_
Vyhřívaný mobilní zásobník na talíře, dvě šachty, kapacita 100 talířů s min. průměrem talíře 310mm, materiál vozíku - chromniklová ocel 18/10, 4x kolečko s průměrem 125mm z toho 2x otočné s brzdou, regulovatelný termostat pro nastavení teploty, trubkový držák, přívodní kabel s vidlicí 2m, regulace teploty 30-90 ° C. El. připojení 230V / 2.0 kW, rozměr max. 1050x600x900 mm.</t>
  </si>
  <si>
    <t>131.4</t>
  </si>
  <si>
    <t>93410172</t>
  </si>
  <si>
    <t>131.6</t>
  </si>
  <si>
    <t>1946845203</t>
  </si>
  <si>
    <t>131.8</t>
  </si>
  <si>
    <t>Transportní etážový vozík pro tabletové díly, kapacita min. 100 horních dílů nebo 140 spodních dílů. 5x roštová police</t>
  </si>
  <si>
    <t>1423220873</t>
  </si>
  <si>
    <t>Poznámka k položce:_x000d_
ma. 1360x650x1900_x000d_
Transportní etážový vozík pro tabletové díly, kapacita min. 100 horních dílů nebo 140 spodních dílů. 5x roštová police. Celonerezová konstrukce z oceli AISI304, nosnost jedné police min. 50 kg, nosnost vozíku min. 200 kg. 4x kolečko průměru min. 125 mm z toho 2x otočné s brzdou. Rozměr max. 1360x650x1900 mm.</t>
  </si>
  <si>
    <t>132.2</t>
  </si>
  <si>
    <t>Mobilní nerezový pracovní stůl, bez police s trnoží uprostřed, bez lemu. Použitý materiál nerezová ocel DIN 1.4301, kostra svařená z uzavřených profilů min. 35x35x1,2 mm.</t>
  </si>
  <si>
    <t>-1391283569</t>
  </si>
  <si>
    <t>Poznámka k položce:_x000d_
1700x700x900_x000d_
Mobilní nerezový pracovní stůl, bez police s trnoží uprostřed, bez lemu. Použitý materiál nerezová ocel DIN 1.4301, kostra svařená z uzavřených profilů min. 35x35x1,2 mm. Bez spodní police, se střední trnoží uprostřed. Pracovní deska s tloušťkou 40mm a tloušťkou plechu min. 1,2 mm, vyztužena a podlepena omyvatelnou laminodeskou, deska ze tří stran uzavřena dolů. Mobilní provedení. 4 otočná kolečka, z toho 2 s brzdou.</t>
  </si>
  <si>
    <t>132.3</t>
  </si>
  <si>
    <t>1671240849</t>
  </si>
  <si>
    <t>137a.1</t>
  </si>
  <si>
    <t>425917154</t>
  </si>
  <si>
    <t>Poznámka k položce:_x000d_
1000x600x1600_x000d_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</si>
  <si>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138 - SKLAD VRATNÝCH</t>
  </si>
  <si>
    <t>138 - SKLAD VRATNÝCH OBALŮ</t>
  </si>
  <si>
    <t>138.1</t>
  </si>
  <si>
    <t>-1177822295</t>
  </si>
  <si>
    <t>Poznámka k položce:_x000d_
1200x450x1800_x000d_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</si>
  <si>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141.3</t>
  </si>
  <si>
    <t>-620075987</t>
  </si>
  <si>
    <t>Poznámka k položce:_x000d_
1000x600x1800_x000d_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</si>
  <si>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142 - SUCHÝ SKLAD PO</t>
  </si>
  <si>
    <t>142 - SUCHÝ SKLAD POTRAVIN</t>
  </si>
  <si>
    <t>1696974026</t>
  </si>
  <si>
    <t>Poznámka k položce:_x000d_
1400x500x1800</t>
  </si>
  <si>
    <t>144.2.1</t>
  </si>
  <si>
    <t>-1691776703</t>
  </si>
  <si>
    <t>Poznámka k položce:_x000d_
1050x500x1800_x000d_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</si>
  <si>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142a - SKLAD DKP</t>
  </si>
  <si>
    <t>142a.1</t>
  </si>
  <si>
    <t>-1836258618</t>
  </si>
  <si>
    <t>Poznámka k položce:_x000d_
850x600x1800_x000d_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</si>
  <si>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142a.2</t>
  </si>
  <si>
    <t>1025526099</t>
  </si>
  <si>
    <t>Poznámka k položce:_x000d_
1050x600x1800_x000d_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</si>
  <si>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143 - SUCHÝ SKLAD PO</t>
  </si>
  <si>
    <t>143 - SUCHÝ SKLAD POTRAVIN</t>
  </si>
  <si>
    <t>143.1</t>
  </si>
  <si>
    <t>-535944974</t>
  </si>
  <si>
    <t>Poznámka k položce:_x000d_
1400x500x1800_x000d_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</si>
  <si>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143.2</t>
  </si>
  <si>
    <t>1054509834</t>
  </si>
  <si>
    <t>Poznámka k položce:_x000d_
1400x600x1800_x000d_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</si>
  <si>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143.3</t>
  </si>
  <si>
    <t>-916031365</t>
  </si>
  <si>
    <t>Poznámka k položce:_x000d_
1100x600x1800_x000d_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</si>
  <si>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144.2</t>
  </si>
  <si>
    <t>Podlahová paleta vhodná ke skladování potravin</t>
  </si>
  <si>
    <t>-242401323</t>
  </si>
  <si>
    <t>Poznámka k položce:_x000d_
1200x800x150</t>
  </si>
  <si>
    <t>145.3</t>
  </si>
  <si>
    <t>Manipulační vozík plošinový, vyroben z nerezové oceli DIN 1.4301.</t>
  </si>
  <si>
    <t>-169652099</t>
  </si>
  <si>
    <t>Poznámka k položce:_x000d_
1030x600x900_x000d_
Manipulační vozík plošinový, vyroben z nerezové oceli DIN 1.4301. Jednoduchá konstrukce z nerezových profilů a broušeného plechu. 2 pevná a 2 otočná kolečka průměru min. 125 mm z toho alespoň 1 s brzdou. Pracovní plocha s rozměrem min. 750x550 mm. Nosnost alespoň 140 kg.</t>
  </si>
  <si>
    <t>146.1b</t>
  </si>
  <si>
    <t>625431769</t>
  </si>
  <si>
    <t>Poznámka k položce:_x000d_
950x400x1800_x000d_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</si>
  <si>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146.1c</t>
  </si>
  <si>
    <t>-566178131</t>
  </si>
  <si>
    <t>146.7</t>
  </si>
  <si>
    <t>Vozík se vsuny na GN. Vyroben z oceli AISI304, se 4 otočnými kolečky o průměru min. 125 mm, z toho 2 s brzdou</t>
  </si>
  <si>
    <t>58281878</t>
  </si>
  <si>
    <t xml:space="preserve">Poznámka k položce:_x000d_
770x660x1600_x000d_
Vozík se vsuny na GN. Vyroben z oceli AISI304, se 4 otočnými kolečky o průměru min. 125 mm, z toho 2 s brzdou. Jednoduchá konstrukce z ohýbaných profilů pro odkládání podnosů s nádobím,  rozteč polí alespoň 110 mm, kapacita min. 22x GN1/1-100. Nosnost jednolivých polí alespoň 20kg.</t>
  </si>
  <si>
    <t>146.8</t>
  </si>
  <si>
    <t>-1395618404</t>
  </si>
  <si>
    <t>146a.2</t>
  </si>
  <si>
    <t>-1811099786</t>
  </si>
  <si>
    <t>Poznámka k položce:_x000d_
900x700x1800_x000d_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</si>
  <si>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148.2b</t>
  </si>
  <si>
    <t>-1903715467</t>
  </si>
  <si>
    <t>Poznámka k položce:_x000d_
2000x400x1600_x000d_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</si>
  <si>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148.2c</t>
  </si>
  <si>
    <t>-1573264342</t>
  </si>
  <si>
    <t>Poznámka k položce:_x000d_
1400x400x1600_x000d_
Nerezový regál, 4x police plná.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</si>
  <si>
    <t>149.2b</t>
  </si>
  <si>
    <t>1511964616</t>
  </si>
  <si>
    <t>149.2c</t>
  </si>
  <si>
    <t>1340421369</t>
  </si>
  <si>
    <t>03 - PROVIZORNÍ VÝDEJ</t>
  </si>
  <si>
    <t>03.1 - Stavební úpravy</t>
  </si>
  <si>
    <t xml:space="preserve">    721 - Zdravotechnika</t>
  </si>
  <si>
    <t xml:space="preserve">    741 - Elektroinstalace - silnoproud</t>
  </si>
  <si>
    <t xml:space="preserve">    783 - Dokončovací práce - nátěry</t>
  </si>
  <si>
    <t>990046886</t>
  </si>
  <si>
    <t>"120a " 1,1*0,3</t>
  </si>
  <si>
    <t>317121351</t>
  </si>
  <si>
    <t>Montáž ŽB překladů prefabrikovaných do rýh světlosti otvoru přes 1800 do 2400 mm</t>
  </si>
  <si>
    <t>1846216040</t>
  </si>
  <si>
    <t>59321213</t>
  </si>
  <si>
    <t>překlad železobetonový RZP vylehčený 2390x140x140mm</t>
  </si>
  <si>
    <t>1996444135</t>
  </si>
  <si>
    <t>340231025</t>
  </si>
  <si>
    <t>Zazdívka otvorů v příčkách nebo stěnách pl přes 1 do 4 m2 cihlami děrovanými tl 115 mm</t>
  </si>
  <si>
    <t>889503379</t>
  </si>
  <si>
    <t>"otvor pro přesun tunelové myčky" 2,0*2,0</t>
  </si>
  <si>
    <t>612325223</t>
  </si>
  <si>
    <t>Vápenocementová štuková omítka malých ploch přes 0,25 do 1 m2 na stěnách</t>
  </si>
  <si>
    <t>727634600</t>
  </si>
  <si>
    <t>"kolem dveří m.č. 120" 2</t>
  </si>
  <si>
    <t>-1026243337</t>
  </si>
  <si>
    <t>"otvor pro přesun tunelové myčky" 2</t>
  </si>
  <si>
    <t>642942111</t>
  </si>
  <si>
    <t>Osazování zárubní nebo rámů dveřních kovových do 2,5 m2 na MC</t>
  </si>
  <si>
    <t>-1018544313</t>
  </si>
  <si>
    <t>"D12" 1</t>
  </si>
  <si>
    <t>55331497</t>
  </si>
  <si>
    <t>zárubeň jednokřídlá ocelová pro zdění tl stěny 210-250mm rozměru 800/1970, 2100mm</t>
  </si>
  <si>
    <t>1681543715</t>
  </si>
  <si>
    <t>-1902603119</t>
  </si>
  <si>
    <t>"120" 0,25*0,9*2</t>
  </si>
  <si>
    <t>971033541</t>
  </si>
  <si>
    <t>Vybourání otvorů ve zdivu cihelném pl do 1 m2 na MVC nebo MV tl do 300 mm</t>
  </si>
  <si>
    <t>-131911298</t>
  </si>
  <si>
    <t>"m.č. 120 parapet" 1,2*0,9</t>
  </si>
  <si>
    <t>-882049225</t>
  </si>
  <si>
    <t>974031664</t>
  </si>
  <si>
    <t>Vysekání rýh ve zdivu cihelném pro vtahování nosníků hl do 150 mm v do 150 mm</t>
  </si>
  <si>
    <t>1202807175</t>
  </si>
  <si>
    <t>978013191</t>
  </si>
  <si>
    <t>Otlučení (osekání) vnitřní vápenné nebo vápenocementové omítky stěn v rozsahu přes 50 do 100 %</t>
  </si>
  <si>
    <t>-1136133373</t>
  </si>
  <si>
    <t xml:space="preserve">"otvor pro přesun tunelové myčky" 2,4*2,2  *2</t>
  </si>
  <si>
    <t>1351616026</t>
  </si>
  <si>
    <t>-228952784</t>
  </si>
  <si>
    <t>1925150299</t>
  </si>
  <si>
    <t>3,635*9 'Přepočtené koeficientem množství</t>
  </si>
  <si>
    <t>308086714</t>
  </si>
  <si>
    <t>998011009</t>
  </si>
  <si>
    <t>Přesun hmot pro budovy zděné s omezením mechanizace pro budovy v přes 6 do 12 m</t>
  </si>
  <si>
    <t>243359498</t>
  </si>
  <si>
    <t>Zdravotechnika</t>
  </si>
  <si>
    <t>721 03.1 01</t>
  </si>
  <si>
    <t>ZTI - montáž a dodávka vč. stavebních přípomocí (bourání a nalezení napojovacích bodů a zapravení)</t>
  </si>
  <si>
    <t>2116748886</t>
  </si>
  <si>
    <t>741</t>
  </si>
  <si>
    <t>Elektroinstalace - silnoproud</t>
  </si>
  <si>
    <t>741 03.1 01</t>
  </si>
  <si>
    <t>Elektroinstalace - montáž a dodávka vč. stavebních přípomocí (bourání a nalezení napojovacích bodů a zapravení)</t>
  </si>
  <si>
    <t>-141313391</t>
  </si>
  <si>
    <t>763111313</t>
  </si>
  <si>
    <t>SDK příčka tl 100 mm profil CW+UW 75 desky 1xA 12,5 bez izolace do EI 30</t>
  </si>
  <si>
    <t>93490325</t>
  </si>
  <si>
    <t>"m.č. 102 provizorium"</t>
  </si>
  <si>
    <t>3,05*(9,2+11,345+17,15+2,045+0,1)</t>
  </si>
  <si>
    <t>-1,5*0,75*2</t>
  </si>
  <si>
    <t>-0,9*2,0*2</t>
  </si>
  <si>
    <t>-2,35*1,1</t>
  </si>
  <si>
    <t>-1,1*2,0*2</t>
  </si>
  <si>
    <t>763181311</t>
  </si>
  <si>
    <t>Montáž jednokřídlové kovové zárubně SDK příčka</t>
  </si>
  <si>
    <t>2037636499</t>
  </si>
  <si>
    <t>"D10" 2</t>
  </si>
  <si>
    <t>"D11" 2</t>
  </si>
  <si>
    <t>55331590</t>
  </si>
  <si>
    <t>zárubeň jednokřídlá ocelová pro sádrokartonové příčky tl stěny 75-100mm rozměru 800/1970, 2100mm</t>
  </si>
  <si>
    <t>-1105588529</t>
  </si>
  <si>
    <t>55331592</t>
  </si>
  <si>
    <t>zárubeň jednokřídlá ocelová pro sádrokartonové příčky tl stěny 75-100mm rozměru 1000/1970, 2100mm</t>
  </si>
  <si>
    <t>41519048</t>
  </si>
  <si>
    <t>998763200</t>
  </si>
  <si>
    <t>Přesun hmot procentní pro dřevostavby v objektech v do 6 m</t>
  </si>
  <si>
    <t>638759617</t>
  </si>
  <si>
    <t>766622131</t>
  </si>
  <si>
    <t>Montáž plastových oken plochy přes 1 m2 otevíravých v do 1,5 m s rámem do zdiva</t>
  </si>
  <si>
    <t>152909583</t>
  </si>
  <si>
    <t xml:space="preserve">"O10" 1,5*0,75  *2</t>
  </si>
  <si>
    <t>61140051</t>
  </si>
  <si>
    <t>okno plastové otevíravé/sklopné dvojsklo přes plochu 1m2 do v 1,5m</t>
  </si>
  <si>
    <t>-1086643601</t>
  </si>
  <si>
    <t>292089349</t>
  </si>
  <si>
    <t>1181556984</t>
  </si>
  <si>
    <t>1477513146</t>
  </si>
  <si>
    <t>61161016</t>
  </si>
  <si>
    <t>dveře jednokřídlé dřevotřískové povrch lakovaný plné 1000x1970-2100mm</t>
  </si>
  <si>
    <t>-1133253100</t>
  </si>
  <si>
    <t>766660729</t>
  </si>
  <si>
    <t>Montáž dveřního interiérového kování - štítku s klikou</t>
  </si>
  <si>
    <t>1260256928</t>
  </si>
  <si>
    <t>54914123</t>
  </si>
  <si>
    <t>kování rozetové klika/klika</t>
  </si>
  <si>
    <t>1105396484</t>
  </si>
  <si>
    <t>998766201</t>
  </si>
  <si>
    <t>Přesun hmot procentní pro kce truhlářské v objektech v do 6 m</t>
  </si>
  <si>
    <t>1652292965</t>
  </si>
  <si>
    <t>Dokončovací práce - nátěry</t>
  </si>
  <si>
    <t>783314101</t>
  </si>
  <si>
    <t>Základní jednonásobný syntetický nátěr zámečnických konstrukcí</t>
  </si>
  <si>
    <t>29772109</t>
  </si>
  <si>
    <t>"zárubně"</t>
  </si>
  <si>
    <t>(0,05*2+0,1)*(2,0*2+0,9)*2</t>
  </si>
  <si>
    <t>(0,05*2+0,25)*(2,0*2+0,9)*2</t>
  </si>
  <si>
    <t>(0,05*2+0,1)*(2,0*2+1,1)*2</t>
  </si>
  <si>
    <t>783315101</t>
  </si>
  <si>
    <t>Mezinátěr jednonásobný syntetický standardní zámečnických konstrukcí</t>
  </si>
  <si>
    <t>816256794</t>
  </si>
  <si>
    <t>783317101</t>
  </si>
  <si>
    <t>Krycí jednonásobný syntetický standardní nátěr zámečnických konstrukcí</t>
  </si>
  <si>
    <t>716690582</t>
  </si>
  <si>
    <t>03.2 - Odstranění provizorních úprav</t>
  </si>
  <si>
    <t>1309698263</t>
  </si>
  <si>
    <t xml:space="preserve">"po vybourání provizorních dveří"  0,9*2,1</t>
  </si>
  <si>
    <t>230382719</t>
  </si>
  <si>
    <t>"zazdívka po dveřích D12" 2</t>
  </si>
  <si>
    <t>968072455</t>
  </si>
  <si>
    <t>Vybourání kovových dveřních zárubní pl do 2 m2</t>
  </si>
  <si>
    <t>1272866268</t>
  </si>
  <si>
    <t>"D10" 0,9*2,0*2</t>
  </si>
  <si>
    <t>"D11" 1,1*2,0*2</t>
  </si>
  <si>
    <t>"D12" 0,9*2,0</t>
  </si>
  <si>
    <t>-919521638</t>
  </si>
  <si>
    <t>"O10" 1,5*0,75 *2</t>
  </si>
  <si>
    <t>-760733265</t>
  </si>
  <si>
    <t>-1187355513</t>
  </si>
  <si>
    <t>1980157074</t>
  </si>
  <si>
    <t>4,328*9 'Přepočtené koeficientem množství</t>
  </si>
  <si>
    <t>1045045884</t>
  </si>
  <si>
    <t>-1655951713</t>
  </si>
  <si>
    <t>721 03.2 01</t>
  </si>
  <si>
    <t>ZTI - demontáž vč. stavebních přípomocí (bourání a zapravení)</t>
  </si>
  <si>
    <t>-883938639</t>
  </si>
  <si>
    <t>741 03.2 01</t>
  </si>
  <si>
    <t>Elektroinstalace - demontáž vč. stavebních přípomocí (bourání a zapravení)</t>
  </si>
  <si>
    <t>-1323003173</t>
  </si>
  <si>
    <t>763111811</t>
  </si>
  <si>
    <t>Demontáž SDK příčky s jednoduchou ocelovou nosnou konstrukcí opláštění jednoduché</t>
  </si>
  <si>
    <t>-1429697193</t>
  </si>
  <si>
    <t>SEZNAM FIGUR</t>
  </si>
  <si>
    <t>Výměra</t>
  </si>
  <si>
    <t>01/ SO 01 U</t>
  </si>
  <si>
    <t>Použití figury:</t>
  </si>
  <si>
    <t>obkl1</t>
  </si>
  <si>
    <t>02/ SO 01 N</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</si>
</sst>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2" fillId="0" borderId="0" applyNumberFormat="0" applyFill="0" applyBorder="0" applyAlignment="0" applyProtection="0"/>
  </cellStyleXfs>
  <cellXfs count="32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32" fillId="0" borderId="0" xfId="0" applyFont="1" applyAlignment="1">
      <alignment horizontal="left" vertical="center"/>
    </xf>
    <xf numFmtId="0" fontId="0" fillId="0" borderId="1" xfId="0" applyBorder="1"/>
    <xf numFmtId="0" fontId="0" fillId="0" borderId="2" xfId="0" applyBorder="1"/>
    <xf numFmtId="0" fontId="14" fillId="0" borderId="0" xfId="0" applyFont="1" applyAlignment="1">
      <alignment horizontal="left" vertical="center"/>
    </xf>
    <xf numFmtId="0" fontId="3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4"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5" fillId="0" borderId="12" xfId="0" applyNumberFormat="1" applyFont="1" applyBorder="1" applyAlignment="1" applyProtection="1"/>
    <xf numFmtId="166" fontId="35" fillId="0" borderId="13" xfId="0" applyNumberFormat="1" applyFont="1" applyBorder="1" applyAlignment="1" applyProtection="1"/>
    <xf numFmtId="4" fontId="36"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40"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167" fontId="23" fillId="2" borderId="22"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4"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22" xfId="0" applyFont="1" applyBorder="1" applyAlignment="1">
      <alignment horizontal="left" vertical="center" wrapText="1"/>
    </xf>
    <xf numFmtId="0" fontId="41" fillId="0" borderId="22" xfId="0" applyFont="1" applyBorder="1" applyAlignment="1">
      <alignment horizontal="left" vertical="center"/>
    </xf>
    <xf numFmtId="167" fontId="41"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6"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styles" Target="styles.xml" /><Relationship Id="rId18" Type="http://schemas.openxmlformats.org/officeDocument/2006/relationships/theme" Target="theme/theme1.xml" /><Relationship Id="rId19" Type="http://schemas.openxmlformats.org/officeDocument/2006/relationships/calcChain" Target="calcChain.xml" /><Relationship Id="rId2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drawing" Target="../drawings/drawing16.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21</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35</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36</v>
      </c>
      <c r="M28" s="46"/>
      <c r="N28" s="46"/>
      <c r="O28" s="46"/>
      <c r="P28" s="46"/>
      <c r="Q28" s="41"/>
      <c r="R28" s="41"/>
      <c r="S28" s="41"/>
      <c r="T28" s="41"/>
      <c r="U28" s="41"/>
      <c r="V28" s="41"/>
      <c r="W28" s="46" t="s">
        <v>37</v>
      </c>
      <c r="X28" s="46"/>
      <c r="Y28" s="46"/>
      <c r="Z28" s="46"/>
      <c r="AA28" s="46"/>
      <c r="AB28" s="46"/>
      <c r="AC28" s="46"/>
      <c r="AD28" s="46"/>
      <c r="AE28" s="46"/>
      <c r="AF28" s="41"/>
      <c r="AG28" s="41"/>
      <c r="AH28" s="41"/>
      <c r="AI28" s="41"/>
      <c r="AJ28" s="41"/>
      <c r="AK28" s="46" t="s">
        <v>38</v>
      </c>
      <c r="AL28" s="46"/>
      <c r="AM28" s="46"/>
      <c r="AN28" s="46"/>
      <c r="AO28" s="46"/>
      <c r="AP28" s="41"/>
      <c r="AQ28" s="41"/>
      <c r="AR28" s="45"/>
      <c r="BE28" s="32"/>
    </row>
    <row r="29" s="3" customFormat="1" ht="14.4" customHeight="1">
      <c r="A29" s="3"/>
      <c r="B29" s="47"/>
      <c r="C29" s="48"/>
      <c r="D29" s="33" t="s">
        <v>39</v>
      </c>
      <c r="E29" s="48"/>
      <c r="F29" s="33" t="s">
        <v>40</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41</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42</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43</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44</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45</v>
      </c>
      <c r="E35" s="55"/>
      <c r="F35" s="55"/>
      <c r="G35" s="55"/>
      <c r="H35" s="55"/>
      <c r="I35" s="55"/>
      <c r="J35" s="55"/>
      <c r="K35" s="55"/>
      <c r="L35" s="55"/>
      <c r="M35" s="55"/>
      <c r="N35" s="55"/>
      <c r="O35" s="55"/>
      <c r="P35" s="55"/>
      <c r="Q35" s="55"/>
      <c r="R35" s="55"/>
      <c r="S35" s="55"/>
      <c r="T35" s="56" t="s">
        <v>46</v>
      </c>
      <c r="U35" s="55"/>
      <c r="V35" s="55"/>
      <c r="W35" s="55"/>
      <c r="X35" s="57" t="s">
        <v>47</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48</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49</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50</v>
      </c>
      <c r="E60" s="43"/>
      <c r="F60" s="43"/>
      <c r="G60" s="43"/>
      <c r="H60" s="43"/>
      <c r="I60" s="43"/>
      <c r="J60" s="43"/>
      <c r="K60" s="43"/>
      <c r="L60" s="43"/>
      <c r="M60" s="43"/>
      <c r="N60" s="43"/>
      <c r="O60" s="43"/>
      <c r="P60" s="43"/>
      <c r="Q60" s="43"/>
      <c r="R60" s="43"/>
      <c r="S60" s="43"/>
      <c r="T60" s="43"/>
      <c r="U60" s="43"/>
      <c r="V60" s="65" t="s">
        <v>51</v>
      </c>
      <c r="W60" s="43"/>
      <c r="X60" s="43"/>
      <c r="Y60" s="43"/>
      <c r="Z60" s="43"/>
      <c r="AA60" s="43"/>
      <c r="AB60" s="43"/>
      <c r="AC60" s="43"/>
      <c r="AD60" s="43"/>
      <c r="AE60" s="43"/>
      <c r="AF60" s="43"/>
      <c r="AG60" s="43"/>
      <c r="AH60" s="65" t="s">
        <v>50</v>
      </c>
      <c r="AI60" s="43"/>
      <c r="AJ60" s="43"/>
      <c r="AK60" s="43"/>
      <c r="AL60" s="43"/>
      <c r="AM60" s="65" t="s">
        <v>51</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52</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53</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50</v>
      </c>
      <c r="E75" s="43"/>
      <c r="F75" s="43"/>
      <c r="G75" s="43"/>
      <c r="H75" s="43"/>
      <c r="I75" s="43"/>
      <c r="J75" s="43"/>
      <c r="K75" s="43"/>
      <c r="L75" s="43"/>
      <c r="M75" s="43"/>
      <c r="N75" s="43"/>
      <c r="O75" s="43"/>
      <c r="P75" s="43"/>
      <c r="Q75" s="43"/>
      <c r="R75" s="43"/>
      <c r="S75" s="43"/>
      <c r="T75" s="43"/>
      <c r="U75" s="43"/>
      <c r="V75" s="65" t="s">
        <v>51</v>
      </c>
      <c r="W75" s="43"/>
      <c r="X75" s="43"/>
      <c r="Y75" s="43"/>
      <c r="Z75" s="43"/>
      <c r="AA75" s="43"/>
      <c r="AB75" s="43"/>
      <c r="AC75" s="43"/>
      <c r="AD75" s="43"/>
      <c r="AE75" s="43"/>
      <c r="AF75" s="43"/>
      <c r="AG75" s="43"/>
      <c r="AH75" s="65" t="s">
        <v>50</v>
      </c>
      <c r="AI75" s="43"/>
      <c r="AJ75" s="43"/>
      <c r="AK75" s="43"/>
      <c r="AL75" s="43"/>
      <c r="AM75" s="65" t="s">
        <v>51</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54</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023</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Nemocnice RK – rekonstrukce gastro provozu</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 xml:space="preserve"> </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3. 2. 2025</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15.15" customHeight="1">
      <c r="A89" s="39"/>
      <c r="B89" s="40"/>
      <c r="C89" s="33" t="s">
        <v>24</v>
      </c>
      <c r="D89" s="41"/>
      <c r="E89" s="41"/>
      <c r="F89" s="41"/>
      <c r="G89" s="41"/>
      <c r="H89" s="41"/>
      <c r="I89" s="41"/>
      <c r="J89" s="41"/>
      <c r="K89" s="41"/>
      <c r="L89" s="72" t="str">
        <f>IF(E11= "","",E11)</f>
        <v>Královéhradecký kraj</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IRBOS s.r.o.</v>
      </c>
      <c r="AN89" s="72"/>
      <c r="AO89" s="72"/>
      <c r="AP89" s="72"/>
      <c r="AQ89" s="41"/>
      <c r="AR89" s="45"/>
      <c r="AS89" s="82" t="s">
        <v>55</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 xml:space="preserve"> </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56</v>
      </c>
      <c r="D92" s="95"/>
      <c r="E92" s="95"/>
      <c r="F92" s="95"/>
      <c r="G92" s="95"/>
      <c r="H92" s="96"/>
      <c r="I92" s="97" t="s">
        <v>57</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58</v>
      </c>
      <c r="AH92" s="95"/>
      <c r="AI92" s="95"/>
      <c r="AJ92" s="95"/>
      <c r="AK92" s="95"/>
      <c r="AL92" s="95"/>
      <c r="AM92" s="95"/>
      <c r="AN92" s="97" t="s">
        <v>59</v>
      </c>
      <c r="AO92" s="95"/>
      <c r="AP92" s="99"/>
      <c r="AQ92" s="100" t="s">
        <v>60</v>
      </c>
      <c r="AR92" s="45"/>
      <c r="AS92" s="101" t="s">
        <v>61</v>
      </c>
      <c r="AT92" s="102" t="s">
        <v>62</v>
      </c>
      <c r="AU92" s="102" t="s">
        <v>63</v>
      </c>
      <c r="AV92" s="102" t="s">
        <v>64</v>
      </c>
      <c r="AW92" s="102" t="s">
        <v>65</v>
      </c>
      <c r="AX92" s="102" t="s">
        <v>66</v>
      </c>
      <c r="AY92" s="102" t="s">
        <v>67</v>
      </c>
      <c r="AZ92" s="102" t="s">
        <v>68</v>
      </c>
      <c r="BA92" s="102" t="s">
        <v>69</v>
      </c>
      <c r="BB92" s="102" t="s">
        <v>70</v>
      </c>
      <c r="BC92" s="102" t="s">
        <v>71</v>
      </c>
      <c r="BD92" s="103" t="s">
        <v>72</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73</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ROUND(AG95+AG106+AG109,2)</f>
        <v>0</v>
      </c>
      <c r="AH94" s="110"/>
      <c r="AI94" s="110"/>
      <c r="AJ94" s="110"/>
      <c r="AK94" s="110"/>
      <c r="AL94" s="110"/>
      <c r="AM94" s="110"/>
      <c r="AN94" s="111">
        <f>SUM(AG94,AT94)</f>
        <v>0</v>
      </c>
      <c r="AO94" s="111"/>
      <c r="AP94" s="111"/>
      <c r="AQ94" s="112" t="s">
        <v>1</v>
      </c>
      <c r="AR94" s="113"/>
      <c r="AS94" s="114">
        <f>ROUND(AS95+AS106+AS109,2)</f>
        <v>0</v>
      </c>
      <c r="AT94" s="115">
        <f>ROUND(SUM(AV94:AW94),2)</f>
        <v>0</v>
      </c>
      <c r="AU94" s="116">
        <f>ROUND(AU95+AU106+AU109,5)</f>
        <v>0</v>
      </c>
      <c r="AV94" s="115">
        <f>ROUND(AZ94*L29,2)</f>
        <v>0</v>
      </c>
      <c r="AW94" s="115">
        <f>ROUND(BA94*L30,2)</f>
        <v>0</v>
      </c>
      <c r="AX94" s="115">
        <f>ROUND(BB94*L29,2)</f>
        <v>0</v>
      </c>
      <c r="AY94" s="115">
        <f>ROUND(BC94*L30,2)</f>
        <v>0</v>
      </c>
      <c r="AZ94" s="115">
        <f>ROUND(AZ95+AZ106+AZ109,2)</f>
        <v>0</v>
      </c>
      <c r="BA94" s="115">
        <f>ROUND(BA95+BA106+BA109,2)</f>
        <v>0</v>
      </c>
      <c r="BB94" s="115">
        <f>ROUND(BB95+BB106+BB109,2)</f>
        <v>0</v>
      </c>
      <c r="BC94" s="115">
        <f>ROUND(BC95+BC106+BC109,2)</f>
        <v>0</v>
      </c>
      <c r="BD94" s="117">
        <f>ROUND(BD95+BD106+BD109,2)</f>
        <v>0</v>
      </c>
      <c r="BE94" s="6"/>
      <c r="BS94" s="118" t="s">
        <v>74</v>
      </c>
      <c r="BT94" s="118" t="s">
        <v>75</v>
      </c>
      <c r="BU94" s="119" t="s">
        <v>76</v>
      </c>
      <c r="BV94" s="118" t="s">
        <v>77</v>
      </c>
      <c r="BW94" s="118" t="s">
        <v>5</v>
      </c>
      <c r="BX94" s="118" t="s">
        <v>78</v>
      </c>
      <c r="CL94" s="118" t="s">
        <v>1</v>
      </c>
    </row>
    <row r="95" s="7" customFormat="1" ht="16.5" customHeight="1">
      <c r="A95" s="7"/>
      <c r="B95" s="120"/>
      <c r="C95" s="121"/>
      <c r="D95" s="122" t="s">
        <v>79</v>
      </c>
      <c r="E95" s="122"/>
      <c r="F95" s="122"/>
      <c r="G95" s="122"/>
      <c r="H95" s="122"/>
      <c r="I95" s="123"/>
      <c r="J95" s="122" t="s">
        <v>80</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ROUND(SUM(AG96:AG105),2)</f>
        <v>0</v>
      </c>
      <c r="AH95" s="123"/>
      <c r="AI95" s="123"/>
      <c r="AJ95" s="123"/>
      <c r="AK95" s="123"/>
      <c r="AL95" s="123"/>
      <c r="AM95" s="123"/>
      <c r="AN95" s="125">
        <f>SUM(AG95,AT95)</f>
        <v>0</v>
      </c>
      <c r="AO95" s="123"/>
      <c r="AP95" s="123"/>
      <c r="AQ95" s="126" t="s">
        <v>81</v>
      </c>
      <c r="AR95" s="127"/>
      <c r="AS95" s="128">
        <f>ROUND(SUM(AS96:AS105),2)</f>
        <v>0</v>
      </c>
      <c r="AT95" s="129">
        <f>ROUND(SUM(AV95:AW95),2)</f>
        <v>0</v>
      </c>
      <c r="AU95" s="130">
        <f>ROUND(SUM(AU96:AU105),5)</f>
        <v>0</v>
      </c>
      <c r="AV95" s="129">
        <f>ROUND(AZ95*L29,2)</f>
        <v>0</v>
      </c>
      <c r="AW95" s="129">
        <f>ROUND(BA95*L30,2)</f>
        <v>0</v>
      </c>
      <c r="AX95" s="129">
        <f>ROUND(BB95*L29,2)</f>
        <v>0</v>
      </c>
      <c r="AY95" s="129">
        <f>ROUND(BC95*L30,2)</f>
        <v>0</v>
      </c>
      <c r="AZ95" s="129">
        <f>ROUND(SUM(AZ96:AZ105),2)</f>
        <v>0</v>
      </c>
      <c r="BA95" s="129">
        <f>ROUND(SUM(BA96:BA105),2)</f>
        <v>0</v>
      </c>
      <c r="BB95" s="129">
        <f>ROUND(SUM(BB96:BB105),2)</f>
        <v>0</v>
      </c>
      <c r="BC95" s="129">
        <f>ROUND(SUM(BC96:BC105),2)</f>
        <v>0</v>
      </c>
      <c r="BD95" s="131">
        <f>ROUND(SUM(BD96:BD105),2)</f>
        <v>0</v>
      </c>
      <c r="BE95" s="7"/>
      <c r="BS95" s="132" t="s">
        <v>74</v>
      </c>
      <c r="BT95" s="132" t="s">
        <v>82</v>
      </c>
      <c r="BU95" s="132" t="s">
        <v>76</v>
      </c>
      <c r="BV95" s="132" t="s">
        <v>77</v>
      </c>
      <c r="BW95" s="132" t="s">
        <v>83</v>
      </c>
      <c r="BX95" s="132" t="s">
        <v>5</v>
      </c>
      <c r="CL95" s="132" t="s">
        <v>1</v>
      </c>
      <c r="CM95" s="132" t="s">
        <v>84</v>
      </c>
    </row>
    <row r="96" s="4" customFormat="1" ht="23.25" customHeight="1">
      <c r="A96" s="133" t="s">
        <v>85</v>
      </c>
      <c r="B96" s="71"/>
      <c r="C96" s="134"/>
      <c r="D96" s="134"/>
      <c r="E96" s="135" t="s">
        <v>86</v>
      </c>
      <c r="F96" s="135"/>
      <c r="G96" s="135"/>
      <c r="H96" s="135"/>
      <c r="I96" s="135"/>
      <c r="J96" s="134"/>
      <c r="K96" s="135" t="s">
        <v>87</v>
      </c>
      <c r="L96" s="135"/>
      <c r="M96" s="135"/>
      <c r="N96" s="135"/>
      <c r="O96" s="135"/>
      <c r="P96" s="135"/>
      <c r="Q96" s="135"/>
      <c r="R96" s="135"/>
      <c r="S96" s="135"/>
      <c r="T96" s="135"/>
      <c r="U96" s="135"/>
      <c r="V96" s="135"/>
      <c r="W96" s="135"/>
      <c r="X96" s="135"/>
      <c r="Y96" s="135"/>
      <c r="Z96" s="135"/>
      <c r="AA96" s="135"/>
      <c r="AB96" s="135"/>
      <c r="AC96" s="135"/>
      <c r="AD96" s="135"/>
      <c r="AE96" s="135"/>
      <c r="AF96" s="135"/>
      <c r="AG96" s="136">
        <f>'SO 01 U - Gastro provoz +...'!J32</f>
        <v>0</v>
      </c>
      <c r="AH96" s="134"/>
      <c r="AI96" s="134"/>
      <c r="AJ96" s="134"/>
      <c r="AK96" s="134"/>
      <c r="AL96" s="134"/>
      <c r="AM96" s="134"/>
      <c r="AN96" s="136">
        <f>SUM(AG96,AT96)</f>
        <v>0</v>
      </c>
      <c r="AO96" s="134"/>
      <c r="AP96" s="134"/>
      <c r="AQ96" s="137" t="s">
        <v>88</v>
      </c>
      <c r="AR96" s="73"/>
      <c r="AS96" s="138">
        <v>0</v>
      </c>
      <c r="AT96" s="139">
        <f>ROUND(SUM(AV96:AW96),2)</f>
        <v>0</v>
      </c>
      <c r="AU96" s="140">
        <f>'SO 01 U - Gastro provoz +...'!P141</f>
        <v>0</v>
      </c>
      <c r="AV96" s="139">
        <f>'SO 01 U - Gastro provoz +...'!J35</f>
        <v>0</v>
      </c>
      <c r="AW96" s="139">
        <f>'SO 01 U - Gastro provoz +...'!J36</f>
        <v>0</v>
      </c>
      <c r="AX96" s="139">
        <f>'SO 01 U - Gastro provoz +...'!J37</f>
        <v>0</v>
      </c>
      <c r="AY96" s="139">
        <f>'SO 01 U - Gastro provoz +...'!J38</f>
        <v>0</v>
      </c>
      <c r="AZ96" s="139">
        <f>'SO 01 U - Gastro provoz +...'!F35</f>
        <v>0</v>
      </c>
      <c r="BA96" s="139">
        <f>'SO 01 U - Gastro provoz +...'!F36</f>
        <v>0</v>
      </c>
      <c r="BB96" s="139">
        <f>'SO 01 U - Gastro provoz +...'!F37</f>
        <v>0</v>
      </c>
      <c r="BC96" s="139">
        <f>'SO 01 U - Gastro provoz +...'!F38</f>
        <v>0</v>
      </c>
      <c r="BD96" s="141">
        <f>'SO 01 U - Gastro provoz +...'!F39</f>
        <v>0</v>
      </c>
      <c r="BE96" s="4"/>
      <c r="BT96" s="142" t="s">
        <v>84</v>
      </c>
      <c r="BV96" s="142" t="s">
        <v>77</v>
      </c>
      <c r="BW96" s="142" t="s">
        <v>89</v>
      </c>
      <c r="BX96" s="142" t="s">
        <v>83</v>
      </c>
      <c r="CL96" s="142" t="s">
        <v>1</v>
      </c>
    </row>
    <row r="97" s="4" customFormat="1" ht="16.5" customHeight="1">
      <c r="A97" s="133" t="s">
        <v>85</v>
      </c>
      <c r="B97" s="71"/>
      <c r="C97" s="134"/>
      <c r="D97" s="134"/>
      <c r="E97" s="135" t="s">
        <v>90</v>
      </c>
      <c r="F97" s="135"/>
      <c r="G97" s="135"/>
      <c r="H97" s="135"/>
      <c r="I97" s="135"/>
      <c r="J97" s="134"/>
      <c r="K97" s="135" t="s">
        <v>91</v>
      </c>
      <c r="L97" s="135"/>
      <c r="M97" s="135"/>
      <c r="N97" s="135"/>
      <c r="O97" s="135"/>
      <c r="P97" s="135"/>
      <c r="Q97" s="135"/>
      <c r="R97" s="135"/>
      <c r="S97" s="135"/>
      <c r="T97" s="135"/>
      <c r="U97" s="135"/>
      <c r="V97" s="135"/>
      <c r="W97" s="135"/>
      <c r="X97" s="135"/>
      <c r="Y97" s="135"/>
      <c r="Z97" s="135"/>
      <c r="AA97" s="135"/>
      <c r="AB97" s="135"/>
      <c r="AC97" s="135"/>
      <c r="AD97" s="135"/>
      <c r="AE97" s="135"/>
      <c r="AF97" s="135"/>
      <c r="AG97" s="136">
        <f>'D.1.4a - Vzduchotechnika'!J32</f>
        <v>0</v>
      </c>
      <c r="AH97" s="134"/>
      <c r="AI97" s="134"/>
      <c r="AJ97" s="134"/>
      <c r="AK97" s="134"/>
      <c r="AL97" s="134"/>
      <c r="AM97" s="134"/>
      <c r="AN97" s="136">
        <f>SUM(AG97,AT97)</f>
        <v>0</v>
      </c>
      <c r="AO97" s="134"/>
      <c r="AP97" s="134"/>
      <c r="AQ97" s="137" t="s">
        <v>88</v>
      </c>
      <c r="AR97" s="73"/>
      <c r="AS97" s="138">
        <v>0</v>
      </c>
      <c r="AT97" s="139">
        <f>ROUND(SUM(AV97:AW97),2)</f>
        <v>0</v>
      </c>
      <c r="AU97" s="140">
        <f>'D.1.4a - Vzduchotechnika'!P123</f>
        <v>0</v>
      </c>
      <c r="AV97" s="139">
        <f>'D.1.4a - Vzduchotechnika'!J35</f>
        <v>0</v>
      </c>
      <c r="AW97" s="139">
        <f>'D.1.4a - Vzduchotechnika'!J36</f>
        <v>0</v>
      </c>
      <c r="AX97" s="139">
        <f>'D.1.4a - Vzduchotechnika'!J37</f>
        <v>0</v>
      </c>
      <c r="AY97" s="139">
        <f>'D.1.4a - Vzduchotechnika'!J38</f>
        <v>0</v>
      </c>
      <c r="AZ97" s="139">
        <f>'D.1.4a - Vzduchotechnika'!F35</f>
        <v>0</v>
      </c>
      <c r="BA97" s="139">
        <f>'D.1.4a - Vzduchotechnika'!F36</f>
        <v>0</v>
      </c>
      <c r="BB97" s="139">
        <f>'D.1.4a - Vzduchotechnika'!F37</f>
        <v>0</v>
      </c>
      <c r="BC97" s="139">
        <f>'D.1.4a - Vzduchotechnika'!F38</f>
        <v>0</v>
      </c>
      <c r="BD97" s="141">
        <f>'D.1.4a - Vzduchotechnika'!F39</f>
        <v>0</v>
      </c>
      <c r="BE97" s="4"/>
      <c r="BT97" s="142" t="s">
        <v>84</v>
      </c>
      <c r="BV97" s="142" t="s">
        <v>77</v>
      </c>
      <c r="BW97" s="142" t="s">
        <v>92</v>
      </c>
      <c r="BX97" s="142" t="s">
        <v>83</v>
      </c>
      <c r="CL97" s="142" t="s">
        <v>1</v>
      </c>
    </row>
    <row r="98" s="4" customFormat="1" ht="16.5" customHeight="1">
      <c r="A98" s="133" t="s">
        <v>85</v>
      </c>
      <c r="B98" s="71"/>
      <c r="C98" s="134"/>
      <c r="D98" s="134"/>
      <c r="E98" s="135" t="s">
        <v>93</v>
      </c>
      <c r="F98" s="135"/>
      <c r="G98" s="135"/>
      <c r="H98" s="135"/>
      <c r="I98" s="135"/>
      <c r="J98" s="134"/>
      <c r="K98" s="135" t="s">
        <v>94</v>
      </c>
      <c r="L98" s="135"/>
      <c r="M98" s="135"/>
      <c r="N98" s="135"/>
      <c r="O98" s="135"/>
      <c r="P98" s="135"/>
      <c r="Q98" s="135"/>
      <c r="R98" s="135"/>
      <c r="S98" s="135"/>
      <c r="T98" s="135"/>
      <c r="U98" s="135"/>
      <c r="V98" s="135"/>
      <c r="W98" s="135"/>
      <c r="X98" s="135"/>
      <c r="Y98" s="135"/>
      <c r="Z98" s="135"/>
      <c r="AA98" s="135"/>
      <c r="AB98" s="135"/>
      <c r="AC98" s="135"/>
      <c r="AD98" s="135"/>
      <c r="AE98" s="135"/>
      <c r="AF98" s="135"/>
      <c r="AG98" s="136">
        <f>'D.1.4b - Zdravotně techni...'!J32</f>
        <v>0</v>
      </c>
      <c r="AH98" s="134"/>
      <c r="AI98" s="134"/>
      <c r="AJ98" s="134"/>
      <c r="AK98" s="134"/>
      <c r="AL98" s="134"/>
      <c r="AM98" s="134"/>
      <c r="AN98" s="136">
        <f>SUM(AG98,AT98)</f>
        <v>0</v>
      </c>
      <c r="AO98" s="134"/>
      <c r="AP98" s="134"/>
      <c r="AQ98" s="137" t="s">
        <v>88</v>
      </c>
      <c r="AR98" s="73"/>
      <c r="AS98" s="138">
        <v>0</v>
      </c>
      <c r="AT98" s="139">
        <f>ROUND(SUM(AV98:AW98),2)</f>
        <v>0</v>
      </c>
      <c r="AU98" s="140">
        <f>'D.1.4b - Zdravotně techni...'!P129</f>
        <v>0</v>
      </c>
      <c r="AV98" s="139">
        <f>'D.1.4b - Zdravotně techni...'!J35</f>
        <v>0</v>
      </c>
      <c r="AW98" s="139">
        <f>'D.1.4b - Zdravotně techni...'!J36</f>
        <v>0</v>
      </c>
      <c r="AX98" s="139">
        <f>'D.1.4b - Zdravotně techni...'!J37</f>
        <v>0</v>
      </c>
      <c r="AY98" s="139">
        <f>'D.1.4b - Zdravotně techni...'!J38</f>
        <v>0</v>
      </c>
      <c r="AZ98" s="139">
        <f>'D.1.4b - Zdravotně techni...'!F35</f>
        <v>0</v>
      </c>
      <c r="BA98" s="139">
        <f>'D.1.4b - Zdravotně techni...'!F36</f>
        <v>0</v>
      </c>
      <c r="BB98" s="139">
        <f>'D.1.4b - Zdravotně techni...'!F37</f>
        <v>0</v>
      </c>
      <c r="BC98" s="139">
        <f>'D.1.4b - Zdravotně techni...'!F38</f>
        <v>0</v>
      </c>
      <c r="BD98" s="141">
        <f>'D.1.4b - Zdravotně techni...'!F39</f>
        <v>0</v>
      </c>
      <c r="BE98" s="4"/>
      <c r="BT98" s="142" t="s">
        <v>84</v>
      </c>
      <c r="BV98" s="142" t="s">
        <v>77</v>
      </c>
      <c r="BW98" s="142" t="s">
        <v>95</v>
      </c>
      <c r="BX98" s="142" t="s">
        <v>83</v>
      </c>
      <c r="CL98" s="142" t="s">
        <v>1</v>
      </c>
    </row>
    <row r="99" s="4" customFormat="1" ht="16.5" customHeight="1">
      <c r="A99" s="133" t="s">
        <v>85</v>
      </c>
      <c r="B99" s="71"/>
      <c r="C99" s="134"/>
      <c r="D99" s="134"/>
      <c r="E99" s="135" t="s">
        <v>96</v>
      </c>
      <c r="F99" s="135"/>
      <c r="G99" s="135"/>
      <c r="H99" s="135"/>
      <c r="I99" s="135"/>
      <c r="J99" s="134"/>
      <c r="K99" s="135" t="s">
        <v>97</v>
      </c>
      <c r="L99" s="135"/>
      <c r="M99" s="135"/>
      <c r="N99" s="135"/>
      <c r="O99" s="135"/>
      <c r="P99" s="135"/>
      <c r="Q99" s="135"/>
      <c r="R99" s="135"/>
      <c r="S99" s="135"/>
      <c r="T99" s="135"/>
      <c r="U99" s="135"/>
      <c r="V99" s="135"/>
      <c r="W99" s="135"/>
      <c r="X99" s="135"/>
      <c r="Y99" s="135"/>
      <c r="Z99" s="135"/>
      <c r="AA99" s="135"/>
      <c r="AB99" s="135"/>
      <c r="AC99" s="135"/>
      <c r="AD99" s="135"/>
      <c r="AE99" s="135"/>
      <c r="AF99" s="135"/>
      <c r="AG99" s="136">
        <f>'D.1.4c 2 - ÚT dopojení'!J32</f>
        <v>0</v>
      </c>
      <c r="AH99" s="134"/>
      <c r="AI99" s="134"/>
      <c r="AJ99" s="134"/>
      <c r="AK99" s="134"/>
      <c r="AL99" s="134"/>
      <c r="AM99" s="134"/>
      <c r="AN99" s="136">
        <f>SUM(AG99,AT99)</f>
        <v>0</v>
      </c>
      <c r="AO99" s="134"/>
      <c r="AP99" s="134"/>
      <c r="AQ99" s="137" t="s">
        <v>88</v>
      </c>
      <c r="AR99" s="73"/>
      <c r="AS99" s="138">
        <v>0</v>
      </c>
      <c r="AT99" s="139">
        <f>ROUND(SUM(AV99:AW99),2)</f>
        <v>0</v>
      </c>
      <c r="AU99" s="140">
        <f>'D.1.4c 2 - ÚT dopojení'!P120</f>
        <v>0</v>
      </c>
      <c r="AV99" s="139">
        <f>'D.1.4c 2 - ÚT dopojení'!J35</f>
        <v>0</v>
      </c>
      <c r="AW99" s="139">
        <f>'D.1.4c 2 - ÚT dopojení'!J36</f>
        <v>0</v>
      </c>
      <c r="AX99" s="139">
        <f>'D.1.4c 2 - ÚT dopojení'!J37</f>
        <v>0</v>
      </c>
      <c r="AY99" s="139">
        <f>'D.1.4c 2 - ÚT dopojení'!J38</f>
        <v>0</v>
      </c>
      <c r="AZ99" s="139">
        <f>'D.1.4c 2 - ÚT dopojení'!F35</f>
        <v>0</v>
      </c>
      <c r="BA99" s="139">
        <f>'D.1.4c 2 - ÚT dopojení'!F36</f>
        <v>0</v>
      </c>
      <c r="BB99" s="139">
        <f>'D.1.4c 2 - ÚT dopojení'!F37</f>
        <v>0</v>
      </c>
      <c r="BC99" s="139">
        <f>'D.1.4c 2 - ÚT dopojení'!F38</f>
        <v>0</v>
      </c>
      <c r="BD99" s="141">
        <f>'D.1.4c 2 - ÚT dopojení'!F39</f>
        <v>0</v>
      </c>
      <c r="BE99" s="4"/>
      <c r="BT99" s="142" t="s">
        <v>84</v>
      </c>
      <c r="BV99" s="142" t="s">
        <v>77</v>
      </c>
      <c r="BW99" s="142" t="s">
        <v>98</v>
      </c>
      <c r="BX99" s="142" t="s">
        <v>83</v>
      </c>
      <c r="CL99" s="142" t="s">
        <v>1</v>
      </c>
    </row>
    <row r="100" s="4" customFormat="1" ht="16.5" customHeight="1">
      <c r="A100" s="133" t="s">
        <v>85</v>
      </c>
      <c r="B100" s="71"/>
      <c r="C100" s="134"/>
      <c r="D100" s="134"/>
      <c r="E100" s="135" t="s">
        <v>99</v>
      </c>
      <c r="F100" s="135"/>
      <c r="G100" s="135"/>
      <c r="H100" s="135"/>
      <c r="I100" s="135"/>
      <c r="J100" s="134"/>
      <c r="K100" s="135" t="s">
        <v>100</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6">
        <f>'D.1.4d - Elektro'!J32</f>
        <v>0</v>
      </c>
      <c r="AH100" s="134"/>
      <c r="AI100" s="134"/>
      <c r="AJ100" s="134"/>
      <c r="AK100" s="134"/>
      <c r="AL100" s="134"/>
      <c r="AM100" s="134"/>
      <c r="AN100" s="136">
        <f>SUM(AG100,AT100)</f>
        <v>0</v>
      </c>
      <c r="AO100" s="134"/>
      <c r="AP100" s="134"/>
      <c r="AQ100" s="137" t="s">
        <v>88</v>
      </c>
      <c r="AR100" s="73"/>
      <c r="AS100" s="138">
        <v>0</v>
      </c>
      <c r="AT100" s="139">
        <f>ROUND(SUM(AV100:AW100),2)</f>
        <v>0</v>
      </c>
      <c r="AU100" s="140">
        <f>'D.1.4d - Elektro'!P133</f>
        <v>0</v>
      </c>
      <c r="AV100" s="139">
        <f>'D.1.4d - Elektro'!J35</f>
        <v>0</v>
      </c>
      <c r="AW100" s="139">
        <f>'D.1.4d - Elektro'!J36</f>
        <v>0</v>
      </c>
      <c r="AX100" s="139">
        <f>'D.1.4d - Elektro'!J37</f>
        <v>0</v>
      </c>
      <c r="AY100" s="139">
        <f>'D.1.4d - Elektro'!J38</f>
        <v>0</v>
      </c>
      <c r="AZ100" s="139">
        <f>'D.1.4d - Elektro'!F35</f>
        <v>0</v>
      </c>
      <c r="BA100" s="139">
        <f>'D.1.4d - Elektro'!F36</f>
        <v>0</v>
      </c>
      <c r="BB100" s="139">
        <f>'D.1.4d - Elektro'!F37</f>
        <v>0</v>
      </c>
      <c r="BC100" s="139">
        <f>'D.1.4d - Elektro'!F38</f>
        <v>0</v>
      </c>
      <c r="BD100" s="141">
        <f>'D.1.4d - Elektro'!F39</f>
        <v>0</v>
      </c>
      <c r="BE100" s="4"/>
      <c r="BT100" s="142" t="s">
        <v>84</v>
      </c>
      <c r="BV100" s="142" t="s">
        <v>77</v>
      </c>
      <c r="BW100" s="142" t="s">
        <v>101</v>
      </c>
      <c r="BX100" s="142" t="s">
        <v>83</v>
      </c>
      <c r="CL100" s="142" t="s">
        <v>1</v>
      </c>
    </row>
    <row r="101" s="4" customFormat="1" ht="23.25" customHeight="1">
      <c r="A101" s="133" t="s">
        <v>85</v>
      </c>
      <c r="B101" s="71"/>
      <c r="C101" s="134"/>
      <c r="D101" s="134"/>
      <c r="E101" s="135" t="s">
        <v>102</v>
      </c>
      <c r="F101" s="135"/>
      <c r="G101" s="135"/>
      <c r="H101" s="135"/>
      <c r="I101" s="135"/>
      <c r="J101" s="134"/>
      <c r="K101" s="135" t="s">
        <v>103</v>
      </c>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6">
        <f>'D.1.4d RK - Elektro - roz...'!J32</f>
        <v>0</v>
      </c>
      <c r="AH101" s="134"/>
      <c r="AI101" s="134"/>
      <c r="AJ101" s="134"/>
      <c r="AK101" s="134"/>
      <c r="AL101" s="134"/>
      <c r="AM101" s="134"/>
      <c r="AN101" s="136">
        <f>SUM(AG101,AT101)</f>
        <v>0</v>
      </c>
      <c r="AO101" s="134"/>
      <c r="AP101" s="134"/>
      <c r="AQ101" s="137" t="s">
        <v>88</v>
      </c>
      <c r="AR101" s="73"/>
      <c r="AS101" s="138">
        <v>0</v>
      </c>
      <c r="AT101" s="139">
        <f>ROUND(SUM(AV101:AW101),2)</f>
        <v>0</v>
      </c>
      <c r="AU101" s="140">
        <f>'D.1.4d RK - Elektro - roz...'!P122</f>
        <v>0</v>
      </c>
      <c r="AV101" s="139">
        <f>'D.1.4d RK - Elektro - roz...'!J35</f>
        <v>0</v>
      </c>
      <c r="AW101" s="139">
        <f>'D.1.4d RK - Elektro - roz...'!J36</f>
        <v>0</v>
      </c>
      <c r="AX101" s="139">
        <f>'D.1.4d RK - Elektro - roz...'!J37</f>
        <v>0</v>
      </c>
      <c r="AY101" s="139">
        <f>'D.1.4d RK - Elektro - roz...'!J38</f>
        <v>0</v>
      </c>
      <c r="AZ101" s="139">
        <f>'D.1.4d RK - Elektro - roz...'!F35</f>
        <v>0</v>
      </c>
      <c r="BA101" s="139">
        <f>'D.1.4d RK - Elektro - roz...'!F36</f>
        <v>0</v>
      </c>
      <c r="BB101" s="139">
        <f>'D.1.4d RK - Elektro - roz...'!F37</f>
        <v>0</v>
      </c>
      <c r="BC101" s="139">
        <f>'D.1.4d RK - Elektro - roz...'!F38</f>
        <v>0</v>
      </c>
      <c r="BD101" s="141">
        <f>'D.1.4d RK - Elektro - roz...'!F39</f>
        <v>0</v>
      </c>
      <c r="BE101" s="4"/>
      <c r="BT101" s="142" t="s">
        <v>84</v>
      </c>
      <c r="BV101" s="142" t="s">
        <v>77</v>
      </c>
      <c r="BW101" s="142" t="s">
        <v>104</v>
      </c>
      <c r="BX101" s="142" t="s">
        <v>83</v>
      </c>
      <c r="CL101" s="142" t="s">
        <v>1</v>
      </c>
    </row>
    <row r="102" s="4" customFormat="1" ht="16.5" customHeight="1">
      <c r="A102" s="133" t="s">
        <v>85</v>
      </c>
      <c r="B102" s="71"/>
      <c r="C102" s="134"/>
      <c r="D102" s="134"/>
      <c r="E102" s="135" t="s">
        <v>105</v>
      </c>
      <c r="F102" s="135"/>
      <c r="G102" s="135"/>
      <c r="H102" s="135"/>
      <c r="I102" s="135"/>
      <c r="J102" s="134"/>
      <c r="K102" s="135" t="s">
        <v>106</v>
      </c>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6">
        <f>'D.1.4e_U - GASTRO - uznat...'!J32</f>
        <v>0</v>
      </c>
      <c r="AH102" s="134"/>
      <c r="AI102" s="134"/>
      <c r="AJ102" s="134"/>
      <c r="AK102" s="134"/>
      <c r="AL102" s="134"/>
      <c r="AM102" s="134"/>
      <c r="AN102" s="136">
        <f>SUM(AG102,AT102)</f>
        <v>0</v>
      </c>
      <c r="AO102" s="134"/>
      <c r="AP102" s="134"/>
      <c r="AQ102" s="137" t="s">
        <v>88</v>
      </c>
      <c r="AR102" s="73"/>
      <c r="AS102" s="138">
        <v>0</v>
      </c>
      <c r="AT102" s="139">
        <f>ROUND(SUM(AV102:AW102),2)</f>
        <v>0</v>
      </c>
      <c r="AU102" s="140">
        <f>'D.1.4e_U - GASTRO - uznat...'!P146</f>
        <v>0</v>
      </c>
      <c r="AV102" s="139">
        <f>'D.1.4e_U - GASTRO - uznat...'!J35</f>
        <v>0</v>
      </c>
      <c r="AW102" s="139">
        <f>'D.1.4e_U - GASTRO - uznat...'!J36</f>
        <v>0</v>
      </c>
      <c r="AX102" s="139">
        <f>'D.1.4e_U - GASTRO - uznat...'!J37</f>
        <v>0</v>
      </c>
      <c r="AY102" s="139">
        <f>'D.1.4e_U - GASTRO - uznat...'!J38</f>
        <v>0</v>
      </c>
      <c r="AZ102" s="139">
        <f>'D.1.4e_U - GASTRO - uznat...'!F35</f>
        <v>0</v>
      </c>
      <c r="BA102" s="139">
        <f>'D.1.4e_U - GASTRO - uznat...'!F36</f>
        <v>0</v>
      </c>
      <c r="BB102" s="139">
        <f>'D.1.4e_U - GASTRO - uznat...'!F37</f>
        <v>0</v>
      </c>
      <c r="BC102" s="139">
        <f>'D.1.4e_U - GASTRO - uznat...'!F38</f>
        <v>0</v>
      </c>
      <c r="BD102" s="141">
        <f>'D.1.4e_U - GASTRO - uznat...'!F39</f>
        <v>0</v>
      </c>
      <c r="BE102" s="4"/>
      <c r="BT102" s="142" t="s">
        <v>84</v>
      </c>
      <c r="BV102" s="142" t="s">
        <v>77</v>
      </c>
      <c r="BW102" s="142" t="s">
        <v>107</v>
      </c>
      <c r="BX102" s="142" t="s">
        <v>83</v>
      </c>
      <c r="CL102" s="142" t="s">
        <v>1</v>
      </c>
    </row>
    <row r="103" s="4" customFormat="1" ht="16.5" customHeight="1">
      <c r="A103" s="133" t="s">
        <v>85</v>
      </c>
      <c r="B103" s="71"/>
      <c r="C103" s="134"/>
      <c r="D103" s="134"/>
      <c r="E103" s="135" t="s">
        <v>108</v>
      </c>
      <c r="F103" s="135"/>
      <c r="G103" s="135"/>
      <c r="H103" s="135"/>
      <c r="I103" s="135"/>
      <c r="J103" s="134"/>
      <c r="K103" s="135" t="s">
        <v>109</v>
      </c>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6">
        <f>'D.1.4f - Plynová zařízení'!J32</f>
        <v>0</v>
      </c>
      <c r="AH103" s="134"/>
      <c r="AI103" s="134"/>
      <c r="AJ103" s="134"/>
      <c r="AK103" s="134"/>
      <c r="AL103" s="134"/>
      <c r="AM103" s="134"/>
      <c r="AN103" s="136">
        <f>SUM(AG103,AT103)</f>
        <v>0</v>
      </c>
      <c r="AO103" s="134"/>
      <c r="AP103" s="134"/>
      <c r="AQ103" s="137" t="s">
        <v>88</v>
      </c>
      <c r="AR103" s="73"/>
      <c r="AS103" s="138">
        <v>0</v>
      </c>
      <c r="AT103" s="139">
        <f>ROUND(SUM(AV103:AW103),2)</f>
        <v>0</v>
      </c>
      <c r="AU103" s="140">
        <f>'D.1.4f - Plynová zařízení'!P125</f>
        <v>0</v>
      </c>
      <c r="AV103" s="139">
        <f>'D.1.4f - Plynová zařízení'!J35</f>
        <v>0</v>
      </c>
      <c r="AW103" s="139">
        <f>'D.1.4f - Plynová zařízení'!J36</f>
        <v>0</v>
      </c>
      <c r="AX103" s="139">
        <f>'D.1.4f - Plynová zařízení'!J37</f>
        <v>0</v>
      </c>
      <c r="AY103" s="139">
        <f>'D.1.4f - Plynová zařízení'!J38</f>
        <v>0</v>
      </c>
      <c r="AZ103" s="139">
        <f>'D.1.4f - Plynová zařízení'!F35</f>
        <v>0</v>
      </c>
      <c r="BA103" s="139">
        <f>'D.1.4f - Plynová zařízení'!F36</f>
        <v>0</v>
      </c>
      <c r="BB103" s="139">
        <f>'D.1.4f - Plynová zařízení'!F37</f>
        <v>0</v>
      </c>
      <c r="BC103" s="139">
        <f>'D.1.4f - Plynová zařízení'!F38</f>
        <v>0</v>
      </c>
      <c r="BD103" s="141">
        <f>'D.1.4f - Plynová zařízení'!F39</f>
        <v>0</v>
      </c>
      <c r="BE103" s="4"/>
      <c r="BT103" s="142" t="s">
        <v>84</v>
      </c>
      <c r="BV103" s="142" t="s">
        <v>77</v>
      </c>
      <c r="BW103" s="142" t="s">
        <v>110</v>
      </c>
      <c r="BX103" s="142" t="s">
        <v>83</v>
      </c>
      <c r="CL103" s="142" t="s">
        <v>1</v>
      </c>
    </row>
    <row r="104" s="4" customFormat="1" ht="16.5" customHeight="1">
      <c r="A104" s="133" t="s">
        <v>85</v>
      </c>
      <c r="B104" s="71"/>
      <c r="C104" s="134"/>
      <c r="D104" s="134"/>
      <c r="E104" s="135" t="s">
        <v>111</v>
      </c>
      <c r="F104" s="135"/>
      <c r="G104" s="135"/>
      <c r="H104" s="135"/>
      <c r="I104" s="135"/>
      <c r="J104" s="134"/>
      <c r="K104" s="135" t="s">
        <v>112</v>
      </c>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6">
        <f>'D.1.4g - MaR'!J32</f>
        <v>0</v>
      </c>
      <c r="AH104" s="134"/>
      <c r="AI104" s="134"/>
      <c r="AJ104" s="134"/>
      <c r="AK104" s="134"/>
      <c r="AL104" s="134"/>
      <c r="AM104" s="134"/>
      <c r="AN104" s="136">
        <f>SUM(AG104,AT104)</f>
        <v>0</v>
      </c>
      <c r="AO104" s="134"/>
      <c r="AP104" s="134"/>
      <c r="AQ104" s="137" t="s">
        <v>88</v>
      </c>
      <c r="AR104" s="73"/>
      <c r="AS104" s="138">
        <v>0</v>
      </c>
      <c r="AT104" s="139">
        <f>ROUND(SUM(AV104:AW104),2)</f>
        <v>0</v>
      </c>
      <c r="AU104" s="140">
        <f>'D.1.4g - MaR'!P133</f>
        <v>0</v>
      </c>
      <c r="AV104" s="139">
        <f>'D.1.4g - MaR'!J35</f>
        <v>0</v>
      </c>
      <c r="AW104" s="139">
        <f>'D.1.4g - MaR'!J36</f>
        <v>0</v>
      </c>
      <c r="AX104" s="139">
        <f>'D.1.4g - MaR'!J37</f>
        <v>0</v>
      </c>
      <c r="AY104" s="139">
        <f>'D.1.4g - MaR'!J38</f>
        <v>0</v>
      </c>
      <c r="AZ104" s="139">
        <f>'D.1.4g - MaR'!F35</f>
        <v>0</v>
      </c>
      <c r="BA104" s="139">
        <f>'D.1.4g - MaR'!F36</f>
        <v>0</v>
      </c>
      <c r="BB104" s="139">
        <f>'D.1.4g - MaR'!F37</f>
        <v>0</v>
      </c>
      <c r="BC104" s="139">
        <f>'D.1.4g - MaR'!F38</f>
        <v>0</v>
      </c>
      <c r="BD104" s="141">
        <f>'D.1.4g - MaR'!F39</f>
        <v>0</v>
      </c>
      <c r="BE104" s="4"/>
      <c r="BT104" s="142" t="s">
        <v>84</v>
      </c>
      <c r="BV104" s="142" t="s">
        <v>77</v>
      </c>
      <c r="BW104" s="142" t="s">
        <v>113</v>
      </c>
      <c r="BX104" s="142" t="s">
        <v>83</v>
      </c>
      <c r="CL104" s="142" t="s">
        <v>1</v>
      </c>
    </row>
    <row r="105" s="4" customFormat="1" ht="16.5" customHeight="1">
      <c r="A105" s="133" t="s">
        <v>85</v>
      </c>
      <c r="B105" s="71"/>
      <c r="C105" s="134"/>
      <c r="D105" s="134"/>
      <c r="E105" s="135" t="s">
        <v>114</v>
      </c>
      <c r="F105" s="135"/>
      <c r="G105" s="135"/>
      <c r="H105" s="135"/>
      <c r="I105" s="135"/>
      <c r="J105" s="134"/>
      <c r="K105" s="135" t="s">
        <v>114</v>
      </c>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6">
        <f>'VRN - VRN'!J32</f>
        <v>0</v>
      </c>
      <c r="AH105" s="134"/>
      <c r="AI105" s="134"/>
      <c r="AJ105" s="134"/>
      <c r="AK105" s="134"/>
      <c r="AL105" s="134"/>
      <c r="AM105" s="134"/>
      <c r="AN105" s="136">
        <f>SUM(AG105,AT105)</f>
        <v>0</v>
      </c>
      <c r="AO105" s="134"/>
      <c r="AP105" s="134"/>
      <c r="AQ105" s="137" t="s">
        <v>88</v>
      </c>
      <c r="AR105" s="73"/>
      <c r="AS105" s="138">
        <v>0</v>
      </c>
      <c r="AT105" s="139">
        <f>ROUND(SUM(AV105:AW105),2)</f>
        <v>0</v>
      </c>
      <c r="AU105" s="140">
        <f>'VRN - VRN'!P125</f>
        <v>0</v>
      </c>
      <c r="AV105" s="139">
        <f>'VRN - VRN'!J35</f>
        <v>0</v>
      </c>
      <c r="AW105" s="139">
        <f>'VRN - VRN'!J36</f>
        <v>0</v>
      </c>
      <c r="AX105" s="139">
        <f>'VRN - VRN'!J37</f>
        <v>0</v>
      </c>
      <c r="AY105" s="139">
        <f>'VRN - VRN'!J38</f>
        <v>0</v>
      </c>
      <c r="AZ105" s="139">
        <f>'VRN - VRN'!F35</f>
        <v>0</v>
      </c>
      <c r="BA105" s="139">
        <f>'VRN - VRN'!F36</f>
        <v>0</v>
      </c>
      <c r="BB105" s="139">
        <f>'VRN - VRN'!F37</f>
        <v>0</v>
      </c>
      <c r="BC105" s="139">
        <f>'VRN - VRN'!F38</f>
        <v>0</v>
      </c>
      <c r="BD105" s="141">
        <f>'VRN - VRN'!F39</f>
        <v>0</v>
      </c>
      <c r="BE105" s="4"/>
      <c r="BT105" s="142" t="s">
        <v>84</v>
      </c>
      <c r="BV105" s="142" t="s">
        <v>77</v>
      </c>
      <c r="BW105" s="142" t="s">
        <v>115</v>
      </c>
      <c r="BX105" s="142" t="s">
        <v>83</v>
      </c>
      <c r="CL105" s="142" t="s">
        <v>1</v>
      </c>
    </row>
    <row r="106" s="7" customFormat="1" ht="16.5" customHeight="1">
      <c r="A106" s="7"/>
      <c r="B106" s="120"/>
      <c r="C106" s="121"/>
      <c r="D106" s="122" t="s">
        <v>116</v>
      </c>
      <c r="E106" s="122"/>
      <c r="F106" s="122"/>
      <c r="G106" s="122"/>
      <c r="H106" s="122"/>
      <c r="I106" s="123"/>
      <c r="J106" s="122" t="s">
        <v>117</v>
      </c>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4">
        <f>ROUND(SUM(AG107:AG108),2)</f>
        <v>0</v>
      </c>
      <c r="AH106" s="123"/>
      <c r="AI106" s="123"/>
      <c r="AJ106" s="123"/>
      <c r="AK106" s="123"/>
      <c r="AL106" s="123"/>
      <c r="AM106" s="123"/>
      <c r="AN106" s="125">
        <f>SUM(AG106,AT106)</f>
        <v>0</v>
      </c>
      <c r="AO106" s="123"/>
      <c r="AP106" s="123"/>
      <c r="AQ106" s="126" t="s">
        <v>81</v>
      </c>
      <c r="AR106" s="127"/>
      <c r="AS106" s="128">
        <f>ROUND(SUM(AS107:AS108),2)</f>
        <v>0</v>
      </c>
      <c r="AT106" s="129">
        <f>ROUND(SUM(AV106:AW106),2)</f>
        <v>0</v>
      </c>
      <c r="AU106" s="130">
        <f>ROUND(SUM(AU107:AU108),5)</f>
        <v>0</v>
      </c>
      <c r="AV106" s="129">
        <f>ROUND(AZ106*L29,2)</f>
        <v>0</v>
      </c>
      <c r="AW106" s="129">
        <f>ROUND(BA106*L30,2)</f>
        <v>0</v>
      </c>
      <c r="AX106" s="129">
        <f>ROUND(BB106*L29,2)</f>
        <v>0</v>
      </c>
      <c r="AY106" s="129">
        <f>ROUND(BC106*L30,2)</f>
        <v>0</v>
      </c>
      <c r="AZ106" s="129">
        <f>ROUND(SUM(AZ107:AZ108),2)</f>
        <v>0</v>
      </c>
      <c r="BA106" s="129">
        <f>ROUND(SUM(BA107:BA108),2)</f>
        <v>0</v>
      </c>
      <c r="BB106" s="129">
        <f>ROUND(SUM(BB107:BB108),2)</f>
        <v>0</v>
      </c>
      <c r="BC106" s="129">
        <f>ROUND(SUM(BC107:BC108),2)</f>
        <v>0</v>
      </c>
      <c r="BD106" s="131">
        <f>ROUND(SUM(BD107:BD108),2)</f>
        <v>0</v>
      </c>
      <c r="BE106" s="7"/>
      <c r="BS106" s="132" t="s">
        <v>74</v>
      </c>
      <c r="BT106" s="132" t="s">
        <v>82</v>
      </c>
      <c r="BU106" s="132" t="s">
        <v>76</v>
      </c>
      <c r="BV106" s="132" t="s">
        <v>77</v>
      </c>
      <c r="BW106" s="132" t="s">
        <v>118</v>
      </c>
      <c r="BX106" s="132" t="s">
        <v>5</v>
      </c>
      <c r="CL106" s="132" t="s">
        <v>1</v>
      </c>
      <c r="CM106" s="132" t="s">
        <v>84</v>
      </c>
    </row>
    <row r="107" s="4" customFormat="1" ht="23.25" customHeight="1">
      <c r="A107" s="133" t="s">
        <v>85</v>
      </c>
      <c r="B107" s="71"/>
      <c r="C107" s="134"/>
      <c r="D107" s="134"/>
      <c r="E107" s="135" t="s">
        <v>119</v>
      </c>
      <c r="F107" s="135"/>
      <c r="G107" s="135"/>
      <c r="H107" s="135"/>
      <c r="I107" s="135"/>
      <c r="J107" s="134"/>
      <c r="K107" s="135" t="s">
        <v>120</v>
      </c>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6">
        <f>'SO 01 N - Gastro provoz +...'!J32</f>
        <v>0</v>
      </c>
      <c r="AH107" s="134"/>
      <c r="AI107" s="134"/>
      <c r="AJ107" s="134"/>
      <c r="AK107" s="134"/>
      <c r="AL107" s="134"/>
      <c r="AM107" s="134"/>
      <c r="AN107" s="136">
        <f>SUM(AG107,AT107)</f>
        <v>0</v>
      </c>
      <c r="AO107" s="134"/>
      <c r="AP107" s="134"/>
      <c r="AQ107" s="137" t="s">
        <v>88</v>
      </c>
      <c r="AR107" s="73"/>
      <c r="AS107" s="138">
        <v>0</v>
      </c>
      <c r="AT107" s="139">
        <f>ROUND(SUM(AV107:AW107),2)</f>
        <v>0</v>
      </c>
      <c r="AU107" s="140">
        <f>'SO 01 N - Gastro provoz +...'!P131</f>
        <v>0</v>
      </c>
      <c r="AV107" s="139">
        <f>'SO 01 N - Gastro provoz +...'!J35</f>
        <v>0</v>
      </c>
      <c r="AW107" s="139">
        <f>'SO 01 N - Gastro provoz +...'!J36</f>
        <v>0</v>
      </c>
      <c r="AX107" s="139">
        <f>'SO 01 N - Gastro provoz +...'!J37</f>
        <v>0</v>
      </c>
      <c r="AY107" s="139">
        <f>'SO 01 N - Gastro provoz +...'!J38</f>
        <v>0</v>
      </c>
      <c r="AZ107" s="139">
        <f>'SO 01 N - Gastro provoz +...'!F35</f>
        <v>0</v>
      </c>
      <c r="BA107" s="139">
        <f>'SO 01 N - Gastro provoz +...'!F36</f>
        <v>0</v>
      </c>
      <c r="BB107" s="139">
        <f>'SO 01 N - Gastro provoz +...'!F37</f>
        <v>0</v>
      </c>
      <c r="BC107" s="139">
        <f>'SO 01 N - Gastro provoz +...'!F38</f>
        <v>0</v>
      </c>
      <c r="BD107" s="141">
        <f>'SO 01 N - Gastro provoz +...'!F39</f>
        <v>0</v>
      </c>
      <c r="BE107" s="4"/>
      <c r="BT107" s="142" t="s">
        <v>84</v>
      </c>
      <c r="BV107" s="142" t="s">
        <v>77</v>
      </c>
      <c r="BW107" s="142" t="s">
        <v>121</v>
      </c>
      <c r="BX107" s="142" t="s">
        <v>118</v>
      </c>
      <c r="CL107" s="142" t="s">
        <v>1</v>
      </c>
    </row>
    <row r="108" s="4" customFormat="1" ht="23.25" customHeight="1">
      <c r="A108" s="133" t="s">
        <v>85</v>
      </c>
      <c r="B108" s="71"/>
      <c r="C108" s="134"/>
      <c r="D108" s="134"/>
      <c r="E108" s="135" t="s">
        <v>122</v>
      </c>
      <c r="F108" s="135"/>
      <c r="G108" s="135"/>
      <c r="H108" s="135"/>
      <c r="I108" s="135"/>
      <c r="J108" s="134"/>
      <c r="K108" s="135" t="s">
        <v>123</v>
      </c>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6">
        <f>'D.1.4e_N (1) - GASTRO - n...'!J32</f>
        <v>0</v>
      </c>
      <c r="AH108" s="134"/>
      <c r="AI108" s="134"/>
      <c r="AJ108" s="134"/>
      <c r="AK108" s="134"/>
      <c r="AL108" s="134"/>
      <c r="AM108" s="134"/>
      <c r="AN108" s="136">
        <f>SUM(AG108,AT108)</f>
        <v>0</v>
      </c>
      <c r="AO108" s="134"/>
      <c r="AP108" s="134"/>
      <c r="AQ108" s="137" t="s">
        <v>88</v>
      </c>
      <c r="AR108" s="73"/>
      <c r="AS108" s="138">
        <v>0</v>
      </c>
      <c r="AT108" s="139">
        <f>ROUND(SUM(AV108:AW108),2)</f>
        <v>0</v>
      </c>
      <c r="AU108" s="140">
        <f>'D.1.4e_N (1) - GASTRO - n...'!P144</f>
        <v>0</v>
      </c>
      <c r="AV108" s="139">
        <f>'D.1.4e_N (1) - GASTRO - n...'!J35</f>
        <v>0</v>
      </c>
      <c r="AW108" s="139">
        <f>'D.1.4e_N (1) - GASTRO - n...'!J36</f>
        <v>0</v>
      </c>
      <c r="AX108" s="139">
        <f>'D.1.4e_N (1) - GASTRO - n...'!J37</f>
        <v>0</v>
      </c>
      <c r="AY108" s="139">
        <f>'D.1.4e_N (1) - GASTRO - n...'!J38</f>
        <v>0</v>
      </c>
      <c r="AZ108" s="139">
        <f>'D.1.4e_N (1) - GASTRO - n...'!F35</f>
        <v>0</v>
      </c>
      <c r="BA108" s="139">
        <f>'D.1.4e_N (1) - GASTRO - n...'!F36</f>
        <v>0</v>
      </c>
      <c r="BB108" s="139">
        <f>'D.1.4e_N (1) - GASTRO - n...'!F37</f>
        <v>0</v>
      </c>
      <c r="BC108" s="139">
        <f>'D.1.4e_N (1) - GASTRO - n...'!F38</f>
        <v>0</v>
      </c>
      <c r="BD108" s="141">
        <f>'D.1.4e_N (1) - GASTRO - n...'!F39</f>
        <v>0</v>
      </c>
      <c r="BE108" s="4"/>
      <c r="BT108" s="142" t="s">
        <v>84</v>
      </c>
      <c r="BV108" s="142" t="s">
        <v>77</v>
      </c>
      <c r="BW108" s="142" t="s">
        <v>124</v>
      </c>
      <c r="BX108" s="142" t="s">
        <v>118</v>
      </c>
      <c r="CL108" s="142" t="s">
        <v>1</v>
      </c>
    </row>
    <row r="109" s="7" customFormat="1" ht="16.5" customHeight="1">
      <c r="A109" s="7"/>
      <c r="B109" s="120"/>
      <c r="C109" s="121"/>
      <c r="D109" s="122" t="s">
        <v>125</v>
      </c>
      <c r="E109" s="122"/>
      <c r="F109" s="122"/>
      <c r="G109" s="122"/>
      <c r="H109" s="122"/>
      <c r="I109" s="123"/>
      <c r="J109" s="122" t="s">
        <v>126</v>
      </c>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4">
        <f>ROUND(SUM(AG110:AG111),2)</f>
        <v>0</v>
      </c>
      <c r="AH109" s="123"/>
      <c r="AI109" s="123"/>
      <c r="AJ109" s="123"/>
      <c r="AK109" s="123"/>
      <c r="AL109" s="123"/>
      <c r="AM109" s="123"/>
      <c r="AN109" s="125">
        <f>SUM(AG109,AT109)</f>
        <v>0</v>
      </c>
      <c r="AO109" s="123"/>
      <c r="AP109" s="123"/>
      <c r="AQ109" s="126" t="s">
        <v>81</v>
      </c>
      <c r="AR109" s="127"/>
      <c r="AS109" s="128">
        <f>ROUND(SUM(AS110:AS111),2)</f>
        <v>0</v>
      </c>
      <c r="AT109" s="129">
        <f>ROUND(SUM(AV109:AW109),2)</f>
        <v>0</v>
      </c>
      <c r="AU109" s="130">
        <f>ROUND(SUM(AU110:AU111),5)</f>
        <v>0</v>
      </c>
      <c r="AV109" s="129">
        <f>ROUND(AZ109*L29,2)</f>
        <v>0</v>
      </c>
      <c r="AW109" s="129">
        <f>ROUND(BA109*L30,2)</f>
        <v>0</v>
      </c>
      <c r="AX109" s="129">
        <f>ROUND(BB109*L29,2)</f>
        <v>0</v>
      </c>
      <c r="AY109" s="129">
        <f>ROUND(BC109*L30,2)</f>
        <v>0</v>
      </c>
      <c r="AZ109" s="129">
        <f>ROUND(SUM(AZ110:AZ111),2)</f>
        <v>0</v>
      </c>
      <c r="BA109" s="129">
        <f>ROUND(SUM(BA110:BA111),2)</f>
        <v>0</v>
      </c>
      <c r="BB109" s="129">
        <f>ROUND(SUM(BB110:BB111),2)</f>
        <v>0</v>
      </c>
      <c r="BC109" s="129">
        <f>ROUND(SUM(BC110:BC111),2)</f>
        <v>0</v>
      </c>
      <c r="BD109" s="131">
        <f>ROUND(SUM(BD110:BD111),2)</f>
        <v>0</v>
      </c>
      <c r="BE109" s="7"/>
      <c r="BS109" s="132" t="s">
        <v>74</v>
      </c>
      <c r="BT109" s="132" t="s">
        <v>82</v>
      </c>
      <c r="BU109" s="132" t="s">
        <v>76</v>
      </c>
      <c r="BV109" s="132" t="s">
        <v>77</v>
      </c>
      <c r="BW109" s="132" t="s">
        <v>127</v>
      </c>
      <c r="BX109" s="132" t="s">
        <v>5</v>
      </c>
      <c r="CL109" s="132" t="s">
        <v>1</v>
      </c>
      <c r="CM109" s="132" t="s">
        <v>84</v>
      </c>
    </row>
    <row r="110" s="4" customFormat="1" ht="16.5" customHeight="1">
      <c r="A110" s="133" t="s">
        <v>85</v>
      </c>
      <c r="B110" s="71"/>
      <c r="C110" s="134"/>
      <c r="D110" s="134"/>
      <c r="E110" s="135" t="s">
        <v>128</v>
      </c>
      <c r="F110" s="135"/>
      <c r="G110" s="135"/>
      <c r="H110" s="135"/>
      <c r="I110" s="135"/>
      <c r="J110" s="134"/>
      <c r="K110" s="135" t="s">
        <v>129</v>
      </c>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6">
        <f>'03.1 - Stavební úpravy'!J32</f>
        <v>0</v>
      </c>
      <c r="AH110" s="134"/>
      <c r="AI110" s="134"/>
      <c r="AJ110" s="134"/>
      <c r="AK110" s="134"/>
      <c r="AL110" s="134"/>
      <c r="AM110" s="134"/>
      <c r="AN110" s="136">
        <f>SUM(AG110,AT110)</f>
        <v>0</v>
      </c>
      <c r="AO110" s="134"/>
      <c r="AP110" s="134"/>
      <c r="AQ110" s="137" t="s">
        <v>88</v>
      </c>
      <c r="AR110" s="73"/>
      <c r="AS110" s="138">
        <v>0</v>
      </c>
      <c r="AT110" s="139">
        <f>ROUND(SUM(AV110:AW110),2)</f>
        <v>0</v>
      </c>
      <c r="AU110" s="140">
        <f>'03.1 - Stavební úpravy'!P132</f>
        <v>0</v>
      </c>
      <c r="AV110" s="139">
        <f>'03.1 - Stavební úpravy'!J35</f>
        <v>0</v>
      </c>
      <c r="AW110" s="139">
        <f>'03.1 - Stavební úpravy'!J36</f>
        <v>0</v>
      </c>
      <c r="AX110" s="139">
        <f>'03.1 - Stavební úpravy'!J37</f>
        <v>0</v>
      </c>
      <c r="AY110" s="139">
        <f>'03.1 - Stavební úpravy'!J38</f>
        <v>0</v>
      </c>
      <c r="AZ110" s="139">
        <f>'03.1 - Stavební úpravy'!F35</f>
        <v>0</v>
      </c>
      <c r="BA110" s="139">
        <f>'03.1 - Stavební úpravy'!F36</f>
        <v>0</v>
      </c>
      <c r="BB110" s="139">
        <f>'03.1 - Stavební úpravy'!F37</f>
        <v>0</v>
      </c>
      <c r="BC110" s="139">
        <f>'03.1 - Stavební úpravy'!F38</f>
        <v>0</v>
      </c>
      <c r="BD110" s="141">
        <f>'03.1 - Stavební úpravy'!F39</f>
        <v>0</v>
      </c>
      <c r="BE110" s="4"/>
      <c r="BT110" s="142" t="s">
        <v>84</v>
      </c>
      <c r="BV110" s="142" t="s">
        <v>77</v>
      </c>
      <c r="BW110" s="142" t="s">
        <v>130</v>
      </c>
      <c r="BX110" s="142" t="s">
        <v>127</v>
      </c>
      <c r="CL110" s="142" t="s">
        <v>1</v>
      </c>
    </row>
    <row r="111" s="4" customFormat="1" ht="16.5" customHeight="1">
      <c r="A111" s="133" t="s">
        <v>85</v>
      </c>
      <c r="B111" s="71"/>
      <c r="C111" s="134"/>
      <c r="D111" s="134"/>
      <c r="E111" s="135" t="s">
        <v>131</v>
      </c>
      <c r="F111" s="135"/>
      <c r="G111" s="135"/>
      <c r="H111" s="135"/>
      <c r="I111" s="135"/>
      <c r="J111" s="134"/>
      <c r="K111" s="135" t="s">
        <v>132</v>
      </c>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6">
        <f>'03.2 - Odstranění provizo...'!J32</f>
        <v>0</v>
      </c>
      <c r="AH111" s="134"/>
      <c r="AI111" s="134"/>
      <c r="AJ111" s="134"/>
      <c r="AK111" s="134"/>
      <c r="AL111" s="134"/>
      <c r="AM111" s="134"/>
      <c r="AN111" s="136">
        <f>SUM(AG111,AT111)</f>
        <v>0</v>
      </c>
      <c r="AO111" s="134"/>
      <c r="AP111" s="134"/>
      <c r="AQ111" s="137" t="s">
        <v>88</v>
      </c>
      <c r="AR111" s="73"/>
      <c r="AS111" s="143">
        <v>0</v>
      </c>
      <c r="AT111" s="144">
        <f>ROUND(SUM(AV111:AW111),2)</f>
        <v>0</v>
      </c>
      <c r="AU111" s="145">
        <f>'03.2 - Odstranění provizo...'!P130</f>
        <v>0</v>
      </c>
      <c r="AV111" s="144">
        <f>'03.2 - Odstranění provizo...'!J35</f>
        <v>0</v>
      </c>
      <c r="AW111" s="144">
        <f>'03.2 - Odstranění provizo...'!J36</f>
        <v>0</v>
      </c>
      <c r="AX111" s="144">
        <f>'03.2 - Odstranění provizo...'!J37</f>
        <v>0</v>
      </c>
      <c r="AY111" s="144">
        <f>'03.2 - Odstranění provizo...'!J38</f>
        <v>0</v>
      </c>
      <c r="AZ111" s="144">
        <f>'03.2 - Odstranění provizo...'!F35</f>
        <v>0</v>
      </c>
      <c r="BA111" s="144">
        <f>'03.2 - Odstranění provizo...'!F36</f>
        <v>0</v>
      </c>
      <c r="BB111" s="144">
        <f>'03.2 - Odstranění provizo...'!F37</f>
        <v>0</v>
      </c>
      <c r="BC111" s="144">
        <f>'03.2 - Odstranění provizo...'!F38</f>
        <v>0</v>
      </c>
      <c r="BD111" s="146">
        <f>'03.2 - Odstranění provizo...'!F39</f>
        <v>0</v>
      </c>
      <c r="BE111" s="4"/>
      <c r="BT111" s="142" t="s">
        <v>84</v>
      </c>
      <c r="BV111" s="142" t="s">
        <v>77</v>
      </c>
      <c r="BW111" s="142" t="s">
        <v>133</v>
      </c>
      <c r="BX111" s="142" t="s">
        <v>127</v>
      </c>
      <c r="CL111" s="142" t="s">
        <v>1</v>
      </c>
    </row>
    <row r="112" s="2" customFormat="1" ht="30" customHeight="1">
      <c r="A112" s="39"/>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5"/>
      <c r="AS112" s="39"/>
      <c r="AT112" s="39"/>
      <c r="AU112" s="39"/>
      <c r="AV112" s="39"/>
      <c r="AW112" s="39"/>
      <c r="AX112" s="39"/>
      <c r="AY112" s="39"/>
      <c r="AZ112" s="39"/>
      <c r="BA112" s="39"/>
      <c r="BB112" s="39"/>
      <c r="BC112" s="39"/>
      <c r="BD112" s="39"/>
      <c r="BE112" s="39"/>
    </row>
    <row r="113" s="2" customFormat="1" ht="6.96" customHeight="1">
      <c r="A113" s="39"/>
      <c r="B113" s="67"/>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45"/>
      <c r="AS113" s="39"/>
      <c r="AT113" s="39"/>
      <c r="AU113" s="39"/>
      <c r="AV113" s="39"/>
      <c r="AW113" s="39"/>
      <c r="AX113" s="39"/>
      <c r="AY113" s="39"/>
      <c r="AZ113" s="39"/>
      <c r="BA113" s="39"/>
      <c r="BB113" s="39"/>
      <c r="BC113" s="39"/>
      <c r="BD113" s="39"/>
      <c r="BE113" s="39"/>
    </row>
  </sheetData>
  <sheetProtection sheet="1" formatColumns="0" formatRows="0" objects="1" scenarios="1" spinCount="100000" saltValue="EyVHvgscFPxysK6T7rdZE4fztSVULh4XhptSaJcDSBKSlOQ8lIUbhBzrbZmIvW3Zr5N8E9uuUrtjh1lzIxbQyg==" hashValue="peA2jkl9k3i2Y/0kYWZEIwQVnOIsSzGn5LqtexcFf1TlQnJJImgJLwCwRrTw3asdY2pt3R6BbmSBfwztNAY1og==" algorithmName="SHA-512" password="CC35"/>
  <mergeCells count="106">
    <mergeCell ref="C92:G92"/>
    <mergeCell ref="D95:H95"/>
    <mergeCell ref="E97:I97"/>
    <mergeCell ref="E104:I104"/>
    <mergeCell ref="E98:I98"/>
    <mergeCell ref="E103:I103"/>
    <mergeCell ref="E102:I102"/>
    <mergeCell ref="E101:I101"/>
    <mergeCell ref="E99:I99"/>
    <mergeCell ref="E100:I100"/>
    <mergeCell ref="E96:I96"/>
    <mergeCell ref="I92:AF92"/>
    <mergeCell ref="J95:AF95"/>
    <mergeCell ref="K96:AF96"/>
    <mergeCell ref="K104:AF104"/>
    <mergeCell ref="K100:AF100"/>
    <mergeCell ref="K97:AF97"/>
    <mergeCell ref="K101:AF101"/>
    <mergeCell ref="K102:AF102"/>
    <mergeCell ref="K103:AF103"/>
    <mergeCell ref="K99:AF99"/>
    <mergeCell ref="K98:AF98"/>
    <mergeCell ref="L85:AJ85"/>
    <mergeCell ref="E105:I105"/>
    <mergeCell ref="K105:AF105"/>
    <mergeCell ref="D106:H106"/>
    <mergeCell ref="J106:AF106"/>
    <mergeCell ref="E107:I107"/>
    <mergeCell ref="K107:AF107"/>
    <mergeCell ref="E108:I108"/>
    <mergeCell ref="K108:AF108"/>
    <mergeCell ref="D109:H109"/>
    <mergeCell ref="J109:AF109"/>
    <mergeCell ref="E110:I110"/>
    <mergeCell ref="K110:AF110"/>
    <mergeCell ref="E111:I111"/>
    <mergeCell ref="K111:AF111"/>
    <mergeCell ref="BE5:BE34"/>
    <mergeCell ref="K5:AJ5"/>
    <mergeCell ref="K6:AJ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101:AM101"/>
    <mergeCell ref="AG103:AM103"/>
    <mergeCell ref="AG102:AM102"/>
    <mergeCell ref="AG92:AM92"/>
    <mergeCell ref="AG100:AM100"/>
    <mergeCell ref="AG104:AM104"/>
    <mergeCell ref="AG99:AM99"/>
    <mergeCell ref="AG96:AM96"/>
    <mergeCell ref="AG97:AM97"/>
    <mergeCell ref="AG98:AM98"/>
    <mergeCell ref="AG95:AM95"/>
    <mergeCell ref="AM87:AN87"/>
    <mergeCell ref="AM89:AP89"/>
    <mergeCell ref="AM90:AP90"/>
    <mergeCell ref="AN99:AP99"/>
    <mergeCell ref="AN104:AP104"/>
    <mergeCell ref="AN103:AP103"/>
    <mergeCell ref="AN96:AP96"/>
    <mergeCell ref="AN92:AP92"/>
    <mergeCell ref="AN101:AP101"/>
    <mergeCell ref="AN97:AP97"/>
    <mergeCell ref="AN100:AP100"/>
    <mergeCell ref="AN95:AP95"/>
    <mergeCell ref="AN102:AP102"/>
    <mergeCell ref="AN98:AP98"/>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G94:AM94"/>
    <mergeCell ref="AN94:AP94"/>
  </mergeCells>
  <hyperlinks>
    <hyperlink ref="A96" location="'SO 01 U - Gastro provoz +...'!C2" display="/"/>
    <hyperlink ref="A97" location="'D.1.4a - Vzduchotechnika'!C2" display="/"/>
    <hyperlink ref="A98" location="'D.1.4b - Zdravotně techni...'!C2" display="/"/>
    <hyperlink ref="A99" location="'D.1.4c 2 - ÚT dopojení'!C2" display="/"/>
    <hyperlink ref="A100" location="'D.1.4d - Elektro'!C2" display="/"/>
    <hyperlink ref="A101" location="'D.1.4d RK - Elektro - roz...'!C2" display="/"/>
    <hyperlink ref="A102" location="'D.1.4e_U - GASTRO - uznat...'!C2" display="/"/>
    <hyperlink ref="A103" location="'D.1.4f - Plynová zařízení'!C2" display="/"/>
    <hyperlink ref="A104" location="'D.1.4g - MaR'!C2" display="/"/>
    <hyperlink ref="A105" location="'VRN - VRN'!C2" display="/"/>
    <hyperlink ref="A107" location="'SO 01 N - Gastro provoz +...'!C2" display="/"/>
    <hyperlink ref="A108" location="'D.1.4e_N (1) - GASTRO - n...'!C2" display="/"/>
    <hyperlink ref="A110" location="'03.1 - Stavební úpravy'!C2" display="/"/>
    <hyperlink ref="A111" location="'03.2 - Odstranění provizo...'!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113</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2340</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ROUND(J133,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ROUND((SUM(BE133:BE256)),  2)</f>
        <v>0</v>
      </c>
      <c r="G35" s="39"/>
      <c r="H35" s="39"/>
      <c r="I35" s="166">
        <v>0.20999999999999999</v>
      </c>
      <c r="J35" s="165">
        <f>ROUND(((SUM(BE133:BE256))*I35),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ROUND((SUM(BF133:BF256)),  2)</f>
        <v>0</v>
      </c>
      <c r="G36" s="39"/>
      <c r="H36" s="39"/>
      <c r="I36" s="166">
        <v>0.14999999999999999</v>
      </c>
      <c r="J36" s="165">
        <f>ROUND(((SUM(BF133:BF256))*I36),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ROUND((SUM(BG133:BG256)),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ROUND((SUM(BH133:BH256)),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ROUND((SUM(BI133:BI256)),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D.1.4g - MaR</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J133</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2341</v>
      </c>
      <c r="E99" s="193"/>
      <c r="F99" s="193"/>
      <c r="G99" s="193"/>
      <c r="H99" s="193"/>
      <c r="I99" s="193"/>
      <c r="J99" s="194">
        <f>J134</f>
        <v>0</v>
      </c>
      <c r="K99" s="191"/>
      <c r="L99" s="195"/>
      <c r="S99" s="9"/>
      <c r="T99" s="9"/>
      <c r="U99" s="9"/>
      <c r="V99" s="9"/>
      <c r="W99" s="9"/>
      <c r="X99" s="9"/>
      <c r="Y99" s="9"/>
      <c r="Z99" s="9"/>
      <c r="AA99" s="9"/>
      <c r="AB99" s="9"/>
      <c r="AC99" s="9"/>
      <c r="AD99" s="9"/>
      <c r="AE99" s="9"/>
    </row>
    <row r="100" s="9" customFormat="1" ht="24.96" customHeight="1">
      <c r="A100" s="9"/>
      <c r="B100" s="190"/>
      <c r="C100" s="191"/>
      <c r="D100" s="192" t="s">
        <v>2341</v>
      </c>
      <c r="E100" s="193"/>
      <c r="F100" s="193"/>
      <c r="G100" s="193"/>
      <c r="H100" s="193"/>
      <c r="I100" s="193"/>
      <c r="J100" s="194">
        <f>J135</f>
        <v>0</v>
      </c>
      <c r="K100" s="191"/>
      <c r="L100" s="195"/>
      <c r="S100" s="9"/>
      <c r="T100" s="9"/>
      <c r="U100" s="9"/>
      <c r="V100" s="9"/>
      <c r="W100" s="9"/>
      <c r="X100" s="9"/>
      <c r="Y100" s="9"/>
      <c r="Z100" s="9"/>
      <c r="AA100" s="9"/>
      <c r="AB100" s="9"/>
      <c r="AC100" s="9"/>
      <c r="AD100" s="9"/>
      <c r="AE100" s="9"/>
    </row>
    <row r="101" s="9" customFormat="1" ht="24.96" customHeight="1">
      <c r="A101" s="9"/>
      <c r="B101" s="190"/>
      <c r="C101" s="191"/>
      <c r="D101" s="192" t="s">
        <v>2342</v>
      </c>
      <c r="E101" s="193"/>
      <c r="F101" s="193"/>
      <c r="G101" s="193"/>
      <c r="H101" s="193"/>
      <c r="I101" s="193"/>
      <c r="J101" s="194">
        <f>J136</f>
        <v>0</v>
      </c>
      <c r="K101" s="191"/>
      <c r="L101" s="195"/>
      <c r="S101" s="9"/>
      <c r="T101" s="9"/>
      <c r="U101" s="9"/>
      <c r="V101" s="9"/>
      <c r="W101" s="9"/>
      <c r="X101" s="9"/>
      <c r="Y101" s="9"/>
      <c r="Z101" s="9"/>
      <c r="AA101" s="9"/>
      <c r="AB101" s="9"/>
      <c r="AC101" s="9"/>
      <c r="AD101" s="9"/>
      <c r="AE101" s="9"/>
    </row>
    <row r="102" s="10" customFormat="1" ht="19.92" customHeight="1">
      <c r="A102" s="10"/>
      <c r="B102" s="196"/>
      <c r="C102" s="134"/>
      <c r="D102" s="197" t="s">
        <v>2343</v>
      </c>
      <c r="E102" s="198"/>
      <c r="F102" s="198"/>
      <c r="G102" s="198"/>
      <c r="H102" s="198"/>
      <c r="I102" s="198"/>
      <c r="J102" s="199">
        <f>J137</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2344</v>
      </c>
      <c r="E103" s="198"/>
      <c r="F103" s="198"/>
      <c r="G103" s="198"/>
      <c r="H103" s="198"/>
      <c r="I103" s="198"/>
      <c r="J103" s="199">
        <f>J145</f>
        <v>0</v>
      </c>
      <c r="K103" s="134"/>
      <c r="L103" s="200"/>
      <c r="S103" s="10"/>
      <c r="T103" s="10"/>
      <c r="U103" s="10"/>
      <c r="V103" s="10"/>
      <c r="W103" s="10"/>
      <c r="X103" s="10"/>
      <c r="Y103" s="10"/>
      <c r="Z103" s="10"/>
      <c r="AA103" s="10"/>
      <c r="AB103" s="10"/>
      <c r="AC103" s="10"/>
      <c r="AD103" s="10"/>
      <c r="AE103" s="10"/>
    </row>
    <row r="104" s="10" customFormat="1" ht="19.92" customHeight="1">
      <c r="A104" s="10"/>
      <c r="B104" s="196"/>
      <c r="C104" s="134"/>
      <c r="D104" s="197" t="s">
        <v>2345</v>
      </c>
      <c r="E104" s="198"/>
      <c r="F104" s="198"/>
      <c r="G104" s="198"/>
      <c r="H104" s="198"/>
      <c r="I104" s="198"/>
      <c r="J104" s="199">
        <f>J163</f>
        <v>0</v>
      </c>
      <c r="K104" s="134"/>
      <c r="L104" s="200"/>
      <c r="S104" s="10"/>
      <c r="T104" s="10"/>
      <c r="U104" s="10"/>
      <c r="V104" s="10"/>
      <c r="W104" s="10"/>
      <c r="X104" s="10"/>
      <c r="Y104" s="10"/>
      <c r="Z104" s="10"/>
      <c r="AA104" s="10"/>
      <c r="AB104" s="10"/>
      <c r="AC104" s="10"/>
      <c r="AD104" s="10"/>
      <c r="AE104" s="10"/>
    </row>
    <row r="105" s="10" customFormat="1" ht="19.92" customHeight="1">
      <c r="A105" s="10"/>
      <c r="B105" s="196"/>
      <c r="C105" s="134"/>
      <c r="D105" s="197" t="s">
        <v>2346</v>
      </c>
      <c r="E105" s="198"/>
      <c r="F105" s="198"/>
      <c r="G105" s="198"/>
      <c r="H105" s="198"/>
      <c r="I105" s="198"/>
      <c r="J105" s="199">
        <f>J166</f>
        <v>0</v>
      </c>
      <c r="K105" s="134"/>
      <c r="L105" s="200"/>
      <c r="S105" s="10"/>
      <c r="T105" s="10"/>
      <c r="U105" s="10"/>
      <c r="V105" s="10"/>
      <c r="W105" s="10"/>
      <c r="X105" s="10"/>
      <c r="Y105" s="10"/>
      <c r="Z105" s="10"/>
      <c r="AA105" s="10"/>
      <c r="AB105" s="10"/>
      <c r="AC105" s="10"/>
      <c r="AD105" s="10"/>
      <c r="AE105" s="10"/>
    </row>
    <row r="106" s="9" customFormat="1" ht="24.96" customHeight="1">
      <c r="A106" s="9"/>
      <c r="B106" s="190"/>
      <c r="C106" s="191"/>
      <c r="D106" s="192" t="s">
        <v>2347</v>
      </c>
      <c r="E106" s="193"/>
      <c r="F106" s="193"/>
      <c r="G106" s="193"/>
      <c r="H106" s="193"/>
      <c r="I106" s="193"/>
      <c r="J106" s="194">
        <f>J190</f>
        <v>0</v>
      </c>
      <c r="K106" s="191"/>
      <c r="L106" s="195"/>
      <c r="S106" s="9"/>
      <c r="T106" s="9"/>
      <c r="U106" s="9"/>
      <c r="V106" s="9"/>
      <c r="W106" s="9"/>
      <c r="X106" s="9"/>
      <c r="Y106" s="9"/>
      <c r="Z106" s="9"/>
      <c r="AA106" s="9"/>
      <c r="AB106" s="9"/>
      <c r="AC106" s="9"/>
      <c r="AD106" s="9"/>
      <c r="AE106" s="9"/>
    </row>
    <row r="107" s="10" customFormat="1" ht="19.92" customHeight="1">
      <c r="A107" s="10"/>
      <c r="B107" s="196"/>
      <c r="C107" s="134"/>
      <c r="D107" s="197" t="s">
        <v>2348</v>
      </c>
      <c r="E107" s="198"/>
      <c r="F107" s="198"/>
      <c r="G107" s="198"/>
      <c r="H107" s="198"/>
      <c r="I107" s="198"/>
      <c r="J107" s="199">
        <f>J191</f>
        <v>0</v>
      </c>
      <c r="K107" s="134"/>
      <c r="L107" s="200"/>
      <c r="S107" s="10"/>
      <c r="T107" s="10"/>
      <c r="U107" s="10"/>
      <c r="V107" s="10"/>
      <c r="W107" s="10"/>
      <c r="X107" s="10"/>
      <c r="Y107" s="10"/>
      <c r="Z107" s="10"/>
      <c r="AA107" s="10"/>
      <c r="AB107" s="10"/>
      <c r="AC107" s="10"/>
      <c r="AD107" s="10"/>
      <c r="AE107" s="10"/>
    </row>
    <row r="108" s="10" customFormat="1" ht="19.92" customHeight="1">
      <c r="A108" s="10"/>
      <c r="B108" s="196"/>
      <c r="C108" s="134"/>
      <c r="D108" s="197" t="s">
        <v>2349</v>
      </c>
      <c r="E108" s="198"/>
      <c r="F108" s="198"/>
      <c r="G108" s="198"/>
      <c r="H108" s="198"/>
      <c r="I108" s="198"/>
      <c r="J108" s="199">
        <f>J209</f>
        <v>0</v>
      </c>
      <c r="K108" s="134"/>
      <c r="L108" s="200"/>
      <c r="S108" s="10"/>
      <c r="T108" s="10"/>
      <c r="U108" s="10"/>
      <c r="V108" s="10"/>
      <c r="W108" s="10"/>
      <c r="X108" s="10"/>
      <c r="Y108" s="10"/>
      <c r="Z108" s="10"/>
      <c r="AA108" s="10"/>
      <c r="AB108" s="10"/>
      <c r="AC108" s="10"/>
      <c r="AD108" s="10"/>
      <c r="AE108" s="10"/>
    </row>
    <row r="109" s="10" customFormat="1" ht="19.92" customHeight="1">
      <c r="A109" s="10"/>
      <c r="B109" s="196"/>
      <c r="C109" s="134"/>
      <c r="D109" s="197" t="s">
        <v>2350</v>
      </c>
      <c r="E109" s="198"/>
      <c r="F109" s="198"/>
      <c r="G109" s="198"/>
      <c r="H109" s="198"/>
      <c r="I109" s="198"/>
      <c r="J109" s="199">
        <f>J220</f>
        <v>0</v>
      </c>
      <c r="K109" s="134"/>
      <c r="L109" s="200"/>
      <c r="S109" s="10"/>
      <c r="T109" s="10"/>
      <c r="U109" s="10"/>
      <c r="V109" s="10"/>
      <c r="W109" s="10"/>
      <c r="X109" s="10"/>
      <c r="Y109" s="10"/>
      <c r="Z109" s="10"/>
      <c r="AA109" s="10"/>
      <c r="AB109" s="10"/>
      <c r="AC109" s="10"/>
      <c r="AD109" s="10"/>
      <c r="AE109" s="10"/>
    </row>
    <row r="110" s="10" customFormat="1" ht="19.92" customHeight="1">
      <c r="A110" s="10"/>
      <c r="B110" s="196"/>
      <c r="C110" s="134"/>
      <c r="D110" s="197" t="s">
        <v>2351</v>
      </c>
      <c r="E110" s="198"/>
      <c r="F110" s="198"/>
      <c r="G110" s="198"/>
      <c r="H110" s="198"/>
      <c r="I110" s="198"/>
      <c r="J110" s="199">
        <f>J223</f>
        <v>0</v>
      </c>
      <c r="K110" s="134"/>
      <c r="L110" s="200"/>
      <c r="S110" s="10"/>
      <c r="T110" s="10"/>
      <c r="U110" s="10"/>
      <c r="V110" s="10"/>
      <c r="W110" s="10"/>
      <c r="X110" s="10"/>
      <c r="Y110" s="10"/>
      <c r="Z110" s="10"/>
      <c r="AA110" s="10"/>
      <c r="AB110" s="10"/>
      <c r="AC110" s="10"/>
      <c r="AD110" s="10"/>
      <c r="AE110" s="10"/>
    </row>
    <row r="111" s="9" customFormat="1" ht="24.96" customHeight="1">
      <c r="A111" s="9"/>
      <c r="B111" s="190"/>
      <c r="C111" s="191"/>
      <c r="D111" s="192" t="s">
        <v>2352</v>
      </c>
      <c r="E111" s="193"/>
      <c r="F111" s="193"/>
      <c r="G111" s="193"/>
      <c r="H111" s="193"/>
      <c r="I111" s="193"/>
      <c r="J111" s="194">
        <f>J247</f>
        <v>0</v>
      </c>
      <c r="K111" s="191"/>
      <c r="L111" s="195"/>
      <c r="S111" s="9"/>
      <c r="T111" s="9"/>
      <c r="U111" s="9"/>
      <c r="V111" s="9"/>
      <c r="W111" s="9"/>
      <c r="X111" s="9"/>
      <c r="Y111" s="9"/>
      <c r="Z111" s="9"/>
      <c r="AA111" s="9"/>
      <c r="AB111" s="9"/>
      <c r="AC111" s="9"/>
      <c r="AD111" s="9"/>
      <c r="AE111" s="9"/>
    </row>
    <row r="112" s="2" customFormat="1" ht="21.84"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67"/>
      <c r="C113" s="68"/>
      <c r="D113" s="68"/>
      <c r="E113" s="68"/>
      <c r="F113" s="68"/>
      <c r="G113" s="68"/>
      <c r="H113" s="68"/>
      <c r="I113" s="68"/>
      <c r="J113" s="68"/>
      <c r="K113" s="68"/>
      <c r="L113" s="64"/>
      <c r="S113" s="39"/>
      <c r="T113" s="39"/>
      <c r="U113" s="39"/>
      <c r="V113" s="39"/>
      <c r="W113" s="39"/>
      <c r="X113" s="39"/>
      <c r="Y113" s="39"/>
      <c r="Z113" s="39"/>
      <c r="AA113" s="39"/>
      <c r="AB113" s="39"/>
      <c r="AC113" s="39"/>
      <c r="AD113" s="39"/>
      <c r="AE113" s="39"/>
    </row>
    <row r="117" s="2" customFormat="1" ht="6.96" customHeight="1">
      <c r="A117" s="39"/>
      <c r="B117" s="69"/>
      <c r="C117" s="70"/>
      <c r="D117" s="70"/>
      <c r="E117" s="70"/>
      <c r="F117" s="70"/>
      <c r="G117" s="70"/>
      <c r="H117" s="70"/>
      <c r="I117" s="70"/>
      <c r="J117" s="70"/>
      <c r="K117" s="70"/>
      <c r="L117" s="64"/>
      <c r="S117" s="39"/>
      <c r="T117" s="39"/>
      <c r="U117" s="39"/>
      <c r="V117" s="39"/>
      <c r="W117" s="39"/>
      <c r="X117" s="39"/>
      <c r="Y117" s="39"/>
      <c r="Z117" s="39"/>
      <c r="AA117" s="39"/>
      <c r="AB117" s="39"/>
      <c r="AC117" s="39"/>
      <c r="AD117" s="39"/>
      <c r="AE117" s="39"/>
    </row>
    <row r="118" s="2" customFormat="1" ht="24.96" customHeight="1">
      <c r="A118" s="39"/>
      <c r="B118" s="40"/>
      <c r="C118" s="24" t="s">
        <v>179</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185" t="str">
        <f>E7</f>
        <v>Nemocnice RK – rekonstrukce gastro provozu</v>
      </c>
      <c r="F121" s="33"/>
      <c r="G121" s="33"/>
      <c r="H121" s="33"/>
      <c r="I121" s="41"/>
      <c r="J121" s="41"/>
      <c r="K121" s="41"/>
      <c r="L121" s="64"/>
      <c r="S121" s="39"/>
      <c r="T121" s="39"/>
      <c r="U121" s="39"/>
      <c r="V121" s="39"/>
      <c r="W121" s="39"/>
      <c r="X121" s="39"/>
      <c r="Y121" s="39"/>
      <c r="Z121" s="39"/>
      <c r="AA121" s="39"/>
      <c r="AB121" s="39"/>
      <c r="AC121" s="39"/>
      <c r="AD121" s="39"/>
      <c r="AE121" s="39"/>
    </row>
    <row r="122" s="1" customFormat="1" ht="12" customHeight="1">
      <c r="B122" s="22"/>
      <c r="C122" s="33" t="s">
        <v>147</v>
      </c>
      <c r="D122" s="23"/>
      <c r="E122" s="23"/>
      <c r="F122" s="23"/>
      <c r="G122" s="23"/>
      <c r="H122" s="23"/>
      <c r="I122" s="23"/>
      <c r="J122" s="23"/>
      <c r="K122" s="23"/>
      <c r="L122" s="21"/>
    </row>
    <row r="123" s="2" customFormat="1" ht="16.5" customHeight="1">
      <c r="A123" s="39"/>
      <c r="B123" s="40"/>
      <c r="C123" s="41"/>
      <c r="D123" s="41"/>
      <c r="E123" s="185" t="s">
        <v>150</v>
      </c>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151</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E11</f>
        <v>D.1.4g - MaR</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F14</f>
        <v xml:space="preserve"> </v>
      </c>
      <c r="G127" s="41"/>
      <c r="H127" s="41"/>
      <c r="I127" s="33" t="s">
        <v>22</v>
      </c>
      <c r="J127" s="80" t="str">
        <f>IF(J14="","",J14)</f>
        <v>3. 2. 2025</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5.15" customHeight="1">
      <c r="A129" s="39"/>
      <c r="B129" s="40"/>
      <c r="C129" s="33" t="s">
        <v>24</v>
      </c>
      <c r="D129" s="41"/>
      <c r="E129" s="41"/>
      <c r="F129" s="28" t="str">
        <f>E17</f>
        <v>Královéhradecký kraj</v>
      </c>
      <c r="G129" s="41"/>
      <c r="H129" s="41"/>
      <c r="I129" s="33" t="s">
        <v>30</v>
      </c>
      <c r="J129" s="37" t="str">
        <f>E23</f>
        <v>IRBOS s.r.o.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IF(E20="","",E20)</f>
        <v>Vyplň údaj</v>
      </c>
      <c r="G130" s="41"/>
      <c r="H130" s="41"/>
      <c r="I130" s="33" t="s">
        <v>33</v>
      </c>
      <c r="J130" s="37" t="str">
        <f>E26</f>
        <v xml:space="preserve"> </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201"/>
      <c r="B132" s="202"/>
      <c r="C132" s="203" t="s">
        <v>180</v>
      </c>
      <c r="D132" s="204" t="s">
        <v>60</v>
      </c>
      <c r="E132" s="204" t="s">
        <v>56</v>
      </c>
      <c r="F132" s="204" t="s">
        <v>57</v>
      </c>
      <c r="G132" s="204" t="s">
        <v>181</v>
      </c>
      <c r="H132" s="204" t="s">
        <v>182</v>
      </c>
      <c r="I132" s="204" t="s">
        <v>183</v>
      </c>
      <c r="J132" s="204" t="s">
        <v>155</v>
      </c>
      <c r="K132" s="205" t="s">
        <v>184</v>
      </c>
      <c r="L132" s="206"/>
      <c r="M132" s="101" t="s">
        <v>1</v>
      </c>
      <c r="N132" s="102" t="s">
        <v>39</v>
      </c>
      <c r="O132" s="102" t="s">
        <v>185</v>
      </c>
      <c r="P132" s="102" t="s">
        <v>186</v>
      </c>
      <c r="Q132" s="102" t="s">
        <v>187</v>
      </c>
      <c r="R132" s="102" t="s">
        <v>188</v>
      </c>
      <c r="S132" s="102" t="s">
        <v>189</v>
      </c>
      <c r="T132" s="103" t="s">
        <v>190</v>
      </c>
      <c r="U132" s="201"/>
      <c r="V132" s="201"/>
      <c r="W132" s="201"/>
      <c r="X132" s="201"/>
      <c r="Y132" s="201"/>
      <c r="Z132" s="201"/>
      <c r="AA132" s="201"/>
      <c r="AB132" s="201"/>
      <c r="AC132" s="201"/>
      <c r="AD132" s="201"/>
      <c r="AE132" s="201"/>
    </row>
    <row r="133" s="2" customFormat="1" ht="22.8" customHeight="1">
      <c r="A133" s="39"/>
      <c r="B133" s="40"/>
      <c r="C133" s="108" t="s">
        <v>191</v>
      </c>
      <c r="D133" s="41"/>
      <c r="E133" s="41"/>
      <c r="F133" s="41"/>
      <c r="G133" s="41"/>
      <c r="H133" s="41"/>
      <c r="I133" s="41"/>
      <c r="J133" s="207">
        <f>BK133</f>
        <v>0</v>
      </c>
      <c r="K133" s="41"/>
      <c r="L133" s="45"/>
      <c r="M133" s="104"/>
      <c r="N133" s="208"/>
      <c r="O133" s="105"/>
      <c r="P133" s="209">
        <f>P134+P135+P136+P190+P247</f>
        <v>0</v>
      </c>
      <c r="Q133" s="105"/>
      <c r="R133" s="209">
        <f>R134+R135+R136+R190+R247</f>
        <v>0</v>
      </c>
      <c r="S133" s="105"/>
      <c r="T133" s="210">
        <f>T134+T135+T136+T190+T247</f>
        <v>0</v>
      </c>
      <c r="U133" s="39"/>
      <c r="V133" s="39"/>
      <c r="W133" s="39"/>
      <c r="X133" s="39"/>
      <c r="Y133" s="39"/>
      <c r="Z133" s="39"/>
      <c r="AA133" s="39"/>
      <c r="AB133" s="39"/>
      <c r="AC133" s="39"/>
      <c r="AD133" s="39"/>
      <c r="AE133" s="39"/>
      <c r="AT133" s="18" t="s">
        <v>74</v>
      </c>
      <c r="AU133" s="18" t="s">
        <v>157</v>
      </c>
      <c r="BK133" s="211">
        <f>BK134+BK135+BK136+BK190+BK247</f>
        <v>0</v>
      </c>
    </row>
    <row r="134" s="12" customFormat="1" ht="25.92" customHeight="1">
      <c r="A134" s="12"/>
      <c r="B134" s="212"/>
      <c r="C134" s="213"/>
      <c r="D134" s="214" t="s">
        <v>74</v>
      </c>
      <c r="E134" s="215" t="s">
        <v>1548</v>
      </c>
      <c r="F134" s="215" t="s">
        <v>1</v>
      </c>
      <c r="G134" s="213"/>
      <c r="H134" s="213"/>
      <c r="I134" s="216"/>
      <c r="J134" s="217">
        <f>BK134</f>
        <v>0</v>
      </c>
      <c r="K134" s="213"/>
      <c r="L134" s="218"/>
      <c r="M134" s="219"/>
      <c r="N134" s="220"/>
      <c r="O134" s="220"/>
      <c r="P134" s="221">
        <v>0</v>
      </c>
      <c r="Q134" s="220"/>
      <c r="R134" s="221">
        <v>0</v>
      </c>
      <c r="S134" s="220"/>
      <c r="T134" s="222">
        <v>0</v>
      </c>
      <c r="U134" s="12"/>
      <c r="V134" s="12"/>
      <c r="W134" s="12"/>
      <c r="X134" s="12"/>
      <c r="Y134" s="12"/>
      <c r="Z134" s="12"/>
      <c r="AA134" s="12"/>
      <c r="AB134" s="12"/>
      <c r="AC134" s="12"/>
      <c r="AD134" s="12"/>
      <c r="AE134" s="12"/>
      <c r="AR134" s="223" t="s">
        <v>82</v>
      </c>
      <c r="AT134" s="224" t="s">
        <v>74</v>
      </c>
      <c r="AU134" s="224" t="s">
        <v>75</v>
      </c>
      <c r="AY134" s="223" t="s">
        <v>194</v>
      </c>
      <c r="BK134" s="225">
        <v>0</v>
      </c>
    </row>
    <row r="135" s="12" customFormat="1" ht="25.92" customHeight="1">
      <c r="A135" s="12"/>
      <c r="B135" s="212"/>
      <c r="C135" s="213"/>
      <c r="D135" s="214" t="s">
        <v>74</v>
      </c>
      <c r="E135" s="215" t="s">
        <v>1548</v>
      </c>
      <c r="F135" s="215" t="s">
        <v>1</v>
      </c>
      <c r="G135" s="213"/>
      <c r="H135" s="213"/>
      <c r="I135" s="216"/>
      <c r="J135" s="217">
        <f>BK135</f>
        <v>0</v>
      </c>
      <c r="K135" s="213"/>
      <c r="L135" s="218"/>
      <c r="M135" s="219"/>
      <c r="N135" s="220"/>
      <c r="O135" s="220"/>
      <c r="P135" s="221">
        <v>0</v>
      </c>
      <c r="Q135" s="220"/>
      <c r="R135" s="221">
        <v>0</v>
      </c>
      <c r="S135" s="220"/>
      <c r="T135" s="222">
        <v>0</v>
      </c>
      <c r="U135" s="12"/>
      <c r="V135" s="12"/>
      <c r="W135" s="12"/>
      <c r="X135" s="12"/>
      <c r="Y135" s="12"/>
      <c r="Z135" s="12"/>
      <c r="AA135" s="12"/>
      <c r="AB135" s="12"/>
      <c r="AC135" s="12"/>
      <c r="AD135" s="12"/>
      <c r="AE135" s="12"/>
      <c r="AR135" s="223" t="s">
        <v>82</v>
      </c>
      <c r="AT135" s="224" t="s">
        <v>74</v>
      </c>
      <c r="AU135" s="224" t="s">
        <v>75</v>
      </c>
      <c r="AY135" s="223" t="s">
        <v>194</v>
      </c>
      <c r="BK135" s="225">
        <v>0</v>
      </c>
    </row>
    <row r="136" s="12" customFormat="1" ht="25.92" customHeight="1">
      <c r="A136" s="12"/>
      <c r="B136" s="212"/>
      <c r="C136" s="213"/>
      <c r="D136" s="214" t="s">
        <v>74</v>
      </c>
      <c r="E136" s="215" t="s">
        <v>2353</v>
      </c>
      <c r="F136" s="215" t="s">
        <v>2354</v>
      </c>
      <c r="G136" s="213"/>
      <c r="H136" s="213"/>
      <c r="I136" s="216"/>
      <c r="J136" s="217">
        <f>BK136</f>
        <v>0</v>
      </c>
      <c r="K136" s="213"/>
      <c r="L136" s="218"/>
      <c r="M136" s="219"/>
      <c r="N136" s="220"/>
      <c r="O136" s="220"/>
      <c r="P136" s="221">
        <f>P137+P145+P163+P166</f>
        <v>0</v>
      </c>
      <c r="Q136" s="220"/>
      <c r="R136" s="221">
        <f>R137+R145+R163+R166</f>
        <v>0</v>
      </c>
      <c r="S136" s="220"/>
      <c r="T136" s="222">
        <f>T137+T145+T163+T166</f>
        <v>0</v>
      </c>
      <c r="U136" s="12"/>
      <c r="V136" s="12"/>
      <c r="W136" s="12"/>
      <c r="X136" s="12"/>
      <c r="Y136" s="12"/>
      <c r="Z136" s="12"/>
      <c r="AA136" s="12"/>
      <c r="AB136" s="12"/>
      <c r="AC136" s="12"/>
      <c r="AD136" s="12"/>
      <c r="AE136" s="12"/>
      <c r="AR136" s="223" t="s">
        <v>82</v>
      </c>
      <c r="AT136" s="224" t="s">
        <v>74</v>
      </c>
      <c r="AU136" s="224" t="s">
        <v>75</v>
      </c>
      <c r="AY136" s="223" t="s">
        <v>194</v>
      </c>
      <c r="BK136" s="225">
        <f>BK137+BK145+BK163+BK166</f>
        <v>0</v>
      </c>
    </row>
    <row r="137" s="12" customFormat="1" ht="22.8" customHeight="1">
      <c r="A137" s="12"/>
      <c r="B137" s="212"/>
      <c r="C137" s="213"/>
      <c r="D137" s="214" t="s">
        <v>74</v>
      </c>
      <c r="E137" s="226" t="s">
        <v>2355</v>
      </c>
      <c r="F137" s="226" t="s">
        <v>2356</v>
      </c>
      <c r="G137" s="213"/>
      <c r="H137" s="213"/>
      <c r="I137" s="216"/>
      <c r="J137" s="227">
        <f>BK137</f>
        <v>0</v>
      </c>
      <c r="K137" s="213"/>
      <c r="L137" s="218"/>
      <c r="M137" s="219"/>
      <c r="N137" s="220"/>
      <c r="O137" s="220"/>
      <c r="P137" s="221">
        <f>SUM(P138:P144)</f>
        <v>0</v>
      </c>
      <c r="Q137" s="220"/>
      <c r="R137" s="221">
        <f>SUM(R138:R144)</f>
        <v>0</v>
      </c>
      <c r="S137" s="220"/>
      <c r="T137" s="222">
        <f>SUM(T138:T144)</f>
        <v>0</v>
      </c>
      <c r="U137" s="12"/>
      <c r="V137" s="12"/>
      <c r="W137" s="12"/>
      <c r="X137" s="12"/>
      <c r="Y137" s="12"/>
      <c r="Z137" s="12"/>
      <c r="AA137" s="12"/>
      <c r="AB137" s="12"/>
      <c r="AC137" s="12"/>
      <c r="AD137" s="12"/>
      <c r="AE137" s="12"/>
      <c r="AR137" s="223" t="s">
        <v>82</v>
      </c>
      <c r="AT137" s="224" t="s">
        <v>74</v>
      </c>
      <c r="AU137" s="224" t="s">
        <v>82</v>
      </c>
      <c r="AY137" s="223" t="s">
        <v>194</v>
      </c>
      <c r="BK137" s="225">
        <f>SUM(BK138:BK144)</f>
        <v>0</v>
      </c>
    </row>
    <row r="138" s="2" customFormat="1" ht="37.8" customHeight="1">
      <c r="A138" s="39"/>
      <c r="B138" s="40"/>
      <c r="C138" s="285" t="s">
        <v>75</v>
      </c>
      <c r="D138" s="285" t="s">
        <v>244</v>
      </c>
      <c r="E138" s="286" t="s">
        <v>2357</v>
      </c>
      <c r="F138" s="287" t="s">
        <v>2358</v>
      </c>
      <c r="G138" s="288" t="s">
        <v>295</v>
      </c>
      <c r="H138" s="289">
        <v>1</v>
      </c>
      <c r="I138" s="290"/>
      <c r="J138" s="291">
        <f>ROUND(I138*H138,2)</f>
        <v>0</v>
      </c>
      <c r="K138" s="287" t="s">
        <v>1</v>
      </c>
      <c r="L138" s="292"/>
      <c r="M138" s="293" t="s">
        <v>1</v>
      </c>
      <c r="N138" s="294" t="s">
        <v>40</v>
      </c>
      <c r="O138" s="92"/>
      <c r="P138" s="237">
        <f>O138*H138</f>
        <v>0</v>
      </c>
      <c r="Q138" s="237">
        <v>0</v>
      </c>
      <c r="R138" s="237">
        <f>Q138*H138</f>
        <v>0</v>
      </c>
      <c r="S138" s="237">
        <v>0</v>
      </c>
      <c r="T138" s="238">
        <f>S138*H138</f>
        <v>0</v>
      </c>
      <c r="U138" s="39"/>
      <c r="V138" s="39"/>
      <c r="W138" s="39"/>
      <c r="X138" s="39"/>
      <c r="Y138" s="39"/>
      <c r="Z138" s="39"/>
      <c r="AA138" s="39"/>
      <c r="AB138" s="39"/>
      <c r="AC138" s="39"/>
      <c r="AD138" s="39"/>
      <c r="AE138" s="39"/>
      <c r="AR138" s="239" t="s">
        <v>239</v>
      </c>
      <c r="AT138" s="239" t="s">
        <v>244</v>
      </c>
      <c r="AU138" s="239" t="s">
        <v>84</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201</v>
      </c>
      <c r="BM138" s="239" t="s">
        <v>2359</v>
      </c>
    </row>
    <row r="139" s="2" customFormat="1" ht="16.5" customHeight="1">
      <c r="A139" s="39"/>
      <c r="B139" s="40"/>
      <c r="C139" s="285" t="s">
        <v>75</v>
      </c>
      <c r="D139" s="285" t="s">
        <v>244</v>
      </c>
      <c r="E139" s="286" t="s">
        <v>2360</v>
      </c>
      <c r="F139" s="287" t="s">
        <v>2361</v>
      </c>
      <c r="G139" s="288" t="s">
        <v>295</v>
      </c>
      <c r="H139" s="289">
        <v>1</v>
      </c>
      <c r="I139" s="290"/>
      <c r="J139" s="291">
        <f>ROUND(I139*H139,2)</f>
        <v>0</v>
      </c>
      <c r="K139" s="287" t="s">
        <v>1</v>
      </c>
      <c r="L139" s="292"/>
      <c r="M139" s="293" t="s">
        <v>1</v>
      </c>
      <c r="N139" s="294" t="s">
        <v>40</v>
      </c>
      <c r="O139" s="92"/>
      <c r="P139" s="237">
        <f>O139*H139</f>
        <v>0</v>
      </c>
      <c r="Q139" s="237">
        <v>0</v>
      </c>
      <c r="R139" s="237">
        <f>Q139*H139</f>
        <v>0</v>
      </c>
      <c r="S139" s="237">
        <v>0</v>
      </c>
      <c r="T139" s="238">
        <f>S139*H139</f>
        <v>0</v>
      </c>
      <c r="U139" s="39"/>
      <c r="V139" s="39"/>
      <c r="W139" s="39"/>
      <c r="X139" s="39"/>
      <c r="Y139" s="39"/>
      <c r="Z139" s="39"/>
      <c r="AA139" s="39"/>
      <c r="AB139" s="39"/>
      <c r="AC139" s="39"/>
      <c r="AD139" s="39"/>
      <c r="AE139" s="39"/>
      <c r="AR139" s="239" t="s">
        <v>239</v>
      </c>
      <c r="AT139" s="239" t="s">
        <v>244</v>
      </c>
      <c r="AU139" s="239" t="s">
        <v>84</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201</v>
      </c>
      <c r="BM139" s="239" t="s">
        <v>2362</v>
      </c>
    </row>
    <row r="140" s="2" customFormat="1" ht="24.15" customHeight="1">
      <c r="A140" s="39"/>
      <c r="B140" s="40"/>
      <c r="C140" s="285" t="s">
        <v>75</v>
      </c>
      <c r="D140" s="285" t="s">
        <v>244</v>
      </c>
      <c r="E140" s="286" t="s">
        <v>2363</v>
      </c>
      <c r="F140" s="287" t="s">
        <v>2364</v>
      </c>
      <c r="G140" s="288" t="s">
        <v>295</v>
      </c>
      <c r="H140" s="289">
        <v>3</v>
      </c>
      <c r="I140" s="290"/>
      <c r="J140" s="291">
        <f>ROUND(I140*H140,2)</f>
        <v>0</v>
      </c>
      <c r="K140" s="287" t="s">
        <v>1</v>
      </c>
      <c r="L140" s="292"/>
      <c r="M140" s="293" t="s">
        <v>1</v>
      </c>
      <c r="N140" s="294" t="s">
        <v>40</v>
      </c>
      <c r="O140" s="92"/>
      <c r="P140" s="237">
        <f>O140*H140</f>
        <v>0</v>
      </c>
      <c r="Q140" s="237">
        <v>0</v>
      </c>
      <c r="R140" s="237">
        <f>Q140*H140</f>
        <v>0</v>
      </c>
      <c r="S140" s="237">
        <v>0</v>
      </c>
      <c r="T140" s="238">
        <f>S140*H140</f>
        <v>0</v>
      </c>
      <c r="U140" s="39"/>
      <c r="V140" s="39"/>
      <c r="W140" s="39"/>
      <c r="X140" s="39"/>
      <c r="Y140" s="39"/>
      <c r="Z140" s="39"/>
      <c r="AA140" s="39"/>
      <c r="AB140" s="39"/>
      <c r="AC140" s="39"/>
      <c r="AD140" s="39"/>
      <c r="AE140" s="39"/>
      <c r="AR140" s="239" t="s">
        <v>239</v>
      </c>
      <c r="AT140" s="239" t="s">
        <v>244</v>
      </c>
      <c r="AU140" s="239" t="s">
        <v>84</v>
      </c>
      <c r="AY140" s="18" t="s">
        <v>194</v>
      </c>
      <c r="BE140" s="240">
        <f>IF(N140="základní",J140,0)</f>
        <v>0</v>
      </c>
      <c r="BF140" s="240">
        <f>IF(N140="snížená",J140,0)</f>
        <v>0</v>
      </c>
      <c r="BG140" s="240">
        <f>IF(N140="zákl. přenesená",J140,0)</f>
        <v>0</v>
      </c>
      <c r="BH140" s="240">
        <f>IF(N140="sníž. přenesená",J140,0)</f>
        <v>0</v>
      </c>
      <c r="BI140" s="240">
        <f>IF(N140="nulová",J140,0)</f>
        <v>0</v>
      </c>
      <c r="BJ140" s="18" t="s">
        <v>82</v>
      </c>
      <c r="BK140" s="240">
        <f>ROUND(I140*H140,2)</f>
        <v>0</v>
      </c>
      <c r="BL140" s="18" t="s">
        <v>201</v>
      </c>
      <c r="BM140" s="239" t="s">
        <v>2365</v>
      </c>
    </row>
    <row r="141" s="2" customFormat="1" ht="21.75" customHeight="1">
      <c r="A141" s="39"/>
      <c r="B141" s="40"/>
      <c r="C141" s="285" t="s">
        <v>75</v>
      </c>
      <c r="D141" s="285" t="s">
        <v>244</v>
      </c>
      <c r="E141" s="286" t="s">
        <v>2366</v>
      </c>
      <c r="F141" s="287" t="s">
        <v>2367</v>
      </c>
      <c r="G141" s="288" t="s">
        <v>295</v>
      </c>
      <c r="H141" s="289">
        <v>1</v>
      </c>
      <c r="I141" s="290"/>
      <c r="J141" s="291">
        <f>ROUND(I141*H141,2)</f>
        <v>0</v>
      </c>
      <c r="K141" s="287" t="s">
        <v>1</v>
      </c>
      <c r="L141" s="292"/>
      <c r="M141" s="293" t="s">
        <v>1</v>
      </c>
      <c r="N141" s="294" t="s">
        <v>40</v>
      </c>
      <c r="O141" s="92"/>
      <c r="P141" s="237">
        <f>O141*H141</f>
        <v>0</v>
      </c>
      <c r="Q141" s="237">
        <v>0</v>
      </c>
      <c r="R141" s="237">
        <f>Q141*H141</f>
        <v>0</v>
      </c>
      <c r="S141" s="237">
        <v>0</v>
      </c>
      <c r="T141" s="238">
        <f>S141*H141</f>
        <v>0</v>
      </c>
      <c r="U141" s="39"/>
      <c r="V141" s="39"/>
      <c r="W141" s="39"/>
      <c r="X141" s="39"/>
      <c r="Y141" s="39"/>
      <c r="Z141" s="39"/>
      <c r="AA141" s="39"/>
      <c r="AB141" s="39"/>
      <c r="AC141" s="39"/>
      <c r="AD141" s="39"/>
      <c r="AE141" s="39"/>
      <c r="AR141" s="239" t="s">
        <v>239</v>
      </c>
      <c r="AT141" s="239" t="s">
        <v>244</v>
      </c>
      <c r="AU141" s="239" t="s">
        <v>84</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201</v>
      </c>
      <c r="BM141" s="239" t="s">
        <v>2368</v>
      </c>
    </row>
    <row r="142" s="2" customFormat="1" ht="24.15" customHeight="1">
      <c r="A142" s="39"/>
      <c r="B142" s="40"/>
      <c r="C142" s="285" t="s">
        <v>75</v>
      </c>
      <c r="D142" s="285" t="s">
        <v>244</v>
      </c>
      <c r="E142" s="286" t="s">
        <v>2369</v>
      </c>
      <c r="F142" s="287" t="s">
        <v>2370</v>
      </c>
      <c r="G142" s="288" t="s">
        <v>295</v>
      </c>
      <c r="H142" s="289">
        <v>1</v>
      </c>
      <c r="I142" s="290"/>
      <c r="J142" s="291">
        <f>ROUND(I142*H142,2)</f>
        <v>0</v>
      </c>
      <c r="K142" s="287" t="s">
        <v>1</v>
      </c>
      <c r="L142" s="292"/>
      <c r="M142" s="293" t="s">
        <v>1</v>
      </c>
      <c r="N142" s="294" t="s">
        <v>40</v>
      </c>
      <c r="O142" s="92"/>
      <c r="P142" s="237">
        <f>O142*H142</f>
        <v>0</v>
      </c>
      <c r="Q142" s="237">
        <v>0</v>
      </c>
      <c r="R142" s="237">
        <f>Q142*H142</f>
        <v>0</v>
      </c>
      <c r="S142" s="237">
        <v>0</v>
      </c>
      <c r="T142" s="238">
        <f>S142*H142</f>
        <v>0</v>
      </c>
      <c r="U142" s="39"/>
      <c r="V142" s="39"/>
      <c r="W142" s="39"/>
      <c r="X142" s="39"/>
      <c r="Y142" s="39"/>
      <c r="Z142" s="39"/>
      <c r="AA142" s="39"/>
      <c r="AB142" s="39"/>
      <c r="AC142" s="39"/>
      <c r="AD142" s="39"/>
      <c r="AE142" s="39"/>
      <c r="AR142" s="239" t="s">
        <v>239</v>
      </c>
      <c r="AT142" s="239" t="s">
        <v>244</v>
      </c>
      <c r="AU142" s="239" t="s">
        <v>84</v>
      </c>
      <c r="AY142" s="18" t="s">
        <v>194</v>
      </c>
      <c r="BE142" s="240">
        <f>IF(N142="základní",J142,0)</f>
        <v>0</v>
      </c>
      <c r="BF142" s="240">
        <f>IF(N142="snížená",J142,0)</f>
        <v>0</v>
      </c>
      <c r="BG142" s="240">
        <f>IF(N142="zákl. přenesená",J142,0)</f>
        <v>0</v>
      </c>
      <c r="BH142" s="240">
        <f>IF(N142="sníž. přenesená",J142,0)</f>
        <v>0</v>
      </c>
      <c r="BI142" s="240">
        <f>IF(N142="nulová",J142,0)</f>
        <v>0</v>
      </c>
      <c r="BJ142" s="18" t="s">
        <v>82</v>
      </c>
      <c r="BK142" s="240">
        <f>ROUND(I142*H142,2)</f>
        <v>0</v>
      </c>
      <c r="BL142" s="18" t="s">
        <v>201</v>
      </c>
      <c r="BM142" s="239" t="s">
        <v>2371</v>
      </c>
    </row>
    <row r="143" s="2" customFormat="1" ht="24.15" customHeight="1">
      <c r="A143" s="39"/>
      <c r="B143" s="40"/>
      <c r="C143" s="285" t="s">
        <v>75</v>
      </c>
      <c r="D143" s="285" t="s">
        <v>244</v>
      </c>
      <c r="E143" s="286" t="s">
        <v>2372</v>
      </c>
      <c r="F143" s="287" t="s">
        <v>2373</v>
      </c>
      <c r="G143" s="288" t="s">
        <v>295</v>
      </c>
      <c r="H143" s="289">
        <v>1</v>
      </c>
      <c r="I143" s="290"/>
      <c r="J143" s="291">
        <f>ROUND(I143*H143,2)</f>
        <v>0</v>
      </c>
      <c r="K143" s="287" t="s">
        <v>1</v>
      </c>
      <c r="L143" s="292"/>
      <c r="M143" s="293" t="s">
        <v>1</v>
      </c>
      <c r="N143" s="294" t="s">
        <v>40</v>
      </c>
      <c r="O143" s="92"/>
      <c r="P143" s="237">
        <f>O143*H143</f>
        <v>0</v>
      </c>
      <c r="Q143" s="237">
        <v>0</v>
      </c>
      <c r="R143" s="237">
        <f>Q143*H143</f>
        <v>0</v>
      </c>
      <c r="S143" s="237">
        <v>0</v>
      </c>
      <c r="T143" s="238">
        <f>S143*H143</f>
        <v>0</v>
      </c>
      <c r="U143" s="39"/>
      <c r="V143" s="39"/>
      <c r="W143" s="39"/>
      <c r="X143" s="39"/>
      <c r="Y143" s="39"/>
      <c r="Z143" s="39"/>
      <c r="AA143" s="39"/>
      <c r="AB143" s="39"/>
      <c r="AC143" s="39"/>
      <c r="AD143" s="39"/>
      <c r="AE143" s="39"/>
      <c r="AR143" s="239" t="s">
        <v>239</v>
      </c>
      <c r="AT143" s="239" t="s">
        <v>244</v>
      </c>
      <c r="AU143" s="239" t="s">
        <v>84</v>
      </c>
      <c r="AY143" s="18" t="s">
        <v>194</v>
      </c>
      <c r="BE143" s="240">
        <f>IF(N143="základní",J143,0)</f>
        <v>0</v>
      </c>
      <c r="BF143" s="240">
        <f>IF(N143="snížená",J143,0)</f>
        <v>0</v>
      </c>
      <c r="BG143" s="240">
        <f>IF(N143="zákl. přenesená",J143,0)</f>
        <v>0</v>
      </c>
      <c r="BH143" s="240">
        <f>IF(N143="sníž. přenesená",J143,0)</f>
        <v>0</v>
      </c>
      <c r="BI143" s="240">
        <f>IF(N143="nulová",J143,0)</f>
        <v>0</v>
      </c>
      <c r="BJ143" s="18" t="s">
        <v>82</v>
      </c>
      <c r="BK143" s="240">
        <f>ROUND(I143*H143,2)</f>
        <v>0</v>
      </c>
      <c r="BL143" s="18" t="s">
        <v>201</v>
      </c>
      <c r="BM143" s="239" t="s">
        <v>2374</v>
      </c>
    </row>
    <row r="144" s="2" customFormat="1" ht="24.15" customHeight="1">
      <c r="A144" s="39"/>
      <c r="B144" s="40"/>
      <c r="C144" s="285" t="s">
        <v>75</v>
      </c>
      <c r="D144" s="285" t="s">
        <v>244</v>
      </c>
      <c r="E144" s="286" t="s">
        <v>2375</v>
      </c>
      <c r="F144" s="287" t="s">
        <v>2376</v>
      </c>
      <c r="G144" s="288" t="s">
        <v>295</v>
      </c>
      <c r="H144" s="289">
        <v>1</v>
      </c>
      <c r="I144" s="290"/>
      <c r="J144" s="291">
        <f>ROUND(I144*H144,2)</f>
        <v>0</v>
      </c>
      <c r="K144" s="287" t="s">
        <v>1</v>
      </c>
      <c r="L144" s="292"/>
      <c r="M144" s="293" t="s">
        <v>1</v>
      </c>
      <c r="N144" s="294" t="s">
        <v>40</v>
      </c>
      <c r="O144" s="92"/>
      <c r="P144" s="237">
        <f>O144*H144</f>
        <v>0</v>
      </c>
      <c r="Q144" s="237">
        <v>0</v>
      </c>
      <c r="R144" s="237">
        <f>Q144*H144</f>
        <v>0</v>
      </c>
      <c r="S144" s="237">
        <v>0</v>
      </c>
      <c r="T144" s="238">
        <f>S144*H144</f>
        <v>0</v>
      </c>
      <c r="U144" s="39"/>
      <c r="V144" s="39"/>
      <c r="W144" s="39"/>
      <c r="X144" s="39"/>
      <c r="Y144" s="39"/>
      <c r="Z144" s="39"/>
      <c r="AA144" s="39"/>
      <c r="AB144" s="39"/>
      <c r="AC144" s="39"/>
      <c r="AD144" s="39"/>
      <c r="AE144" s="39"/>
      <c r="AR144" s="239" t="s">
        <v>239</v>
      </c>
      <c r="AT144" s="239" t="s">
        <v>244</v>
      </c>
      <c r="AU144" s="239" t="s">
        <v>84</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201</v>
      </c>
      <c r="BM144" s="239" t="s">
        <v>2377</v>
      </c>
    </row>
    <row r="145" s="12" customFormat="1" ht="22.8" customHeight="1">
      <c r="A145" s="12"/>
      <c r="B145" s="212"/>
      <c r="C145" s="213"/>
      <c r="D145" s="214" t="s">
        <v>74</v>
      </c>
      <c r="E145" s="226" t="s">
        <v>2378</v>
      </c>
      <c r="F145" s="226" t="s">
        <v>2379</v>
      </c>
      <c r="G145" s="213"/>
      <c r="H145" s="213"/>
      <c r="I145" s="216"/>
      <c r="J145" s="227">
        <f>BK145</f>
        <v>0</v>
      </c>
      <c r="K145" s="213"/>
      <c r="L145" s="218"/>
      <c r="M145" s="219"/>
      <c r="N145" s="220"/>
      <c r="O145" s="220"/>
      <c r="P145" s="221">
        <f>SUM(P146:P162)</f>
        <v>0</v>
      </c>
      <c r="Q145" s="220"/>
      <c r="R145" s="221">
        <f>SUM(R146:R162)</f>
        <v>0</v>
      </c>
      <c r="S145" s="220"/>
      <c r="T145" s="222">
        <f>SUM(T146:T162)</f>
        <v>0</v>
      </c>
      <c r="U145" s="12"/>
      <c r="V145" s="12"/>
      <c r="W145" s="12"/>
      <c r="X145" s="12"/>
      <c r="Y145" s="12"/>
      <c r="Z145" s="12"/>
      <c r="AA145" s="12"/>
      <c r="AB145" s="12"/>
      <c r="AC145" s="12"/>
      <c r="AD145" s="12"/>
      <c r="AE145" s="12"/>
      <c r="AR145" s="223" t="s">
        <v>82</v>
      </c>
      <c r="AT145" s="224" t="s">
        <v>74</v>
      </c>
      <c r="AU145" s="224" t="s">
        <v>82</v>
      </c>
      <c r="AY145" s="223" t="s">
        <v>194</v>
      </c>
      <c r="BK145" s="225">
        <f>SUM(BK146:BK162)</f>
        <v>0</v>
      </c>
    </row>
    <row r="146" s="2" customFormat="1" ht="33" customHeight="1">
      <c r="A146" s="39"/>
      <c r="B146" s="40"/>
      <c r="C146" s="285" t="s">
        <v>75</v>
      </c>
      <c r="D146" s="285" t="s">
        <v>244</v>
      </c>
      <c r="E146" s="286" t="s">
        <v>2380</v>
      </c>
      <c r="F146" s="287" t="s">
        <v>2381</v>
      </c>
      <c r="G146" s="288" t="s">
        <v>295</v>
      </c>
      <c r="H146" s="289">
        <v>1</v>
      </c>
      <c r="I146" s="290"/>
      <c r="J146" s="291">
        <f>ROUND(I146*H146,2)</f>
        <v>0</v>
      </c>
      <c r="K146" s="287" t="s">
        <v>1</v>
      </c>
      <c r="L146" s="292"/>
      <c r="M146" s="293" t="s">
        <v>1</v>
      </c>
      <c r="N146" s="294" t="s">
        <v>40</v>
      </c>
      <c r="O146" s="92"/>
      <c r="P146" s="237">
        <f>O146*H146</f>
        <v>0</v>
      </c>
      <c r="Q146" s="237">
        <v>0</v>
      </c>
      <c r="R146" s="237">
        <f>Q146*H146</f>
        <v>0</v>
      </c>
      <c r="S146" s="237">
        <v>0</v>
      </c>
      <c r="T146" s="238">
        <f>S146*H146</f>
        <v>0</v>
      </c>
      <c r="U146" s="39"/>
      <c r="V146" s="39"/>
      <c r="W146" s="39"/>
      <c r="X146" s="39"/>
      <c r="Y146" s="39"/>
      <c r="Z146" s="39"/>
      <c r="AA146" s="39"/>
      <c r="AB146" s="39"/>
      <c r="AC146" s="39"/>
      <c r="AD146" s="39"/>
      <c r="AE146" s="39"/>
      <c r="AR146" s="239" t="s">
        <v>239</v>
      </c>
      <c r="AT146" s="239" t="s">
        <v>244</v>
      </c>
      <c r="AU146" s="239" t="s">
        <v>84</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201</v>
      </c>
      <c r="BM146" s="239" t="s">
        <v>2382</v>
      </c>
    </row>
    <row r="147" s="2" customFormat="1" ht="24.15" customHeight="1">
      <c r="A147" s="39"/>
      <c r="B147" s="40"/>
      <c r="C147" s="285" t="s">
        <v>75</v>
      </c>
      <c r="D147" s="285" t="s">
        <v>244</v>
      </c>
      <c r="E147" s="286" t="s">
        <v>2383</v>
      </c>
      <c r="F147" s="287" t="s">
        <v>2384</v>
      </c>
      <c r="G147" s="288" t="s">
        <v>295</v>
      </c>
      <c r="H147" s="289">
        <v>2</v>
      </c>
      <c r="I147" s="290"/>
      <c r="J147" s="291">
        <f>ROUND(I147*H147,2)</f>
        <v>0</v>
      </c>
      <c r="K147" s="287" t="s">
        <v>1</v>
      </c>
      <c r="L147" s="292"/>
      <c r="M147" s="293" t="s">
        <v>1</v>
      </c>
      <c r="N147" s="294" t="s">
        <v>40</v>
      </c>
      <c r="O147" s="92"/>
      <c r="P147" s="237">
        <f>O147*H147</f>
        <v>0</v>
      </c>
      <c r="Q147" s="237">
        <v>0</v>
      </c>
      <c r="R147" s="237">
        <f>Q147*H147</f>
        <v>0</v>
      </c>
      <c r="S147" s="237">
        <v>0</v>
      </c>
      <c r="T147" s="238">
        <f>S147*H147</f>
        <v>0</v>
      </c>
      <c r="U147" s="39"/>
      <c r="V147" s="39"/>
      <c r="W147" s="39"/>
      <c r="X147" s="39"/>
      <c r="Y147" s="39"/>
      <c r="Z147" s="39"/>
      <c r="AA147" s="39"/>
      <c r="AB147" s="39"/>
      <c r="AC147" s="39"/>
      <c r="AD147" s="39"/>
      <c r="AE147" s="39"/>
      <c r="AR147" s="239" t="s">
        <v>239</v>
      </c>
      <c r="AT147" s="239" t="s">
        <v>244</v>
      </c>
      <c r="AU147" s="239" t="s">
        <v>84</v>
      </c>
      <c r="AY147" s="18" t="s">
        <v>194</v>
      </c>
      <c r="BE147" s="240">
        <f>IF(N147="základní",J147,0)</f>
        <v>0</v>
      </c>
      <c r="BF147" s="240">
        <f>IF(N147="snížená",J147,0)</f>
        <v>0</v>
      </c>
      <c r="BG147" s="240">
        <f>IF(N147="zákl. přenesená",J147,0)</f>
        <v>0</v>
      </c>
      <c r="BH147" s="240">
        <f>IF(N147="sníž. přenesená",J147,0)</f>
        <v>0</v>
      </c>
      <c r="BI147" s="240">
        <f>IF(N147="nulová",J147,0)</f>
        <v>0</v>
      </c>
      <c r="BJ147" s="18" t="s">
        <v>82</v>
      </c>
      <c r="BK147" s="240">
        <f>ROUND(I147*H147,2)</f>
        <v>0</v>
      </c>
      <c r="BL147" s="18" t="s">
        <v>201</v>
      </c>
      <c r="BM147" s="239" t="s">
        <v>2385</v>
      </c>
    </row>
    <row r="148" s="2" customFormat="1" ht="24.15" customHeight="1">
      <c r="A148" s="39"/>
      <c r="B148" s="40"/>
      <c r="C148" s="285" t="s">
        <v>75</v>
      </c>
      <c r="D148" s="285" t="s">
        <v>244</v>
      </c>
      <c r="E148" s="286" t="s">
        <v>2386</v>
      </c>
      <c r="F148" s="287" t="s">
        <v>2387</v>
      </c>
      <c r="G148" s="288" t="s">
        <v>295</v>
      </c>
      <c r="H148" s="289">
        <v>3</v>
      </c>
      <c r="I148" s="290"/>
      <c r="J148" s="291">
        <f>ROUND(I148*H148,2)</f>
        <v>0</v>
      </c>
      <c r="K148" s="287" t="s">
        <v>1</v>
      </c>
      <c r="L148" s="292"/>
      <c r="M148" s="293" t="s">
        <v>1</v>
      </c>
      <c r="N148" s="294" t="s">
        <v>40</v>
      </c>
      <c r="O148" s="92"/>
      <c r="P148" s="237">
        <f>O148*H148</f>
        <v>0</v>
      </c>
      <c r="Q148" s="237">
        <v>0</v>
      </c>
      <c r="R148" s="237">
        <f>Q148*H148</f>
        <v>0</v>
      </c>
      <c r="S148" s="237">
        <v>0</v>
      </c>
      <c r="T148" s="238">
        <f>S148*H148</f>
        <v>0</v>
      </c>
      <c r="U148" s="39"/>
      <c r="V148" s="39"/>
      <c r="W148" s="39"/>
      <c r="X148" s="39"/>
      <c r="Y148" s="39"/>
      <c r="Z148" s="39"/>
      <c r="AA148" s="39"/>
      <c r="AB148" s="39"/>
      <c r="AC148" s="39"/>
      <c r="AD148" s="39"/>
      <c r="AE148" s="39"/>
      <c r="AR148" s="239" t="s">
        <v>239</v>
      </c>
      <c r="AT148" s="239" t="s">
        <v>244</v>
      </c>
      <c r="AU148" s="239" t="s">
        <v>84</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201</v>
      </c>
      <c r="BM148" s="239" t="s">
        <v>2388</v>
      </c>
    </row>
    <row r="149" s="2" customFormat="1" ht="24.15" customHeight="1">
      <c r="A149" s="39"/>
      <c r="B149" s="40"/>
      <c r="C149" s="285" t="s">
        <v>75</v>
      </c>
      <c r="D149" s="285" t="s">
        <v>244</v>
      </c>
      <c r="E149" s="286" t="s">
        <v>2389</v>
      </c>
      <c r="F149" s="287" t="s">
        <v>2390</v>
      </c>
      <c r="G149" s="288" t="s">
        <v>295</v>
      </c>
      <c r="H149" s="289">
        <v>16</v>
      </c>
      <c r="I149" s="290"/>
      <c r="J149" s="291">
        <f>ROUND(I149*H149,2)</f>
        <v>0</v>
      </c>
      <c r="K149" s="287" t="s">
        <v>1</v>
      </c>
      <c r="L149" s="292"/>
      <c r="M149" s="293" t="s">
        <v>1</v>
      </c>
      <c r="N149" s="294" t="s">
        <v>40</v>
      </c>
      <c r="O149" s="92"/>
      <c r="P149" s="237">
        <f>O149*H149</f>
        <v>0</v>
      </c>
      <c r="Q149" s="237">
        <v>0</v>
      </c>
      <c r="R149" s="237">
        <f>Q149*H149</f>
        <v>0</v>
      </c>
      <c r="S149" s="237">
        <v>0</v>
      </c>
      <c r="T149" s="238">
        <f>S149*H149</f>
        <v>0</v>
      </c>
      <c r="U149" s="39"/>
      <c r="V149" s="39"/>
      <c r="W149" s="39"/>
      <c r="X149" s="39"/>
      <c r="Y149" s="39"/>
      <c r="Z149" s="39"/>
      <c r="AA149" s="39"/>
      <c r="AB149" s="39"/>
      <c r="AC149" s="39"/>
      <c r="AD149" s="39"/>
      <c r="AE149" s="39"/>
      <c r="AR149" s="239" t="s">
        <v>239</v>
      </c>
      <c r="AT149" s="239" t="s">
        <v>244</v>
      </c>
      <c r="AU149" s="239" t="s">
        <v>84</v>
      </c>
      <c r="AY149" s="18" t="s">
        <v>194</v>
      </c>
      <c r="BE149" s="240">
        <f>IF(N149="základní",J149,0)</f>
        <v>0</v>
      </c>
      <c r="BF149" s="240">
        <f>IF(N149="snížená",J149,0)</f>
        <v>0</v>
      </c>
      <c r="BG149" s="240">
        <f>IF(N149="zákl. přenesená",J149,0)</f>
        <v>0</v>
      </c>
      <c r="BH149" s="240">
        <f>IF(N149="sníž. přenesená",J149,0)</f>
        <v>0</v>
      </c>
      <c r="BI149" s="240">
        <f>IF(N149="nulová",J149,0)</f>
        <v>0</v>
      </c>
      <c r="BJ149" s="18" t="s">
        <v>82</v>
      </c>
      <c r="BK149" s="240">
        <f>ROUND(I149*H149,2)</f>
        <v>0</v>
      </c>
      <c r="BL149" s="18" t="s">
        <v>201</v>
      </c>
      <c r="BM149" s="239" t="s">
        <v>2391</v>
      </c>
    </row>
    <row r="150" s="2" customFormat="1" ht="33" customHeight="1">
      <c r="A150" s="39"/>
      <c r="B150" s="40"/>
      <c r="C150" s="285" t="s">
        <v>75</v>
      </c>
      <c r="D150" s="285" t="s">
        <v>244</v>
      </c>
      <c r="E150" s="286" t="s">
        <v>2392</v>
      </c>
      <c r="F150" s="287" t="s">
        <v>2393</v>
      </c>
      <c r="G150" s="288" t="s">
        <v>295</v>
      </c>
      <c r="H150" s="289">
        <v>10</v>
      </c>
      <c r="I150" s="290"/>
      <c r="J150" s="291">
        <f>ROUND(I150*H150,2)</f>
        <v>0</v>
      </c>
      <c r="K150" s="287" t="s">
        <v>1</v>
      </c>
      <c r="L150" s="292"/>
      <c r="M150" s="293" t="s">
        <v>1</v>
      </c>
      <c r="N150" s="294"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239</v>
      </c>
      <c r="AT150" s="239" t="s">
        <v>244</v>
      </c>
      <c r="AU150" s="239" t="s">
        <v>84</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2394</v>
      </c>
    </row>
    <row r="151" s="2" customFormat="1" ht="49.05" customHeight="1">
      <c r="A151" s="39"/>
      <c r="B151" s="40"/>
      <c r="C151" s="285" t="s">
        <v>75</v>
      </c>
      <c r="D151" s="285" t="s">
        <v>244</v>
      </c>
      <c r="E151" s="286" t="s">
        <v>1091</v>
      </c>
      <c r="F151" s="287" t="s">
        <v>2395</v>
      </c>
      <c r="G151" s="288" t="s">
        <v>295</v>
      </c>
      <c r="H151" s="289">
        <v>1</v>
      </c>
      <c r="I151" s="290"/>
      <c r="J151" s="291">
        <f>ROUND(I151*H151,2)</f>
        <v>0</v>
      </c>
      <c r="K151" s="287" t="s">
        <v>1</v>
      </c>
      <c r="L151" s="292"/>
      <c r="M151" s="293" t="s">
        <v>1</v>
      </c>
      <c r="N151" s="294" t="s">
        <v>40</v>
      </c>
      <c r="O151" s="92"/>
      <c r="P151" s="237">
        <f>O151*H151</f>
        <v>0</v>
      </c>
      <c r="Q151" s="237">
        <v>0</v>
      </c>
      <c r="R151" s="237">
        <f>Q151*H151</f>
        <v>0</v>
      </c>
      <c r="S151" s="237">
        <v>0</v>
      </c>
      <c r="T151" s="238">
        <f>S151*H151</f>
        <v>0</v>
      </c>
      <c r="U151" s="39"/>
      <c r="V151" s="39"/>
      <c r="W151" s="39"/>
      <c r="X151" s="39"/>
      <c r="Y151" s="39"/>
      <c r="Z151" s="39"/>
      <c r="AA151" s="39"/>
      <c r="AB151" s="39"/>
      <c r="AC151" s="39"/>
      <c r="AD151" s="39"/>
      <c r="AE151" s="39"/>
      <c r="AR151" s="239" t="s">
        <v>239</v>
      </c>
      <c r="AT151" s="239" t="s">
        <v>244</v>
      </c>
      <c r="AU151" s="239" t="s">
        <v>84</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201</v>
      </c>
      <c r="BM151" s="239" t="s">
        <v>2396</v>
      </c>
    </row>
    <row r="152" s="2" customFormat="1" ht="24.15" customHeight="1">
      <c r="A152" s="39"/>
      <c r="B152" s="40"/>
      <c r="C152" s="285" t="s">
        <v>75</v>
      </c>
      <c r="D152" s="285" t="s">
        <v>244</v>
      </c>
      <c r="E152" s="286" t="s">
        <v>2397</v>
      </c>
      <c r="F152" s="287" t="s">
        <v>2398</v>
      </c>
      <c r="G152" s="288" t="s">
        <v>295</v>
      </c>
      <c r="H152" s="289">
        <v>3</v>
      </c>
      <c r="I152" s="290"/>
      <c r="J152" s="291">
        <f>ROUND(I152*H152,2)</f>
        <v>0</v>
      </c>
      <c r="K152" s="287" t="s">
        <v>1</v>
      </c>
      <c r="L152" s="292"/>
      <c r="M152" s="293" t="s">
        <v>1</v>
      </c>
      <c r="N152" s="294" t="s">
        <v>40</v>
      </c>
      <c r="O152" s="92"/>
      <c r="P152" s="237">
        <f>O152*H152</f>
        <v>0</v>
      </c>
      <c r="Q152" s="237">
        <v>0</v>
      </c>
      <c r="R152" s="237">
        <f>Q152*H152</f>
        <v>0</v>
      </c>
      <c r="S152" s="237">
        <v>0</v>
      </c>
      <c r="T152" s="238">
        <f>S152*H152</f>
        <v>0</v>
      </c>
      <c r="U152" s="39"/>
      <c r="V152" s="39"/>
      <c r="W152" s="39"/>
      <c r="X152" s="39"/>
      <c r="Y152" s="39"/>
      <c r="Z152" s="39"/>
      <c r="AA152" s="39"/>
      <c r="AB152" s="39"/>
      <c r="AC152" s="39"/>
      <c r="AD152" s="39"/>
      <c r="AE152" s="39"/>
      <c r="AR152" s="239" t="s">
        <v>239</v>
      </c>
      <c r="AT152" s="239" t="s">
        <v>244</v>
      </c>
      <c r="AU152" s="239" t="s">
        <v>84</v>
      </c>
      <c r="AY152" s="18" t="s">
        <v>194</v>
      </c>
      <c r="BE152" s="240">
        <f>IF(N152="základní",J152,0)</f>
        <v>0</v>
      </c>
      <c r="BF152" s="240">
        <f>IF(N152="snížená",J152,0)</f>
        <v>0</v>
      </c>
      <c r="BG152" s="240">
        <f>IF(N152="zákl. přenesená",J152,0)</f>
        <v>0</v>
      </c>
      <c r="BH152" s="240">
        <f>IF(N152="sníž. přenesená",J152,0)</f>
        <v>0</v>
      </c>
      <c r="BI152" s="240">
        <f>IF(N152="nulová",J152,0)</f>
        <v>0</v>
      </c>
      <c r="BJ152" s="18" t="s">
        <v>82</v>
      </c>
      <c r="BK152" s="240">
        <f>ROUND(I152*H152,2)</f>
        <v>0</v>
      </c>
      <c r="BL152" s="18" t="s">
        <v>201</v>
      </c>
      <c r="BM152" s="239" t="s">
        <v>2399</v>
      </c>
    </row>
    <row r="153" s="2" customFormat="1" ht="33" customHeight="1">
      <c r="A153" s="39"/>
      <c r="B153" s="40"/>
      <c r="C153" s="285" t="s">
        <v>75</v>
      </c>
      <c r="D153" s="285" t="s">
        <v>244</v>
      </c>
      <c r="E153" s="286" t="s">
        <v>2400</v>
      </c>
      <c r="F153" s="287" t="s">
        <v>2401</v>
      </c>
      <c r="G153" s="288" t="s">
        <v>295</v>
      </c>
      <c r="H153" s="289">
        <v>1</v>
      </c>
      <c r="I153" s="290"/>
      <c r="J153" s="291">
        <f>ROUND(I153*H153,2)</f>
        <v>0</v>
      </c>
      <c r="K153" s="287" t="s">
        <v>1</v>
      </c>
      <c r="L153" s="292"/>
      <c r="M153" s="293" t="s">
        <v>1</v>
      </c>
      <c r="N153" s="294" t="s">
        <v>40</v>
      </c>
      <c r="O153" s="92"/>
      <c r="P153" s="237">
        <f>O153*H153</f>
        <v>0</v>
      </c>
      <c r="Q153" s="237">
        <v>0</v>
      </c>
      <c r="R153" s="237">
        <f>Q153*H153</f>
        <v>0</v>
      </c>
      <c r="S153" s="237">
        <v>0</v>
      </c>
      <c r="T153" s="238">
        <f>S153*H153</f>
        <v>0</v>
      </c>
      <c r="U153" s="39"/>
      <c r="V153" s="39"/>
      <c r="W153" s="39"/>
      <c r="X153" s="39"/>
      <c r="Y153" s="39"/>
      <c r="Z153" s="39"/>
      <c r="AA153" s="39"/>
      <c r="AB153" s="39"/>
      <c r="AC153" s="39"/>
      <c r="AD153" s="39"/>
      <c r="AE153" s="39"/>
      <c r="AR153" s="239" t="s">
        <v>239</v>
      </c>
      <c r="AT153" s="239" t="s">
        <v>244</v>
      </c>
      <c r="AU153" s="239" t="s">
        <v>84</v>
      </c>
      <c r="AY153" s="18" t="s">
        <v>194</v>
      </c>
      <c r="BE153" s="240">
        <f>IF(N153="základní",J153,0)</f>
        <v>0</v>
      </c>
      <c r="BF153" s="240">
        <f>IF(N153="snížená",J153,0)</f>
        <v>0</v>
      </c>
      <c r="BG153" s="240">
        <f>IF(N153="zákl. přenesená",J153,0)</f>
        <v>0</v>
      </c>
      <c r="BH153" s="240">
        <f>IF(N153="sníž. přenesená",J153,0)</f>
        <v>0</v>
      </c>
      <c r="BI153" s="240">
        <f>IF(N153="nulová",J153,0)</f>
        <v>0</v>
      </c>
      <c r="BJ153" s="18" t="s">
        <v>82</v>
      </c>
      <c r="BK153" s="240">
        <f>ROUND(I153*H153,2)</f>
        <v>0</v>
      </c>
      <c r="BL153" s="18" t="s">
        <v>201</v>
      </c>
      <c r="BM153" s="239" t="s">
        <v>396</v>
      </c>
    </row>
    <row r="154" s="2" customFormat="1" ht="24.15" customHeight="1">
      <c r="A154" s="39"/>
      <c r="B154" s="40"/>
      <c r="C154" s="285" t="s">
        <v>75</v>
      </c>
      <c r="D154" s="285" t="s">
        <v>244</v>
      </c>
      <c r="E154" s="286" t="s">
        <v>2402</v>
      </c>
      <c r="F154" s="287" t="s">
        <v>2403</v>
      </c>
      <c r="G154" s="288" t="s">
        <v>295</v>
      </c>
      <c r="H154" s="289">
        <v>8</v>
      </c>
      <c r="I154" s="290"/>
      <c r="J154" s="291">
        <f>ROUND(I154*H154,2)</f>
        <v>0</v>
      </c>
      <c r="K154" s="287" t="s">
        <v>1</v>
      </c>
      <c r="L154" s="292"/>
      <c r="M154" s="293" t="s">
        <v>1</v>
      </c>
      <c r="N154" s="294" t="s">
        <v>40</v>
      </c>
      <c r="O154" s="92"/>
      <c r="P154" s="237">
        <f>O154*H154</f>
        <v>0</v>
      </c>
      <c r="Q154" s="237">
        <v>0</v>
      </c>
      <c r="R154" s="237">
        <f>Q154*H154</f>
        <v>0</v>
      </c>
      <c r="S154" s="237">
        <v>0</v>
      </c>
      <c r="T154" s="238">
        <f>S154*H154</f>
        <v>0</v>
      </c>
      <c r="U154" s="39"/>
      <c r="V154" s="39"/>
      <c r="W154" s="39"/>
      <c r="X154" s="39"/>
      <c r="Y154" s="39"/>
      <c r="Z154" s="39"/>
      <c r="AA154" s="39"/>
      <c r="AB154" s="39"/>
      <c r="AC154" s="39"/>
      <c r="AD154" s="39"/>
      <c r="AE154" s="39"/>
      <c r="AR154" s="239" t="s">
        <v>239</v>
      </c>
      <c r="AT154" s="239" t="s">
        <v>244</v>
      </c>
      <c r="AU154" s="239" t="s">
        <v>84</v>
      </c>
      <c r="AY154" s="18" t="s">
        <v>194</v>
      </c>
      <c r="BE154" s="240">
        <f>IF(N154="základní",J154,0)</f>
        <v>0</v>
      </c>
      <c r="BF154" s="240">
        <f>IF(N154="snížená",J154,0)</f>
        <v>0</v>
      </c>
      <c r="BG154" s="240">
        <f>IF(N154="zákl. přenesená",J154,0)</f>
        <v>0</v>
      </c>
      <c r="BH154" s="240">
        <f>IF(N154="sníž. přenesená",J154,0)</f>
        <v>0</v>
      </c>
      <c r="BI154" s="240">
        <f>IF(N154="nulová",J154,0)</f>
        <v>0</v>
      </c>
      <c r="BJ154" s="18" t="s">
        <v>82</v>
      </c>
      <c r="BK154" s="240">
        <f>ROUND(I154*H154,2)</f>
        <v>0</v>
      </c>
      <c r="BL154" s="18" t="s">
        <v>201</v>
      </c>
      <c r="BM154" s="239" t="s">
        <v>444</v>
      </c>
    </row>
    <row r="155" s="2" customFormat="1" ht="24.15" customHeight="1">
      <c r="A155" s="39"/>
      <c r="B155" s="40"/>
      <c r="C155" s="285" t="s">
        <v>75</v>
      </c>
      <c r="D155" s="285" t="s">
        <v>244</v>
      </c>
      <c r="E155" s="286" t="s">
        <v>2404</v>
      </c>
      <c r="F155" s="287" t="s">
        <v>2405</v>
      </c>
      <c r="G155" s="288" t="s">
        <v>295</v>
      </c>
      <c r="H155" s="289">
        <v>2</v>
      </c>
      <c r="I155" s="290"/>
      <c r="J155" s="291">
        <f>ROUND(I155*H155,2)</f>
        <v>0</v>
      </c>
      <c r="K155" s="287" t="s">
        <v>1</v>
      </c>
      <c r="L155" s="292"/>
      <c r="M155" s="293" t="s">
        <v>1</v>
      </c>
      <c r="N155" s="294" t="s">
        <v>40</v>
      </c>
      <c r="O155" s="92"/>
      <c r="P155" s="237">
        <f>O155*H155</f>
        <v>0</v>
      </c>
      <c r="Q155" s="237">
        <v>0</v>
      </c>
      <c r="R155" s="237">
        <f>Q155*H155</f>
        <v>0</v>
      </c>
      <c r="S155" s="237">
        <v>0</v>
      </c>
      <c r="T155" s="238">
        <f>S155*H155</f>
        <v>0</v>
      </c>
      <c r="U155" s="39"/>
      <c r="V155" s="39"/>
      <c r="W155" s="39"/>
      <c r="X155" s="39"/>
      <c r="Y155" s="39"/>
      <c r="Z155" s="39"/>
      <c r="AA155" s="39"/>
      <c r="AB155" s="39"/>
      <c r="AC155" s="39"/>
      <c r="AD155" s="39"/>
      <c r="AE155" s="39"/>
      <c r="AR155" s="239" t="s">
        <v>239</v>
      </c>
      <c r="AT155" s="239" t="s">
        <v>244</v>
      </c>
      <c r="AU155" s="239" t="s">
        <v>84</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456</v>
      </c>
    </row>
    <row r="156" s="2" customFormat="1" ht="24.15" customHeight="1">
      <c r="A156" s="39"/>
      <c r="B156" s="40"/>
      <c r="C156" s="285" t="s">
        <v>75</v>
      </c>
      <c r="D156" s="285" t="s">
        <v>244</v>
      </c>
      <c r="E156" s="286" t="s">
        <v>2406</v>
      </c>
      <c r="F156" s="287" t="s">
        <v>2407</v>
      </c>
      <c r="G156" s="288" t="s">
        <v>295</v>
      </c>
      <c r="H156" s="289">
        <v>1</v>
      </c>
      <c r="I156" s="290"/>
      <c r="J156" s="291">
        <f>ROUND(I156*H156,2)</f>
        <v>0</v>
      </c>
      <c r="K156" s="287" t="s">
        <v>1</v>
      </c>
      <c r="L156" s="292"/>
      <c r="M156" s="293" t="s">
        <v>1</v>
      </c>
      <c r="N156" s="294" t="s">
        <v>40</v>
      </c>
      <c r="O156" s="92"/>
      <c r="P156" s="237">
        <f>O156*H156</f>
        <v>0</v>
      </c>
      <c r="Q156" s="237">
        <v>0</v>
      </c>
      <c r="R156" s="237">
        <f>Q156*H156</f>
        <v>0</v>
      </c>
      <c r="S156" s="237">
        <v>0</v>
      </c>
      <c r="T156" s="238">
        <f>S156*H156</f>
        <v>0</v>
      </c>
      <c r="U156" s="39"/>
      <c r="V156" s="39"/>
      <c r="W156" s="39"/>
      <c r="X156" s="39"/>
      <c r="Y156" s="39"/>
      <c r="Z156" s="39"/>
      <c r="AA156" s="39"/>
      <c r="AB156" s="39"/>
      <c r="AC156" s="39"/>
      <c r="AD156" s="39"/>
      <c r="AE156" s="39"/>
      <c r="AR156" s="239" t="s">
        <v>239</v>
      </c>
      <c r="AT156" s="239" t="s">
        <v>244</v>
      </c>
      <c r="AU156" s="239" t="s">
        <v>84</v>
      </c>
      <c r="AY156" s="18" t="s">
        <v>194</v>
      </c>
      <c r="BE156" s="240">
        <f>IF(N156="základní",J156,0)</f>
        <v>0</v>
      </c>
      <c r="BF156" s="240">
        <f>IF(N156="snížená",J156,0)</f>
        <v>0</v>
      </c>
      <c r="BG156" s="240">
        <f>IF(N156="zákl. přenesená",J156,0)</f>
        <v>0</v>
      </c>
      <c r="BH156" s="240">
        <f>IF(N156="sníž. přenesená",J156,0)</f>
        <v>0</v>
      </c>
      <c r="BI156" s="240">
        <f>IF(N156="nulová",J156,0)</f>
        <v>0</v>
      </c>
      <c r="BJ156" s="18" t="s">
        <v>82</v>
      </c>
      <c r="BK156" s="240">
        <f>ROUND(I156*H156,2)</f>
        <v>0</v>
      </c>
      <c r="BL156" s="18" t="s">
        <v>201</v>
      </c>
      <c r="BM156" s="239" t="s">
        <v>2408</v>
      </c>
    </row>
    <row r="157" s="2" customFormat="1" ht="24.15" customHeight="1">
      <c r="A157" s="39"/>
      <c r="B157" s="40"/>
      <c r="C157" s="285" t="s">
        <v>75</v>
      </c>
      <c r="D157" s="285" t="s">
        <v>244</v>
      </c>
      <c r="E157" s="286" t="s">
        <v>2409</v>
      </c>
      <c r="F157" s="287" t="s">
        <v>2410</v>
      </c>
      <c r="G157" s="288" t="s">
        <v>295</v>
      </c>
      <c r="H157" s="289">
        <v>1</v>
      </c>
      <c r="I157" s="290"/>
      <c r="J157" s="291">
        <f>ROUND(I157*H157,2)</f>
        <v>0</v>
      </c>
      <c r="K157" s="287" t="s">
        <v>1</v>
      </c>
      <c r="L157" s="292"/>
      <c r="M157" s="293" t="s">
        <v>1</v>
      </c>
      <c r="N157" s="294" t="s">
        <v>40</v>
      </c>
      <c r="O157" s="92"/>
      <c r="P157" s="237">
        <f>O157*H157</f>
        <v>0</v>
      </c>
      <c r="Q157" s="237">
        <v>0</v>
      </c>
      <c r="R157" s="237">
        <f>Q157*H157</f>
        <v>0</v>
      </c>
      <c r="S157" s="237">
        <v>0</v>
      </c>
      <c r="T157" s="238">
        <f>S157*H157</f>
        <v>0</v>
      </c>
      <c r="U157" s="39"/>
      <c r="V157" s="39"/>
      <c r="W157" s="39"/>
      <c r="X157" s="39"/>
      <c r="Y157" s="39"/>
      <c r="Z157" s="39"/>
      <c r="AA157" s="39"/>
      <c r="AB157" s="39"/>
      <c r="AC157" s="39"/>
      <c r="AD157" s="39"/>
      <c r="AE157" s="39"/>
      <c r="AR157" s="239" t="s">
        <v>239</v>
      </c>
      <c r="AT157" s="239" t="s">
        <v>244</v>
      </c>
      <c r="AU157" s="239" t="s">
        <v>84</v>
      </c>
      <c r="AY157" s="18" t="s">
        <v>194</v>
      </c>
      <c r="BE157" s="240">
        <f>IF(N157="základní",J157,0)</f>
        <v>0</v>
      </c>
      <c r="BF157" s="240">
        <f>IF(N157="snížená",J157,0)</f>
        <v>0</v>
      </c>
      <c r="BG157" s="240">
        <f>IF(N157="zákl. přenesená",J157,0)</f>
        <v>0</v>
      </c>
      <c r="BH157" s="240">
        <f>IF(N157="sníž. přenesená",J157,0)</f>
        <v>0</v>
      </c>
      <c r="BI157" s="240">
        <f>IF(N157="nulová",J157,0)</f>
        <v>0</v>
      </c>
      <c r="BJ157" s="18" t="s">
        <v>82</v>
      </c>
      <c r="BK157" s="240">
        <f>ROUND(I157*H157,2)</f>
        <v>0</v>
      </c>
      <c r="BL157" s="18" t="s">
        <v>201</v>
      </c>
      <c r="BM157" s="239" t="s">
        <v>2411</v>
      </c>
    </row>
    <row r="158" s="2" customFormat="1" ht="24.15" customHeight="1">
      <c r="A158" s="39"/>
      <c r="B158" s="40"/>
      <c r="C158" s="285" t="s">
        <v>75</v>
      </c>
      <c r="D158" s="285" t="s">
        <v>244</v>
      </c>
      <c r="E158" s="286" t="s">
        <v>2412</v>
      </c>
      <c r="F158" s="287" t="s">
        <v>2413</v>
      </c>
      <c r="G158" s="288" t="s">
        <v>295</v>
      </c>
      <c r="H158" s="289">
        <v>4</v>
      </c>
      <c r="I158" s="290"/>
      <c r="J158" s="291">
        <f>ROUND(I158*H158,2)</f>
        <v>0</v>
      </c>
      <c r="K158" s="287" t="s">
        <v>1</v>
      </c>
      <c r="L158" s="292"/>
      <c r="M158" s="293" t="s">
        <v>1</v>
      </c>
      <c r="N158" s="294"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239</v>
      </c>
      <c r="AT158" s="239" t="s">
        <v>244</v>
      </c>
      <c r="AU158" s="239" t="s">
        <v>84</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201</v>
      </c>
      <c r="BM158" s="239" t="s">
        <v>497</v>
      </c>
    </row>
    <row r="159" s="2" customFormat="1" ht="24.15" customHeight="1">
      <c r="A159" s="39"/>
      <c r="B159" s="40"/>
      <c r="C159" s="285" t="s">
        <v>75</v>
      </c>
      <c r="D159" s="285" t="s">
        <v>244</v>
      </c>
      <c r="E159" s="286" t="s">
        <v>2414</v>
      </c>
      <c r="F159" s="287" t="s">
        <v>2415</v>
      </c>
      <c r="G159" s="288" t="s">
        <v>295</v>
      </c>
      <c r="H159" s="289">
        <v>12</v>
      </c>
      <c r="I159" s="290"/>
      <c r="J159" s="291">
        <f>ROUND(I159*H159,2)</f>
        <v>0</v>
      </c>
      <c r="K159" s="287" t="s">
        <v>1</v>
      </c>
      <c r="L159" s="292"/>
      <c r="M159" s="293" t="s">
        <v>1</v>
      </c>
      <c r="N159" s="294" t="s">
        <v>40</v>
      </c>
      <c r="O159" s="92"/>
      <c r="P159" s="237">
        <f>O159*H159</f>
        <v>0</v>
      </c>
      <c r="Q159" s="237">
        <v>0</v>
      </c>
      <c r="R159" s="237">
        <f>Q159*H159</f>
        <v>0</v>
      </c>
      <c r="S159" s="237">
        <v>0</v>
      </c>
      <c r="T159" s="238">
        <f>S159*H159</f>
        <v>0</v>
      </c>
      <c r="U159" s="39"/>
      <c r="V159" s="39"/>
      <c r="W159" s="39"/>
      <c r="X159" s="39"/>
      <c r="Y159" s="39"/>
      <c r="Z159" s="39"/>
      <c r="AA159" s="39"/>
      <c r="AB159" s="39"/>
      <c r="AC159" s="39"/>
      <c r="AD159" s="39"/>
      <c r="AE159" s="39"/>
      <c r="AR159" s="239" t="s">
        <v>239</v>
      </c>
      <c r="AT159" s="239" t="s">
        <v>244</v>
      </c>
      <c r="AU159" s="239" t="s">
        <v>84</v>
      </c>
      <c r="AY159" s="18" t="s">
        <v>194</v>
      </c>
      <c r="BE159" s="240">
        <f>IF(N159="základní",J159,0)</f>
        <v>0</v>
      </c>
      <c r="BF159" s="240">
        <f>IF(N159="snížená",J159,0)</f>
        <v>0</v>
      </c>
      <c r="BG159" s="240">
        <f>IF(N159="zákl. přenesená",J159,0)</f>
        <v>0</v>
      </c>
      <c r="BH159" s="240">
        <f>IF(N159="sníž. přenesená",J159,0)</f>
        <v>0</v>
      </c>
      <c r="BI159" s="240">
        <f>IF(N159="nulová",J159,0)</f>
        <v>0</v>
      </c>
      <c r="BJ159" s="18" t="s">
        <v>82</v>
      </c>
      <c r="BK159" s="240">
        <f>ROUND(I159*H159,2)</f>
        <v>0</v>
      </c>
      <c r="BL159" s="18" t="s">
        <v>201</v>
      </c>
      <c r="BM159" s="239" t="s">
        <v>508</v>
      </c>
    </row>
    <row r="160" s="2" customFormat="1">
      <c r="A160" s="39"/>
      <c r="B160" s="40"/>
      <c r="C160" s="41"/>
      <c r="D160" s="243" t="s">
        <v>453</v>
      </c>
      <c r="E160" s="41"/>
      <c r="F160" s="295" t="s">
        <v>2416</v>
      </c>
      <c r="G160" s="41"/>
      <c r="H160" s="41"/>
      <c r="I160" s="296"/>
      <c r="J160" s="41"/>
      <c r="K160" s="41"/>
      <c r="L160" s="45"/>
      <c r="M160" s="297"/>
      <c r="N160" s="298"/>
      <c r="O160" s="92"/>
      <c r="P160" s="92"/>
      <c r="Q160" s="92"/>
      <c r="R160" s="92"/>
      <c r="S160" s="92"/>
      <c r="T160" s="93"/>
      <c r="U160" s="39"/>
      <c r="V160" s="39"/>
      <c r="W160" s="39"/>
      <c r="X160" s="39"/>
      <c r="Y160" s="39"/>
      <c r="Z160" s="39"/>
      <c r="AA160" s="39"/>
      <c r="AB160" s="39"/>
      <c r="AC160" s="39"/>
      <c r="AD160" s="39"/>
      <c r="AE160" s="39"/>
      <c r="AT160" s="18" t="s">
        <v>453</v>
      </c>
      <c r="AU160" s="18" t="s">
        <v>84</v>
      </c>
    </row>
    <row r="161" s="2" customFormat="1" ht="24.15" customHeight="1">
      <c r="A161" s="39"/>
      <c r="B161" s="40"/>
      <c r="C161" s="285" t="s">
        <v>75</v>
      </c>
      <c r="D161" s="285" t="s">
        <v>244</v>
      </c>
      <c r="E161" s="286" t="s">
        <v>2417</v>
      </c>
      <c r="F161" s="287" t="s">
        <v>2418</v>
      </c>
      <c r="G161" s="288" t="s">
        <v>295</v>
      </c>
      <c r="H161" s="289">
        <v>2</v>
      </c>
      <c r="I161" s="290"/>
      <c r="J161" s="291">
        <f>ROUND(I161*H161,2)</f>
        <v>0</v>
      </c>
      <c r="K161" s="287" t="s">
        <v>1</v>
      </c>
      <c r="L161" s="292"/>
      <c r="M161" s="293" t="s">
        <v>1</v>
      </c>
      <c r="N161" s="294" t="s">
        <v>40</v>
      </c>
      <c r="O161" s="92"/>
      <c r="P161" s="237">
        <f>O161*H161</f>
        <v>0</v>
      </c>
      <c r="Q161" s="237">
        <v>0</v>
      </c>
      <c r="R161" s="237">
        <f>Q161*H161</f>
        <v>0</v>
      </c>
      <c r="S161" s="237">
        <v>0</v>
      </c>
      <c r="T161" s="238">
        <f>S161*H161</f>
        <v>0</v>
      </c>
      <c r="U161" s="39"/>
      <c r="V161" s="39"/>
      <c r="W161" s="39"/>
      <c r="X161" s="39"/>
      <c r="Y161" s="39"/>
      <c r="Z161" s="39"/>
      <c r="AA161" s="39"/>
      <c r="AB161" s="39"/>
      <c r="AC161" s="39"/>
      <c r="AD161" s="39"/>
      <c r="AE161" s="39"/>
      <c r="AR161" s="239" t="s">
        <v>239</v>
      </c>
      <c r="AT161" s="239" t="s">
        <v>244</v>
      </c>
      <c r="AU161" s="239" t="s">
        <v>84</v>
      </c>
      <c r="AY161" s="18" t="s">
        <v>194</v>
      </c>
      <c r="BE161" s="240">
        <f>IF(N161="základní",J161,0)</f>
        <v>0</v>
      </c>
      <c r="BF161" s="240">
        <f>IF(N161="snížená",J161,0)</f>
        <v>0</v>
      </c>
      <c r="BG161" s="240">
        <f>IF(N161="zákl. přenesená",J161,0)</f>
        <v>0</v>
      </c>
      <c r="BH161" s="240">
        <f>IF(N161="sníž. přenesená",J161,0)</f>
        <v>0</v>
      </c>
      <c r="BI161" s="240">
        <f>IF(N161="nulová",J161,0)</f>
        <v>0</v>
      </c>
      <c r="BJ161" s="18" t="s">
        <v>82</v>
      </c>
      <c r="BK161" s="240">
        <f>ROUND(I161*H161,2)</f>
        <v>0</v>
      </c>
      <c r="BL161" s="18" t="s">
        <v>201</v>
      </c>
      <c r="BM161" s="239" t="s">
        <v>519</v>
      </c>
    </row>
    <row r="162" s="2" customFormat="1">
      <c r="A162" s="39"/>
      <c r="B162" s="40"/>
      <c r="C162" s="41"/>
      <c r="D162" s="243" t="s">
        <v>453</v>
      </c>
      <c r="E162" s="41"/>
      <c r="F162" s="295" t="s">
        <v>2419</v>
      </c>
      <c r="G162" s="41"/>
      <c r="H162" s="41"/>
      <c r="I162" s="296"/>
      <c r="J162" s="41"/>
      <c r="K162" s="41"/>
      <c r="L162" s="45"/>
      <c r="M162" s="297"/>
      <c r="N162" s="298"/>
      <c r="O162" s="92"/>
      <c r="P162" s="92"/>
      <c r="Q162" s="92"/>
      <c r="R162" s="92"/>
      <c r="S162" s="92"/>
      <c r="T162" s="93"/>
      <c r="U162" s="39"/>
      <c r="V162" s="39"/>
      <c r="W162" s="39"/>
      <c r="X162" s="39"/>
      <c r="Y162" s="39"/>
      <c r="Z162" s="39"/>
      <c r="AA162" s="39"/>
      <c r="AB162" s="39"/>
      <c r="AC162" s="39"/>
      <c r="AD162" s="39"/>
      <c r="AE162" s="39"/>
      <c r="AT162" s="18" t="s">
        <v>453</v>
      </c>
      <c r="AU162" s="18" t="s">
        <v>84</v>
      </c>
    </row>
    <row r="163" s="12" customFormat="1" ht="22.8" customHeight="1">
      <c r="A163" s="12"/>
      <c r="B163" s="212"/>
      <c r="C163" s="213"/>
      <c r="D163" s="214" t="s">
        <v>74</v>
      </c>
      <c r="E163" s="226" t="s">
        <v>2420</v>
      </c>
      <c r="F163" s="226" t="s">
        <v>2421</v>
      </c>
      <c r="G163" s="213"/>
      <c r="H163" s="213"/>
      <c r="I163" s="216"/>
      <c r="J163" s="227">
        <f>BK163</f>
        <v>0</v>
      </c>
      <c r="K163" s="213"/>
      <c r="L163" s="218"/>
      <c r="M163" s="219"/>
      <c r="N163" s="220"/>
      <c r="O163" s="220"/>
      <c r="P163" s="221">
        <f>SUM(P164:P165)</f>
        <v>0</v>
      </c>
      <c r="Q163" s="220"/>
      <c r="R163" s="221">
        <f>SUM(R164:R165)</f>
        <v>0</v>
      </c>
      <c r="S163" s="220"/>
      <c r="T163" s="222">
        <f>SUM(T164:T165)</f>
        <v>0</v>
      </c>
      <c r="U163" s="12"/>
      <c r="V163" s="12"/>
      <c r="W163" s="12"/>
      <c r="X163" s="12"/>
      <c r="Y163" s="12"/>
      <c r="Z163" s="12"/>
      <c r="AA163" s="12"/>
      <c r="AB163" s="12"/>
      <c r="AC163" s="12"/>
      <c r="AD163" s="12"/>
      <c r="AE163" s="12"/>
      <c r="AR163" s="223" t="s">
        <v>82</v>
      </c>
      <c r="AT163" s="224" t="s">
        <v>74</v>
      </c>
      <c r="AU163" s="224" t="s">
        <v>82</v>
      </c>
      <c r="AY163" s="223" t="s">
        <v>194</v>
      </c>
      <c r="BK163" s="225">
        <f>SUM(BK164:BK165)</f>
        <v>0</v>
      </c>
    </row>
    <row r="164" s="2" customFormat="1" ht="33" customHeight="1">
      <c r="A164" s="39"/>
      <c r="B164" s="40"/>
      <c r="C164" s="285" t="s">
        <v>75</v>
      </c>
      <c r="D164" s="285" t="s">
        <v>244</v>
      </c>
      <c r="E164" s="286" t="s">
        <v>2422</v>
      </c>
      <c r="F164" s="287" t="s">
        <v>2423</v>
      </c>
      <c r="G164" s="288" t="s">
        <v>295</v>
      </c>
      <c r="H164" s="289">
        <v>1</v>
      </c>
      <c r="I164" s="290"/>
      <c r="J164" s="291">
        <f>ROUND(I164*H164,2)</f>
        <v>0</v>
      </c>
      <c r="K164" s="287" t="s">
        <v>1</v>
      </c>
      <c r="L164" s="292"/>
      <c r="M164" s="293" t="s">
        <v>1</v>
      </c>
      <c r="N164" s="294" t="s">
        <v>40</v>
      </c>
      <c r="O164" s="92"/>
      <c r="P164" s="237">
        <f>O164*H164</f>
        <v>0</v>
      </c>
      <c r="Q164" s="237">
        <v>0</v>
      </c>
      <c r="R164" s="237">
        <f>Q164*H164</f>
        <v>0</v>
      </c>
      <c r="S164" s="237">
        <v>0</v>
      </c>
      <c r="T164" s="238">
        <f>S164*H164</f>
        <v>0</v>
      </c>
      <c r="U164" s="39"/>
      <c r="V164" s="39"/>
      <c r="W164" s="39"/>
      <c r="X164" s="39"/>
      <c r="Y164" s="39"/>
      <c r="Z164" s="39"/>
      <c r="AA164" s="39"/>
      <c r="AB164" s="39"/>
      <c r="AC164" s="39"/>
      <c r="AD164" s="39"/>
      <c r="AE164" s="39"/>
      <c r="AR164" s="239" t="s">
        <v>239</v>
      </c>
      <c r="AT164" s="239" t="s">
        <v>244</v>
      </c>
      <c r="AU164" s="239" t="s">
        <v>84</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201</v>
      </c>
      <c r="BM164" s="239" t="s">
        <v>529</v>
      </c>
    </row>
    <row r="165" s="2" customFormat="1">
      <c r="A165" s="39"/>
      <c r="B165" s="40"/>
      <c r="C165" s="41"/>
      <c r="D165" s="243" t="s">
        <v>453</v>
      </c>
      <c r="E165" s="41"/>
      <c r="F165" s="295" t="s">
        <v>2424</v>
      </c>
      <c r="G165" s="41"/>
      <c r="H165" s="41"/>
      <c r="I165" s="296"/>
      <c r="J165" s="41"/>
      <c r="K165" s="41"/>
      <c r="L165" s="45"/>
      <c r="M165" s="297"/>
      <c r="N165" s="298"/>
      <c r="O165" s="92"/>
      <c r="P165" s="92"/>
      <c r="Q165" s="92"/>
      <c r="R165" s="92"/>
      <c r="S165" s="92"/>
      <c r="T165" s="93"/>
      <c r="U165" s="39"/>
      <c r="V165" s="39"/>
      <c r="W165" s="39"/>
      <c r="X165" s="39"/>
      <c r="Y165" s="39"/>
      <c r="Z165" s="39"/>
      <c r="AA165" s="39"/>
      <c r="AB165" s="39"/>
      <c r="AC165" s="39"/>
      <c r="AD165" s="39"/>
      <c r="AE165" s="39"/>
      <c r="AT165" s="18" t="s">
        <v>453</v>
      </c>
      <c r="AU165" s="18" t="s">
        <v>84</v>
      </c>
    </row>
    <row r="166" s="12" customFormat="1" ht="22.8" customHeight="1">
      <c r="A166" s="12"/>
      <c r="B166" s="212"/>
      <c r="C166" s="213"/>
      <c r="D166" s="214" t="s">
        <v>74</v>
      </c>
      <c r="E166" s="226" t="s">
        <v>2425</v>
      </c>
      <c r="F166" s="226" t="s">
        <v>2426</v>
      </c>
      <c r="G166" s="213"/>
      <c r="H166" s="213"/>
      <c r="I166" s="216"/>
      <c r="J166" s="227">
        <f>BK166</f>
        <v>0</v>
      </c>
      <c r="K166" s="213"/>
      <c r="L166" s="218"/>
      <c r="M166" s="219"/>
      <c r="N166" s="220"/>
      <c r="O166" s="220"/>
      <c r="P166" s="221">
        <f>SUM(P167:P189)</f>
        <v>0</v>
      </c>
      <c r="Q166" s="220"/>
      <c r="R166" s="221">
        <f>SUM(R167:R189)</f>
        <v>0</v>
      </c>
      <c r="S166" s="220"/>
      <c r="T166" s="222">
        <f>SUM(T167:T189)</f>
        <v>0</v>
      </c>
      <c r="U166" s="12"/>
      <c r="V166" s="12"/>
      <c r="W166" s="12"/>
      <c r="X166" s="12"/>
      <c r="Y166" s="12"/>
      <c r="Z166" s="12"/>
      <c r="AA166" s="12"/>
      <c r="AB166" s="12"/>
      <c r="AC166" s="12"/>
      <c r="AD166" s="12"/>
      <c r="AE166" s="12"/>
      <c r="AR166" s="223" t="s">
        <v>82</v>
      </c>
      <c r="AT166" s="224" t="s">
        <v>74</v>
      </c>
      <c r="AU166" s="224" t="s">
        <v>82</v>
      </c>
      <c r="AY166" s="223" t="s">
        <v>194</v>
      </c>
      <c r="BK166" s="225">
        <f>SUM(BK167:BK189)</f>
        <v>0</v>
      </c>
    </row>
    <row r="167" s="2" customFormat="1" ht="16.5" customHeight="1">
      <c r="A167" s="39"/>
      <c r="B167" s="40"/>
      <c r="C167" s="285" t="s">
        <v>75</v>
      </c>
      <c r="D167" s="285" t="s">
        <v>244</v>
      </c>
      <c r="E167" s="286" t="s">
        <v>2427</v>
      </c>
      <c r="F167" s="287" t="s">
        <v>2428</v>
      </c>
      <c r="G167" s="288" t="s">
        <v>301</v>
      </c>
      <c r="H167" s="289">
        <v>1096</v>
      </c>
      <c r="I167" s="290"/>
      <c r="J167" s="291">
        <f>ROUND(I167*H167,2)</f>
        <v>0</v>
      </c>
      <c r="K167" s="287" t="s">
        <v>1</v>
      </c>
      <c r="L167" s="292"/>
      <c r="M167" s="293" t="s">
        <v>1</v>
      </c>
      <c r="N167" s="294" t="s">
        <v>40</v>
      </c>
      <c r="O167" s="92"/>
      <c r="P167" s="237">
        <f>O167*H167</f>
        <v>0</v>
      </c>
      <c r="Q167" s="237">
        <v>0</v>
      </c>
      <c r="R167" s="237">
        <f>Q167*H167</f>
        <v>0</v>
      </c>
      <c r="S167" s="237">
        <v>0</v>
      </c>
      <c r="T167" s="238">
        <f>S167*H167</f>
        <v>0</v>
      </c>
      <c r="U167" s="39"/>
      <c r="V167" s="39"/>
      <c r="W167" s="39"/>
      <c r="X167" s="39"/>
      <c r="Y167" s="39"/>
      <c r="Z167" s="39"/>
      <c r="AA167" s="39"/>
      <c r="AB167" s="39"/>
      <c r="AC167" s="39"/>
      <c r="AD167" s="39"/>
      <c r="AE167" s="39"/>
      <c r="AR167" s="239" t="s">
        <v>239</v>
      </c>
      <c r="AT167" s="239" t="s">
        <v>244</v>
      </c>
      <c r="AU167" s="239" t="s">
        <v>84</v>
      </c>
      <c r="AY167" s="18" t="s">
        <v>194</v>
      </c>
      <c r="BE167" s="240">
        <f>IF(N167="základní",J167,0)</f>
        <v>0</v>
      </c>
      <c r="BF167" s="240">
        <f>IF(N167="snížená",J167,0)</f>
        <v>0</v>
      </c>
      <c r="BG167" s="240">
        <f>IF(N167="zákl. přenesená",J167,0)</f>
        <v>0</v>
      </c>
      <c r="BH167" s="240">
        <f>IF(N167="sníž. přenesená",J167,0)</f>
        <v>0</v>
      </c>
      <c r="BI167" s="240">
        <f>IF(N167="nulová",J167,0)</f>
        <v>0</v>
      </c>
      <c r="BJ167" s="18" t="s">
        <v>82</v>
      </c>
      <c r="BK167" s="240">
        <f>ROUND(I167*H167,2)</f>
        <v>0</v>
      </c>
      <c r="BL167" s="18" t="s">
        <v>201</v>
      </c>
      <c r="BM167" s="239" t="s">
        <v>542</v>
      </c>
    </row>
    <row r="168" s="2" customFormat="1" ht="16.5" customHeight="1">
      <c r="A168" s="39"/>
      <c r="B168" s="40"/>
      <c r="C168" s="285" t="s">
        <v>75</v>
      </c>
      <c r="D168" s="285" t="s">
        <v>244</v>
      </c>
      <c r="E168" s="286" t="s">
        <v>2429</v>
      </c>
      <c r="F168" s="287" t="s">
        <v>2430</v>
      </c>
      <c r="G168" s="288" t="s">
        <v>301</v>
      </c>
      <c r="H168" s="289">
        <v>1043</v>
      </c>
      <c r="I168" s="290"/>
      <c r="J168" s="291">
        <f>ROUND(I168*H168,2)</f>
        <v>0</v>
      </c>
      <c r="K168" s="287" t="s">
        <v>1</v>
      </c>
      <c r="L168" s="292"/>
      <c r="M168" s="293" t="s">
        <v>1</v>
      </c>
      <c r="N168" s="294" t="s">
        <v>40</v>
      </c>
      <c r="O168" s="92"/>
      <c r="P168" s="237">
        <f>O168*H168</f>
        <v>0</v>
      </c>
      <c r="Q168" s="237">
        <v>0</v>
      </c>
      <c r="R168" s="237">
        <f>Q168*H168</f>
        <v>0</v>
      </c>
      <c r="S168" s="237">
        <v>0</v>
      </c>
      <c r="T168" s="238">
        <f>S168*H168</f>
        <v>0</v>
      </c>
      <c r="U168" s="39"/>
      <c r="V168" s="39"/>
      <c r="W168" s="39"/>
      <c r="X168" s="39"/>
      <c r="Y168" s="39"/>
      <c r="Z168" s="39"/>
      <c r="AA168" s="39"/>
      <c r="AB168" s="39"/>
      <c r="AC168" s="39"/>
      <c r="AD168" s="39"/>
      <c r="AE168" s="39"/>
      <c r="AR168" s="239" t="s">
        <v>239</v>
      </c>
      <c r="AT168" s="239" t="s">
        <v>244</v>
      </c>
      <c r="AU168" s="239" t="s">
        <v>84</v>
      </c>
      <c r="AY168" s="18" t="s">
        <v>194</v>
      </c>
      <c r="BE168" s="240">
        <f>IF(N168="základní",J168,0)</f>
        <v>0</v>
      </c>
      <c r="BF168" s="240">
        <f>IF(N168="snížená",J168,0)</f>
        <v>0</v>
      </c>
      <c r="BG168" s="240">
        <f>IF(N168="zákl. přenesená",J168,0)</f>
        <v>0</v>
      </c>
      <c r="BH168" s="240">
        <f>IF(N168="sníž. přenesená",J168,0)</f>
        <v>0</v>
      </c>
      <c r="BI168" s="240">
        <f>IF(N168="nulová",J168,0)</f>
        <v>0</v>
      </c>
      <c r="BJ168" s="18" t="s">
        <v>82</v>
      </c>
      <c r="BK168" s="240">
        <f>ROUND(I168*H168,2)</f>
        <v>0</v>
      </c>
      <c r="BL168" s="18" t="s">
        <v>201</v>
      </c>
      <c r="BM168" s="239" t="s">
        <v>553</v>
      </c>
    </row>
    <row r="169" s="2" customFormat="1" ht="16.5" customHeight="1">
      <c r="A169" s="39"/>
      <c r="B169" s="40"/>
      <c r="C169" s="285" t="s">
        <v>75</v>
      </c>
      <c r="D169" s="285" t="s">
        <v>244</v>
      </c>
      <c r="E169" s="286" t="s">
        <v>2431</v>
      </c>
      <c r="F169" s="287" t="s">
        <v>2432</v>
      </c>
      <c r="G169" s="288" t="s">
        <v>301</v>
      </c>
      <c r="H169" s="289">
        <v>132</v>
      </c>
      <c r="I169" s="290"/>
      <c r="J169" s="291">
        <f>ROUND(I169*H169,2)</f>
        <v>0</v>
      </c>
      <c r="K169" s="287" t="s">
        <v>1</v>
      </c>
      <c r="L169" s="292"/>
      <c r="M169" s="293" t="s">
        <v>1</v>
      </c>
      <c r="N169" s="294" t="s">
        <v>40</v>
      </c>
      <c r="O169" s="92"/>
      <c r="P169" s="237">
        <f>O169*H169</f>
        <v>0</v>
      </c>
      <c r="Q169" s="237">
        <v>0</v>
      </c>
      <c r="R169" s="237">
        <f>Q169*H169</f>
        <v>0</v>
      </c>
      <c r="S169" s="237">
        <v>0</v>
      </c>
      <c r="T169" s="238">
        <f>S169*H169</f>
        <v>0</v>
      </c>
      <c r="U169" s="39"/>
      <c r="V169" s="39"/>
      <c r="W169" s="39"/>
      <c r="X169" s="39"/>
      <c r="Y169" s="39"/>
      <c r="Z169" s="39"/>
      <c r="AA169" s="39"/>
      <c r="AB169" s="39"/>
      <c r="AC169" s="39"/>
      <c r="AD169" s="39"/>
      <c r="AE169" s="39"/>
      <c r="AR169" s="239" t="s">
        <v>239</v>
      </c>
      <c r="AT169" s="239" t="s">
        <v>244</v>
      </c>
      <c r="AU169" s="239" t="s">
        <v>84</v>
      </c>
      <c r="AY169" s="18" t="s">
        <v>194</v>
      </c>
      <c r="BE169" s="240">
        <f>IF(N169="základní",J169,0)</f>
        <v>0</v>
      </c>
      <c r="BF169" s="240">
        <f>IF(N169="snížená",J169,0)</f>
        <v>0</v>
      </c>
      <c r="BG169" s="240">
        <f>IF(N169="zákl. přenesená",J169,0)</f>
        <v>0</v>
      </c>
      <c r="BH169" s="240">
        <f>IF(N169="sníž. přenesená",J169,0)</f>
        <v>0</v>
      </c>
      <c r="BI169" s="240">
        <f>IF(N169="nulová",J169,0)</f>
        <v>0</v>
      </c>
      <c r="BJ169" s="18" t="s">
        <v>82</v>
      </c>
      <c r="BK169" s="240">
        <f>ROUND(I169*H169,2)</f>
        <v>0</v>
      </c>
      <c r="BL169" s="18" t="s">
        <v>201</v>
      </c>
      <c r="BM169" s="239" t="s">
        <v>568</v>
      </c>
    </row>
    <row r="170" s="2" customFormat="1" ht="16.5" customHeight="1">
      <c r="A170" s="39"/>
      <c r="B170" s="40"/>
      <c r="C170" s="285" t="s">
        <v>75</v>
      </c>
      <c r="D170" s="285" t="s">
        <v>244</v>
      </c>
      <c r="E170" s="286" t="s">
        <v>2433</v>
      </c>
      <c r="F170" s="287" t="s">
        <v>2434</v>
      </c>
      <c r="G170" s="288" t="s">
        <v>301</v>
      </c>
      <c r="H170" s="289">
        <v>60</v>
      </c>
      <c r="I170" s="290"/>
      <c r="J170" s="291">
        <f>ROUND(I170*H170,2)</f>
        <v>0</v>
      </c>
      <c r="K170" s="287" t="s">
        <v>1</v>
      </c>
      <c r="L170" s="292"/>
      <c r="M170" s="293" t="s">
        <v>1</v>
      </c>
      <c r="N170" s="294" t="s">
        <v>40</v>
      </c>
      <c r="O170" s="92"/>
      <c r="P170" s="237">
        <f>O170*H170</f>
        <v>0</v>
      </c>
      <c r="Q170" s="237">
        <v>0</v>
      </c>
      <c r="R170" s="237">
        <f>Q170*H170</f>
        <v>0</v>
      </c>
      <c r="S170" s="237">
        <v>0</v>
      </c>
      <c r="T170" s="238">
        <f>S170*H170</f>
        <v>0</v>
      </c>
      <c r="U170" s="39"/>
      <c r="V170" s="39"/>
      <c r="W170" s="39"/>
      <c r="X170" s="39"/>
      <c r="Y170" s="39"/>
      <c r="Z170" s="39"/>
      <c r="AA170" s="39"/>
      <c r="AB170" s="39"/>
      <c r="AC170" s="39"/>
      <c r="AD170" s="39"/>
      <c r="AE170" s="39"/>
      <c r="AR170" s="239" t="s">
        <v>239</v>
      </c>
      <c r="AT170" s="239" t="s">
        <v>244</v>
      </c>
      <c r="AU170" s="239" t="s">
        <v>84</v>
      </c>
      <c r="AY170" s="18" t="s">
        <v>194</v>
      </c>
      <c r="BE170" s="240">
        <f>IF(N170="základní",J170,0)</f>
        <v>0</v>
      </c>
      <c r="BF170" s="240">
        <f>IF(N170="snížená",J170,0)</f>
        <v>0</v>
      </c>
      <c r="BG170" s="240">
        <f>IF(N170="zákl. přenesená",J170,0)</f>
        <v>0</v>
      </c>
      <c r="BH170" s="240">
        <f>IF(N170="sníž. přenesená",J170,0)</f>
        <v>0</v>
      </c>
      <c r="BI170" s="240">
        <f>IF(N170="nulová",J170,0)</f>
        <v>0</v>
      </c>
      <c r="BJ170" s="18" t="s">
        <v>82</v>
      </c>
      <c r="BK170" s="240">
        <f>ROUND(I170*H170,2)</f>
        <v>0</v>
      </c>
      <c r="BL170" s="18" t="s">
        <v>201</v>
      </c>
      <c r="BM170" s="239" t="s">
        <v>619</v>
      </c>
    </row>
    <row r="171" s="2" customFormat="1" ht="16.5" customHeight="1">
      <c r="A171" s="39"/>
      <c r="B171" s="40"/>
      <c r="C171" s="285" t="s">
        <v>75</v>
      </c>
      <c r="D171" s="285" t="s">
        <v>244</v>
      </c>
      <c r="E171" s="286" t="s">
        <v>2435</v>
      </c>
      <c r="F171" s="287" t="s">
        <v>2436</v>
      </c>
      <c r="G171" s="288" t="s">
        <v>301</v>
      </c>
      <c r="H171" s="289">
        <v>89</v>
      </c>
      <c r="I171" s="290"/>
      <c r="J171" s="291">
        <f>ROUND(I171*H171,2)</f>
        <v>0</v>
      </c>
      <c r="K171" s="287" t="s">
        <v>1</v>
      </c>
      <c r="L171" s="292"/>
      <c r="M171" s="293" t="s">
        <v>1</v>
      </c>
      <c r="N171" s="294" t="s">
        <v>40</v>
      </c>
      <c r="O171" s="92"/>
      <c r="P171" s="237">
        <f>O171*H171</f>
        <v>0</v>
      </c>
      <c r="Q171" s="237">
        <v>0</v>
      </c>
      <c r="R171" s="237">
        <f>Q171*H171</f>
        <v>0</v>
      </c>
      <c r="S171" s="237">
        <v>0</v>
      </c>
      <c r="T171" s="238">
        <f>S171*H171</f>
        <v>0</v>
      </c>
      <c r="U171" s="39"/>
      <c r="V171" s="39"/>
      <c r="W171" s="39"/>
      <c r="X171" s="39"/>
      <c r="Y171" s="39"/>
      <c r="Z171" s="39"/>
      <c r="AA171" s="39"/>
      <c r="AB171" s="39"/>
      <c r="AC171" s="39"/>
      <c r="AD171" s="39"/>
      <c r="AE171" s="39"/>
      <c r="AR171" s="239" t="s">
        <v>239</v>
      </c>
      <c r="AT171" s="239" t="s">
        <v>244</v>
      </c>
      <c r="AU171" s="239" t="s">
        <v>84</v>
      </c>
      <c r="AY171" s="18" t="s">
        <v>194</v>
      </c>
      <c r="BE171" s="240">
        <f>IF(N171="základní",J171,0)</f>
        <v>0</v>
      </c>
      <c r="BF171" s="240">
        <f>IF(N171="snížená",J171,0)</f>
        <v>0</v>
      </c>
      <c r="BG171" s="240">
        <f>IF(N171="zákl. přenesená",J171,0)</f>
        <v>0</v>
      </c>
      <c r="BH171" s="240">
        <f>IF(N171="sníž. přenesená",J171,0)</f>
        <v>0</v>
      </c>
      <c r="BI171" s="240">
        <f>IF(N171="nulová",J171,0)</f>
        <v>0</v>
      </c>
      <c r="BJ171" s="18" t="s">
        <v>82</v>
      </c>
      <c r="BK171" s="240">
        <f>ROUND(I171*H171,2)</f>
        <v>0</v>
      </c>
      <c r="BL171" s="18" t="s">
        <v>201</v>
      </c>
      <c r="BM171" s="239" t="s">
        <v>627</v>
      </c>
    </row>
    <row r="172" s="2" customFormat="1" ht="16.5" customHeight="1">
      <c r="A172" s="39"/>
      <c r="B172" s="40"/>
      <c r="C172" s="285" t="s">
        <v>75</v>
      </c>
      <c r="D172" s="285" t="s">
        <v>244</v>
      </c>
      <c r="E172" s="286" t="s">
        <v>2437</v>
      </c>
      <c r="F172" s="287" t="s">
        <v>2438</v>
      </c>
      <c r="G172" s="288" t="s">
        <v>301</v>
      </c>
      <c r="H172" s="289">
        <v>239</v>
      </c>
      <c r="I172" s="290"/>
      <c r="J172" s="291">
        <f>ROUND(I172*H172,2)</f>
        <v>0</v>
      </c>
      <c r="K172" s="287" t="s">
        <v>1</v>
      </c>
      <c r="L172" s="292"/>
      <c r="M172" s="293" t="s">
        <v>1</v>
      </c>
      <c r="N172" s="294" t="s">
        <v>40</v>
      </c>
      <c r="O172" s="92"/>
      <c r="P172" s="237">
        <f>O172*H172</f>
        <v>0</v>
      </c>
      <c r="Q172" s="237">
        <v>0</v>
      </c>
      <c r="R172" s="237">
        <f>Q172*H172</f>
        <v>0</v>
      </c>
      <c r="S172" s="237">
        <v>0</v>
      </c>
      <c r="T172" s="238">
        <f>S172*H172</f>
        <v>0</v>
      </c>
      <c r="U172" s="39"/>
      <c r="V172" s="39"/>
      <c r="W172" s="39"/>
      <c r="X172" s="39"/>
      <c r="Y172" s="39"/>
      <c r="Z172" s="39"/>
      <c r="AA172" s="39"/>
      <c r="AB172" s="39"/>
      <c r="AC172" s="39"/>
      <c r="AD172" s="39"/>
      <c r="AE172" s="39"/>
      <c r="AR172" s="239" t="s">
        <v>239</v>
      </c>
      <c r="AT172" s="239" t="s">
        <v>244</v>
      </c>
      <c r="AU172" s="239" t="s">
        <v>84</v>
      </c>
      <c r="AY172" s="18" t="s">
        <v>194</v>
      </c>
      <c r="BE172" s="240">
        <f>IF(N172="základní",J172,0)</f>
        <v>0</v>
      </c>
      <c r="BF172" s="240">
        <f>IF(N172="snížená",J172,0)</f>
        <v>0</v>
      </c>
      <c r="BG172" s="240">
        <f>IF(N172="zákl. přenesená",J172,0)</f>
        <v>0</v>
      </c>
      <c r="BH172" s="240">
        <f>IF(N172="sníž. přenesená",J172,0)</f>
        <v>0</v>
      </c>
      <c r="BI172" s="240">
        <f>IF(N172="nulová",J172,0)</f>
        <v>0</v>
      </c>
      <c r="BJ172" s="18" t="s">
        <v>82</v>
      </c>
      <c r="BK172" s="240">
        <f>ROUND(I172*H172,2)</f>
        <v>0</v>
      </c>
      <c r="BL172" s="18" t="s">
        <v>201</v>
      </c>
      <c r="BM172" s="239" t="s">
        <v>638</v>
      </c>
    </row>
    <row r="173" s="2" customFormat="1" ht="16.5" customHeight="1">
      <c r="A173" s="39"/>
      <c r="B173" s="40"/>
      <c r="C173" s="285" t="s">
        <v>75</v>
      </c>
      <c r="D173" s="285" t="s">
        <v>244</v>
      </c>
      <c r="E173" s="286" t="s">
        <v>2439</v>
      </c>
      <c r="F173" s="287" t="s">
        <v>2440</v>
      </c>
      <c r="G173" s="288" t="s">
        <v>301</v>
      </c>
      <c r="H173" s="289">
        <v>28</v>
      </c>
      <c r="I173" s="290"/>
      <c r="J173" s="291">
        <f>ROUND(I173*H173,2)</f>
        <v>0</v>
      </c>
      <c r="K173" s="287" t="s">
        <v>1</v>
      </c>
      <c r="L173" s="292"/>
      <c r="M173" s="293" t="s">
        <v>1</v>
      </c>
      <c r="N173" s="294" t="s">
        <v>40</v>
      </c>
      <c r="O173" s="92"/>
      <c r="P173" s="237">
        <f>O173*H173</f>
        <v>0</v>
      </c>
      <c r="Q173" s="237">
        <v>0</v>
      </c>
      <c r="R173" s="237">
        <f>Q173*H173</f>
        <v>0</v>
      </c>
      <c r="S173" s="237">
        <v>0</v>
      </c>
      <c r="T173" s="238">
        <f>S173*H173</f>
        <v>0</v>
      </c>
      <c r="U173" s="39"/>
      <c r="V173" s="39"/>
      <c r="W173" s="39"/>
      <c r="X173" s="39"/>
      <c r="Y173" s="39"/>
      <c r="Z173" s="39"/>
      <c r="AA173" s="39"/>
      <c r="AB173" s="39"/>
      <c r="AC173" s="39"/>
      <c r="AD173" s="39"/>
      <c r="AE173" s="39"/>
      <c r="AR173" s="239" t="s">
        <v>239</v>
      </c>
      <c r="AT173" s="239" t="s">
        <v>244</v>
      </c>
      <c r="AU173" s="239" t="s">
        <v>84</v>
      </c>
      <c r="AY173" s="18" t="s">
        <v>194</v>
      </c>
      <c r="BE173" s="240">
        <f>IF(N173="základní",J173,0)</f>
        <v>0</v>
      </c>
      <c r="BF173" s="240">
        <f>IF(N173="snížená",J173,0)</f>
        <v>0</v>
      </c>
      <c r="BG173" s="240">
        <f>IF(N173="zákl. přenesená",J173,0)</f>
        <v>0</v>
      </c>
      <c r="BH173" s="240">
        <f>IF(N173="sníž. přenesená",J173,0)</f>
        <v>0</v>
      </c>
      <c r="BI173" s="240">
        <f>IF(N173="nulová",J173,0)</f>
        <v>0</v>
      </c>
      <c r="BJ173" s="18" t="s">
        <v>82</v>
      </c>
      <c r="BK173" s="240">
        <f>ROUND(I173*H173,2)</f>
        <v>0</v>
      </c>
      <c r="BL173" s="18" t="s">
        <v>201</v>
      </c>
      <c r="BM173" s="239" t="s">
        <v>653</v>
      </c>
    </row>
    <row r="174" s="2" customFormat="1" ht="16.5" customHeight="1">
      <c r="A174" s="39"/>
      <c r="B174" s="40"/>
      <c r="C174" s="285" t="s">
        <v>75</v>
      </c>
      <c r="D174" s="285" t="s">
        <v>244</v>
      </c>
      <c r="E174" s="286" t="s">
        <v>2441</v>
      </c>
      <c r="F174" s="287" t="s">
        <v>2442</v>
      </c>
      <c r="G174" s="288" t="s">
        <v>301</v>
      </c>
      <c r="H174" s="289">
        <v>321</v>
      </c>
      <c r="I174" s="290"/>
      <c r="J174" s="291">
        <f>ROUND(I174*H174,2)</f>
        <v>0</v>
      </c>
      <c r="K174" s="287" t="s">
        <v>1</v>
      </c>
      <c r="L174" s="292"/>
      <c r="M174" s="293" t="s">
        <v>1</v>
      </c>
      <c r="N174" s="294" t="s">
        <v>40</v>
      </c>
      <c r="O174" s="92"/>
      <c r="P174" s="237">
        <f>O174*H174</f>
        <v>0</v>
      </c>
      <c r="Q174" s="237">
        <v>0</v>
      </c>
      <c r="R174" s="237">
        <f>Q174*H174</f>
        <v>0</v>
      </c>
      <c r="S174" s="237">
        <v>0</v>
      </c>
      <c r="T174" s="238">
        <f>S174*H174</f>
        <v>0</v>
      </c>
      <c r="U174" s="39"/>
      <c r="V174" s="39"/>
      <c r="W174" s="39"/>
      <c r="X174" s="39"/>
      <c r="Y174" s="39"/>
      <c r="Z174" s="39"/>
      <c r="AA174" s="39"/>
      <c r="AB174" s="39"/>
      <c r="AC174" s="39"/>
      <c r="AD174" s="39"/>
      <c r="AE174" s="39"/>
      <c r="AR174" s="239" t="s">
        <v>239</v>
      </c>
      <c r="AT174" s="239" t="s">
        <v>244</v>
      </c>
      <c r="AU174" s="239" t="s">
        <v>84</v>
      </c>
      <c r="AY174" s="18" t="s">
        <v>194</v>
      </c>
      <c r="BE174" s="240">
        <f>IF(N174="základní",J174,0)</f>
        <v>0</v>
      </c>
      <c r="BF174" s="240">
        <f>IF(N174="snížená",J174,0)</f>
        <v>0</v>
      </c>
      <c r="BG174" s="240">
        <f>IF(N174="zákl. přenesená",J174,0)</f>
        <v>0</v>
      </c>
      <c r="BH174" s="240">
        <f>IF(N174="sníž. přenesená",J174,0)</f>
        <v>0</v>
      </c>
      <c r="BI174" s="240">
        <f>IF(N174="nulová",J174,0)</f>
        <v>0</v>
      </c>
      <c r="BJ174" s="18" t="s">
        <v>82</v>
      </c>
      <c r="BK174" s="240">
        <f>ROUND(I174*H174,2)</f>
        <v>0</v>
      </c>
      <c r="BL174" s="18" t="s">
        <v>201</v>
      </c>
      <c r="BM174" s="239" t="s">
        <v>679</v>
      </c>
    </row>
    <row r="175" s="2" customFormat="1" ht="16.5" customHeight="1">
      <c r="A175" s="39"/>
      <c r="B175" s="40"/>
      <c r="C175" s="285" t="s">
        <v>75</v>
      </c>
      <c r="D175" s="285" t="s">
        <v>244</v>
      </c>
      <c r="E175" s="286" t="s">
        <v>2443</v>
      </c>
      <c r="F175" s="287" t="s">
        <v>2444</v>
      </c>
      <c r="G175" s="288" t="s">
        <v>301</v>
      </c>
      <c r="H175" s="289">
        <v>122</v>
      </c>
      <c r="I175" s="290"/>
      <c r="J175" s="291">
        <f>ROUND(I175*H175,2)</f>
        <v>0</v>
      </c>
      <c r="K175" s="287" t="s">
        <v>1</v>
      </c>
      <c r="L175" s="292"/>
      <c r="M175" s="293" t="s">
        <v>1</v>
      </c>
      <c r="N175" s="294" t="s">
        <v>40</v>
      </c>
      <c r="O175" s="92"/>
      <c r="P175" s="237">
        <f>O175*H175</f>
        <v>0</v>
      </c>
      <c r="Q175" s="237">
        <v>0</v>
      </c>
      <c r="R175" s="237">
        <f>Q175*H175</f>
        <v>0</v>
      </c>
      <c r="S175" s="237">
        <v>0</v>
      </c>
      <c r="T175" s="238">
        <f>S175*H175</f>
        <v>0</v>
      </c>
      <c r="U175" s="39"/>
      <c r="V175" s="39"/>
      <c r="W175" s="39"/>
      <c r="X175" s="39"/>
      <c r="Y175" s="39"/>
      <c r="Z175" s="39"/>
      <c r="AA175" s="39"/>
      <c r="AB175" s="39"/>
      <c r="AC175" s="39"/>
      <c r="AD175" s="39"/>
      <c r="AE175" s="39"/>
      <c r="AR175" s="239" t="s">
        <v>239</v>
      </c>
      <c r="AT175" s="239" t="s">
        <v>244</v>
      </c>
      <c r="AU175" s="239" t="s">
        <v>84</v>
      </c>
      <c r="AY175" s="18" t="s">
        <v>194</v>
      </c>
      <c r="BE175" s="240">
        <f>IF(N175="základní",J175,0)</f>
        <v>0</v>
      </c>
      <c r="BF175" s="240">
        <f>IF(N175="snížená",J175,0)</f>
        <v>0</v>
      </c>
      <c r="BG175" s="240">
        <f>IF(N175="zákl. přenesená",J175,0)</f>
        <v>0</v>
      </c>
      <c r="BH175" s="240">
        <f>IF(N175="sníž. přenesená",J175,0)</f>
        <v>0</v>
      </c>
      <c r="BI175" s="240">
        <f>IF(N175="nulová",J175,0)</f>
        <v>0</v>
      </c>
      <c r="BJ175" s="18" t="s">
        <v>82</v>
      </c>
      <c r="BK175" s="240">
        <f>ROUND(I175*H175,2)</f>
        <v>0</v>
      </c>
      <c r="BL175" s="18" t="s">
        <v>201</v>
      </c>
      <c r="BM175" s="239" t="s">
        <v>688</v>
      </c>
    </row>
    <row r="176" s="2" customFormat="1" ht="16.5" customHeight="1">
      <c r="A176" s="39"/>
      <c r="B176" s="40"/>
      <c r="C176" s="285" t="s">
        <v>75</v>
      </c>
      <c r="D176" s="285" t="s">
        <v>244</v>
      </c>
      <c r="E176" s="286" t="s">
        <v>2445</v>
      </c>
      <c r="F176" s="287" t="s">
        <v>2446</v>
      </c>
      <c r="G176" s="288" t="s">
        <v>301</v>
      </c>
      <c r="H176" s="289">
        <v>167</v>
      </c>
      <c r="I176" s="290"/>
      <c r="J176" s="291">
        <f>ROUND(I176*H176,2)</f>
        <v>0</v>
      </c>
      <c r="K176" s="287" t="s">
        <v>1</v>
      </c>
      <c r="L176" s="292"/>
      <c r="M176" s="293" t="s">
        <v>1</v>
      </c>
      <c r="N176" s="294" t="s">
        <v>40</v>
      </c>
      <c r="O176" s="92"/>
      <c r="P176" s="237">
        <f>O176*H176</f>
        <v>0</v>
      </c>
      <c r="Q176" s="237">
        <v>0</v>
      </c>
      <c r="R176" s="237">
        <f>Q176*H176</f>
        <v>0</v>
      </c>
      <c r="S176" s="237">
        <v>0</v>
      </c>
      <c r="T176" s="238">
        <f>S176*H176</f>
        <v>0</v>
      </c>
      <c r="U176" s="39"/>
      <c r="V176" s="39"/>
      <c r="W176" s="39"/>
      <c r="X176" s="39"/>
      <c r="Y176" s="39"/>
      <c r="Z176" s="39"/>
      <c r="AA176" s="39"/>
      <c r="AB176" s="39"/>
      <c r="AC176" s="39"/>
      <c r="AD176" s="39"/>
      <c r="AE176" s="39"/>
      <c r="AR176" s="239" t="s">
        <v>239</v>
      </c>
      <c r="AT176" s="239" t="s">
        <v>244</v>
      </c>
      <c r="AU176" s="239" t="s">
        <v>84</v>
      </c>
      <c r="AY176" s="18" t="s">
        <v>194</v>
      </c>
      <c r="BE176" s="240">
        <f>IF(N176="základní",J176,0)</f>
        <v>0</v>
      </c>
      <c r="BF176" s="240">
        <f>IF(N176="snížená",J176,0)</f>
        <v>0</v>
      </c>
      <c r="BG176" s="240">
        <f>IF(N176="zákl. přenesená",J176,0)</f>
        <v>0</v>
      </c>
      <c r="BH176" s="240">
        <f>IF(N176="sníž. přenesená",J176,0)</f>
        <v>0</v>
      </c>
      <c r="BI176" s="240">
        <f>IF(N176="nulová",J176,0)</f>
        <v>0</v>
      </c>
      <c r="BJ176" s="18" t="s">
        <v>82</v>
      </c>
      <c r="BK176" s="240">
        <f>ROUND(I176*H176,2)</f>
        <v>0</v>
      </c>
      <c r="BL176" s="18" t="s">
        <v>201</v>
      </c>
      <c r="BM176" s="239" t="s">
        <v>702</v>
      </c>
    </row>
    <row r="177" s="2" customFormat="1" ht="24.15" customHeight="1">
      <c r="A177" s="39"/>
      <c r="B177" s="40"/>
      <c r="C177" s="285" t="s">
        <v>75</v>
      </c>
      <c r="D177" s="285" t="s">
        <v>244</v>
      </c>
      <c r="E177" s="286" t="s">
        <v>2447</v>
      </c>
      <c r="F177" s="287" t="s">
        <v>2448</v>
      </c>
      <c r="G177" s="288" t="s">
        <v>301</v>
      </c>
      <c r="H177" s="289">
        <v>12</v>
      </c>
      <c r="I177" s="290"/>
      <c r="J177" s="291">
        <f>ROUND(I177*H177,2)</f>
        <v>0</v>
      </c>
      <c r="K177" s="287" t="s">
        <v>1</v>
      </c>
      <c r="L177" s="292"/>
      <c r="M177" s="293" t="s">
        <v>1</v>
      </c>
      <c r="N177" s="294" t="s">
        <v>40</v>
      </c>
      <c r="O177" s="92"/>
      <c r="P177" s="237">
        <f>O177*H177</f>
        <v>0</v>
      </c>
      <c r="Q177" s="237">
        <v>0</v>
      </c>
      <c r="R177" s="237">
        <f>Q177*H177</f>
        <v>0</v>
      </c>
      <c r="S177" s="237">
        <v>0</v>
      </c>
      <c r="T177" s="238">
        <f>S177*H177</f>
        <v>0</v>
      </c>
      <c r="U177" s="39"/>
      <c r="V177" s="39"/>
      <c r="W177" s="39"/>
      <c r="X177" s="39"/>
      <c r="Y177" s="39"/>
      <c r="Z177" s="39"/>
      <c r="AA177" s="39"/>
      <c r="AB177" s="39"/>
      <c r="AC177" s="39"/>
      <c r="AD177" s="39"/>
      <c r="AE177" s="39"/>
      <c r="AR177" s="239" t="s">
        <v>239</v>
      </c>
      <c r="AT177" s="239" t="s">
        <v>244</v>
      </c>
      <c r="AU177" s="239" t="s">
        <v>84</v>
      </c>
      <c r="AY177" s="18" t="s">
        <v>194</v>
      </c>
      <c r="BE177" s="240">
        <f>IF(N177="základní",J177,0)</f>
        <v>0</v>
      </c>
      <c r="BF177" s="240">
        <f>IF(N177="snížená",J177,0)</f>
        <v>0</v>
      </c>
      <c r="BG177" s="240">
        <f>IF(N177="zákl. přenesená",J177,0)</f>
        <v>0</v>
      </c>
      <c r="BH177" s="240">
        <f>IF(N177="sníž. přenesená",J177,0)</f>
        <v>0</v>
      </c>
      <c r="BI177" s="240">
        <f>IF(N177="nulová",J177,0)</f>
        <v>0</v>
      </c>
      <c r="BJ177" s="18" t="s">
        <v>82</v>
      </c>
      <c r="BK177" s="240">
        <f>ROUND(I177*H177,2)</f>
        <v>0</v>
      </c>
      <c r="BL177" s="18" t="s">
        <v>201</v>
      </c>
      <c r="BM177" s="239" t="s">
        <v>713</v>
      </c>
    </row>
    <row r="178" s="2" customFormat="1" ht="24.15" customHeight="1">
      <c r="A178" s="39"/>
      <c r="B178" s="40"/>
      <c r="C178" s="285" t="s">
        <v>75</v>
      </c>
      <c r="D178" s="285" t="s">
        <v>244</v>
      </c>
      <c r="E178" s="286" t="s">
        <v>2449</v>
      </c>
      <c r="F178" s="287" t="s">
        <v>2450</v>
      </c>
      <c r="G178" s="288" t="s">
        <v>301</v>
      </c>
      <c r="H178" s="289">
        <v>32</v>
      </c>
      <c r="I178" s="290"/>
      <c r="J178" s="291">
        <f>ROUND(I178*H178,2)</f>
        <v>0</v>
      </c>
      <c r="K178" s="287" t="s">
        <v>1</v>
      </c>
      <c r="L178" s="292"/>
      <c r="M178" s="293" t="s">
        <v>1</v>
      </c>
      <c r="N178" s="294" t="s">
        <v>40</v>
      </c>
      <c r="O178" s="92"/>
      <c r="P178" s="237">
        <f>O178*H178</f>
        <v>0</v>
      </c>
      <c r="Q178" s="237">
        <v>0</v>
      </c>
      <c r="R178" s="237">
        <f>Q178*H178</f>
        <v>0</v>
      </c>
      <c r="S178" s="237">
        <v>0</v>
      </c>
      <c r="T178" s="238">
        <f>S178*H178</f>
        <v>0</v>
      </c>
      <c r="U178" s="39"/>
      <c r="V178" s="39"/>
      <c r="W178" s="39"/>
      <c r="X178" s="39"/>
      <c r="Y178" s="39"/>
      <c r="Z178" s="39"/>
      <c r="AA178" s="39"/>
      <c r="AB178" s="39"/>
      <c r="AC178" s="39"/>
      <c r="AD178" s="39"/>
      <c r="AE178" s="39"/>
      <c r="AR178" s="239" t="s">
        <v>239</v>
      </c>
      <c r="AT178" s="239" t="s">
        <v>244</v>
      </c>
      <c r="AU178" s="239" t="s">
        <v>84</v>
      </c>
      <c r="AY178" s="18" t="s">
        <v>194</v>
      </c>
      <c r="BE178" s="240">
        <f>IF(N178="základní",J178,0)</f>
        <v>0</v>
      </c>
      <c r="BF178" s="240">
        <f>IF(N178="snížená",J178,0)</f>
        <v>0</v>
      </c>
      <c r="BG178" s="240">
        <f>IF(N178="zákl. přenesená",J178,0)</f>
        <v>0</v>
      </c>
      <c r="BH178" s="240">
        <f>IF(N178="sníž. přenesená",J178,0)</f>
        <v>0</v>
      </c>
      <c r="BI178" s="240">
        <f>IF(N178="nulová",J178,0)</f>
        <v>0</v>
      </c>
      <c r="BJ178" s="18" t="s">
        <v>82</v>
      </c>
      <c r="BK178" s="240">
        <f>ROUND(I178*H178,2)</f>
        <v>0</v>
      </c>
      <c r="BL178" s="18" t="s">
        <v>201</v>
      </c>
      <c r="BM178" s="239" t="s">
        <v>723</v>
      </c>
    </row>
    <row r="179" s="2" customFormat="1" ht="24.15" customHeight="1">
      <c r="A179" s="39"/>
      <c r="B179" s="40"/>
      <c r="C179" s="285" t="s">
        <v>75</v>
      </c>
      <c r="D179" s="285" t="s">
        <v>244</v>
      </c>
      <c r="E179" s="286" t="s">
        <v>2451</v>
      </c>
      <c r="F179" s="287" t="s">
        <v>2452</v>
      </c>
      <c r="G179" s="288" t="s">
        <v>301</v>
      </c>
      <c r="H179" s="289">
        <v>68</v>
      </c>
      <c r="I179" s="290"/>
      <c r="J179" s="291">
        <f>ROUND(I179*H179,2)</f>
        <v>0</v>
      </c>
      <c r="K179" s="287" t="s">
        <v>1</v>
      </c>
      <c r="L179" s="292"/>
      <c r="M179" s="293" t="s">
        <v>1</v>
      </c>
      <c r="N179" s="294" t="s">
        <v>40</v>
      </c>
      <c r="O179" s="92"/>
      <c r="P179" s="237">
        <f>O179*H179</f>
        <v>0</v>
      </c>
      <c r="Q179" s="237">
        <v>0</v>
      </c>
      <c r="R179" s="237">
        <f>Q179*H179</f>
        <v>0</v>
      </c>
      <c r="S179" s="237">
        <v>0</v>
      </c>
      <c r="T179" s="238">
        <f>S179*H179</f>
        <v>0</v>
      </c>
      <c r="U179" s="39"/>
      <c r="V179" s="39"/>
      <c r="W179" s="39"/>
      <c r="X179" s="39"/>
      <c r="Y179" s="39"/>
      <c r="Z179" s="39"/>
      <c r="AA179" s="39"/>
      <c r="AB179" s="39"/>
      <c r="AC179" s="39"/>
      <c r="AD179" s="39"/>
      <c r="AE179" s="39"/>
      <c r="AR179" s="239" t="s">
        <v>239</v>
      </c>
      <c r="AT179" s="239" t="s">
        <v>244</v>
      </c>
      <c r="AU179" s="239" t="s">
        <v>84</v>
      </c>
      <c r="AY179" s="18" t="s">
        <v>194</v>
      </c>
      <c r="BE179" s="240">
        <f>IF(N179="základní",J179,0)</f>
        <v>0</v>
      </c>
      <c r="BF179" s="240">
        <f>IF(N179="snížená",J179,0)</f>
        <v>0</v>
      </c>
      <c r="BG179" s="240">
        <f>IF(N179="zákl. přenesená",J179,0)</f>
        <v>0</v>
      </c>
      <c r="BH179" s="240">
        <f>IF(N179="sníž. přenesená",J179,0)</f>
        <v>0</v>
      </c>
      <c r="BI179" s="240">
        <f>IF(N179="nulová",J179,0)</f>
        <v>0</v>
      </c>
      <c r="BJ179" s="18" t="s">
        <v>82</v>
      </c>
      <c r="BK179" s="240">
        <f>ROUND(I179*H179,2)</f>
        <v>0</v>
      </c>
      <c r="BL179" s="18" t="s">
        <v>201</v>
      </c>
      <c r="BM179" s="239" t="s">
        <v>753</v>
      </c>
    </row>
    <row r="180" s="2" customFormat="1" ht="24.15" customHeight="1">
      <c r="A180" s="39"/>
      <c r="B180" s="40"/>
      <c r="C180" s="285" t="s">
        <v>75</v>
      </c>
      <c r="D180" s="285" t="s">
        <v>244</v>
      </c>
      <c r="E180" s="286" t="s">
        <v>2453</v>
      </c>
      <c r="F180" s="287" t="s">
        <v>2454</v>
      </c>
      <c r="G180" s="288" t="s">
        <v>301</v>
      </c>
      <c r="H180" s="289">
        <v>280</v>
      </c>
      <c r="I180" s="290"/>
      <c r="J180" s="291">
        <f>ROUND(I180*H180,2)</f>
        <v>0</v>
      </c>
      <c r="K180" s="287" t="s">
        <v>1</v>
      </c>
      <c r="L180" s="292"/>
      <c r="M180" s="293" t="s">
        <v>1</v>
      </c>
      <c r="N180" s="294" t="s">
        <v>40</v>
      </c>
      <c r="O180" s="92"/>
      <c r="P180" s="237">
        <f>O180*H180</f>
        <v>0</v>
      </c>
      <c r="Q180" s="237">
        <v>0</v>
      </c>
      <c r="R180" s="237">
        <f>Q180*H180</f>
        <v>0</v>
      </c>
      <c r="S180" s="237">
        <v>0</v>
      </c>
      <c r="T180" s="238">
        <f>S180*H180</f>
        <v>0</v>
      </c>
      <c r="U180" s="39"/>
      <c r="V180" s="39"/>
      <c r="W180" s="39"/>
      <c r="X180" s="39"/>
      <c r="Y180" s="39"/>
      <c r="Z180" s="39"/>
      <c r="AA180" s="39"/>
      <c r="AB180" s="39"/>
      <c r="AC180" s="39"/>
      <c r="AD180" s="39"/>
      <c r="AE180" s="39"/>
      <c r="AR180" s="239" t="s">
        <v>239</v>
      </c>
      <c r="AT180" s="239" t="s">
        <v>244</v>
      </c>
      <c r="AU180" s="239" t="s">
        <v>84</v>
      </c>
      <c r="AY180" s="18" t="s">
        <v>194</v>
      </c>
      <c r="BE180" s="240">
        <f>IF(N180="základní",J180,0)</f>
        <v>0</v>
      </c>
      <c r="BF180" s="240">
        <f>IF(N180="snížená",J180,0)</f>
        <v>0</v>
      </c>
      <c r="BG180" s="240">
        <f>IF(N180="zákl. přenesená",J180,0)</f>
        <v>0</v>
      </c>
      <c r="BH180" s="240">
        <f>IF(N180="sníž. přenesená",J180,0)</f>
        <v>0</v>
      </c>
      <c r="BI180" s="240">
        <f>IF(N180="nulová",J180,0)</f>
        <v>0</v>
      </c>
      <c r="BJ180" s="18" t="s">
        <v>82</v>
      </c>
      <c r="BK180" s="240">
        <f>ROUND(I180*H180,2)</f>
        <v>0</v>
      </c>
      <c r="BL180" s="18" t="s">
        <v>201</v>
      </c>
      <c r="BM180" s="239" t="s">
        <v>763</v>
      </c>
    </row>
    <row r="181" s="2" customFormat="1" ht="24.15" customHeight="1">
      <c r="A181" s="39"/>
      <c r="B181" s="40"/>
      <c r="C181" s="285" t="s">
        <v>75</v>
      </c>
      <c r="D181" s="285" t="s">
        <v>244</v>
      </c>
      <c r="E181" s="286" t="s">
        <v>2455</v>
      </c>
      <c r="F181" s="287" t="s">
        <v>2456</v>
      </c>
      <c r="G181" s="288" t="s">
        <v>301</v>
      </c>
      <c r="H181" s="289">
        <v>224</v>
      </c>
      <c r="I181" s="290"/>
      <c r="J181" s="291">
        <f>ROUND(I181*H181,2)</f>
        <v>0</v>
      </c>
      <c r="K181" s="287" t="s">
        <v>1</v>
      </c>
      <c r="L181" s="292"/>
      <c r="M181" s="293" t="s">
        <v>1</v>
      </c>
      <c r="N181" s="294" t="s">
        <v>40</v>
      </c>
      <c r="O181" s="92"/>
      <c r="P181" s="237">
        <f>O181*H181</f>
        <v>0</v>
      </c>
      <c r="Q181" s="237">
        <v>0</v>
      </c>
      <c r="R181" s="237">
        <f>Q181*H181</f>
        <v>0</v>
      </c>
      <c r="S181" s="237">
        <v>0</v>
      </c>
      <c r="T181" s="238">
        <f>S181*H181</f>
        <v>0</v>
      </c>
      <c r="U181" s="39"/>
      <c r="V181" s="39"/>
      <c r="W181" s="39"/>
      <c r="X181" s="39"/>
      <c r="Y181" s="39"/>
      <c r="Z181" s="39"/>
      <c r="AA181" s="39"/>
      <c r="AB181" s="39"/>
      <c r="AC181" s="39"/>
      <c r="AD181" s="39"/>
      <c r="AE181" s="39"/>
      <c r="AR181" s="239" t="s">
        <v>239</v>
      </c>
      <c r="AT181" s="239" t="s">
        <v>244</v>
      </c>
      <c r="AU181" s="239" t="s">
        <v>84</v>
      </c>
      <c r="AY181" s="18" t="s">
        <v>194</v>
      </c>
      <c r="BE181" s="240">
        <f>IF(N181="základní",J181,0)</f>
        <v>0</v>
      </c>
      <c r="BF181" s="240">
        <f>IF(N181="snížená",J181,0)</f>
        <v>0</v>
      </c>
      <c r="BG181" s="240">
        <f>IF(N181="zákl. přenesená",J181,0)</f>
        <v>0</v>
      </c>
      <c r="BH181" s="240">
        <f>IF(N181="sníž. přenesená",J181,0)</f>
        <v>0</v>
      </c>
      <c r="BI181" s="240">
        <f>IF(N181="nulová",J181,0)</f>
        <v>0</v>
      </c>
      <c r="BJ181" s="18" t="s">
        <v>82</v>
      </c>
      <c r="BK181" s="240">
        <f>ROUND(I181*H181,2)</f>
        <v>0</v>
      </c>
      <c r="BL181" s="18" t="s">
        <v>201</v>
      </c>
      <c r="BM181" s="239" t="s">
        <v>776</v>
      </c>
    </row>
    <row r="182" s="2" customFormat="1" ht="24.15" customHeight="1">
      <c r="A182" s="39"/>
      <c r="B182" s="40"/>
      <c r="C182" s="285" t="s">
        <v>75</v>
      </c>
      <c r="D182" s="285" t="s">
        <v>244</v>
      </c>
      <c r="E182" s="286" t="s">
        <v>2457</v>
      </c>
      <c r="F182" s="287" t="s">
        <v>2458</v>
      </c>
      <c r="G182" s="288" t="s">
        <v>301</v>
      </c>
      <c r="H182" s="289">
        <v>386</v>
      </c>
      <c r="I182" s="290"/>
      <c r="J182" s="291">
        <f>ROUND(I182*H182,2)</f>
        <v>0</v>
      </c>
      <c r="K182" s="287" t="s">
        <v>1</v>
      </c>
      <c r="L182" s="292"/>
      <c r="M182" s="293" t="s">
        <v>1</v>
      </c>
      <c r="N182" s="294" t="s">
        <v>40</v>
      </c>
      <c r="O182" s="92"/>
      <c r="P182" s="237">
        <f>O182*H182</f>
        <v>0</v>
      </c>
      <c r="Q182" s="237">
        <v>0</v>
      </c>
      <c r="R182" s="237">
        <f>Q182*H182</f>
        <v>0</v>
      </c>
      <c r="S182" s="237">
        <v>0</v>
      </c>
      <c r="T182" s="238">
        <f>S182*H182</f>
        <v>0</v>
      </c>
      <c r="U182" s="39"/>
      <c r="V182" s="39"/>
      <c r="W182" s="39"/>
      <c r="X182" s="39"/>
      <c r="Y182" s="39"/>
      <c r="Z182" s="39"/>
      <c r="AA182" s="39"/>
      <c r="AB182" s="39"/>
      <c r="AC182" s="39"/>
      <c r="AD182" s="39"/>
      <c r="AE182" s="39"/>
      <c r="AR182" s="239" t="s">
        <v>239</v>
      </c>
      <c r="AT182" s="239" t="s">
        <v>244</v>
      </c>
      <c r="AU182" s="239" t="s">
        <v>84</v>
      </c>
      <c r="AY182" s="18" t="s">
        <v>194</v>
      </c>
      <c r="BE182" s="240">
        <f>IF(N182="základní",J182,0)</f>
        <v>0</v>
      </c>
      <c r="BF182" s="240">
        <f>IF(N182="snížená",J182,0)</f>
        <v>0</v>
      </c>
      <c r="BG182" s="240">
        <f>IF(N182="zákl. přenesená",J182,0)</f>
        <v>0</v>
      </c>
      <c r="BH182" s="240">
        <f>IF(N182="sníž. přenesená",J182,0)</f>
        <v>0</v>
      </c>
      <c r="BI182" s="240">
        <f>IF(N182="nulová",J182,0)</f>
        <v>0</v>
      </c>
      <c r="BJ182" s="18" t="s">
        <v>82</v>
      </c>
      <c r="BK182" s="240">
        <f>ROUND(I182*H182,2)</f>
        <v>0</v>
      </c>
      <c r="BL182" s="18" t="s">
        <v>201</v>
      </c>
      <c r="BM182" s="239" t="s">
        <v>787</v>
      </c>
    </row>
    <row r="183" s="2" customFormat="1" ht="24.15" customHeight="1">
      <c r="A183" s="39"/>
      <c r="B183" s="40"/>
      <c r="C183" s="285" t="s">
        <v>75</v>
      </c>
      <c r="D183" s="285" t="s">
        <v>244</v>
      </c>
      <c r="E183" s="286" t="s">
        <v>2459</v>
      </c>
      <c r="F183" s="287" t="s">
        <v>2460</v>
      </c>
      <c r="G183" s="288" t="s">
        <v>301</v>
      </c>
      <c r="H183" s="289">
        <v>112</v>
      </c>
      <c r="I183" s="290"/>
      <c r="J183" s="291">
        <f>ROUND(I183*H183,2)</f>
        <v>0</v>
      </c>
      <c r="K183" s="287" t="s">
        <v>1</v>
      </c>
      <c r="L183" s="292"/>
      <c r="M183" s="293" t="s">
        <v>1</v>
      </c>
      <c r="N183" s="294" t="s">
        <v>40</v>
      </c>
      <c r="O183" s="92"/>
      <c r="P183" s="237">
        <f>O183*H183</f>
        <v>0</v>
      </c>
      <c r="Q183" s="237">
        <v>0</v>
      </c>
      <c r="R183" s="237">
        <f>Q183*H183</f>
        <v>0</v>
      </c>
      <c r="S183" s="237">
        <v>0</v>
      </c>
      <c r="T183" s="238">
        <f>S183*H183</f>
        <v>0</v>
      </c>
      <c r="U183" s="39"/>
      <c r="V183" s="39"/>
      <c r="W183" s="39"/>
      <c r="X183" s="39"/>
      <c r="Y183" s="39"/>
      <c r="Z183" s="39"/>
      <c r="AA183" s="39"/>
      <c r="AB183" s="39"/>
      <c r="AC183" s="39"/>
      <c r="AD183" s="39"/>
      <c r="AE183" s="39"/>
      <c r="AR183" s="239" t="s">
        <v>239</v>
      </c>
      <c r="AT183" s="239" t="s">
        <v>244</v>
      </c>
      <c r="AU183" s="239" t="s">
        <v>84</v>
      </c>
      <c r="AY183" s="18" t="s">
        <v>194</v>
      </c>
      <c r="BE183" s="240">
        <f>IF(N183="základní",J183,0)</f>
        <v>0</v>
      </c>
      <c r="BF183" s="240">
        <f>IF(N183="snížená",J183,0)</f>
        <v>0</v>
      </c>
      <c r="BG183" s="240">
        <f>IF(N183="zákl. přenesená",J183,0)</f>
        <v>0</v>
      </c>
      <c r="BH183" s="240">
        <f>IF(N183="sníž. přenesená",J183,0)</f>
        <v>0</v>
      </c>
      <c r="BI183" s="240">
        <f>IF(N183="nulová",J183,0)</f>
        <v>0</v>
      </c>
      <c r="BJ183" s="18" t="s">
        <v>82</v>
      </c>
      <c r="BK183" s="240">
        <f>ROUND(I183*H183,2)</f>
        <v>0</v>
      </c>
      <c r="BL183" s="18" t="s">
        <v>201</v>
      </c>
      <c r="BM183" s="239" t="s">
        <v>800</v>
      </c>
    </row>
    <row r="184" s="2" customFormat="1" ht="24.15" customHeight="1">
      <c r="A184" s="39"/>
      <c r="B184" s="40"/>
      <c r="C184" s="285" t="s">
        <v>75</v>
      </c>
      <c r="D184" s="285" t="s">
        <v>244</v>
      </c>
      <c r="E184" s="286" t="s">
        <v>2461</v>
      </c>
      <c r="F184" s="287" t="s">
        <v>2462</v>
      </c>
      <c r="G184" s="288" t="s">
        <v>301</v>
      </c>
      <c r="H184" s="289">
        <v>89</v>
      </c>
      <c r="I184" s="290"/>
      <c r="J184" s="291">
        <f>ROUND(I184*H184,2)</f>
        <v>0</v>
      </c>
      <c r="K184" s="287" t="s">
        <v>1</v>
      </c>
      <c r="L184" s="292"/>
      <c r="M184" s="293" t="s">
        <v>1</v>
      </c>
      <c r="N184" s="294" t="s">
        <v>40</v>
      </c>
      <c r="O184" s="92"/>
      <c r="P184" s="237">
        <f>O184*H184</f>
        <v>0</v>
      </c>
      <c r="Q184" s="237">
        <v>0</v>
      </c>
      <c r="R184" s="237">
        <f>Q184*H184</f>
        <v>0</v>
      </c>
      <c r="S184" s="237">
        <v>0</v>
      </c>
      <c r="T184" s="238">
        <f>S184*H184</f>
        <v>0</v>
      </c>
      <c r="U184" s="39"/>
      <c r="V184" s="39"/>
      <c r="W184" s="39"/>
      <c r="X184" s="39"/>
      <c r="Y184" s="39"/>
      <c r="Z184" s="39"/>
      <c r="AA184" s="39"/>
      <c r="AB184" s="39"/>
      <c r="AC184" s="39"/>
      <c r="AD184" s="39"/>
      <c r="AE184" s="39"/>
      <c r="AR184" s="239" t="s">
        <v>239</v>
      </c>
      <c r="AT184" s="239" t="s">
        <v>244</v>
      </c>
      <c r="AU184" s="239" t="s">
        <v>84</v>
      </c>
      <c r="AY184" s="18" t="s">
        <v>194</v>
      </c>
      <c r="BE184" s="240">
        <f>IF(N184="základní",J184,0)</f>
        <v>0</v>
      </c>
      <c r="BF184" s="240">
        <f>IF(N184="snížená",J184,0)</f>
        <v>0</v>
      </c>
      <c r="BG184" s="240">
        <f>IF(N184="zákl. přenesená",J184,0)</f>
        <v>0</v>
      </c>
      <c r="BH184" s="240">
        <f>IF(N184="sníž. přenesená",J184,0)</f>
        <v>0</v>
      </c>
      <c r="BI184" s="240">
        <f>IF(N184="nulová",J184,0)</f>
        <v>0</v>
      </c>
      <c r="BJ184" s="18" t="s">
        <v>82</v>
      </c>
      <c r="BK184" s="240">
        <f>ROUND(I184*H184,2)</f>
        <v>0</v>
      </c>
      <c r="BL184" s="18" t="s">
        <v>201</v>
      </c>
      <c r="BM184" s="239" t="s">
        <v>813</v>
      </c>
    </row>
    <row r="185" s="2" customFormat="1" ht="24.15" customHeight="1">
      <c r="A185" s="39"/>
      <c r="B185" s="40"/>
      <c r="C185" s="285" t="s">
        <v>75</v>
      </c>
      <c r="D185" s="285" t="s">
        <v>244</v>
      </c>
      <c r="E185" s="286" t="s">
        <v>2463</v>
      </c>
      <c r="F185" s="287" t="s">
        <v>2464</v>
      </c>
      <c r="G185" s="288" t="s">
        <v>301</v>
      </c>
      <c r="H185" s="289">
        <v>154</v>
      </c>
      <c r="I185" s="290"/>
      <c r="J185" s="291">
        <f>ROUND(I185*H185,2)</f>
        <v>0</v>
      </c>
      <c r="K185" s="287" t="s">
        <v>1</v>
      </c>
      <c r="L185" s="292"/>
      <c r="M185" s="293" t="s">
        <v>1</v>
      </c>
      <c r="N185" s="294" t="s">
        <v>40</v>
      </c>
      <c r="O185" s="92"/>
      <c r="P185" s="237">
        <f>O185*H185</f>
        <v>0</v>
      </c>
      <c r="Q185" s="237">
        <v>0</v>
      </c>
      <c r="R185" s="237">
        <f>Q185*H185</f>
        <v>0</v>
      </c>
      <c r="S185" s="237">
        <v>0</v>
      </c>
      <c r="T185" s="238">
        <f>S185*H185</f>
        <v>0</v>
      </c>
      <c r="U185" s="39"/>
      <c r="V185" s="39"/>
      <c r="W185" s="39"/>
      <c r="X185" s="39"/>
      <c r="Y185" s="39"/>
      <c r="Z185" s="39"/>
      <c r="AA185" s="39"/>
      <c r="AB185" s="39"/>
      <c r="AC185" s="39"/>
      <c r="AD185" s="39"/>
      <c r="AE185" s="39"/>
      <c r="AR185" s="239" t="s">
        <v>239</v>
      </c>
      <c r="AT185" s="239" t="s">
        <v>244</v>
      </c>
      <c r="AU185" s="239" t="s">
        <v>84</v>
      </c>
      <c r="AY185" s="18" t="s">
        <v>194</v>
      </c>
      <c r="BE185" s="240">
        <f>IF(N185="základní",J185,0)</f>
        <v>0</v>
      </c>
      <c r="BF185" s="240">
        <f>IF(N185="snížená",J185,0)</f>
        <v>0</v>
      </c>
      <c r="BG185" s="240">
        <f>IF(N185="zákl. přenesená",J185,0)</f>
        <v>0</v>
      </c>
      <c r="BH185" s="240">
        <f>IF(N185="sníž. přenesená",J185,0)</f>
        <v>0</v>
      </c>
      <c r="BI185" s="240">
        <f>IF(N185="nulová",J185,0)</f>
        <v>0</v>
      </c>
      <c r="BJ185" s="18" t="s">
        <v>82</v>
      </c>
      <c r="BK185" s="240">
        <f>ROUND(I185*H185,2)</f>
        <v>0</v>
      </c>
      <c r="BL185" s="18" t="s">
        <v>201</v>
      </c>
      <c r="BM185" s="239" t="s">
        <v>824</v>
      </c>
    </row>
    <row r="186" s="2" customFormat="1" ht="24.15" customHeight="1">
      <c r="A186" s="39"/>
      <c r="B186" s="40"/>
      <c r="C186" s="285" t="s">
        <v>75</v>
      </c>
      <c r="D186" s="285" t="s">
        <v>244</v>
      </c>
      <c r="E186" s="286" t="s">
        <v>2465</v>
      </c>
      <c r="F186" s="287" t="s">
        <v>2466</v>
      </c>
      <c r="G186" s="288" t="s">
        <v>1251</v>
      </c>
      <c r="H186" s="289">
        <v>4</v>
      </c>
      <c r="I186" s="290"/>
      <c r="J186" s="291">
        <f>ROUND(I186*H186,2)</f>
        <v>0</v>
      </c>
      <c r="K186" s="287" t="s">
        <v>1</v>
      </c>
      <c r="L186" s="292"/>
      <c r="M186" s="293" t="s">
        <v>1</v>
      </c>
      <c r="N186" s="294" t="s">
        <v>40</v>
      </c>
      <c r="O186" s="92"/>
      <c r="P186" s="237">
        <f>O186*H186</f>
        <v>0</v>
      </c>
      <c r="Q186" s="237">
        <v>0</v>
      </c>
      <c r="R186" s="237">
        <f>Q186*H186</f>
        <v>0</v>
      </c>
      <c r="S186" s="237">
        <v>0</v>
      </c>
      <c r="T186" s="238">
        <f>S186*H186</f>
        <v>0</v>
      </c>
      <c r="U186" s="39"/>
      <c r="V186" s="39"/>
      <c r="W186" s="39"/>
      <c r="X186" s="39"/>
      <c r="Y186" s="39"/>
      <c r="Z186" s="39"/>
      <c r="AA186" s="39"/>
      <c r="AB186" s="39"/>
      <c r="AC186" s="39"/>
      <c r="AD186" s="39"/>
      <c r="AE186" s="39"/>
      <c r="AR186" s="239" t="s">
        <v>239</v>
      </c>
      <c r="AT186" s="239" t="s">
        <v>244</v>
      </c>
      <c r="AU186" s="239" t="s">
        <v>84</v>
      </c>
      <c r="AY186" s="18" t="s">
        <v>194</v>
      </c>
      <c r="BE186" s="240">
        <f>IF(N186="základní",J186,0)</f>
        <v>0</v>
      </c>
      <c r="BF186" s="240">
        <f>IF(N186="snížená",J186,0)</f>
        <v>0</v>
      </c>
      <c r="BG186" s="240">
        <f>IF(N186="zákl. přenesená",J186,0)</f>
        <v>0</v>
      </c>
      <c r="BH186" s="240">
        <f>IF(N186="sníž. přenesená",J186,0)</f>
        <v>0</v>
      </c>
      <c r="BI186" s="240">
        <f>IF(N186="nulová",J186,0)</f>
        <v>0</v>
      </c>
      <c r="BJ186" s="18" t="s">
        <v>82</v>
      </c>
      <c r="BK186" s="240">
        <f>ROUND(I186*H186,2)</f>
        <v>0</v>
      </c>
      <c r="BL186" s="18" t="s">
        <v>201</v>
      </c>
      <c r="BM186" s="239" t="s">
        <v>834</v>
      </c>
    </row>
    <row r="187" s="2" customFormat="1" ht="24.15" customHeight="1">
      <c r="A187" s="39"/>
      <c r="B187" s="40"/>
      <c r="C187" s="285" t="s">
        <v>75</v>
      </c>
      <c r="D187" s="285" t="s">
        <v>244</v>
      </c>
      <c r="E187" s="286" t="s">
        <v>2467</v>
      </c>
      <c r="F187" s="287" t="s">
        <v>2468</v>
      </c>
      <c r="G187" s="288" t="s">
        <v>1251</v>
      </c>
      <c r="H187" s="289">
        <v>11</v>
      </c>
      <c r="I187" s="290"/>
      <c r="J187" s="291">
        <f>ROUND(I187*H187,2)</f>
        <v>0</v>
      </c>
      <c r="K187" s="287" t="s">
        <v>1</v>
      </c>
      <c r="L187" s="292"/>
      <c r="M187" s="293" t="s">
        <v>1</v>
      </c>
      <c r="N187" s="294" t="s">
        <v>40</v>
      </c>
      <c r="O187" s="92"/>
      <c r="P187" s="237">
        <f>O187*H187</f>
        <v>0</v>
      </c>
      <c r="Q187" s="237">
        <v>0</v>
      </c>
      <c r="R187" s="237">
        <f>Q187*H187</f>
        <v>0</v>
      </c>
      <c r="S187" s="237">
        <v>0</v>
      </c>
      <c r="T187" s="238">
        <f>S187*H187</f>
        <v>0</v>
      </c>
      <c r="U187" s="39"/>
      <c r="V187" s="39"/>
      <c r="W187" s="39"/>
      <c r="X187" s="39"/>
      <c r="Y187" s="39"/>
      <c r="Z187" s="39"/>
      <c r="AA187" s="39"/>
      <c r="AB187" s="39"/>
      <c r="AC187" s="39"/>
      <c r="AD187" s="39"/>
      <c r="AE187" s="39"/>
      <c r="AR187" s="239" t="s">
        <v>239</v>
      </c>
      <c r="AT187" s="239" t="s">
        <v>244</v>
      </c>
      <c r="AU187" s="239" t="s">
        <v>84</v>
      </c>
      <c r="AY187" s="18" t="s">
        <v>194</v>
      </c>
      <c r="BE187" s="240">
        <f>IF(N187="základní",J187,0)</f>
        <v>0</v>
      </c>
      <c r="BF187" s="240">
        <f>IF(N187="snížená",J187,0)</f>
        <v>0</v>
      </c>
      <c r="BG187" s="240">
        <f>IF(N187="zákl. přenesená",J187,0)</f>
        <v>0</v>
      </c>
      <c r="BH187" s="240">
        <f>IF(N187="sníž. přenesená",J187,0)</f>
        <v>0</v>
      </c>
      <c r="BI187" s="240">
        <f>IF(N187="nulová",J187,0)</f>
        <v>0</v>
      </c>
      <c r="BJ187" s="18" t="s">
        <v>82</v>
      </c>
      <c r="BK187" s="240">
        <f>ROUND(I187*H187,2)</f>
        <v>0</v>
      </c>
      <c r="BL187" s="18" t="s">
        <v>201</v>
      </c>
      <c r="BM187" s="239" t="s">
        <v>843</v>
      </c>
    </row>
    <row r="188" s="2" customFormat="1" ht="16.5" customHeight="1">
      <c r="A188" s="39"/>
      <c r="B188" s="40"/>
      <c r="C188" s="285" t="s">
        <v>75</v>
      </c>
      <c r="D188" s="285" t="s">
        <v>244</v>
      </c>
      <c r="E188" s="286" t="s">
        <v>2469</v>
      </c>
      <c r="F188" s="287" t="s">
        <v>2470</v>
      </c>
      <c r="G188" s="288" t="s">
        <v>1251</v>
      </c>
      <c r="H188" s="289">
        <v>2</v>
      </c>
      <c r="I188" s="290"/>
      <c r="J188" s="291">
        <f>ROUND(I188*H188,2)</f>
        <v>0</v>
      </c>
      <c r="K188" s="287" t="s">
        <v>1</v>
      </c>
      <c r="L188" s="292"/>
      <c r="M188" s="293" t="s">
        <v>1</v>
      </c>
      <c r="N188" s="294" t="s">
        <v>40</v>
      </c>
      <c r="O188" s="92"/>
      <c r="P188" s="237">
        <f>O188*H188</f>
        <v>0</v>
      </c>
      <c r="Q188" s="237">
        <v>0</v>
      </c>
      <c r="R188" s="237">
        <f>Q188*H188</f>
        <v>0</v>
      </c>
      <c r="S188" s="237">
        <v>0</v>
      </c>
      <c r="T188" s="238">
        <f>S188*H188</f>
        <v>0</v>
      </c>
      <c r="U188" s="39"/>
      <c r="V188" s="39"/>
      <c r="W188" s="39"/>
      <c r="X188" s="39"/>
      <c r="Y188" s="39"/>
      <c r="Z188" s="39"/>
      <c r="AA188" s="39"/>
      <c r="AB188" s="39"/>
      <c r="AC188" s="39"/>
      <c r="AD188" s="39"/>
      <c r="AE188" s="39"/>
      <c r="AR188" s="239" t="s">
        <v>239</v>
      </c>
      <c r="AT188" s="239" t="s">
        <v>244</v>
      </c>
      <c r="AU188" s="239" t="s">
        <v>84</v>
      </c>
      <c r="AY188" s="18" t="s">
        <v>194</v>
      </c>
      <c r="BE188" s="240">
        <f>IF(N188="základní",J188,0)</f>
        <v>0</v>
      </c>
      <c r="BF188" s="240">
        <f>IF(N188="snížená",J188,0)</f>
        <v>0</v>
      </c>
      <c r="BG188" s="240">
        <f>IF(N188="zákl. přenesená",J188,0)</f>
        <v>0</v>
      </c>
      <c r="BH188" s="240">
        <f>IF(N188="sníž. přenesená",J188,0)</f>
        <v>0</v>
      </c>
      <c r="BI188" s="240">
        <f>IF(N188="nulová",J188,0)</f>
        <v>0</v>
      </c>
      <c r="BJ188" s="18" t="s">
        <v>82</v>
      </c>
      <c r="BK188" s="240">
        <f>ROUND(I188*H188,2)</f>
        <v>0</v>
      </c>
      <c r="BL188" s="18" t="s">
        <v>201</v>
      </c>
      <c r="BM188" s="239" t="s">
        <v>853</v>
      </c>
    </row>
    <row r="189" s="2" customFormat="1" ht="24.15" customHeight="1">
      <c r="A189" s="39"/>
      <c r="B189" s="40"/>
      <c r="C189" s="285" t="s">
        <v>75</v>
      </c>
      <c r="D189" s="285" t="s">
        <v>244</v>
      </c>
      <c r="E189" s="286" t="s">
        <v>2471</v>
      </c>
      <c r="F189" s="287" t="s">
        <v>2472</v>
      </c>
      <c r="G189" s="288" t="s">
        <v>1251</v>
      </c>
      <c r="H189" s="289">
        <v>1</v>
      </c>
      <c r="I189" s="290"/>
      <c r="J189" s="291">
        <f>ROUND(I189*H189,2)</f>
        <v>0</v>
      </c>
      <c r="K189" s="287" t="s">
        <v>1</v>
      </c>
      <c r="L189" s="292"/>
      <c r="M189" s="293" t="s">
        <v>1</v>
      </c>
      <c r="N189" s="294" t="s">
        <v>40</v>
      </c>
      <c r="O189" s="92"/>
      <c r="P189" s="237">
        <f>O189*H189</f>
        <v>0</v>
      </c>
      <c r="Q189" s="237">
        <v>0</v>
      </c>
      <c r="R189" s="237">
        <f>Q189*H189</f>
        <v>0</v>
      </c>
      <c r="S189" s="237">
        <v>0</v>
      </c>
      <c r="T189" s="238">
        <f>S189*H189</f>
        <v>0</v>
      </c>
      <c r="U189" s="39"/>
      <c r="V189" s="39"/>
      <c r="W189" s="39"/>
      <c r="X189" s="39"/>
      <c r="Y189" s="39"/>
      <c r="Z189" s="39"/>
      <c r="AA189" s="39"/>
      <c r="AB189" s="39"/>
      <c r="AC189" s="39"/>
      <c r="AD189" s="39"/>
      <c r="AE189" s="39"/>
      <c r="AR189" s="239" t="s">
        <v>239</v>
      </c>
      <c r="AT189" s="239" t="s">
        <v>244</v>
      </c>
      <c r="AU189" s="239" t="s">
        <v>84</v>
      </c>
      <c r="AY189" s="18" t="s">
        <v>194</v>
      </c>
      <c r="BE189" s="240">
        <f>IF(N189="základní",J189,0)</f>
        <v>0</v>
      </c>
      <c r="BF189" s="240">
        <f>IF(N189="snížená",J189,0)</f>
        <v>0</v>
      </c>
      <c r="BG189" s="240">
        <f>IF(N189="zákl. přenesená",J189,0)</f>
        <v>0</v>
      </c>
      <c r="BH189" s="240">
        <f>IF(N189="sníž. přenesená",J189,0)</f>
        <v>0</v>
      </c>
      <c r="BI189" s="240">
        <f>IF(N189="nulová",J189,0)</f>
        <v>0</v>
      </c>
      <c r="BJ189" s="18" t="s">
        <v>82</v>
      </c>
      <c r="BK189" s="240">
        <f>ROUND(I189*H189,2)</f>
        <v>0</v>
      </c>
      <c r="BL189" s="18" t="s">
        <v>201</v>
      </c>
      <c r="BM189" s="239" t="s">
        <v>864</v>
      </c>
    </row>
    <row r="190" s="12" customFormat="1" ht="25.92" customHeight="1">
      <c r="A190" s="12"/>
      <c r="B190" s="212"/>
      <c r="C190" s="213"/>
      <c r="D190" s="214" t="s">
        <v>74</v>
      </c>
      <c r="E190" s="215" t="s">
        <v>2473</v>
      </c>
      <c r="F190" s="215" t="s">
        <v>2474</v>
      </c>
      <c r="G190" s="213"/>
      <c r="H190" s="213"/>
      <c r="I190" s="216"/>
      <c r="J190" s="217">
        <f>BK190</f>
        <v>0</v>
      </c>
      <c r="K190" s="213"/>
      <c r="L190" s="218"/>
      <c r="M190" s="219"/>
      <c r="N190" s="220"/>
      <c r="O190" s="220"/>
      <c r="P190" s="221">
        <f>P191+P209+P220+P223</f>
        <v>0</v>
      </c>
      <c r="Q190" s="220"/>
      <c r="R190" s="221">
        <f>R191+R209+R220+R223</f>
        <v>0</v>
      </c>
      <c r="S190" s="220"/>
      <c r="T190" s="222">
        <f>T191+T209+T220+T223</f>
        <v>0</v>
      </c>
      <c r="U190" s="12"/>
      <c r="V190" s="12"/>
      <c r="W190" s="12"/>
      <c r="X190" s="12"/>
      <c r="Y190" s="12"/>
      <c r="Z190" s="12"/>
      <c r="AA190" s="12"/>
      <c r="AB190" s="12"/>
      <c r="AC190" s="12"/>
      <c r="AD190" s="12"/>
      <c r="AE190" s="12"/>
      <c r="AR190" s="223" t="s">
        <v>82</v>
      </c>
      <c r="AT190" s="224" t="s">
        <v>74</v>
      </c>
      <c r="AU190" s="224" t="s">
        <v>75</v>
      </c>
      <c r="AY190" s="223" t="s">
        <v>194</v>
      </c>
      <c r="BK190" s="225">
        <f>BK191+BK209+BK220+BK223</f>
        <v>0</v>
      </c>
    </row>
    <row r="191" s="12" customFormat="1" ht="22.8" customHeight="1">
      <c r="A191" s="12"/>
      <c r="B191" s="212"/>
      <c r="C191" s="213"/>
      <c r="D191" s="214" t="s">
        <v>74</v>
      </c>
      <c r="E191" s="226" t="s">
        <v>2475</v>
      </c>
      <c r="F191" s="226" t="s">
        <v>2379</v>
      </c>
      <c r="G191" s="213"/>
      <c r="H191" s="213"/>
      <c r="I191" s="216"/>
      <c r="J191" s="227">
        <f>BK191</f>
        <v>0</v>
      </c>
      <c r="K191" s="213"/>
      <c r="L191" s="218"/>
      <c r="M191" s="219"/>
      <c r="N191" s="220"/>
      <c r="O191" s="220"/>
      <c r="P191" s="221">
        <f>SUM(P192:P208)</f>
        <v>0</v>
      </c>
      <c r="Q191" s="220"/>
      <c r="R191" s="221">
        <f>SUM(R192:R208)</f>
        <v>0</v>
      </c>
      <c r="S191" s="220"/>
      <c r="T191" s="222">
        <f>SUM(T192:T208)</f>
        <v>0</v>
      </c>
      <c r="U191" s="12"/>
      <c r="V191" s="12"/>
      <c r="W191" s="12"/>
      <c r="X191" s="12"/>
      <c r="Y191" s="12"/>
      <c r="Z191" s="12"/>
      <c r="AA191" s="12"/>
      <c r="AB191" s="12"/>
      <c r="AC191" s="12"/>
      <c r="AD191" s="12"/>
      <c r="AE191" s="12"/>
      <c r="AR191" s="223" t="s">
        <v>82</v>
      </c>
      <c r="AT191" s="224" t="s">
        <v>74</v>
      </c>
      <c r="AU191" s="224" t="s">
        <v>82</v>
      </c>
      <c r="AY191" s="223" t="s">
        <v>194</v>
      </c>
      <c r="BK191" s="225">
        <f>SUM(BK192:BK208)</f>
        <v>0</v>
      </c>
    </row>
    <row r="192" s="2" customFormat="1" ht="33" customHeight="1">
      <c r="A192" s="39"/>
      <c r="B192" s="40"/>
      <c r="C192" s="228" t="s">
        <v>75</v>
      </c>
      <c r="D192" s="228" t="s">
        <v>196</v>
      </c>
      <c r="E192" s="229" t="s">
        <v>2380</v>
      </c>
      <c r="F192" s="230" t="s">
        <v>2381</v>
      </c>
      <c r="G192" s="231" t="s">
        <v>295</v>
      </c>
      <c r="H192" s="232">
        <v>1</v>
      </c>
      <c r="I192" s="233"/>
      <c r="J192" s="234">
        <f>ROUND(I192*H192,2)</f>
        <v>0</v>
      </c>
      <c r="K192" s="230" t="s">
        <v>1</v>
      </c>
      <c r="L192" s="45"/>
      <c r="M192" s="235" t="s">
        <v>1</v>
      </c>
      <c r="N192" s="236" t="s">
        <v>40</v>
      </c>
      <c r="O192" s="92"/>
      <c r="P192" s="237">
        <f>O192*H192</f>
        <v>0</v>
      </c>
      <c r="Q192" s="237">
        <v>0</v>
      </c>
      <c r="R192" s="237">
        <f>Q192*H192</f>
        <v>0</v>
      </c>
      <c r="S192" s="237">
        <v>0</v>
      </c>
      <c r="T192" s="238">
        <f>S192*H192</f>
        <v>0</v>
      </c>
      <c r="U192" s="39"/>
      <c r="V192" s="39"/>
      <c r="W192" s="39"/>
      <c r="X192" s="39"/>
      <c r="Y192" s="39"/>
      <c r="Z192" s="39"/>
      <c r="AA192" s="39"/>
      <c r="AB192" s="39"/>
      <c r="AC192" s="39"/>
      <c r="AD192" s="39"/>
      <c r="AE192" s="39"/>
      <c r="AR192" s="239" t="s">
        <v>201</v>
      </c>
      <c r="AT192" s="239" t="s">
        <v>196</v>
      </c>
      <c r="AU192" s="239" t="s">
        <v>84</v>
      </c>
      <c r="AY192" s="18" t="s">
        <v>194</v>
      </c>
      <c r="BE192" s="240">
        <f>IF(N192="základní",J192,0)</f>
        <v>0</v>
      </c>
      <c r="BF192" s="240">
        <f>IF(N192="snížená",J192,0)</f>
        <v>0</v>
      </c>
      <c r="BG192" s="240">
        <f>IF(N192="zákl. přenesená",J192,0)</f>
        <v>0</v>
      </c>
      <c r="BH192" s="240">
        <f>IF(N192="sníž. přenesená",J192,0)</f>
        <v>0</v>
      </c>
      <c r="BI192" s="240">
        <f>IF(N192="nulová",J192,0)</f>
        <v>0</v>
      </c>
      <c r="BJ192" s="18" t="s">
        <v>82</v>
      </c>
      <c r="BK192" s="240">
        <f>ROUND(I192*H192,2)</f>
        <v>0</v>
      </c>
      <c r="BL192" s="18" t="s">
        <v>201</v>
      </c>
      <c r="BM192" s="239" t="s">
        <v>2476</v>
      </c>
    </row>
    <row r="193" s="2" customFormat="1" ht="24.15" customHeight="1">
      <c r="A193" s="39"/>
      <c r="B193" s="40"/>
      <c r="C193" s="228" t="s">
        <v>75</v>
      </c>
      <c r="D193" s="228" t="s">
        <v>196</v>
      </c>
      <c r="E193" s="229" t="s">
        <v>2383</v>
      </c>
      <c r="F193" s="230" t="s">
        <v>2384</v>
      </c>
      <c r="G193" s="231" t="s">
        <v>295</v>
      </c>
      <c r="H193" s="232">
        <v>2</v>
      </c>
      <c r="I193" s="233"/>
      <c r="J193" s="234">
        <f>ROUND(I193*H193,2)</f>
        <v>0</v>
      </c>
      <c r="K193" s="230" t="s">
        <v>1</v>
      </c>
      <c r="L193" s="45"/>
      <c r="M193" s="235" t="s">
        <v>1</v>
      </c>
      <c r="N193" s="236" t="s">
        <v>40</v>
      </c>
      <c r="O193" s="92"/>
      <c r="P193" s="237">
        <f>O193*H193</f>
        <v>0</v>
      </c>
      <c r="Q193" s="237">
        <v>0</v>
      </c>
      <c r="R193" s="237">
        <f>Q193*H193</f>
        <v>0</v>
      </c>
      <c r="S193" s="237">
        <v>0</v>
      </c>
      <c r="T193" s="238">
        <f>S193*H193</f>
        <v>0</v>
      </c>
      <c r="U193" s="39"/>
      <c r="V193" s="39"/>
      <c r="W193" s="39"/>
      <c r="X193" s="39"/>
      <c r="Y193" s="39"/>
      <c r="Z193" s="39"/>
      <c r="AA193" s="39"/>
      <c r="AB193" s="39"/>
      <c r="AC193" s="39"/>
      <c r="AD193" s="39"/>
      <c r="AE193" s="39"/>
      <c r="AR193" s="239" t="s">
        <v>201</v>
      </c>
      <c r="AT193" s="239" t="s">
        <v>196</v>
      </c>
      <c r="AU193" s="239" t="s">
        <v>84</v>
      </c>
      <c r="AY193" s="18" t="s">
        <v>194</v>
      </c>
      <c r="BE193" s="240">
        <f>IF(N193="základní",J193,0)</f>
        <v>0</v>
      </c>
      <c r="BF193" s="240">
        <f>IF(N193="snížená",J193,0)</f>
        <v>0</v>
      </c>
      <c r="BG193" s="240">
        <f>IF(N193="zákl. přenesená",J193,0)</f>
        <v>0</v>
      </c>
      <c r="BH193" s="240">
        <f>IF(N193="sníž. přenesená",J193,0)</f>
        <v>0</v>
      </c>
      <c r="BI193" s="240">
        <f>IF(N193="nulová",J193,0)</f>
        <v>0</v>
      </c>
      <c r="BJ193" s="18" t="s">
        <v>82</v>
      </c>
      <c r="BK193" s="240">
        <f>ROUND(I193*H193,2)</f>
        <v>0</v>
      </c>
      <c r="BL193" s="18" t="s">
        <v>201</v>
      </c>
      <c r="BM193" s="239" t="s">
        <v>885</v>
      </c>
    </row>
    <row r="194" s="2" customFormat="1" ht="24.15" customHeight="1">
      <c r="A194" s="39"/>
      <c r="B194" s="40"/>
      <c r="C194" s="228" t="s">
        <v>75</v>
      </c>
      <c r="D194" s="228" t="s">
        <v>196</v>
      </c>
      <c r="E194" s="229" t="s">
        <v>2386</v>
      </c>
      <c r="F194" s="230" t="s">
        <v>2387</v>
      </c>
      <c r="G194" s="231" t="s">
        <v>295</v>
      </c>
      <c r="H194" s="232">
        <v>3</v>
      </c>
      <c r="I194" s="233"/>
      <c r="J194" s="234">
        <f>ROUND(I194*H194,2)</f>
        <v>0</v>
      </c>
      <c r="K194" s="230" t="s">
        <v>1</v>
      </c>
      <c r="L194" s="45"/>
      <c r="M194" s="235" t="s">
        <v>1</v>
      </c>
      <c r="N194" s="236" t="s">
        <v>40</v>
      </c>
      <c r="O194" s="92"/>
      <c r="P194" s="237">
        <f>O194*H194</f>
        <v>0</v>
      </c>
      <c r="Q194" s="237">
        <v>0</v>
      </c>
      <c r="R194" s="237">
        <f>Q194*H194</f>
        <v>0</v>
      </c>
      <c r="S194" s="237">
        <v>0</v>
      </c>
      <c r="T194" s="238">
        <f>S194*H194</f>
        <v>0</v>
      </c>
      <c r="U194" s="39"/>
      <c r="V194" s="39"/>
      <c r="W194" s="39"/>
      <c r="X194" s="39"/>
      <c r="Y194" s="39"/>
      <c r="Z194" s="39"/>
      <c r="AA194" s="39"/>
      <c r="AB194" s="39"/>
      <c r="AC194" s="39"/>
      <c r="AD194" s="39"/>
      <c r="AE194" s="39"/>
      <c r="AR194" s="239" t="s">
        <v>201</v>
      </c>
      <c r="AT194" s="239" t="s">
        <v>196</v>
      </c>
      <c r="AU194" s="239" t="s">
        <v>84</v>
      </c>
      <c r="AY194" s="18" t="s">
        <v>194</v>
      </c>
      <c r="BE194" s="240">
        <f>IF(N194="základní",J194,0)</f>
        <v>0</v>
      </c>
      <c r="BF194" s="240">
        <f>IF(N194="snížená",J194,0)</f>
        <v>0</v>
      </c>
      <c r="BG194" s="240">
        <f>IF(N194="zákl. přenesená",J194,0)</f>
        <v>0</v>
      </c>
      <c r="BH194" s="240">
        <f>IF(N194="sníž. přenesená",J194,0)</f>
        <v>0</v>
      </c>
      <c r="BI194" s="240">
        <f>IF(N194="nulová",J194,0)</f>
        <v>0</v>
      </c>
      <c r="BJ194" s="18" t="s">
        <v>82</v>
      </c>
      <c r="BK194" s="240">
        <f>ROUND(I194*H194,2)</f>
        <v>0</v>
      </c>
      <c r="BL194" s="18" t="s">
        <v>201</v>
      </c>
      <c r="BM194" s="239" t="s">
        <v>895</v>
      </c>
    </row>
    <row r="195" s="2" customFormat="1" ht="24.15" customHeight="1">
      <c r="A195" s="39"/>
      <c r="B195" s="40"/>
      <c r="C195" s="228" t="s">
        <v>75</v>
      </c>
      <c r="D195" s="228" t="s">
        <v>196</v>
      </c>
      <c r="E195" s="229" t="s">
        <v>2389</v>
      </c>
      <c r="F195" s="230" t="s">
        <v>2390</v>
      </c>
      <c r="G195" s="231" t="s">
        <v>295</v>
      </c>
      <c r="H195" s="232">
        <v>16</v>
      </c>
      <c r="I195" s="233"/>
      <c r="J195" s="234">
        <f>ROUND(I195*H195,2)</f>
        <v>0</v>
      </c>
      <c r="K195" s="230" t="s">
        <v>1</v>
      </c>
      <c r="L195" s="45"/>
      <c r="M195" s="235" t="s">
        <v>1</v>
      </c>
      <c r="N195" s="236" t="s">
        <v>40</v>
      </c>
      <c r="O195" s="92"/>
      <c r="P195" s="237">
        <f>O195*H195</f>
        <v>0</v>
      </c>
      <c r="Q195" s="237">
        <v>0</v>
      </c>
      <c r="R195" s="237">
        <f>Q195*H195</f>
        <v>0</v>
      </c>
      <c r="S195" s="237">
        <v>0</v>
      </c>
      <c r="T195" s="238">
        <f>S195*H195</f>
        <v>0</v>
      </c>
      <c r="U195" s="39"/>
      <c r="V195" s="39"/>
      <c r="W195" s="39"/>
      <c r="X195" s="39"/>
      <c r="Y195" s="39"/>
      <c r="Z195" s="39"/>
      <c r="AA195" s="39"/>
      <c r="AB195" s="39"/>
      <c r="AC195" s="39"/>
      <c r="AD195" s="39"/>
      <c r="AE195" s="39"/>
      <c r="AR195" s="239" t="s">
        <v>201</v>
      </c>
      <c r="AT195" s="239" t="s">
        <v>196</v>
      </c>
      <c r="AU195" s="239" t="s">
        <v>84</v>
      </c>
      <c r="AY195" s="18" t="s">
        <v>194</v>
      </c>
      <c r="BE195" s="240">
        <f>IF(N195="základní",J195,0)</f>
        <v>0</v>
      </c>
      <c r="BF195" s="240">
        <f>IF(N195="snížená",J195,0)</f>
        <v>0</v>
      </c>
      <c r="BG195" s="240">
        <f>IF(N195="zákl. přenesená",J195,0)</f>
        <v>0</v>
      </c>
      <c r="BH195" s="240">
        <f>IF(N195="sníž. přenesená",J195,0)</f>
        <v>0</v>
      </c>
      <c r="BI195" s="240">
        <f>IF(N195="nulová",J195,0)</f>
        <v>0</v>
      </c>
      <c r="BJ195" s="18" t="s">
        <v>82</v>
      </c>
      <c r="BK195" s="240">
        <f>ROUND(I195*H195,2)</f>
        <v>0</v>
      </c>
      <c r="BL195" s="18" t="s">
        <v>201</v>
      </c>
      <c r="BM195" s="239" t="s">
        <v>903</v>
      </c>
    </row>
    <row r="196" s="2" customFormat="1" ht="33" customHeight="1">
      <c r="A196" s="39"/>
      <c r="B196" s="40"/>
      <c r="C196" s="228" t="s">
        <v>75</v>
      </c>
      <c r="D196" s="228" t="s">
        <v>196</v>
      </c>
      <c r="E196" s="229" t="s">
        <v>2392</v>
      </c>
      <c r="F196" s="230" t="s">
        <v>2393</v>
      </c>
      <c r="G196" s="231" t="s">
        <v>295</v>
      </c>
      <c r="H196" s="232">
        <v>10</v>
      </c>
      <c r="I196" s="233"/>
      <c r="J196" s="234">
        <f>ROUND(I196*H196,2)</f>
        <v>0</v>
      </c>
      <c r="K196" s="230" t="s">
        <v>1</v>
      </c>
      <c r="L196" s="45"/>
      <c r="M196" s="235" t="s">
        <v>1</v>
      </c>
      <c r="N196" s="236" t="s">
        <v>40</v>
      </c>
      <c r="O196" s="92"/>
      <c r="P196" s="237">
        <f>O196*H196</f>
        <v>0</v>
      </c>
      <c r="Q196" s="237">
        <v>0</v>
      </c>
      <c r="R196" s="237">
        <f>Q196*H196</f>
        <v>0</v>
      </c>
      <c r="S196" s="237">
        <v>0</v>
      </c>
      <c r="T196" s="238">
        <f>S196*H196</f>
        <v>0</v>
      </c>
      <c r="U196" s="39"/>
      <c r="V196" s="39"/>
      <c r="W196" s="39"/>
      <c r="X196" s="39"/>
      <c r="Y196" s="39"/>
      <c r="Z196" s="39"/>
      <c r="AA196" s="39"/>
      <c r="AB196" s="39"/>
      <c r="AC196" s="39"/>
      <c r="AD196" s="39"/>
      <c r="AE196" s="39"/>
      <c r="AR196" s="239" t="s">
        <v>201</v>
      </c>
      <c r="AT196" s="239" t="s">
        <v>196</v>
      </c>
      <c r="AU196" s="239" t="s">
        <v>84</v>
      </c>
      <c r="AY196" s="18" t="s">
        <v>194</v>
      </c>
      <c r="BE196" s="240">
        <f>IF(N196="základní",J196,0)</f>
        <v>0</v>
      </c>
      <c r="BF196" s="240">
        <f>IF(N196="snížená",J196,0)</f>
        <v>0</v>
      </c>
      <c r="BG196" s="240">
        <f>IF(N196="zákl. přenesená",J196,0)</f>
        <v>0</v>
      </c>
      <c r="BH196" s="240">
        <f>IF(N196="sníž. přenesená",J196,0)</f>
        <v>0</v>
      </c>
      <c r="BI196" s="240">
        <f>IF(N196="nulová",J196,0)</f>
        <v>0</v>
      </c>
      <c r="BJ196" s="18" t="s">
        <v>82</v>
      </c>
      <c r="BK196" s="240">
        <f>ROUND(I196*H196,2)</f>
        <v>0</v>
      </c>
      <c r="BL196" s="18" t="s">
        <v>201</v>
      </c>
      <c r="BM196" s="239" t="s">
        <v>914</v>
      </c>
    </row>
    <row r="197" s="2" customFormat="1" ht="49.05" customHeight="1">
      <c r="A197" s="39"/>
      <c r="B197" s="40"/>
      <c r="C197" s="228" t="s">
        <v>75</v>
      </c>
      <c r="D197" s="228" t="s">
        <v>196</v>
      </c>
      <c r="E197" s="229" t="s">
        <v>1091</v>
      </c>
      <c r="F197" s="230" t="s">
        <v>2395</v>
      </c>
      <c r="G197" s="231" t="s">
        <v>295</v>
      </c>
      <c r="H197" s="232">
        <v>1</v>
      </c>
      <c r="I197" s="233"/>
      <c r="J197" s="234">
        <f>ROUND(I197*H197,2)</f>
        <v>0</v>
      </c>
      <c r="K197" s="230" t="s">
        <v>1</v>
      </c>
      <c r="L197" s="45"/>
      <c r="M197" s="235" t="s">
        <v>1</v>
      </c>
      <c r="N197" s="236" t="s">
        <v>40</v>
      </c>
      <c r="O197" s="92"/>
      <c r="P197" s="237">
        <f>O197*H197</f>
        <v>0</v>
      </c>
      <c r="Q197" s="237">
        <v>0</v>
      </c>
      <c r="R197" s="237">
        <f>Q197*H197</f>
        <v>0</v>
      </c>
      <c r="S197" s="237">
        <v>0</v>
      </c>
      <c r="T197" s="238">
        <f>S197*H197</f>
        <v>0</v>
      </c>
      <c r="U197" s="39"/>
      <c r="V197" s="39"/>
      <c r="W197" s="39"/>
      <c r="X197" s="39"/>
      <c r="Y197" s="39"/>
      <c r="Z197" s="39"/>
      <c r="AA197" s="39"/>
      <c r="AB197" s="39"/>
      <c r="AC197" s="39"/>
      <c r="AD197" s="39"/>
      <c r="AE197" s="39"/>
      <c r="AR197" s="239" t="s">
        <v>201</v>
      </c>
      <c r="AT197" s="239" t="s">
        <v>196</v>
      </c>
      <c r="AU197" s="239" t="s">
        <v>84</v>
      </c>
      <c r="AY197" s="18" t="s">
        <v>194</v>
      </c>
      <c r="BE197" s="240">
        <f>IF(N197="základní",J197,0)</f>
        <v>0</v>
      </c>
      <c r="BF197" s="240">
        <f>IF(N197="snížená",J197,0)</f>
        <v>0</v>
      </c>
      <c r="BG197" s="240">
        <f>IF(N197="zákl. přenesená",J197,0)</f>
        <v>0</v>
      </c>
      <c r="BH197" s="240">
        <f>IF(N197="sníž. přenesená",J197,0)</f>
        <v>0</v>
      </c>
      <c r="BI197" s="240">
        <f>IF(N197="nulová",J197,0)</f>
        <v>0</v>
      </c>
      <c r="BJ197" s="18" t="s">
        <v>82</v>
      </c>
      <c r="BK197" s="240">
        <f>ROUND(I197*H197,2)</f>
        <v>0</v>
      </c>
      <c r="BL197" s="18" t="s">
        <v>201</v>
      </c>
      <c r="BM197" s="239" t="s">
        <v>924</v>
      </c>
    </row>
    <row r="198" s="2" customFormat="1" ht="24.15" customHeight="1">
      <c r="A198" s="39"/>
      <c r="B198" s="40"/>
      <c r="C198" s="228" t="s">
        <v>75</v>
      </c>
      <c r="D198" s="228" t="s">
        <v>196</v>
      </c>
      <c r="E198" s="229" t="s">
        <v>2397</v>
      </c>
      <c r="F198" s="230" t="s">
        <v>2398</v>
      </c>
      <c r="G198" s="231" t="s">
        <v>295</v>
      </c>
      <c r="H198" s="232">
        <v>3</v>
      </c>
      <c r="I198" s="233"/>
      <c r="J198" s="234">
        <f>ROUND(I198*H198,2)</f>
        <v>0</v>
      </c>
      <c r="K198" s="230" t="s">
        <v>1</v>
      </c>
      <c r="L198" s="45"/>
      <c r="M198" s="235" t="s">
        <v>1</v>
      </c>
      <c r="N198" s="236" t="s">
        <v>40</v>
      </c>
      <c r="O198" s="92"/>
      <c r="P198" s="237">
        <f>O198*H198</f>
        <v>0</v>
      </c>
      <c r="Q198" s="237">
        <v>0</v>
      </c>
      <c r="R198" s="237">
        <f>Q198*H198</f>
        <v>0</v>
      </c>
      <c r="S198" s="237">
        <v>0</v>
      </c>
      <c r="T198" s="238">
        <f>S198*H198</f>
        <v>0</v>
      </c>
      <c r="U198" s="39"/>
      <c r="V198" s="39"/>
      <c r="W198" s="39"/>
      <c r="X198" s="39"/>
      <c r="Y198" s="39"/>
      <c r="Z198" s="39"/>
      <c r="AA198" s="39"/>
      <c r="AB198" s="39"/>
      <c r="AC198" s="39"/>
      <c r="AD198" s="39"/>
      <c r="AE198" s="39"/>
      <c r="AR198" s="239" t="s">
        <v>201</v>
      </c>
      <c r="AT198" s="239" t="s">
        <v>196</v>
      </c>
      <c r="AU198" s="239" t="s">
        <v>84</v>
      </c>
      <c r="AY198" s="18" t="s">
        <v>194</v>
      </c>
      <c r="BE198" s="240">
        <f>IF(N198="základní",J198,0)</f>
        <v>0</v>
      </c>
      <c r="BF198" s="240">
        <f>IF(N198="snížená",J198,0)</f>
        <v>0</v>
      </c>
      <c r="BG198" s="240">
        <f>IF(N198="zákl. přenesená",J198,0)</f>
        <v>0</v>
      </c>
      <c r="BH198" s="240">
        <f>IF(N198="sníž. přenesená",J198,0)</f>
        <v>0</v>
      </c>
      <c r="BI198" s="240">
        <f>IF(N198="nulová",J198,0)</f>
        <v>0</v>
      </c>
      <c r="BJ198" s="18" t="s">
        <v>82</v>
      </c>
      <c r="BK198" s="240">
        <f>ROUND(I198*H198,2)</f>
        <v>0</v>
      </c>
      <c r="BL198" s="18" t="s">
        <v>201</v>
      </c>
      <c r="BM198" s="239" t="s">
        <v>934</v>
      </c>
    </row>
    <row r="199" s="2" customFormat="1" ht="33" customHeight="1">
      <c r="A199" s="39"/>
      <c r="B199" s="40"/>
      <c r="C199" s="228" t="s">
        <v>75</v>
      </c>
      <c r="D199" s="228" t="s">
        <v>196</v>
      </c>
      <c r="E199" s="229" t="s">
        <v>2400</v>
      </c>
      <c r="F199" s="230" t="s">
        <v>2401</v>
      </c>
      <c r="G199" s="231" t="s">
        <v>295</v>
      </c>
      <c r="H199" s="232">
        <v>1</v>
      </c>
      <c r="I199" s="233"/>
      <c r="J199" s="234">
        <f>ROUND(I199*H199,2)</f>
        <v>0</v>
      </c>
      <c r="K199" s="230" t="s">
        <v>1</v>
      </c>
      <c r="L199" s="45"/>
      <c r="M199" s="235" t="s">
        <v>1</v>
      </c>
      <c r="N199" s="236" t="s">
        <v>40</v>
      </c>
      <c r="O199" s="92"/>
      <c r="P199" s="237">
        <f>O199*H199</f>
        <v>0</v>
      </c>
      <c r="Q199" s="237">
        <v>0</v>
      </c>
      <c r="R199" s="237">
        <f>Q199*H199</f>
        <v>0</v>
      </c>
      <c r="S199" s="237">
        <v>0</v>
      </c>
      <c r="T199" s="238">
        <f>S199*H199</f>
        <v>0</v>
      </c>
      <c r="U199" s="39"/>
      <c r="V199" s="39"/>
      <c r="W199" s="39"/>
      <c r="X199" s="39"/>
      <c r="Y199" s="39"/>
      <c r="Z199" s="39"/>
      <c r="AA199" s="39"/>
      <c r="AB199" s="39"/>
      <c r="AC199" s="39"/>
      <c r="AD199" s="39"/>
      <c r="AE199" s="39"/>
      <c r="AR199" s="239" t="s">
        <v>201</v>
      </c>
      <c r="AT199" s="239" t="s">
        <v>196</v>
      </c>
      <c r="AU199" s="239" t="s">
        <v>84</v>
      </c>
      <c r="AY199" s="18" t="s">
        <v>194</v>
      </c>
      <c r="BE199" s="240">
        <f>IF(N199="základní",J199,0)</f>
        <v>0</v>
      </c>
      <c r="BF199" s="240">
        <f>IF(N199="snížená",J199,0)</f>
        <v>0</v>
      </c>
      <c r="BG199" s="240">
        <f>IF(N199="zákl. přenesená",J199,0)</f>
        <v>0</v>
      </c>
      <c r="BH199" s="240">
        <f>IF(N199="sníž. přenesená",J199,0)</f>
        <v>0</v>
      </c>
      <c r="BI199" s="240">
        <f>IF(N199="nulová",J199,0)</f>
        <v>0</v>
      </c>
      <c r="BJ199" s="18" t="s">
        <v>82</v>
      </c>
      <c r="BK199" s="240">
        <f>ROUND(I199*H199,2)</f>
        <v>0</v>
      </c>
      <c r="BL199" s="18" t="s">
        <v>201</v>
      </c>
      <c r="BM199" s="239" t="s">
        <v>2477</v>
      </c>
    </row>
    <row r="200" s="2" customFormat="1" ht="24.15" customHeight="1">
      <c r="A200" s="39"/>
      <c r="B200" s="40"/>
      <c r="C200" s="228" t="s">
        <v>75</v>
      </c>
      <c r="D200" s="228" t="s">
        <v>196</v>
      </c>
      <c r="E200" s="229" t="s">
        <v>2402</v>
      </c>
      <c r="F200" s="230" t="s">
        <v>2403</v>
      </c>
      <c r="G200" s="231" t="s">
        <v>295</v>
      </c>
      <c r="H200" s="232">
        <v>8</v>
      </c>
      <c r="I200" s="233"/>
      <c r="J200" s="234">
        <f>ROUND(I200*H200,2)</f>
        <v>0</v>
      </c>
      <c r="K200" s="230" t="s">
        <v>1</v>
      </c>
      <c r="L200" s="45"/>
      <c r="M200" s="235" t="s">
        <v>1</v>
      </c>
      <c r="N200" s="236" t="s">
        <v>40</v>
      </c>
      <c r="O200" s="92"/>
      <c r="P200" s="237">
        <f>O200*H200</f>
        <v>0</v>
      </c>
      <c r="Q200" s="237">
        <v>0</v>
      </c>
      <c r="R200" s="237">
        <f>Q200*H200</f>
        <v>0</v>
      </c>
      <c r="S200" s="237">
        <v>0</v>
      </c>
      <c r="T200" s="238">
        <f>S200*H200</f>
        <v>0</v>
      </c>
      <c r="U200" s="39"/>
      <c r="V200" s="39"/>
      <c r="W200" s="39"/>
      <c r="X200" s="39"/>
      <c r="Y200" s="39"/>
      <c r="Z200" s="39"/>
      <c r="AA200" s="39"/>
      <c r="AB200" s="39"/>
      <c r="AC200" s="39"/>
      <c r="AD200" s="39"/>
      <c r="AE200" s="39"/>
      <c r="AR200" s="239" t="s">
        <v>201</v>
      </c>
      <c r="AT200" s="239" t="s">
        <v>196</v>
      </c>
      <c r="AU200" s="239" t="s">
        <v>84</v>
      </c>
      <c r="AY200" s="18" t="s">
        <v>194</v>
      </c>
      <c r="BE200" s="240">
        <f>IF(N200="základní",J200,0)</f>
        <v>0</v>
      </c>
      <c r="BF200" s="240">
        <f>IF(N200="snížená",J200,0)</f>
        <v>0</v>
      </c>
      <c r="BG200" s="240">
        <f>IF(N200="zákl. přenesená",J200,0)</f>
        <v>0</v>
      </c>
      <c r="BH200" s="240">
        <f>IF(N200="sníž. přenesená",J200,0)</f>
        <v>0</v>
      </c>
      <c r="BI200" s="240">
        <f>IF(N200="nulová",J200,0)</f>
        <v>0</v>
      </c>
      <c r="BJ200" s="18" t="s">
        <v>82</v>
      </c>
      <c r="BK200" s="240">
        <f>ROUND(I200*H200,2)</f>
        <v>0</v>
      </c>
      <c r="BL200" s="18" t="s">
        <v>201</v>
      </c>
      <c r="BM200" s="239" t="s">
        <v>2478</v>
      </c>
    </row>
    <row r="201" s="2" customFormat="1" ht="24.15" customHeight="1">
      <c r="A201" s="39"/>
      <c r="B201" s="40"/>
      <c r="C201" s="228" t="s">
        <v>75</v>
      </c>
      <c r="D201" s="228" t="s">
        <v>196</v>
      </c>
      <c r="E201" s="229" t="s">
        <v>2404</v>
      </c>
      <c r="F201" s="230" t="s">
        <v>2405</v>
      </c>
      <c r="G201" s="231" t="s">
        <v>295</v>
      </c>
      <c r="H201" s="232">
        <v>2</v>
      </c>
      <c r="I201" s="233"/>
      <c r="J201" s="234">
        <f>ROUND(I201*H201,2)</f>
        <v>0</v>
      </c>
      <c r="K201" s="230" t="s">
        <v>1</v>
      </c>
      <c r="L201" s="45"/>
      <c r="M201" s="235" t="s">
        <v>1</v>
      </c>
      <c r="N201" s="236" t="s">
        <v>40</v>
      </c>
      <c r="O201" s="92"/>
      <c r="P201" s="237">
        <f>O201*H201</f>
        <v>0</v>
      </c>
      <c r="Q201" s="237">
        <v>0</v>
      </c>
      <c r="R201" s="237">
        <f>Q201*H201</f>
        <v>0</v>
      </c>
      <c r="S201" s="237">
        <v>0</v>
      </c>
      <c r="T201" s="238">
        <f>S201*H201</f>
        <v>0</v>
      </c>
      <c r="U201" s="39"/>
      <c r="V201" s="39"/>
      <c r="W201" s="39"/>
      <c r="X201" s="39"/>
      <c r="Y201" s="39"/>
      <c r="Z201" s="39"/>
      <c r="AA201" s="39"/>
      <c r="AB201" s="39"/>
      <c r="AC201" s="39"/>
      <c r="AD201" s="39"/>
      <c r="AE201" s="39"/>
      <c r="AR201" s="239" t="s">
        <v>201</v>
      </c>
      <c r="AT201" s="239" t="s">
        <v>196</v>
      </c>
      <c r="AU201" s="239" t="s">
        <v>84</v>
      </c>
      <c r="AY201" s="18" t="s">
        <v>194</v>
      </c>
      <c r="BE201" s="240">
        <f>IF(N201="základní",J201,0)</f>
        <v>0</v>
      </c>
      <c r="BF201" s="240">
        <f>IF(N201="snížená",J201,0)</f>
        <v>0</v>
      </c>
      <c r="BG201" s="240">
        <f>IF(N201="zákl. přenesená",J201,0)</f>
        <v>0</v>
      </c>
      <c r="BH201" s="240">
        <f>IF(N201="sníž. přenesená",J201,0)</f>
        <v>0</v>
      </c>
      <c r="BI201" s="240">
        <f>IF(N201="nulová",J201,0)</f>
        <v>0</v>
      </c>
      <c r="BJ201" s="18" t="s">
        <v>82</v>
      </c>
      <c r="BK201" s="240">
        <f>ROUND(I201*H201,2)</f>
        <v>0</v>
      </c>
      <c r="BL201" s="18" t="s">
        <v>201</v>
      </c>
      <c r="BM201" s="239" t="s">
        <v>2479</v>
      </c>
    </row>
    <row r="202" s="2" customFormat="1" ht="24.15" customHeight="1">
      <c r="A202" s="39"/>
      <c r="B202" s="40"/>
      <c r="C202" s="228" t="s">
        <v>75</v>
      </c>
      <c r="D202" s="228" t="s">
        <v>196</v>
      </c>
      <c r="E202" s="229" t="s">
        <v>2406</v>
      </c>
      <c r="F202" s="230" t="s">
        <v>2407</v>
      </c>
      <c r="G202" s="231" t="s">
        <v>295</v>
      </c>
      <c r="H202" s="232">
        <v>1</v>
      </c>
      <c r="I202" s="233"/>
      <c r="J202" s="234">
        <f>ROUND(I202*H202,2)</f>
        <v>0</v>
      </c>
      <c r="K202" s="230" t="s">
        <v>1</v>
      </c>
      <c r="L202" s="45"/>
      <c r="M202" s="235" t="s">
        <v>1</v>
      </c>
      <c r="N202" s="236" t="s">
        <v>40</v>
      </c>
      <c r="O202" s="92"/>
      <c r="P202" s="237">
        <f>O202*H202</f>
        <v>0</v>
      </c>
      <c r="Q202" s="237">
        <v>0</v>
      </c>
      <c r="R202" s="237">
        <f>Q202*H202</f>
        <v>0</v>
      </c>
      <c r="S202" s="237">
        <v>0</v>
      </c>
      <c r="T202" s="238">
        <f>S202*H202</f>
        <v>0</v>
      </c>
      <c r="U202" s="39"/>
      <c r="V202" s="39"/>
      <c r="W202" s="39"/>
      <c r="X202" s="39"/>
      <c r="Y202" s="39"/>
      <c r="Z202" s="39"/>
      <c r="AA202" s="39"/>
      <c r="AB202" s="39"/>
      <c r="AC202" s="39"/>
      <c r="AD202" s="39"/>
      <c r="AE202" s="39"/>
      <c r="AR202" s="239" t="s">
        <v>201</v>
      </c>
      <c r="AT202" s="239" t="s">
        <v>196</v>
      </c>
      <c r="AU202" s="239" t="s">
        <v>84</v>
      </c>
      <c r="AY202" s="18" t="s">
        <v>194</v>
      </c>
      <c r="BE202" s="240">
        <f>IF(N202="základní",J202,0)</f>
        <v>0</v>
      </c>
      <c r="BF202" s="240">
        <f>IF(N202="snížená",J202,0)</f>
        <v>0</v>
      </c>
      <c r="BG202" s="240">
        <f>IF(N202="zákl. přenesená",J202,0)</f>
        <v>0</v>
      </c>
      <c r="BH202" s="240">
        <f>IF(N202="sníž. přenesená",J202,0)</f>
        <v>0</v>
      </c>
      <c r="BI202" s="240">
        <f>IF(N202="nulová",J202,0)</f>
        <v>0</v>
      </c>
      <c r="BJ202" s="18" t="s">
        <v>82</v>
      </c>
      <c r="BK202" s="240">
        <f>ROUND(I202*H202,2)</f>
        <v>0</v>
      </c>
      <c r="BL202" s="18" t="s">
        <v>201</v>
      </c>
      <c r="BM202" s="239" t="s">
        <v>970</v>
      </c>
    </row>
    <row r="203" s="2" customFormat="1" ht="24.15" customHeight="1">
      <c r="A203" s="39"/>
      <c r="B203" s="40"/>
      <c r="C203" s="228" t="s">
        <v>75</v>
      </c>
      <c r="D203" s="228" t="s">
        <v>196</v>
      </c>
      <c r="E203" s="229" t="s">
        <v>2409</v>
      </c>
      <c r="F203" s="230" t="s">
        <v>2410</v>
      </c>
      <c r="G203" s="231" t="s">
        <v>295</v>
      </c>
      <c r="H203" s="232">
        <v>1</v>
      </c>
      <c r="I203" s="233"/>
      <c r="J203" s="234">
        <f>ROUND(I203*H203,2)</f>
        <v>0</v>
      </c>
      <c r="K203" s="230" t="s">
        <v>1</v>
      </c>
      <c r="L203" s="45"/>
      <c r="M203" s="235" t="s">
        <v>1</v>
      </c>
      <c r="N203" s="236" t="s">
        <v>40</v>
      </c>
      <c r="O203" s="92"/>
      <c r="P203" s="237">
        <f>O203*H203</f>
        <v>0</v>
      </c>
      <c r="Q203" s="237">
        <v>0</v>
      </c>
      <c r="R203" s="237">
        <f>Q203*H203</f>
        <v>0</v>
      </c>
      <c r="S203" s="237">
        <v>0</v>
      </c>
      <c r="T203" s="238">
        <f>S203*H203</f>
        <v>0</v>
      </c>
      <c r="U203" s="39"/>
      <c r="V203" s="39"/>
      <c r="W203" s="39"/>
      <c r="X203" s="39"/>
      <c r="Y203" s="39"/>
      <c r="Z203" s="39"/>
      <c r="AA203" s="39"/>
      <c r="AB203" s="39"/>
      <c r="AC203" s="39"/>
      <c r="AD203" s="39"/>
      <c r="AE203" s="39"/>
      <c r="AR203" s="239" t="s">
        <v>201</v>
      </c>
      <c r="AT203" s="239" t="s">
        <v>196</v>
      </c>
      <c r="AU203" s="239" t="s">
        <v>84</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201</v>
      </c>
      <c r="BM203" s="239" t="s">
        <v>983</v>
      </c>
    </row>
    <row r="204" s="2" customFormat="1" ht="24.15" customHeight="1">
      <c r="A204" s="39"/>
      <c r="B204" s="40"/>
      <c r="C204" s="228" t="s">
        <v>75</v>
      </c>
      <c r="D204" s="228" t="s">
        <v>196</v>
      </c>
      <c r="E204" s="229" t="s">
        <v>2412</v>
      </c>
      <c r="F204" s="230" t="s">
        <v>2413</v>
      </c>
      <c r="G204" s="231" t="s">
        <v>295</v>
      </c>
      <c r="H204" s="232">
        <v>4</v>
      </c>
      <c r="I204" s="233"/>
      <c r="J204" s="234">
        <f>ROUND(I204*H204,2)</f>
        <v>0</v>
      </c>
      <c r="K204" s="230" t="s">
        <v>1</v>
      </c>
      <c r="L204" s="45"/>
      <c r="M204" s="235" t="s">
        <v>1</v>
      </c>
      <c r="N204" s="236" t="s">
        <v>40</v>
      </c>
      <c r="O204" s="92"/>
      <c r="P204" s="237">
        <f>O204*H204</f>
        <v>0</v>
      </c>
      <c r="Q204" s="237">
        <v>0</v>
      </c>
      <c r="R204" s="237">
        <f>Q204*H204</f>
        <v>0</v>
      </c>
      <c r="S204" s="237">
        <v>0</v>
      </c>
      <c r="T204" s="238">
        <f>S204*H204</f>
        <v>0</v>
      </c>
      <c r="U204" s="39"/>
      <c r="V204" s="39"/>
      <c r="W204" s="39"/>
      <c r="X204" s="39"/>
      <c r="Y204" s="39"/>
      <c r="Z204" s="39"/>
      <c r="AA204" s="39"/>
      <c r="AB204" s="39"/>
      <c r="AC204" s="39"/>
      <c r="AD204" s="39"/>
      <c r="AE204" s="39"/>
      <c r="AR204" s="239" t="s">
        <v>201</v>
      </c>
      <c r="AT204" s="239" t="s">
        <v>196</v>
      </c>
      <c r="AU204" s="239" t="s">
        <v>84</v>
      </c>
      <c r="AY204" s="18" t="s">
        <v>194</v>
      </c>
      <c r="BE204" s="240">
        <f>IF(N204="základní",J204,0)</f>
        <v>0</v>
      </c>
      <c r="BF204" s="240">
        <f>IF(N204="snížená",J204,0)</f>
        <v>0</v>
      </c>
      <c r="BG204" s="240">
        <f>IF(N204="zákl. přenesená",J204,0)</f>
        <v>0</v>
      </c>
      <c r="BH204" s="240">
        <f>IF(N204="sníž. přenesená",J204,0)</f>
        <v>0</v>
      </c>
      <c r="BI204" s="240">
        <f>IF(N204="nulová",J204,0)</f>
        <v>0</v>
      </c>
      <c r="BJ204" s="18" t="s">
        <v>82</v>
      </c>
      <c r="BK204" s="240">
        <f>ROUND(I204*H204,2)</f>
        <v>0</v>
      </c>
      <c r="BL204" s="18" t="s">
        <v>201</v>
      </c>
      <c r="BM204" s="239" t="s">
        <v>2480</v>
      </c>
    </row>
    <row r="205" s="2" customFormat="1" ht="24.15" customHeight="1">
      <c r="A205" s="39"/>
      <c r="B205" s="40"/>
      <c r="C205" s="228" t="s">
        <v>75</v>
      </c>
      <c r="D205" s="228" t="s">
        <v>196</v>
      </c>
      <c r="E205" s="229" t="s">
        <v>2414</v>
      </c>
      <c r="F205" s="230" t="s">
        <v>2415</v>
      </c>
      <c r="G205" s="231" t="s">
        <v>295</v>
      </c>
      <c r="H205" s="232">
        <v>12</v>
      </c>
      <c r="I205" s="233"/>
      <c r="J205" s="234">
        <f>ROUND(I205*H205,2)</f>
        <v>0</v>
      </c>
      <c r="K205" s="230" t="s">
        <v>1</v>
      </c>
      <c r="L205" s="45"/>
      <c r="M205" s="235" t="s">
        <v>1</v>
      </c>
      <c r="N205" s="236" t="s">
        <v>40</v>
      </c>
      <c r="O205" s="92"/>
      <c r="P205" s="237">
        <f>O205*H205</f>
        <v>0</v>
      </c>
      <c r="Q205" s="237">
        <v>0</v>
      </c>
      <c r="R205" s="237">
        <f>Q205*H205</f>
        <v>0</v>
      </c>
      <c r="S205" s="237">
        <v>0</v>
      </c>
      <c r="T205" s="238">
        <f>S205*H205</f>
        <v>0</v>
      </c>
      <c r="U205" s="39"/>
      <c r="V205" s="39"/>
      <c r="W205" s="39"/>
      <c r="X205" s="39"/>
      <c r="Y205" s="39"/>
      <c r="Z205" s="39"/>
      <c r="AA205" s="39"/>
      <c r="AB205" s="39"/>
      <c r="AC205" s="39"/>
      <c r="AD205" s="39"/>
      <c r="AE205" s="39"/>
      <c r="AR205" s="239" t="s">
        <v>201</v>
      </c>
      <c r="AT205" s="239" t="s">
        <v>196</v>
      </c>
      <c r="AU205" s="239" t="s">
        <v>84</v>
      </c>
      <c r="AY205" s="18" t="s">
        <v>194</v>
      </c>
      <c r="BE205" s="240">
        <f>IF(N205="základní",J205,0)</f>
        <v>0</v>
      </c>
      <c r="BF205" s="240">
        <f>IF(N205="snížená",J205,0)</f>
        <v>0</v>
      </c>
      <c r="BG205" s="240">
        <f>IF(N205="zákl. přenesená",J205,0)</f>
        <v>0</v>
      </c>
      <c r="BH205" s="240">
        <f>IF(N205="sníž. přenesená",J205,0)</f>
        <v>0</v>
      </c>
      <c r="BI205" s="240">
        <f>IF(N205="nulová",J205,0)</f>
        <v>0</v>
      </c>
      <c r="BJ205" s="18" t="s">
        <v>82</v>
      </c>
      <c r="BK205" s="240">
        <f>ROUND(I205*H205,2)</f>
        <v>0</v>
      </c>
      <c r="BL205" s="18" t="s">
        <v>201</v>
      </c>
      <c r="BM205" s="239" t="s">
        <v>2481</v>
      </c>
    </row>
    <row r="206" s="2" customFormat="1">
      <c r="A206" s="39"/>
      <c r="B206" s="40"/>
      <c r="C206" s="41"/>
      <c r="D206" s="243" t="s">
        <v>453</v>
      </c>
      <c r="E206" s="41"/>
      <c r="F206" s="295" t="s">
        <v>2416</v>
      </c>
      <c r="G206" s="41"/>
      <c r="H206" s="41"/>
      <c r="I206" s="296"/>
      <c r="J206" s="41"/>
      <c r="K206" s="41"/>
      <c r="L206" s="45"/>
      <c r="M206" s="297"/>
      <c r="N206" s="298"/>
      <c r="O206" s="92"/>
      <c r="P206" s="92"/>
      <c r="Q206" s="92"/>
      <c r="R206" s="92"/>
      <c r="S206" s="92"/>
      <c r="T206" s="93"/>
      <c r="U206" s="39"/>
      <c r="V206" s="39"/>
      <c r="W206" s="39"/>
      <c r="X206" s="39"/>
      <c r="Y206" s="39"/>
      <c r="Z206" s="39"/>
      <c r="AA206" s="39"/>
      <c r="AB206" s="39"/>
      <c r="AC206" s="39"/>
      <c r="AD206" s="39"/>
      <c r="AE206" s="39"/>
      <c r="AT206" s="18" t="s">
        <v>453</v>
      </c>
      <c r="AU206" s="18" t="s">
        <v>84</v>
      </c>
    </row>
    <row r="207" s="2" customFormat="1" ht="24.15" customHeight="1">
      <c r="A207" s="39"/>
      <c r="B207" s="40"/>
      <c r="C207" s="228" t="s">
        <v>75</v>
      </c>
      <c r="D207" s="228" t="s">
        <v>196</v>
      </c>
      <c r="E207" s="229" t="s">
        <v>2417</v>
      </c>
      <c r="F207" s="230" t="s">
        <v>2418</v>
      </c>
      <c r="G207" s="231" t="s">
        <v>295</v>
      </c>
      <c r="H207" s="232">
        <v>2</v>
      </c>
      <c r="I207" s="233"/>
      <c r="J207" s="234">
        <f>ROUND(I207*H207,2)</f>
        <v>0</v>
      </c>
      <c r="K207" s="230" t="s">
        <v>1</v>
      </c>
      <c r="L207" s="45"/>
      <c r="M207" s="235" t="s">
        <v>1</v>
      </c>
      <c r="N207" s="236" t="s">
        <v>40</v>
      </c>
      <c r="O207" s="92"/>
      <c r="P207" s="237">
        <f>O207*H207</f>
        <v>0</v>
      </c>
      <c r="Q207" s="237">
        <v>0</v>
      </c>
      <c r="R207" s="237">
        <f>Q207*H207</f>
        <v>0</v>
      </c>
      <c r="S207" s="237">
        <v>0</v>
      </c>
      <c r="T207" s="238">
        <f>S207*H207</f>
        <v>0</v>
      </c>
      <c r="U207" s="39"/>
      <c r="V207" s="39"/>
      <c r="W207" s="39"/>
      <c r="X207" s="39"/>
      <c r="Y207" s="39"/>
      <c r="Z207" s="39"/>
      <c r="AA207" s="39"/>
      <c r="AB207" s="39"/>
      <c r="AC207" s="39"/>
      <c r="AD207" s="39"/>
      <c r="AE207" s="39"/>
      <c r="AR207" s="239" t="s">
        <v>201</v>
      </c>
      <c r="AT207" s="239" t="s">
        <v>196</v>
      </c>
      <c r="AU207" s="239" t="s">
        <v>84</v>
      </c>
      <c r="AY207" s="18" t="s">
        <v>194</v>
      </c>
      <c r="BE207" s="240">
        <f>IF(N207="základní",J207,0)</f>
        <v>0</v>
      </c>
      <c r="BF207" s="240">
        <f>IF(N207="snížená",J207,0)</f>
        <v>0</v>
      </c>
      <c r="BG207" s="240">
        <f>IF(N207="zákl. přenesená",J207,0)</f>
        <v>0</v>
      </c>
      <c r="BH207" s="240">
        <f>IF(N207="sníž. přenesená",J207,0)</f>
        <v>0</v>
      </c>
      <c r="BI207" s="240">
        <f>IF(N207="nulová",J207,0)</f>
        <v>0</v>
      </c>
      <c r="BJ207" s="18" t="s">
        <v>82</v>
      </c>
      <c r="BK207" s="240">
        <f>ROUND(I207*H207,2)</f>
        <v>0</v>
      </c>
      <c r="BL207" s="18" t="s">
        <v>201</v>
      </c>
      <c r="BM207" s="239" t="s">
        <v>2482</v>
      </c>
    </row>
    <row r="208" s="2" customFormat="1">
      <c r="A208" s="39"/>
      <c r="B208" s="40"/>
      <c r="C208" s="41"/>
      <c r="D208" s="243" t="s">
        <v>453</v>
      </c>
      <c r="E208" s="41"/>
      <c r="F208" s="295" t="s">
        <v>2419</v>
      </c>
      <c r="G208" s="41"/>
      <c r="H208" s="41"/>
      <c r="I208" s="296"/>
      <c r="J208" s="41"/>
      <c r="K208" s="41"/>
      <c r="L208" s="45"/>
      <c r="M208" s="297"/>
      <c r="N208" s="298"/>
      <c r="O208" s="92"/>
      <c r="P208" s="92"/>
      <c r="Q208" s="92"/>
      <c r="R208" s="92"/>
      <c r="S208" s="92"/>
      <c r="T208" s="93"/>
      <c r="U208" s="39"/>
      <c r="V208" s="39"/>
      <c r="W208" s="39"/>
      <c r="X208" s="39"/>
      <c r="Y208" s="39"/>
      <c r="Z208" s="39"/>
      <c r="AA208" s="39"/>
      <c r="AB208" s="39"/>
      <c r="AC208" s="39"/>
      <c r="AD208" s="39"/>
      <c r="AE208" s="39"/>
      <c r="AT208" s="18" t="s">
        <v>453</v>
      </c>
      <c r="AU208" s="18" t="s">
        <v>84</v>
      </c>
    </row>
    <row r="209" s="12" customFormat="1" ht="22.8" customHeight="1">
      <c r="A209" s="12"/>
      <c r="B209" s="212"/>
      <c r="C209" s="213"/>
      <c r="D209" s="214" t="s">
        <v>74</v>
      </c>
      <c r="E209" s="226" t="s">
        <v>2483</v>
      </c>
      <c r="F209" s="226" t="s">
        <v>2484</v>
      </c>
      <c r="G209" s="213"/>
      <c r="H209" s="213"/>
      <c r="I209" s="216"/>
      <c r="J209" s="227">
        <f>BK209</f>
        <v>0</v>
      </c>
      <c r="K209" s="213"/>
      <c r="L209" s="218"/>
      <c r="M209" s="219"/>
      <c r="N209" s="220"/>
      <c r="O209" s="220"/>
      <c r="P209" s="221">
        <f>SUM(P210:P219)</f>
        <v>0</v>
      </c>
      <c r="Q209" s="220"/>
      <c r="R209" s="221">
        <f>SUM(R210:R219)</f>
        <v>0</v>
      </c>
      <c r="S209" s="220"/>
      <c r="T209" s="222">
        <f>SUM(T210:T219)</f>
        <v>0</v>
      </c>
      <c r="U209" s="12"/>
      <c r="V209" s="12"/>
      <c r="W209" s="12"/>
      <c r="X209" s="12"/>
      <c r="Y209" s="12"/>
      <c r="Z209" s="12"/>
      <c r="AA209" s="12"/>
      <c r="AB209" s="12"/>
      <c r="AC209" s="12"/>
      <c r="AD209" s="12"/>
      <c r="AE209" s="12"/>
      <c r="AR209" s="223" t="s">
        <v>82</v>
      </c>
      <c r="AT209" s="224" t="s">
        <v>74</v>
      </c>
      <c r="AU209" s="224" t="s">
        <v>82</v>
      </c>
      <c r="AY209" s="223" t="s">
        <v>194</v>
      </c>
      <c r="BK209" s="225">
        <f>SUM(BK210:BK219)</f>
        <v>0</v>
      </c>
    </row>
    <row r="210" s="2" customFormat="1" ht="24.15" customHeight="1">
      <c r="A210" s="39"/>
      <c r="B210" s="40"/>
      <c r="C210" s="228" t="s">
        <v>75</v>
      </c>
      <c r="D210" s="228" t="s">
        <v>196</v>
      </c>
      <c r="E210" s="229" t="s">
        <v>2485</v>
      </c>
      <c r="F210" s="230" t="s">
        <v>2486</v>
      </c>
      <c r="G210" s="231" t="s">
        <v>295</v>
      </c>
      <c r="H210" s="232">
        <v>1</v>
      </c>
      <c r="I210" s="233"/>
      <c r="J210" s="234">
        <f>ROUND(I210*H210,2)</f>
        <v>0</v>
      </c>
      <c r="K210" s="230" t="s">
        <v>1</v>
      </c>
      <c r="L210" s="45"/>
      <c r="M210" s="235" t="s">
        <v>1</v>
      </c>
      <c r="N210" s="236" t="s">
        <v>40</v>
      </c>
      <c r="O210" s="92"/>
      <c r="P210" s="237">
        <f>O210*H210</f>
        <v>0</v>
      </c>
      <c r="Q210" s="237">
        <v>0</v>
      </c>
      <c r="R210" s="237">
        <f>Q210*H210</f>
        <v>0</v>
      </c>
      <c r="S210" s="237">
        <v>0</v>
      </c>
      <c r="T210" s="238">
        <f>S210*H210</f>
        <v>0</v>
      </c>
      <c r="U210" s="39"/>
      <c r="V210" s="39"/>
      <c r="W210" s="39"/>
      <c r="X210" s="39"/>
      <c r="Y210" s="39"/>
      <c r="Z210" s="39"/>
      <c r="AA210" s="39"/>
      <c r="AB210" s="39"/>
      <c r="AC210" s="39"/>
      <c r="AD210" s="39"/>
      <c r="AE210" s="39"/>
      <c r="AR210" s="239" t="s">
        <v>201</v>
      </c>
      <c r="AT210" s="239" t="s">
        <v>196</v>
      </c>
      <c r="AU210" s="239" t="s">
        <v>84</v>
      </c>
      <c r="AY210" s="18" t="s">
        <v>194</v>
      </c>
      <c r="BE210" s="240">
        <f>IF(N210="základní",J210,0)</f>
        <v>0</v>
      </c>
      <c r="BF210" s="240">
        <f>IF(N210="snížená",J210,0)</f>
        <v>0</v>
      </c>
      <c r="BG210" s="240">
        <f>IF(N210="zákl. přenesená",J210,0)</f>
        <v>0</v>
      </c>
      <c r="BH210" s="240">
        <f>IF(N210="sníž. přenesená",J210,0)</f>
        <v>0</v>
      </c>
      <c r="BI210" s="240">
        <f>IF(N210="nulová",J210,0)</f>
        <v>0</v>
      </c>
      <c r="BJ210" s="18" t="s">
        <v>82</v>
      </c>
      <c r="BK210" s="240">
        <f>ROUND(I210*H210,2)</f>
        <v>0</v>
      </c>
      <c r="BL210" s="18" t="s">
        <v>201</v>
      </c>
      <c r="BM210" s="239" t="s">
        <v>1403</v>
      </c>
    </row>
    <row r="211" s="2" customFormat="1" ht="24.15" customHeight="1">
      <c r="A211" s="39"/>
      <c r="B211" s="40"/>
      <c r="C211" s="228" t="s">
        <v>75</v>
      </c>
      <c r="D211" s="228" t="s">
        <v>196</v>
      </c>
      <c r="E211" s="229" t="s">
        <v>2487</v>
      </c>
      <c r="F211" s="230" t="s">
        <v>2488</v>
      </c>
      <c r="G211" s="231" t="s">
        <v>295</v>
      </c>
      <c r="H211" s="232">
        <v>1</v>
      </c>
      <c r="I211" s="233"/>
      <c r="J211" s="234">
        <f>ROUND(I211*H211,2)</f>
        <v>0</v>
      </c>
      <c r="K211" s="230" t="s">
        <v>1</v>
      </c>
      <c r="L211" s="45"/>
      <c r="M211" s="235" t="s">
        <v>1</v>
      </c>
      <c r="N211" s="236" t="s">
        <v>40</v>
      </c>
      <c r="O211" s="92"/>
      <c r="P211" s="237">
        <f>O211*H211</f>
        <v>0</v>
      </c>
      <c r="Q211" s="237">
        <v>0</v>
      </c>
      <c r="R211" s="237">
        <f>Q211*H211</f>
        <v>0</v>
      </c>
      <c r="S211" s="237">
        <v>0</v>
      </c>
      <c r="T211" s="238">
        <f>S211*H211</f>
        <v>0</v>
      </c>
      <c r="U211" s="39"/>
      <c r="V211" s="39"/>
      <c r="W211" s="39"/>
      <c r="X211" s="39"/>
      <c r="Y211" s="39"/>
      <c r="Z211" s="39"/>
      <c r="AA211" s="39"/>
      <c r="AB211" s="39"/>
      <c r="AC211" s="39"/>
      <c r="AD211" s="39"/>
      <c r="AE211" s="39"/>
      <c r="AR211" s="239" t="s">
        <v>201</v>
      </c>
      <c r="AT211" s="239" t="s">
        <v>196</v>
      </c>
      <c r="AU211" s="239" t="s">
        <v>84</v>
      </c>
      <c r="AY211" s="18" t="s">
        <v>194</v>
      </c>
      <c r="BE211" s="240">
        <f>IF(N211="základní",J211,0)</f>
        <v>0</v>
      </c>
      <c r="BF211" s="240">
        <f>IF(N211="snížená",J211,0)</f>
        <v>0</v>
      </c>
      <c r="BG211" s="240">
        <f>IF(N211="zákl. přenesená",J211,0)</f>
        <v>0</v>
      </c>
      <c r="BH211" s="240">
        <f>IF(N211="sníž. přenesená",J211,0)</f>
        <v>0</v>
      </c>
      <c r="BI211" s="240">
        <f>IF(N211="nulová",J211,0)</f>
        <v>0</v>
      </c>
      <c r="BJ211" s="18" t="s">
        <v>82</v>
      </c>
      <c r="BK211" s="240">
        <f>ROUND(I211*H211,2)</f>
        <v>0</v>
      </c>
      <c r="BL211" s="18" t="s">
        <v>201</v>
      </c>
      <c r="BM211" s="239" t="s">
        <v>1406</v>
      </c>
    </row>
    <row r="212" s="2" customFormat="1" ht="24.15" customHeight="1">
      <c r="A212" s="39"/>
      <c r="B212" s="40"/>
      <c r="C212" s="228" t="s">
        <v>75</v>
      </c>
      <c r="D212" s="228" t="s">
        <v>196</v>
      </c>
      <c r="E212" s="229" t="s">
        <v>2489</v>
      </c>
      <c r="F212" s="230" t="s">
        <v>2490</v>
      </c>
      <c r="G212" s="231" t="s">
        <v>295</v>
      </c>
      <c r="H212" s="232">
        <v>4</v>
      </c>
      <c r="I212" s="233"/>
      <c r="J212" s="234">
        <f>ROUND(I212*H212,2)</f>
        <v>0</v>
      </c>
      <c r="K212" s="230" t="s">
        <v>1</v>
      </c>
      <c r="L212" s="45"/>
      <c r="M212" s="235" t="s">
        <v>1</v>
      </c>
      <c r="N212" s="236" t="s">
        <v>40</v>
      </c>
      <c r="O212" s="92"/>
      <c r="P212" s="237">
        <f>O212*H212</f>
        <v>0</v>
      </c>
      <c r="Q212" s="237">
        <v>0</v>
      </c>
      <c r="R212" s="237">
        <f>Q212*H212</f>
        <v>0</v>
      </c>
      <c r="S212" s="237">
        <v>0</v>
      </c>
      <c r="T212" s="238">
        <f>S212*H212</f>
        <v>0</v>
      </c>
      <c r="U212" s="39"/>
      <c r="V212" s="39"/>
      <c r="W212" s="39"/>
      <c r="X212" s="39"/>
      <c r="Y212" s="39"/>
      <c r="Z212" s="39"/>
      <c r="AA212" s="39"/>
      <c r="AB212" s="39"/>
      <c r="AC212" s="39"/>
      <c r="AD212" s="39"/>
      <c r="AE212" s="39"/>
      <c r="AR212" s="239" t="s">
        <v>201</v>
      </c>
      <c r="AT212" s="239" t="s">
        <v>196</v>
      </c>
      <c r="AU212" s="239" t="s">
        <v>84</v>
      </c>
      <c r="AY212" s="18" t="s">
        <v>194</v>
      </c>
      <c r="BE212" s="240">
        <f>IF(N212="základní",J212,0)</f>
        <v>0</v>
      </c>
      <c r="BF212" s="240">
        <f>IF(N212="snížená",J212,0)</f>
        <v>0</v>
      </c>
      <c r="BG212" s="240">
        <f>IF(N212="zákl. přenesená",J212,0)</f>
        <v>0</v>
      </c>
      <c r="BH212" s="240">
        <f>IF(N212="sníž. přenesená",J212,0)</f>
        <v>0</v>
      </c>
      <c r="BI212" s="240">
        <f>IF(N212="nulová",J212,0)</f>
        <v>0</v>
      </c>
      <c r="BJ212" s="18" t="s">
        <v>82</v>
      </c>
      <c r="BK212" s="240">
        <f>ROUND(I212*H212,2)</f>
        <v>0</v>
      </c>
      <c r="BL212" s="18" t="s">
        <v>201</v>
      </c>
      <c r="BM212" s="239" t="s">
        <v>1409</v>
      </c>
    </row>
    <row r="213" s="2" customFormat="1" ht="24.15" customHeight="1">
      <c r="A213" s="39"/>
      <c r="B213" s="40"/>
      <c r="C213" s="228" t="s">
        <v>75</v>
      </c>
      <c r="D213" s="228" t="s">
        <v>196</v>
      </c>
      <c r="E213" s="229" t="s">
        <v>2491</v>
      </c>
      <c r="F213" s="230" t="s">
        <v>2492</v>
      </c>
      <c r="G213" s="231" t="s">
        <v>295</v>
      </c>
      <c r="H213" s="232">
        <v>2</v>
      </c>
      <c r="I213" s="233"/>
      <c r="J213" s="234">
        <f>ROUND(I213*H213,2)</f>
        <v>0</v>
      </c>
      <c r="K213" s="230" t="s">
        <v>1</v>
      </c>
      <c r="L213" s="45"/>
      <c r="M213" s="235" t="s">
        <v>1</v>
      </c>
      <c r="N213" s="236" t="s">
        <v>40</v>
      </c>
      <c r="O213" s="92"/>
      <c r="P213" s="237">
        <f>O213*H213</f>
        <v>0</v>
      </c>
      <c r="Q213" s="237">
        <v>0</v>
      </c>
      <c r="R213" s="237">
        <f>Q213*H213</f>
        <v>0</v>
      </c>
      <c r="S213" s="237">
        <v>0</v>
      </c>
      <c r="T213" s="238">
        <f>S213*H213</f>
        <v>0</v>
      </c>
      <c r="U213" s="39"/>
      <c r="V213" s="39"/>
      <c r="W213" s="39"/>
      <c r="X213" s="39"/>
      <c r="Y213" s="39"/>
      <c r="Z213" s="39"/>
      <c r="AA213" s="39"/>
      <c r="AB213" s="39"/>
      <c r="AC213" s="39"/>
      <c r="AD213" s="39"/>
      <c r="AE213" s="39"/>
      <c r="AR213" s="239" t="s">
        <v>201</v>
      </c>
      <c r="AT213" s="239" t="s">
        <v>196</v>
      </c>
      <c r="AU213" s="239" t="s">
        <v>84</v>
      </c>
      <c r="AY213" s="18" t="s">
        <v>194</v>
      </c>
      <c r="BE213" s="240">
        <f>IF(N213="základní",J213,0)</f>
        <v>0</v>
      </c>
      <c r="BF213" s="240">
        <f>IF(N213="snížená",J213,0)</f>
        <v>0</v>
      </c>
      <c r="BG213" s="240">
        <f>IF(N213="zákl. přenesená",J213,0)</f>
        <v>0</v>
      </c>
      <c r="BH213" s="240">
        <f>IF(N213="sníž. přenesená",J213,0)</f>
        <v>0</v>
      </c>
      <c r="BI213" s="240">
        <f>IF(N213="nulová",J213,0)</f>
        <v>0</v>
      </c>
      <c r="BJ213" s="18" t="s">
        <v>82</v>
      </c>
      <c r="BK213" s="240">
        <f>ROUND(I213*H213,2)</f>
        <v>0</v>
      </c>
      <c r="BL213" s="18" t="s">
        <v>201</v>
      </c>
      <c r="BM213" s="239" t="s">
        <v>1412</v>
      </c>
    </row>
    <row r="214" s="2" customFormat="1" ht="24.15" customHeight="1">
      <c r="A214" s="39"/>
      <c r="B214" s="40"/>
      <c r="C214" s="228" t="s">
        <v>75</v>
      </c>
      <c r="D214" s="228" t="s">
        <v>196</v>
      </c>
      <c r="E214" s="229" t="s">
        <v>2493</v>
      </c>
      <c r="F214" s="230" t="s">
        <v>2494</v>
      </c>
      <c r="G214" s="231" t="s">
        <v>295</v>
      </c>
      <c r="H214" s="232">
        <v>8</v>
      </c>
      <c r="I214" s="233"/>
      <c r="J214" s="234">
        <f>ROUND(I214*H214,2)</f>
        <v>0</v>
      </c>
      <c r="K214" s="230" t="s">
        <v>1</v>
      </c>
      <c r="L214" s="45"/>
      <c r="M214" s="235" t="s">
        <v>1</v>
      </c>
      <c r="N214" s="236" t="s">
        <v>40</v>
      </c>
      <c r="O214" s="92"/>
      <c r="P214" s="237">
        <f>O214*H214</f>
        <v>0</v>
      </c>
      <c r="Q214" s="237">
        <v>0</v>
      </c>
      <c r="R214" s="237">
        <f>Q214*H214</f>
        <v>0</v>
      </c>
      <c r="S214" s="237">
        <v>0</v>
      </c>
      <c r="T214" s="238">
        <f>S214*H214</f>
        <v>0</v>
      </c>
      <c r="U214" s="39"/>
      <c r="V214" s="39"/>
      <c r="W214" s="39"/>
      <c r="X214" s="39"/>
      <c r="Y214" s="39"/>
      <c r="Z214" s="39"/>
      <c r="AA214" s="39"/>
      <c r="AB214" s="39"/>
      <c r="AC214" s="39"/>
      <c r="AD214" s="39"/>
      <c r="AE214" s="39"/>
      <c r="AR214" s="239" t="s">
        <v>201</v>
      </c>
      <c r="AT214" s="239" t="s">
        <v>196</v>
      </c>
      <c r="AU214" s="239" t="s">
        <v>84</v>
      </c>
      <c r="AY214" s="18" t="s">
        <v>194</v>
      </c>
      <c r="BE214" s="240">
        <f>IF(N214="základní",J214,0)</f>
        <v>0</v>
      </c>
      <c r="BF214" s="240">
        <f>IF(N214="snížená",J214,0)</f>
        <v>0</v>
      </c>
      <c r="BG214" s="240">
        <f>IF(N214="zákl. přenesená",J214,0)</f>
        <v>0</v>
      </c>
      <c r="BH214" s="240">
        <f>IF(N214="sníž. přenesená",J214,0)</f>
        <v>0</v>
      </c>
      <c r="BI214" s="240">
        <f>IF(N214="nulová",J214,0)</f>
        <v>0</v>
      </c>
      <c r="BJ214" s="18" t="s">
        <v>82</v>
      </c>
      <c r="BK214" s="240">
        <f>ROUND(I214*H214,2)</f>
        <v>0</v>
      </c>
      <c r="BL214" s="18" t="s">
        <v>201</v>
      </c>
      <c r="BM214" s="239" t="s">
        <v>1415</v>
      </c>
    </row>
    <row r="215" s="2" customFormat="1" ht="16.5" customHeight="1">
      <c r="A215" s="39"/>
      <c r="B215" s="40"/>
      <c r="C215" s="228" t="s">
        <v>75</v>
      </c>
      <c r="D215" s="228" t="s">
        <v>196</v>
      </c>
      <c r="E215" s="229" t="s">
        <v>2495</v>
      </c>
      <c r="F215" s="230" t="s">
        <v>2496</v>
      </c>
      <c r="G215" s="231" t="s">
        <v>295</v>
      </c>
      <c r="H215" s="232">
        <v>1</v>
      </c>
      <c r="I215" s="233"/>
      <c r="J215" s="234">
        <f>ROUND(I215*H215,2)</f>
        <v>0</v>
      </c>
      <c r="K215" s="230" t="s">
        <v>1</v>
      </c>
      <c r="L215" s="45"/>
      <c r="M215" s="235" t="s">
        <v>1</v>
      </c>
      <c r="N215" s="236" t="s">
        <v>40</v>
      </c>
      <c r="O215" s="92"/>
      <c r="P215" s="237">
        <f>O215*H215</f>
        <v>0</v>
      </c>
      <c r="Q215" s="237">
        <v>0</v>
      </c>
      <c r="R215" s="237">
        <f>Q215*H215</f>
        <v>0</v>
      </c>
      <c r="S215" s="237">
        <v>0</v>
      </c>
      <c r="T215" s="238">
        <f>S215*H215</f>
        <v>0</v>
      </c>
      <c r="U215" s="39"/>
      <c r="V215" s="39"/>
      <c r="W215" s="39"/>
      <c r="X215" s="39"/>
      <c r="Y215" s="39"/>
      <c r="Z215" s="39"/>
      <c r="AA215" s="39"/>
      <c r="AB215" s="39"/>
      <c r="AC215" s="39"/>
      <c r="AD215" s="39"/>
      <c r="AE215" s="39"/>
      <c r="AR215" s="239" t="s">
        <v>201</v>
      </c>
      <c r="AT215" s="239" t="s">
        <v>196</v>
      </c>
      <c r="AU215" s="239" t="s">
        <v>84</v>
      </c>
      <c r="AY215" s="18" t="s">
        <v>194</v>
      </c>
      <c r="BE215" s="240">
        <f>IF(N215="základní",J215,0)</f>
        <v>0</v>
      </c>
      <c r="BF215" s="240">
        <f>IF(N215="snížená",J215,0)</f>
        <v>0</v>
      </c>
      <c r="BG215" s="240">
        <f>IF(N215="zákl. přenesená",J215,0)</f>
        <v>0</v>
      </c>
      <c r="BH215" s="240">
        <f>IF(N215="sníž. přenesená",J215,0)</f>
        <v>0</v>
      </c>
      <c r="BI215" s="240">
        <f>IF(N215="nulová",J215,0)</f>
        <v>0</v>
      </c>
      <c r="BJ215" s="18" t="s">
        <v>82</v>
      </c>
      <c r="BK215" s="240">
        <f>ROUND(I215*H215,2)</f>
        <v>0</v>
      </c>
      <c r="BL215" s="18" t="s">
        <v>201</v>
      </c>
      <c r="BM215" s="239" t="s">
        <v>1418</v>
      </c>
    </row>
    <row r="216" s="2" customFormat="1" ht="24.15" customHeight="1">
      <c r="A216" s="39"/>
      <c r="B216" s="40"/>
      <c r="C216" s="228" t="s">
        <v>75</v>
      </c>
      <c r="D216" s="228" t="s">
        <v>196</v>
      </c>
      <c r="E216" s="229" t="s">
        <v>2497</v>
      </c>
      <c r="F216" s="230" t="s">
        <v>2498</v>
      </c>
      <c r="G216" s="231" t="s">
        <v>295</v>
      </c>
      <c r="H216" s="232">
        <v>2</v>
      </c>
      <c r="I216" s="233"/>
      <c r="J216" s="234">
        <f>ROUND(I216*H216,2)</f>
        <v>0</v>
      </c>
      <c r="K216" s="230" t="s">
        <v>1</v>
      </c>
      <c r="L216" s="45"/>
      <c r="M216" s="235" t="s">
        <v>1</v>
      </c>
      <c r="N216" s="236" t="s">
        <v>40</v>
      </c>
      <c r="O216" s="92"/>
      <c r="P216" s="237">
        <f>O216*H216</f>
        <v>0</v>
      </c>
      <c r="Q216" s="237">
        <v>0</v>
      </c>
      <c r="R216" s="237">
        <f>Q216*H216</f>
        <v>0</v>
      </c>
      <c r="S216" s="237">
        <v>0</v>
      </c>
      <c r="T216" s="238">
        <f>S216*H216</f>
        <v>0</v>
      </c>
      <c r="U216" s="39"/>
      <c r="V216" s="39"/>
      <c r="W216" s="39"/>
      <c r="X216" s="39"/>
      <c r="Y216" s="39"/>
      <c r="Z216" s="39"/>
      <c r="AA216" s="39"/>
      <c r="AB216" s="39"/>
      <c r="AC216" s="39"/>
      <c r="AD216" s="39"/>
      <c r="AE216" s="39"/>
      <c r="AR216" s="239" t="s">
        <v>201</v>
      </c>
      <c r="AT216" s="239" t="s">
        <v>196</v>
      </c>
      <c r="AU216" s="239" t="s">
        <v>84</v>
      </c>
      <c r="AY216" s="18" t="s">
        <v>194</v>
      </c>
      <c r="BE216" s="240">
        <f>IF(N216="základní",J216,0)</f>
        <v>0</v>
      </c>
      <c r="BF216" s="240">
        <f>IF(N216="snížená",J216,0)</f>
        <v>0</v>
      </c>
      <c r="BG216" s="240">
        <f>IF(N216="zákl. přenesená",J216,0)</f>
        <v>0</v>
      </c>
      <c r="BH216" s="240">
        <f>IF(N216="sníž. přenesená",J216,0)</f>
        <v>0</v>
      </c>
      <c r="BI216" s="240">
        <f>IF(N216="nulová",J216,0)</f>
        <v>0</v>
      </c>
      <c r="BJ216" s="18" t="s">
        <v>82</v>
      </c>
      <c r="BK216" s="240">
        <f>ROUND(I216*H216,2)</f>
        <v>0</v>
      </c>
      <c r="BL216" s="18" t="s">
        <v>201</v>
      </c>
      <c r="BM216" s="239" t="s">
        <v>1421</v>
      </c>
    </row>
    <row r="217" s="2" customFormat="1" ht="16.5" customHeight="1">
      <c r="A217" s="39"/>
      <c r="B217" s="40"/>
      <c r="C217" s="228" t="s">
        <v>75</v>
      </c>
      <c r="D217" s="228" t="s">
        <v>196</v>
      </c>
      <c r="E217" s="229" t="s">
        <v>2499</v>
      </c>
      <c r="F217" s="230" t="s">
        <v>2500</v>
      </c>
      <c r="G217" s="231" t="s">
        <v>295</v>
      </c>
      <c r="H217" s="232">
        <v>2</v>
      </c>
      <c r="I217" s="233"/>
      <c r="J217" s="234">
        <f>ROUND(I217*H217,2)</f>
        <v>0</v>
      </c>
      <c r="K217" s="230" t="s">
        <v>1</v>
      </c>
      <c r="L217" s="45"/>
      <c r="M217" s="235" t="s">
        <v>1</v>
      </c>
      <c r="N217" s="236" t="s">
        <v>40</v>
      </c>
      <c r="O217" s="92"/>
      <c r="P217" s="237">
        <f>O217*H217</f>
        <v>0</v>
      </c>
      <c r="Q217" s="237">
        <v>0</v>
      </c>
      <c r="R217" s="237">
        <f>Q217*H217</f>
        <v>0</v>
      </c>
      <c r="S217" s="237">
        <v>0</v>
      </c>
      <c r="T217" s="238">
        <f>S217*H217</f>
        <v>0</v>
      </c>
      <c r="U217" s="39"/>
      <c r="V217" s="39"/>
      <c r="W217" s="39"/>
      <c r="X217" s="39"/>
      <c r="Y217" s="39"/>
      <c r="Z217" s="39"/>
      <c r="AA217" s="39"/>
      <c r="AB217" s="39"/>
      <c r="AC217" s="39"/>
      <c r="AD217" s="39"/>
      <c r="AE217" s="39"/>
      <c r="AR217" s="239" t="s">
        <v>201</v>
      </c>
      <c r="AT217" s="239" t="s">
        <v>196</v>
      </c>
      <c r="AU217" s="239" t="s">
        <v>84</v>
      </c>
      <c r="AY217" s="18" t="s">
        <v>194</v>
      </c>
      <c r="BE217" s="240">
        <f>IF(N217="základní",J217,0)</f>
        <v>0</v>
      </c>
      <c r="BF217" s="240">
        <f>IF(N217="snížená",J217,0)</f>
        <v>0</v>
      </c>
      <c r="BG217" s="240">
        <f>IF(N217="zákl. přenesená",J217,0)</f>
        <v>0</v>
      </c>
      <c r="BH217" s="240">
        <f>IF(N217="sníž. přenesená",J217,0)</f>
        <v>0</v>
      </c>
      <c r="BI217" s="240">
        <f>IF(N217="nulová",J217,0)</f>
        <v>0</v>
      </c>
      <c r="BJ217" s="18" t="s">
        <v>82</v>
      </c>
      <c r="BK217" s="240">
        <f>ROUND(I217*H217,2)</f>
        <v>0</v>
      </c>
      <c r="BL217" s="18" t="s">
        <v>201</v>
      </c>
      <c r="BM217" s="239" t="s">
        <v>1424</v>
      </c>
    </row>
    <row r="218" s="2" customFormat="1" ht="16.5" customHeight="1">
      <c r="A218" s="39"/>
      <c r="B218" s="40"/>
      <c r="C218" s="228" t="s">
        <v>75</v>
      </c>
      <c r="D218" s="228" t="s">
        <v>196</v>
      </c>
      <c r="E218" s="229" t="s">
        <v>2501</v>
      </c>
      <c r="F218" s="230" t="s">
        <v>2502</v>
      </c>
      <c r="G218" s="231" t="s">
        <v>295</v>
      </c>
      <c r="H218" s="232">
        <v>1</v>
      </c>
      <c r="I218" s="233"/>
      <c r="J218" s="234">
        <f>ROUND(I218*H218,2)</f>
        <v>0</v>
      </c>
      <c r="K218" s="230" t="s">
        <v>1</v>
      </c>
      <c r="L218" s="45"/>
      <c r="M218" s="235" t="s">
        <v>1</v>
      </c>
      <c r="N218" s="236" t="s">
        <v>40</v>
      </c>
      <c r="O218" s="92"/>
      <c r="P218" s="237">
        <f>O218*H218</f>
        <v>0</v>
      </c>
      <c r="Q218" s="237">
        <v>0</v>
      </c>
      <c r="R218" s="237">
        <f>Q218*H218</f>
        <v>0</v>
      </c>
      <c r="S218" s="237">
        <v>0</v>
      </c>
      <c r="T218" s="238">
        <f>S218*H218</f>
        <v>0</v>
      </c>
      <c r="U218" s="39"/>
      <c r="V218" s="39"/>
      <c r="W218" s="39"/>
      <c r="X218" s="39"/>
      <c r="Y218" s="39"/>
      <c r="Z218" s="39"/>
      <c r="AA218" s="39"/>
      <c r="AB218" s="39"/>
      <c r="AC218" s="39"/>
      <c r="AD218" s="39"/>
      <c r="AE218" s="39"/>
      <c r="AR218" s="239" t="s">
        <v>201</v>
      </c>
      <c r="AT218" s="239" t="s">
        <v>196</v>
      </c>
      <c r="AU218" s="239" t="s">
        <v>84</v>
      </c>
      <c r="AY218" s="18" t="s">
        <v>194</v>
      </c>
      <c r="BE218" s="240">
        <f>IF(N218="základní",J218,0)</f>
        <v>0</v>
      </c>
      <c r="BF218" s="240">
        <f>IF(N218="snížená",J218,0)</f>
        <v>0</v>
      </c>
      <c r="BG218" s="240">
        <f>IF(N218="zákl. přenesená",J218,0)</f>
        <v>0</v>
      </c>
      <c r="BH218" s="240">
        <f>IF(N218="sníž. přenesená",J218,0)</f>
        <v>0</v>
      </c>
      <c r="BI218" s="240">
        <f>IF(N218="nulová",J218,0)</f>
        <v>0</v>
      </c>
      <c r="BJ218" s="18" t="s">
        <v>82</v>
      </c>
      <c r="BK218" s="240">
        <f>ROUND(I218*H218,2)</f>
        <v>0</v>
      </c>
      <c r="BL218" s="18" t="s">
        <v>201</v>
      </c>
      <c r="BM218" s="239" t="s">
        <v>1427</v>
      </c>
    </row>
    <row r="219" s="2" customFormat="1" ht="24.15" customHeight="1">
      <c r="A219" s="39"/>
      <c r="B219" s="40"/>
      <c r="C219" s="228" t="s">
        <v>75</v>
      </c>
      <c r="D219" s="228" t="s">
        <v>196</v>
      </c>
      <c r="E219" s="229" t="s">
        <v>2503</v>
      </c>
      <c r="F219" s="230" t="s">
        <v>2504</v>
      </c>
      <c r="G219" s="231" t="s">
        <v>295</v>
      </c>
      <c r="H219" s="232">
        <v>4</v>
      </c>
      <c r="I219" s="233"/>
      <c r="J219" s="234">
        <f>ROUND(I219*H219,2)</f>
        <v>0</v>
      </c>
      <c r="K219" s="230" t="s">
        <v>1</v>
      </c>
      <c r="L219" s="45"/>
      <c r="M219" s="235" t="s">
        <v>1</v>
      </c>
      <c r="N219" s="236" t="s">
        <v>40</v>
      </c>
      <c r="O219" s="92"/>
      <c r="P219" s="237">
        <f>O219*H219</f>
        <v>0</v>
      </c>
      <c r="Q219" s="237">
        <v>0</v>
      </c>
      <c r="R219" s="237">
        <f>Q219*H219</f>
        <v>0</v>
      </c>
      <c r="S219" s="237">
        <v>0</v>
      </c>
      <c r="T219" s="238">
        <f>S219*H219</f>
        <v>0</v>
      </c>
      <c r="U219" s="39"/>
      <c r="V219" s="39"/>
      <c r="W219" s="39"/>
      <c r="X219" s="39"/>
      <c r="Y219" s="39"/>
      <c r="Z219" s="39"/>
      <c r="AA219" s="39"/>
      <c r="AB219" s="39"/>
      <c r="AC219" s="39"/>
      <c r="AD219" s="39"/>
      <c r="AE219" s="39"/>
      <c r="AR219" s="239" t="s">
        <v>201</v>
      </c>
      <c r="AT219" s="239" t="s">
        <v>196</v>
      </c>
      <c r="AU219" s="239" t="s">
        <v>84</v>
      </c>
      <c r="AY219" s="18" t="s">
        <v>194</v>
      </c>
      <c r="BE219" s="240">
        <f>IF(N219="základní",J219,0)</f>
        <v>0</v>
      </c>
      <c r="BF219" s="240">
        <f>IF(N219="snížená",J219,0)</f>
        <v>0</v>
      </c>
      <c r="BG219" s="240">
        <f>IF(N219="zákl. přenesená",J219,0)</f>
        <v>0</v>
      </c>
      <c r="BH219" s="240">
        <f>IF(N219="sníž. přenesená",J219,0)</f>
        <v>0</v>
      </c>
      <c r="BI219" s="240">
        <f>IF(N219="nulová",J219,0)</f>
        <v>0</v>
      </c>
      <c r="BJ219" s="18" t="s">
        <v>82</v>
      </c>
      <c r="BK219" s="240">
        <f>ROUND(I219*H219,2)</f>
        <v>0</v>
      </c>
      <c r="BL219" s="18" t="s">
        <v>201</v>
      </c>
      <c r="BM219" s="239" t="s">
        <v>1430</v>
      </c>
    </row>
    <row r="220" s="12" customFormat="1" ht="22.8" customHeight="1">
      <c r="A220" s="12"/>
      <c r="B220" s="212"/>
      <c r="C220" s="213"/>
      <c r="D220" s="214" t="s">
        <v>74</v>
      </c>
      <c r="E220" s="226" t="s">
        <v>2505</v>
      </c>
      <c r="F220" s="226" t="s">
        <v>2421</v>
      </c>
      <c r="G220" s="213"/>
      <c r="H220" s="213"/>
      <c r="I220" s="216"/>
      <c r="J220" s="227">
        <f>BK220</f>
        <v>0</v>
      </c>
      <c r="K220" s="213"/>
      <c r="L220" s="218"/>
      <c r="M220" s="219"/>
      <c r="N220" s="220"/>
      <c r="O220" s="220"/>
      <c r="P220" s="221">
        <f>SUM(P221:P222)</f>
        <v>0</v>
      </c>
      <c r="Q220" s="220"/>
      <c r="R220" s="221">
        <f>SUM(R221:R222)</f>
        <v>0</v>
      </c>
      <c r="S220" s="220"/>
      <c r="T220" s="222">
        <f>SUM(T221:T222)</f>
        <v>0</v>
      </c>
      <c r="U220" s="12"/>
      <c r="V220" s="12"/>
      <c r="W220" s="12"/>
      <c r="X220" s="12"/>
      <c r="Y220" s="12"/>
      <c r="Z220" s="12"/>
      <c r="AA220" s="12"/>
      <c r="AB220" s="12"/>
      <c r="AC220" s="12"/>
      <c r="AD220" s="12"/>
      <c r="AE220" s="12"/>
      <c r="AR220" s="223" t="s">
        <v>82</v>
      </c>
      <c r="AT220" s="224" t="s">
        <v>74</v>
      </c>
      <c r="AU220" s="224" t="s">
        <v>82</v>
      </c>
      <c r="AY220" s="223" t="s">
        <v>194</v>
      </c>
      <c r="BK220" s="225">
        <f>SUM(BK221:BK222)</f>
        <v>0</v>
      </c>
    </row>
    <row r="221" s="2" customFormat="1" ht="33" customHeight="1">
      <c r="A221" s="39"/>
      <c r="B221" s="40"/>
      <c r="C221" s="228" t="s">
        <v>75</v>
      </c>
      <c r="D221" s="228" t="s">
        <v>196</v>
      </c>
      <c r="E221" s="229" t="s">
        <v>2506</v>
      </c>
      <c r="F221" s="230" t="s">
        <v>2423</v>
      </c>
      <c r="G221" s="231" t="s">
        <v>295</v>
      </c>
      <c r="H221" s="232">
        <v>1</v>
      </c>
      <c r="I221" s="233"/>
      <c r="J221" s="234">
        <f>ROUND(I221*H221,2)</f>
        <v>0</v>
      </c>
      <c r="K221" s="230" t="s">
        <v>1</v>
      </c>
      <c r="L221" s="45"/>
      <c r="M221" s="235" t="s">
        <v>1</v>
      </c>
      <c r="N221" s="236" t="s">
        <v>40</v>
      </c>
      <c r="O221" s="92"/>
      <c r="P221" s="237">
        <f>O221*H221</f>
        <v>0</v>
      </c>
      <c r="Q221" s="237">
        <v>0</v>
      </c>
      <c r="R221" s="237">
        <f>Q221*H221</f>
        <v>0</v>
      </c>
      <c r="S221" s="237">
        <v>0</v>
      </c>
      <c r="T221" s="238">
        <f>S221*H221</f>
        <v>0</v>
      </c>
      <c r="U221" s="39"/>
      <c r="V221" s="39"/>
      <c r="W221" s="39"/>
      <c r="X221" s="39"/>
      <c r="Y221" s="39"/>
      <c r="Z221" s="39"/>
      <c r="AA221" s="39"/>
      <c r="AB221" s="39"/>
      <c r="AC221" s="39"/>
      <c r="AD221" s="39"/>
      <c r="AE221" s="39"/>
      <c r="AR221" s="239" t="s">
        <v>201</v>
      </c>
      <c r="AT221" s="239" t="s">
        <v>196</v>
      </c>
      <c r="AU221" s="239" t="s">
        <v>84</v>
      </c>
      <c r="AY221" s="18" t="s">
        <v>194</v>
      </c>
      <c r="BE221" s="240">
        <f>IF(N221="základní",J221,0)</f>
        <v>0</v>
      </c>
      <c r="BF221" s="240">
        <f>IF(N221="snížená",J221,0)</f>
        <v>0</v>
      </c>
      <c r="BG221" s="240">
        <f>IF(N221="zákl. přenesená",J221,0)</f>
        <v>0</v>
      </c>
      <c r="BH221" s="240">
        <f>IF(N221="sníž. přenesená",J221,0)</f>
        <v>0</v>
      </c>
      <c r="BI221" s="240">
        <f>IF(N221="nulová",J221,0)</f>
        <v>0</v>
      </c>
      <c r="BJ221" s="18" t="s">
        <v>82</v>
      </c>
      <c r="BK221" s="240">
        <f>ROUND(I221*H221,2)</f>
        <v>0</v>
      </c>
      <c r="BL221" s="18" t="s">
        <v>201</v>
      </c>
      <c r="BM221" s="239" t="s">
        <v>1433</v>
      </c>
    </row>
    <row r="222" s="2" customFormat="1">
      <c r="A222" s="39"/>
      <c r="B222" s="40"/>
      <c r="C222" s="41"/>
      <c r="D222" s="243" t="s">
        <v>453</v>
      </c>
      <c r="E222" s="41"/>
      <c r="F222" s="295" t="s">
        <v>2424</v>
      </c>
      <c r="G222" s="41"/>
      <c r="H222" s="41"/>
      <c r="I222" s="296"/>
      <c r="J222" s="41"/>
      <c r="K222" s="41"/>
      <c r="L222" s="45"/>
      <c r="M222" s="297"/>
      <c r="N222" s="298"/>
      <c r="O222" s="92"/>
      <c r="P222" s="92"/>
      <c r="Q222" s="92"/>
      <c r="R222" s="92"/>
      <c r="S222" s="92"/>
      <c r="T222" s="93"/>
      <c r="U222" s="39"/>
      <c r="V222" s="39"/>
      <c r="W222" s="39"/>
      <c r="X222" s="39"/>
      <c r="Y222" s="39"/>
      <c r="Z222" s="39"/>
      <c r="AA222" s="39"/>
      <c r="AB222" s="39"/>
      <c r="AC222" s="39"/>
      <c r="AD222" s="39"/>
      <c r="AE222" s="39"/>
      <c r="AT222" s="18" t="s">
        <v>453</v>
      </c>
      <c r="AU222" s="18" t="s">
        <v>84</v>
      </c>
    </row>
    <row r="223" s="12" customFormat="1" ht="22.8" customHeight="1">
      <c r="A223" s="12"/>
      <c r="B223" s="212"/>
      <c r="C223" s="213"/>
      <c r="D223" s="214" t="s">
        <v>74</v>
      </c>
      <c r="E223" s="226" t="s">
        <v>2507</v>
      </c>
      <c r="F223" s="226" t="s">
        <v>2426</v>
      </c>
      <c r="G223" s="213"/>
      <c r="H223" s="213"/>
      <c r="I223" s="216"/>
      <c r="J223" s="227">
        <f>BK223</f>
        <v>0</v>
      </c>
      <c r="K223" s="213"/>
      <c r="L223" s="218"/>
      <c r="M223" s="219"/>
      <c r="N223" s="220"/>
      <c r="O223" s="220"/>
      <c r="P223" s="221">
        <f>SUM(P224:P246)</f>
        <v>0</v>
      </c>
      <c r="Q223" s="220"/>
      <c r="R223" s="221">
        <f>SUM(R224:R246)</f>
        <v>0</v>
      </c>
      <c r="S223" s="220"/>
      <c r="T223" s="222">
        <f>SUM(T224:T246)</f>
        <v>0</v>
      </c>
      <c r="U223" s="12"/>
      <c r="V223" s="12"/>
      <c r="W223" s="12"/>
      <c r="X223" s="12"/>
      <c r="Y223" s="12"/>
      <c r="Z223" s="12"/>
      <c r="AA223" s="12"/>
      <c r="AB223" s="12"/>
      <c r="AC223" s="12"/>
      <c r="AD223" s="12"/>
      <c r="AE223" s="12"/>
      <c r="AR223" s="223" t="s">
        <v>82</v>
      </c>
      <c r="AT223" s="224" t="s">
        <v>74</v>
      </c>
      <c r="AU223" s="224" t="s">
        <v>82</v>
      </c>
      <c r="AY223" s="223" t="s">
        <v>194</v>
      </c>
      <c r="BK223" s="225">
        <f>SUM(BK224:BK246)</f>
        <v>0</v>
      </c>
    </row>
    <row r="224" s="2" customFormat="1" ht="16.5" customHeight="1">
      <c r="A224" s="39"/>
      <c r="B224" s="40"/>
      <c r="C224" s="228" t="s">
        <v>75</v>
      </c>
      <c r="D224" s="228" t="s">
        <v>196</v>
      </c>
      <c r="E224" s="229" t="s">
        <v>2508</v>
      </c>
      <c r="F224" s="230" t="s">
        <v>2428</v>
      </c>
      <c r="G224" s="231" t="s">
        <v>301</v>
      </c>
      <c r="H224" s="232">
        <v>1096</v>
      </c>
      <c r="I224" s="233"/>
      <c r="J224" s="234">
        <f>ROUND(I224*H224,2)</f>
        <v>0</v>
      </c>
      <c r="K224" s="230" t="s">
        <v>1</v>
      </c>
      <c r="L224" s="45"/>
      <c r="M224" s="235" t="s">
        <v>1</v>
      </c>
      <c r="N224" s="236" t="s">
        <v>40</v>
      </c>
      <c r="O224" s="92"/>
      <c r="P224" s="237">
        <f>O224*H224</f>
        <v>0</v>
      </c>
      <c r="Q224" s="237">
        <v>0</v>
      </c>
      <c r="R224" s="237">
        <f>Q224*H224</f>
        <v>0</v>
      </c>
      <c r="S224" s="237">
        <v>0</v>
      </c>
      <c r="T224" s="238">
        <f>S224*H224</f>
        <v>0</v>
      </c>
      <c r="U224" s="39"/>
      <c r="V224" s="39"/>
      <c r="W224" s="39"/>
      <c r="X224" s="39"/>
      <c r="Y224" s="39"/>
      <c r="Z224" s="39"/>
      <c r="AA224" s="39"/>
      <c r="AB224" s="39"/>
      <c r="AC224" s="39"/>
      <c r="AD224" s="39"/>
      <c r="AE224" s="39"/>
      <c r="AR224" s="239" t="s">
        <v>201</v>
      </c>
      <c r="AT224" s="239" t="s">
        <v>196</v>
      </c>
      <c r="AU224" s="239" t="s">
        <v>84</v>
      </c>
      <c r="AY224" s="18" t="s">
        <v>194</v>
      </c>
      <c r="BE224" s="240">
        <f>IF(N224="základní",J224,0)</f>
        <v>0</v>
      </c>
      <c r="BF224" s="240">
        <f>IF(N224="snížená",J224,0)</f>
        <v>0</v>
      </c>
      <c r="BG224" s="240">
        <f>IF(N224="zákl. přenesená",J224,0)</f>
        <v>0</v>
      </c>
      <c r="BH224" s="240">
        <f>IF(N224="sníž. přenesená",J224,0)</f>
        <v>0</v>
      </c>
      <c r="BI224" s="240">
        <f>IF(N224="nulová",J224,0)</f>
        <v>0</v>
      </c>
      <c r="BJ224" s="18" t="s">
        <v>82</v>
      </c>
      <c r="BK224" s="240">
        <f>ROUND(I224*H224,2)</f>
        <v>0</v>
      </c>
      <c r="BL224" s="18" t="s">
        <v>201</v>
      </c>
      <c r="BM224" s="239" t="s">
        <v>1436</v>
      </c>
    </row>
    <row r="225" s="2" customFormat="1" ht="16.5" customHeight="1">
      <c r="A225" s="39"/>
      <c r="B225" s="40"/>
      <c r="C225" s="228" t="s">
        <v>75</v>
      </c>
      <c r="D225" s="228" t="s">
        <v>196</v>
      </c>
      <c r="E225" s="229" t="s">
        <v>2509</v>
      </c>
      <c r="F225" s="230" t="s">
        <v>2430</v>
      </c>
      <c r="G225" s="231" t="s">
        <v>301</v>
      </c>
      <c r="H225" s="232">
        <v>1043</v>
      </c>
      <c r="I225" s="233"/>
      <c r="J225" s="234">
        <f>ROUND(I225*H225,2)</f>
        <v>0</v>
      </c>
      <c r="K225" s="230" t="s">
        <v>1</v>
      </c>
      <c r="L225" s="45"/>
      <c r="M225" s="235" t="s">
        <v>1</v>
      </c>
      <c r="N225" s="236" t="s">
        <v>40</v>
      </c>
      <c r="O225" s="92"/>
      <c r="P225" s="237">
        <f>O225*H225</f>
        <v>0</v>
      </c>
      <c r="Q225" s="237">
        <v>0</v>
      </c>
      <c r="R225" s="237">
        <f>Q225*H225</f>
        <v>0</v>
      </c>
      <c r="S225" s="237">
        <v>0</v>
      </c>
      <c r="T225" s="238">
        <f>S225*H225</f>
        <v>0</v>
      </c>
      <c r="U225" s="39"/>
      <c r="V225" s="39"/>
      <c r="W225" s="39"/>
      <c r="X225" s="39"/>
      <c r="Y225" s="39"/>
      <c r="Z225" s="39"/>
      <c r="AA225" s="39"/>
      <c r="AB225" s="39"/>
      <c r="AC225" s="39"/>
      <c r="AD225" s="39"/>
      <c r="AE225" s="39"/>
      <c r="AR225" s="239" t="s">
        <v>201</v>
      </c>
      <c r="AT225" s="239" t="s">
        <v>196</v>
      </c>
      <c r="AU225" s="239" t="s">
        <v>84</v>
      </c>
      <c r="AY225" s="18" t="s">
        <v>194</v>
      </c>
      <c r="BE225" s="240">
        <f>IF(N225="základní",J225,0)</f>
        <v>0</v>
      </c>
      <c r="BF225" s="240">
        <f>IF(N225="snížená",J225,0)</f>
        <v>0</v>
      </c>
      <c r="BG225" s="240">
        <f>IF(N225="zákl. přenesená",J225,0)</f>
        <v>0</v>
      </c>
      <c r="BH225" s="240">
        <f>IF(N225="sníž. přenesená",J225,0)</f>
        <v>0</v>
      </c>
      <c r="BI225" s="240">
        <f>IF(N225="nulová",J225,0)</f>
        <v>0</v>
      </c>
      <c r="BJ225" s="18" t="s">
        <v>82</v>
      </c>
      <c r="BK225" s="240">
        <f>ROUND(I225*H225,2)</f>
        <v>0</v>
      </c>
      <c r="BL225" s="18" t="s">
        <v>201</v>
      </c>
      <c r="BM225" s="239" t="s">
        <v>1439</v>
      </c>
    </row>
    <row r="226" s="2" customFormat="1" ht="16.5" customHeight="1">
      <c r="A226" s="39"/>
      <c r="B226" s="40"/>
      <c r="C226" s="228" t="s">
        <v>75</v>
      </c>
      <c r="D226" s="228" t="s">
        <v>196</v>
      </c>
      <c r="E226" s="229" t="s">
        <v>2510</v>
      </c>
      <c r="F226" s="230" t="s">
        <v>2432</v>
      </c>
      <c r="G226" s="231" t="s">
        <v>301</v>
      </c>
      <c r="H226" s="232">
        <v>132</v>
      </c>
      <c r="I226" s="233"/>
      <c r="J226" s="234">
        <f>ROUND(I226*H226,2)</f>
        <v>0</v>
      </c>
      <c r="K226" s="230" t="s">
        <v>1</v>
      </c>
      <c r="L226" s="45"/>
      <c r="M226" s="235" t="s">
        <v>1</v>
      </c>
      <c r="N226" s="236" t="s">
        <v>40</v>
      </c>
      <c r="O226" s="92"/>
      <c r="P226" s="237">
        <f>O226*H226</f>
        <v>0</v>
      </c>
      <c r="Q226" s="237">
        <v>0</v>
      </c>
      <c r="R226" s="237">
        <f>Q226*H226</f>
        <v>0</v>
      </c>
      <c r="S226" s="237">
        <v>0</v>
      </c>
      <c r="T226" s="238">
        <f>S226*H226</f>
        <v>0</v>
      </c>
      <c r="U226" s="39"/>
      <c r="V226" s="39"/>
      <c r="W226" s="39"/>
      <c r="X226" s="39"/>
      <c r="Y226" s="39"/>
      <c r="Z226" s="39"/>
      <c r="AA226" s="39"/>
      <c r="AB226" s="39"/>
      <c r="AC226" s="39"/>
      <c r="AD226" s="39"/>
      <c r="AE226" s="39"/>
      <c r="AR226" s="239" t="s">
        <v>201</v>
      </c>
      <c r="AT226" s="239" t="s">
        <v>196</v>
      </c>
      <c r="AU226" s="239" t="s">
        <v>84</v>
      </c>
      <c r="AY226" s="18" t="s">
        <v>194</v>
      </c>
      <c r="BE226" s="240">
        <f>IF(N226="základní",J226,0)</f>
        <v>0</v>
      </c>
      <c r="BF226" s="240">
        <f>IF(N226="snížená",J226,0)</f>
        <v>0</v>
      </c>
      <c r="BG226" s="240">
        <f>IF(N226="zákl. přenesená",J226,0)</f>
        <v>0</v>
      </c>
      <c r="BH226" s="240">
        <f>IF(N226="sníž. přenesená",J226,0)</f>
        <v>0</v>
      </c>
      <c r="BI226" s="240">
        <f>IF(N226="nulová",J226,0)</f>
        <v>0</v>
      </c>
      <c r="BJ226" s="18" t="s">
        <v>82</v>
      </c>
      <c r="BK226" s="240">
        <f>ROUND(I226*H226,2)</f>
        <v>0</v>
      </c>
      <c r="BL226" s="18" t="s">
        <v>201</v>
      </c>
      <c r="BM226" s="239" t="s">
        <v>1442</v>
      </c>
    </row>
    <row r="227" s="2" customFormat="1" ht="16.5" customHeight="1">
      <c r="A227" s="39"/>
      <c r="B227" s="40"/>
      <c r="C227" s="228" t="s">
        <v>75</v>
      </c>
      <c r="D227" s="228" t="s">
        <v>196</v>
      </c>
      <c r="E227" s="229" t="s">
        <v>2511</v>
      </c>
      <c r="F227" s="230" t="s">
        <v>2434</v>
      </c>
      <c r="G227" s="231" t="s">
        <v>301</v>
      </c>
      <c r="H227" s="232">
        <v>60</v>
      </c>
      <c r="I227" s="233"/>
      <c r="J227" s="234">
        <f>ROUND(I227*H227,2)</f>
        <v>0</v>
      </c>
      <c r="K227" s="230" t="s">
        <v>1</v>
      </c>
      <c r="L227" s="45"/>
      <c r="M227" s="235" t="s">
        <v>1</v>
      </c>
      <c r="N227" s="236" t="s">
        <v>40</v>
      </c>
      <c r="O227" s="92"/>
      <c r="P227" s="237">
        <f>O227*H227</f>
        <v>0</v>
      </c>
      <c r="Q227" s="237">
        <v>0</v>
      </c>
      <c r="R227" s="237">
        <f>Q227*H227</f>
        <v>0</v>
      </c>
      <c r="S227" s="237">
        <v>0</v>
      </c>
      <c r="T227" s="238">
        <f>S227*H227</f>
        <v>0</v>
      </c>
      <c r="U227" s="39"/>
      <c r="V227" s="39"/>
      <c r="W227" s="39"/>
      <c r="X227" s="39"/>
      <c r="Y227" s="39"/>
      <c r="Z227" s="39"/>
      <c r="AA227" s="39"/>
      <c r="AB227" s="39"/>
      <c r="AC227" s="39"/>
      <c r="AD227" s="39"/>
      <c r="AE227" s="39"/>
      <c r="AR227" s="239" t="s">
        <v>201</v>
      </c>
      <c r="AT227" s="239" t="s">
        <v>196</v>
      </c>
      <c r="AU227" s="239" t="s">
        <v>84</v>
      </c>
      <c r="AY227" s="18" t="s">
        <v>194</v>
      </c>
      <c r="BE227" s="240">
        <f>IF(N227="základní",J227,0)</f>
        <v>0</v>
      </c>
      <c r="BF227" s="240">
        <f>IF(N227="snížená",J227,0)</f>
        <v>0</v>
      </c>
      <c r="BG227" s="240">
        <f>IF(N227="zákl. přenesená",J227,0)</f>
        <v>0</v>
      </c>
      <c r="BH227" s="240">
        <f>IF(N227="sníž. přenesená",J227,0)</f>
        <v>0</v>
      </c>
      <c r="BI227" s="240">
        <f>IF(N227="nulová",J227,0)</f>
        <v>0</v>
      </c>
      <c r="BJ227" s="18" t="s">
        <v>82</v>
      </c>
      <c r="BK227" s="240">
        <f>ROUND(I227*H227,2)</f>
        <v>0</v>
      </c>
      <c r="BL227" s="18" t="s">
        <v>201</v>
      </c>
      <c r="BM227" s="239" t="s">
        <v>1448</v>
      </c>
    </row>
    <row r="228" s="2" customFormat="1" ht="16.5" customHeight="1">
      <c r="A228" s="39"/>
      <c r="B228" s="40"/>
      <c r="C228" s="228" t="s">
        <v>75</v>
      </c>
      <c r="D228" s="228" t="s">
        <v>196</v>
      </c>
      <c r="E228" s="229" t="s">
        <v>2512</v>
      </c>
      <c r="F228" s="230" t="s">
        <v>2436</v>
      </c>
      <c r="G228" s="231" t="s">
        <v>301</v>
      </c>
      <c r="H228" s="232">
        <v>89</v>
      </c>
      <c r="I228" s="233"/>
      <c r="J228" s="234">
        <f>ROUND(I228*H228,2)</f>
        <v>0</v>
      </c>
      <c r="K228" s="230" t="s">
        <v>1</v>
      </c>
      <c r="L228" s="45"/>
      <c r="M228" s="235" t="s">
        <v>1</v>
      </c>
      <c r="N228" s="236" t="s">
        <v>40</v>
      </c>
      <c r="O228" s="92"/>
      <c r="P228" s="237">
        <f>O228*H228</f>
        <v>0</v>
      </c>
      <c r="Q228" s="237">
        <v>0</v>
      </c>
      <c r="R228" s="237">
        <f>Q228*H228</f>
        <v>0</v>
      </c>
      <c r="S228" s="237">
        <v>0</v>
      </c>
      <c r="T228" s="238">
        <f>S228*H228</f>
        <v>0</v>
      </c>
      <c r="U228" s="39"/>
      <c r="V228" s="39"/>
      <c r="W228" s="39"/>
      <c r="X228" s="39"/>
      <c r="Y228" s="39"/>
      <c r="Z228" s="39"/>
      <c r="AA228" s="39"/>
      <c r="AB228" s="39"/>
      <c r="AC228" s="39"/>
      <c r="AD228" s="39"/>
      <c r="AE228" s="39"/>
      <c r="AR228" s="239" t="s">
        <v>201</v>
      </c>
      <c r="AT228" s="239" t="s">
        <v>196</v>
      </c>
      <c r="AU228" s="239" t="s">
        <v>84</v>
      </c>
      <c r="AY228" s="18" t="s">
        <v>194</v>
      </c>
      <c r="BE228" s="240">
        <f>IF(N228="základní",J228,0)</f>
        <v>0</v>
      </c>
      <c r="BF228" s="240">
        <f>IF(N228="snížená",J228,0)</f>
        <v>0</v>
      </c>
      <c r="BG228" s="240">
        <f>IF(N228="zákl. přenesená",J228,0)</f>
        <v>0</v>
      </c>
      <c r="BH228" s="240">
        <f>IF(N228="sníž. přenesená",J228,0)</f>
        <v>0</v>
      </c>
      <c r="BI228" s="240">
        <f>IF(N228="nulová",J228,0)</f>
        <v>0</v>
      </c>
      <c r="BJ228" s="18" t="s">
        <v>82</v>
      </c>
      <c r="BK228" s="240">
        <f>ROUND(I228*H228,2)</f>
        <v>0</v>
      </c>
      <c r="BL228" s="18" t="s">
        <v>201</v>
      </c>
      <c r="BM228" s="239" t="s">
        <v>1451</v>
      </c>
    </row>
    <row r="229" s="2" customFormat="1" ht="16.5" customHeight="1">
      <c r="A229" s="39"/>
      <c r="B229" s="40"/>
      <c r="C229" s="228" t="s">
        <v>75</v>
      </c>
      <c r="D229" s="228" t="s">
        <v>196</v>
      </c>
      <c r="E229" s="229" t="s">
        <v>2513</v>
      </c>
      <c r="F229" s="230" t="s">
        <v>2438</v>
      </c>
      <c r="G229" s="231" t="s">
        <v>301</v>
      </c>
      <c r="H229" s="232">
        <v>239</v>
      </c>
      <c r="I229" s="233"/>
      <c r="J229" s="234">
        <f>ROUND(I229*H229,2)</f>
        <v>0</v>
      </c>
      <c r="K229" s="230" t="s">
        <v>1</v>
      </c>
      <c r="L229" s="45"/>
      <c r="M229" s="235" t="s">
        <v>1</v>
      </c>
      <c r="N229" s="236" t="s">
        <v>40</v>
      </c>
      <c r="O229" s="92"/>
      <c r="P229" s="237">
        <f>O229*H229</f>
        <v>0</v>
      </c>
      <c r="Q229" s="237">
        <v>0</v>
      </c>
      <c r="R229" s="237">
        <f>Q229*H229</f>
        <v>0</v>
      </c>
      <c r="S229" s="237">
        <v>0</v>
      </c>
      <c r="T229" s="238">
        <f>S229*H229</f>
        <v>0</v>
      </c>
      <c r="U229" s="39"/>
      <c r="V229" s="39"/>
      <c r="W229" s="39"/>
      <c r="X229" s="39"/>
      <c r="Y229" s="39"/>
      <c r="Z229" s="39"/>
      <c r="AA229" s="39"/>
      <c r="AB229" s="39"/>
      <c r="AC229" s="39"/>
      <c r="AD229" s="39"/>
      <c r="AE229" s="39"/>
      <c r="AR229" s="239" t="s">
        <v>201</v>
      </c>
      <c r="AT229" s="239" t="s">
        <v>196</v>
      </c>
      <c r="AU229" s="239" t="s">
        <v>84</v>
      </c>
      <c r="AY229" s="18" t="s">
        <v>194</v>
      </c>
      <c r="BE229" s="240">
        <f>IF(N229="základní",J229,0)</f>
        <v>0</v>
      </c>
      <c r="BF229" s="240">
        <f>IF(N229="snížená",J229,0)</f>
        <v>0</v>
      </c>
      <c r="BG229" s="240">
        <f>IF(N229="zákl. přenesená",J229,0)</f>
        <v>0</v>
      </c>
      <c r="BH229" s="240">
        <f>IF(N229="sníž. přenesená",J229,0)</f>
        <v>0</v>
      </c>
      <c r="BI229" s="240">
        <f>IF(N229="nulová",J229,0)</f>
        <v>0</v>
      </c>
      <c r="BJ229" s="18" t="s">
        <v>82</v>
      </c>
      <c r="BK229" s="240">
        <f>ROUND(I229*H229,2)</f>
        <v>0</v>
      </c>
      <c r="BL229" s="18" t="s">
        <v>201</v>
      </c>
      <c r="BM229" s="239" t="s">
        <v>1454</v>
      </c>
    </row>
    <row r="230" s="2" customFormat="1" ht="16.5" customHeight="1">
      <c r="A230" s="39"/>
      <c r="B230" s="40"/>
      <c r="C230" s="228" t="s">
        <v>75</v>
      </c>
      <c r="D230" s="228" t="s">
        <v>196</v>
      </c>
      <c r="E230" s="229" t="s">
        <v>2514</v>
      </c>
      <c r="F230" s="230" t="s">
        <v>2440</v>
      </c>
      <c r="G230" s="231" t="s">
        <v>301</v>
      </c>
      <c r="H230" s="232">
        <v>28</v>
      </c>
      <c r="I230" s="233"/>
      <c r="J230" s="234">
        <f>ROUND(I230*H230,2)</f>
        <v>0</v>
      </c>
      <c r="K230" s="230" t="s">
        <v>1</v>
      </c>
      <c r="L230" s="45"/>
      <c r="M230" s="235" t="s">
        <v>1</v>
      </c>
      <c r="N230" s="236" t="s">
        <v>40</v>
      </c>
      <c r="O230" s="92"/>
      <c r="P230" s="237">
        <f>O230*H230</f>
        <v>0</v>
      </c>
      <c r="Q230" s="237">
        <v>0</v>
      </c>
      <c r="R230" s="237">
        <f>Q230*H230</f>
        <v>0</v>
      </c>
      <c r="S230" s="237">
        <v>0</v>
      </c>
      <c r="T230" s="238">
        <f>S230*H230</f>
        <v>0</v>
      </c>
      <c r="U230" s="39"/>
      <c r="V230" s="39"/>
      <c r="W230" s="39"/>
      <c r="X230" s="39"/>
      <c r="Y230" s="39"/>
      <c r="Z230" s="39"/>
      <c r="AA230" s="39"/>
      <c r="AB230" s="39"/>
      <c r="AC230" s="39"/>
      <c r="AD230" s="39"/>
      <c r="AE230" s="39"/>
      <c r="AR230" s="239" t="s">
        <v>201</v>
      </c>
      <c r="AT230" s="239" t="s">
        <v>196</v>
      </c>
      <c r="AU230" s="239" t="s">
        <v>84</v>
      </c>
      <c r="AY230" s="18" t="s">
        <v>194</v>
      </c>
      <c r="BE230" s="240">
        <f>IF(N230="základní",J230,0)</f>
        <v>0</v>
      </c>
      <c r="BF230" s="240">
        <f>IF(N230="snížená",J230,0)</f>
        <v>0</v>
      </c>
      <c r="BG230" s="240">
        <f>IF(N230="zákl. přenesená",J230,0)</f>
        <v>0</v>
      </c>
      <c r="BH230" s="240">
        <f>IF(N230="sníž. přenesená",J230,0)</f>
        <v>0</v>
      </c>
      <c r="BI230" s="240">
        <f>IF(N230="nulová",J230,0)</f>
        <v>0</v>
      </c>
      <c r="BJ230" s="18" t="s">
        <v>82</v>
      </c>
      <c r="BK230" s="240">
        <f>ROUND(I230*H230,2)</f>
        <v>0</v>
      </c>
      <c r="BL230" s="18" t="s">
        <v>201</v>
      </c>
      <c r="BM230" s="239" t="s">
        <v>1457</v>
      </c>
    </row>
    <row r="231" s="2" customFormat="1" ht="16.5" customHeight="1">
      <c r="A231" s="39"/>
      <c r="B231" s="40"/>
      <c r="C231" s="228" t="s">
        <v>75</v>
      </c>
      <c r="D231" s="228" t="s">
        <v>196</v>
      </c>
      <c r="E231" s="229" t="s">
        <v>2515</v>
      </c>
      <c r="F231" s="230" t="s">
        <v>2442</v>
      </c>
      <c r="G231" s="231" t="s">
        <v>301</v>
      </c>
      <c r="H231" s="232">
        <v>321</v>
      </c>
      <c r="I231" s="233"/>
      <c r="J231" s="234">
        <f>ROUND(I231*H231,2)</f>
        <v>0</v>
      </c>
      <c r="K231" s="230" t="s">
        <v>1</v>
      </c>
      <c r="L231" s="45"/>
      <c r="M231" s="235" t="s">
        <v>1</v>
      </c>
      <c r="N231" s="236" t="s">
        <v>40</v>
      </c>
      <c r="O231" s="92"/>
      <c r="P231" s="237">
        <f>O231*H231</f>
        <v>0</v>
      </c>
      <c r="Q231" s="237">
        <v>0</v>
      </c>
      <c r="R231" s="237">
        <f>Q231*H231</f>
        <v>0</v>
      </c>
      <c r="S231" s="237">
        <v>0</v>
      </c>
      <c r="T231" s="238">
        <f>S231*H231</f>
        <v>0</v>
      </c>
      <c r="U231" s="39"/>
      <c r="V231" s="39"/>
      <c r="W231" s="39"/>
      <c r="X231" s="39"/>
      <c r="Y231" s="39"/>
      <c r="Z231" s="39"/>
      <c r="AA231" s="39"/>
      <c r="AB231" s="39"/>
      <c r="AC231" s="39"/>
      <c r="AD231" s="39"/>
      <c r="AE231" s="39"/>
      <c r="AR231" s="239" t="s">
        <v>201</v>
      </c>
      <c r="AT231" s="239" t="s">
        <v>196</v>
      </c>
      <c r="AU231" s="239" t="s">
        <v>84</v>
      </c>
      <c r="AY231" s="18" t="s">
        <v>194</v>
      </c>
      <c r="BE231" s="240">
        <f>IF(N231="základní",J231,0)</f>
        <v>0</v>
      </c>
      <c r="BF231" s="240">
        <f>IF(N231="snížená",J231,0)</f>
        <v>0</v>
      </c>
      <c r="BG231" s="240">
        <f>IF(N231="zákl. přenesená",J231,0)</f>
        <v>0</v>
      </c>
      <c r="BH231" s="240">
        <f>IF(N231="sníž. přenesená",J231,0)</f>
        <v>0</v>
      </c>
      <c r="BI231" s="240">
        <f>IF(N231="nulová",J231,0)</f>
        <v>0</v>
      </c>
      <c r="BJ231" s="18" t="s">
        <v>82</v>
      </c>
      <c r="BK231" s="240">
        <f>ROUND(I231*H231,2)</f>
        <v>0</v>
      </c>
      <c r="BL231" s="18" t="s">
        <v>201</v>
      </c>
      <c r="BM231" s="239" t="s">
        <v>1460</v>
      </c>
    </row>
    <row r="232" s="2" customFormat="1" ht="16.5" customHeight="1">
      <c r="A232" s="39"/>
      <c r="B232" s="40"/>
      <c r="C232" s="228" t="s">
        <v>75</v>
      </c>
      <c r="D232" s="228" t="s">
        <v>196</v>
      </c>
      <c r="E232" s="229" t="s">
        <v>2516</v>
      </c>
      <c r="F232" s="230" t="s">
        <v>2444</v>
      </c>
      <c r="G232" s="231" t="s">
        <v>301</v>
      </c>
      <c r="H232" s="232">
        <v>122</v>
      </c>
      <c r="I232" s="233"/>
      <c r="J232" s="234">
        <f>ROUND(I232*H232,2)</f>
        <v>0</v>
      </c>
      <c r="K232" s="230" t="s">
        <v>1</v>
      </c>
      <c r="L232" s="45"/>
      <c r="M232" s="235" t="s">
        <v>1</v>
      </c>
      <c r="N232" s="236" t="s">
        <v>40</v>
      </c>
      <c r="O232" s="92"/>
      <c r="P232" s="237">
        <f>O232*H232</f>
        <v>0</v>
      </c>
      <c r="Q232" s="237">
        <v>0</v>
      </c>
      <c r="R232" s="237">
        <f>Q232*H232</f>
        <v>0</v>
      </c>
      <c r="S232" s="237">
        <v>0</v>
      </c>
      <c r="T232" s="238">
        <f>S232*H232</f>
        <v>0</v>
      </c>
      <c r="U232" s="39"/>
      <c r="V232" s="39"/>
      <c r="W232" s="39"/>
      <c r="X232" s="39"/>
      <c r="Y232" s="39"/>
      <c r="Z232" s="39"/>
      <c r="AA232" s="39"/>
      <c r="AB232" s="39"/>
      <c r="AC232" s="39"/>
      <c r="AD232" s="39"/>
      <c r="AE232" s="39"/>
      <c r="AR232" s="239" t="s">
        <v>201</v>
      </c>
      <c r="AT232" s="239" t="s">
        <v>196</v>
      </c>
      <c r="AU232" s="239" t="s">
        <v>84</v>
      </c>
      <c r="AY232" s="18" t="s">
        <v>194</v>
      </c>
      <c r="BE232" s="240">
        <f>IF(N232="základní",J232,0)</f>
        <v>0</v>
      </c>
      <c r="BF232" s="240">
        <f>IF(N232="snížená",J232,0)</f>
        <v>0</v>
      </c>
      <c r="BG232" s="240">
        <f>IF(N232="zákl. přenesená",J232,0)</f>
        <v>0</v>
      </c>
      <c r="BH232" s="240">
        <f>IF(N232="sníž. přenesená",J232,0)</f>
        <v>0</v>
      </c>
      <c r="BI232" s="240">
        <f>IF(N232="nulová",J232,0)</f>
        <v>0</v>
      </c>
      <c r="BJ232" s="18" t="s">
        <v>82</v>
      </c>
      <c r="BK232" s="240">
        <f>ROUND(I232*H232,2)</f>
        <v>0</v>
      </c>
      <c r="BL232" s="18" t="s">
        <v>201</v>
      </c>
      <c r="BM232" s="239" t="s">
        <v>1463</v>
      </c>
    </row>
    <row r="233" s="2" customFormat="1" ht="16.5" customHeight="1">
      <c r="A233" s="39"/>
      <c r="B233" s="40"/>
      <c r="C233" s="228" t="s">
        <v>75</v>
      </c>
      <c r="D233" s="228" t="s">
        <v>196</v>
      </c>
      <c r="E233" s="229" t="s">
        <v>2517</v>
      </c>
      <c r="F233" s="230" t="s">
        <v>2446</v>
      </c>
      <c r="G233" s="231" t="s">
        <v>301</v>
      </c>
      <c r="H233" s="232">
        <v>167</v>
      </c>
      <c r="I233" s="233"/>
      <c r="J233" s="234">
        <f>ROUND(I233*H233,2)</f>
        <v>0</v>
      </c>
      <c r="K233" s="230" t="s">
        <v>1</v>
      </c>
      <c r="L233" s="45"/>
      <c r="M233" s="235" t="s">
        <v>1</v>
      </c>
      <c r="N233" s="236" t="s">
        <v>40</v>
      </c>
      <c r="O233" s="92"/>
      <c r="P233" s="237">
        <f>O233*H233</f>
        <v>0</v>
      </c>
      <c r="Q233" s="237">
        <v>0</v>
      </c>
      <c r="R233" s="237">
        <f>Q233*H233</f>
        <v>0</v>
      </c>
      <c r="S233" s="237">
        <v>0</v>
      </c>
      <c r="T233" s="238">
        <f>S233*H233</f>
        <v>0</v>
      </c>
      <c r="U233" s="39"/>
      <c r="V233" s="39"/>
      <c r="W233" s="39"/>
      <c r="X233" s="39"/>
      <c r="Y233" s="39"/>
      <c r="Z233" s="39"/>
      <c r="AA233" s="39"/>
      <c r="AB233" s="39"/>
      <c r="AC233" s="39"/>
      <c r="AD233" s="39"/>
      <c r="AE233" s="39"/>
      <c r="AR233" s="239" t="s">
        <v>201</v>
      </c>
      <c r="AT233" s="239" t="s">
        <v>196</v>
      </c>
      <c r="AU233" s="239" t="s">
        <v>84</v>
      </c>
      <c r="AY233" s="18" t="s">
        <v>194</v>
      </c>
      <c r="BE233" s="240">
        <f>IF(N233="základní",J233,0)</f>
        <v>0</v>
      </c>
      <c r="BF233" s="240">
        <f>IF(N233="snížená",J233,0)</f>
        <v>0</v>
      </c>
      <c r="BG233" s="240">
        <f>IF(N233="zákl. přenesená",J233,0)</f>
        <v>0</v>
      </c>
      <c r="BH233" s="240">
        <f>IF(N233="sníž. přenesená",J233,0)</f>
        <v>0</v>
      </c>
      <c r="BI233" s="240">
        <f>IF(N233="nulová",J233,0)</f>
        <v>0</v>
      </c>
      <c r="BJ233" s="18" t="s">
        <v>82</v>
      </c>
      <c r="BK233" s="240">
        <f>ROUND(I233*H233,2)</f>
        <v>0</v>
      </c>
      <c r="BL233" s="18" t="s">
        <v>201</v>
      </c>
      <c r="BM233" s="239" t="s">
        <v>1466</v>
      </c>
    </row>
    <row r="234" s="2" customFormat="1" ht="24.15" customHeight="1">
      <c r="A234" s="39"/>
      <c r="B234" s="40"/>
      <c r="C234" s="228" t="s">
        <v>75</v>
      </c>
      <c r="D234" s="228" t="s">
        <v>196</v>
      </c>
      <c r="E234" s="229" t="s">
        <v>2518</v>
      </c>
      <c r="F234" s="230" t="s">
        <v>2448</v>
      </c>
      <c r="G234" s="231" t="s">
        <v>301</v>
      </c>
      <c r="H234" s="232">
        <v>12</v>
      </c>
      <c r="I234" s="233"/>
      <c r="J234" s="234">
        <f>ROUND(I234*H234,2)</f>
        <v>0</v>
      </c>
      <c r="K234" s="230" t="s">
        <v>1</v>
      </c>
      <c r="L234" s="45"/>
      <c r="M234" s="235" t="s">
        <v>1</v>
      </c>
      <c r="N234" s="236" t="s">
        <v>40</v>
      </c>
      <c r="O234" s="92"/>
      <c r="P234" s="237">
        <f>O234*H234</f>
        <v>0</v>
      </c>
      <c r="Q234" s="237">
        <v>0</v>
      </c>
      <c r="R234" s="237">
        <f>Q234*H234</f>
        <v>0</v>
      </c>
      <c r="S234" s="237">
        <v>0</v>
      </c>
      <c r="T234" s="238">
        <f>S234*H234</f>
        <v>0</v>
      </c>
      <c r="U234" s="39"/>
      <c r="V234" s="39"/>
      <c r="W234" s="39"/>
      <c r="X234" s="39"/>
      <c r="Y234" s="39"/>
      <c r="Z234" s="39"/>
      <c r="AA234" s="39"/>
      <c r="AB234" s="39"/>
      <c r="AC234" s="39"/>
      <c r="AD234" s="39"/>
      <c r="AE234" s="39"/>
      <c r="AR234" s="239" t="s">
        <v>201</v>
      </c>
      <c r="AT234" s="239" t="s">
        <v>196</v>
      </c>
      <c r="AU234" s="239" t="s">
        <v>84</v>
      </c>
      <c r="AY234" s="18" t="s">
        <v>194</v>
      </c>
      <c r="BE234" s="240">
        <f>IF(N234="základní",J234,0)</f>
        <v>0</v>
      </c>
      <c r="BF234" s="240">
        <f>IF(N234="snížená",J234,0)</f>
        <v>0</v>
      </c>
      <c r="BG234" s="240">
        <f>IF(N234="zákl. přenesená",J234,0)</f>
        <v>0</v>
      </c>
      <c r="BH234" s="240">
        <f>IF(N234="sníž. přenesená",J234,0)</f>
        <v>0</v>
      </c>
      <c r="BI234" s="240">
        <f>IF(N234="nulová",J234,0)</f>
        <v>0</v>
      </c>
      <c r="BJ234" s="18" t="s">
        <v>82</v>
      </c>
      <c r="BK234" s="240">
        <f>ROUND(I234*H234,2)</f>
        <v>0</v>
      </c>
      <c r="BL234" s="18" t="s">
        <v>201</v>
      </c>
      <c r="BM234" s="239" t="s">
        <v>1471</v>
      </c>
    </row>
    <row r="235" s="2" customFormat="1" ht="24.15" customHeight="1">
      <c r="A235" s="39"/>
      <c r="B235" s="40"/>
      <c r="C235" s="228" t="s">
        <v>75</v>
      </c>
      <c r="D235" s="228" t="s">
        <v>196</v>
      </c>
      <c r="E235" s="229" t="s">
        <v>2519</v>
      </c>
      <c r="F235" s="230" t="s">
        <v>2450</v>
      </c>
      <c r="G235" s="231" t="s">
        <v>301</v>
      </c>
      <c r="H235" s="232">
        <v>32</v>
      </c>
      <c r="I235" s="233"/>
      <c r="J235" s="234">
        <f>ROUND(I235*H235,2)</f>
        <v>0</v>
      </c>
      <c r="K235" s="230" t="s">
        <v>1</v>
      </c>
      <c r="L235" s="45"/>
      <c r="M235" s="235" t="s">
        <v>1</v>
      </c>
      <c r="N235" s="236" t="s">
        <v>40</v>
      </c>
      <c r="O235" s="92"/>
      <c r="P235" s="237">
        <f>O235*H235</f>
        <v>0</v>
      </c>
      <c r="Q235" s="237">
        <v>0</v>
      </c>
      <c r="R235" s="237">
        <f>Q235*H235</f>
        <v>0</v>
      </c>
      <c r="S235" s="237">
        <v>0</v>
      </c>
      <c r="T235" s="238">
        <f>S235*H235</f>
        <v>0</v>
      </c>
      <c r="U235" s="39"/>
      <c r="V235" s="39"/>
      <c r="W235" s="39"/>
      <c r="X235" s="39"/>
      <c r="Y235" s="39"/>
      <c r="Z235" s="39"/>
      <c r="AA235" s="39"/>
      <c r="AB235" s="39"/>
      <c r="AC235" s="39"/>
      <c r="AD235" s="39"/>
      <c r="AE235" s="39"/>
      <c r="AR235" s="239" t="s">
        <v>201</v>
      </c>
      <c r="AT235" s="239" t="s">
        <v>196</v>
      </c>
      <c r="AU235" s="239" t="s">
        <v>84</v>
      </c>
      <c r="AY235" s="18" t="s">
        <v>194</v>
      </c>
      <c r="BE235" s="240">
        <f>IF(N235="základní",J235,0)</f>
        <v>0</v>
      </c>
      <c r="BF235" s="240">
        <f>IF(N235="snížená",J235,0)</f>
        <v>0</v>
      </c>
      <c r="BG235" s="240">
        <f>IF(N235="zákl. přenesená",J235,0)</f>
        <v>0</v>
      </c>
      <c r="BH235" s="240">
        <f>IF(N235="sníž. přenesená",J235,0)</f>
        <v>0</v>
      </c>
      <c r="BI235" s="240">
        <f>IF(N235="nulová",J235,0)</f>
        <v>0</v>
      </c>
      <c r="BJ235" s="18" t="s">
        <v>82</v>
      </c>
      <c r="BK235" s="240">
        <f>ROUND(I235*H235,2)</f>
        <v>0</v>
      </c>
      <c r="BL235" s="18" t="s">
        <v>201</v>
      </c>
      <c r="BM235" s="239" t="s">
        <v>1476</v>
      </c>
    </row>
    <row r="236" s="2" customFormat="1" ht="24.15" customHeight="1">
      <c r="A236" s="39"/>
      <c r="B236" s="40"/>
      <c r="C236" s="228" t="s">
        <v>75</v>
      </c>
      <c r="D236" s="228" t="s">
        <v>196</v>
      </c>
      <c r="E236" s="229" t="s">
        <v>2520</v>
      </c>
      <c r="F236" s="230" t="s">
        <v>2452</v>
      </c>
      <c r="G236" s="231" t="s">
        <v>301</v>
      </c>
      <c r="H236" s="232">
        <v>68</v>
      </c>
      <c r="I236" s="233"/>
      <c r="J236" s="234">
        <f>ROUND(I236*H236,2)</f>
        <v>0</v>
      </c>
      <c r="K236" s="230" t="s">
        <v>1</v>
      </c>
      <c r="L236" s="45"/>
      <c r="M236" s="235" t="s">
        <v>1</v>
      </c>
      <c r="N236" s="236" t="s">
        <v>40</v>
      </c>
      <c r="O236" s="92"/>
      <c r="P236" s="237">
        <f>O236*H236</f>
        <v>0</v>
      </c>
      <c r="Q236" s="237">
        <v>0</v>
      </c>
      <c r="R236" s="237">
        <f>Q236*H236</f>
        <v>0</v>
      </c>
      <c r="S236" s="237">
        <v>0</v>
      </c>
      <c r="T236" s="238">
        <f>S236*H236</f>
        <v>0</v>
      </c>
      <c r="U236" s="39"/>
      <c r="V236" s="39"/>
      <c r="W236" s="39"/>
      <c r="X236" s="39"/>
      <c r="Y236" s="39"/>
      <c r="Z236" s="39"/>
      <c r="AA236" s="39"/>
      <c r="AB236" s="39"/>
      <c r="AC236" s="39"/>
      <c r="AD236" s="39"/>
      <c r="AE236" s="39"/>
      <c r="AR236" s="239" t="s">
        <v>201</v>
      </c>
      <c r="AT236" s="239" t="s">
        <v>196</v>
      </c>
      <c r="AU236" s="239" t="s">
        <v>84</v>
      </c>
      <c r="AY236" s="18" t="s">
        <v>194</v>
      </c>
      <c r="BE236" s="240">
        <f>IF(N236="základní",J236,0)</f>
        <v>0</v>
      </c>
      <c r="BF236" s="240">
        <f>IF(N236="snížená",J236,0)</f>
        <v>0</v>
      </c>
      <c r="BG236" s="240">
        <f>IF(N236="zákl. přenesená",J236,0)</f>
        <v>0</v>
      </c>
      <c r="BH236" s="240">
        <f>IF(N236="sníž. přenesená",J236,0)</f>
        <v>0</v>
      </c>
      <c r="BI236" s="240">
        <f>IF(N236="nulová",J236,0)</f>
        <v>0</v>
      </c>
      <c r="BJ236" s="18" t="s">
        <v>82</v>
      </c>
      <c r="BK236" s="240">
        <f>ROUND(I236*H236,2)</f>
        <v>0</v>
      </c>
      <c r="BL236" s="18" t="s">
        <v>201</v>
      </c>
      <c r="BM236" s="239" t="s">
        <v>1479</v>
      </c>
    </row>
    <row r="237" s="2" customFormat="1" ht="24.15" customHeight="1">
      <c r="A237" s="39"/>
      <c r="B237" s="40"/>
      <c r="C237" s="228" t="s">
        <v>75</v>
      </c>
      <c r="D237" s="228" t="s">
        <v>196</v>
      </c>
      <c r="E237" s="229" t="s">
        <v>2521</v>
      </c>
      <c r="F237" s="230" t="s">
        <v>2454</v>
      </c>
      <c r="G237" s="231" t="s">
        <v>301</v>
      </c>
      <c r="H237" s="232">
        <v>280</v>
      </c>
      <c r="I237" s="233"/>
      <c r="J237" s="234">
        <f>ROUND(I237*H237,2)</f>
        <v>0</v>
      </c>
      <c r="K237" s="230" t="s">
        <v>1</v>
      </c>
      <c r="L237" s="45"/>
      <c r="M237" s="235" t="s">
        <v>1</v>
      </c>
      <c r="N237" s="236" t="s">
        <v>40</v>
      </c>
      <c r="O237" s="92"/>
      <c r="P237" s="237">
        <f>O237*H237</f>
        <v>0</v>
      </c>
      <c r="Q237" s="237">
        <v>0</v>
      </c>
      <c r="R237" s="237">
        <f>Q237*H237</f>
        <v>0</v>
      </c>
      <c r="S237" s="237">
        <v>0</v>
      </c>
      <c r="T237" s="238">
        <f>S237*H237</f>
        <v>0</v>
      </c>
      <c r="U237" s="39"/>
      <c r="V237" s="39"/>
      <c r="W237" s="39"/>
      <c r="X237" s="39"/>
      <c r="Y237" s="39"/>
      <c r="Z237" s="39"/>
      <c r="AA237" s="39"/>
      <c r="AB237" s="39"/>
      <c r="AC237" s="39"/>
      <c r="AD237" s="39"/>
      <c r="AE237" s="39"/>
      <c r="AR237" s="239" t="s">
        <v>201</v>
      </c>
      <c r="AT237" s="239" t="s">
        <v>196</v>
      </c>
      <c r="AU237" s="239" t="s">
        <v>84</v>
      </c>
      <c r="AY237" s="18" t="s">
        <v>194</v>
      </c>
      <c r="BE237" s="240">
        <f>IF(N237="základní",J237,0)</f>
        <v>0</v>
      </c>
      <c r="BF237" s="240">
        <f>IF(N237="snížená",J237,0)</f>
        <v>0</v>
      </c>
      <c r="BG237" s="240">
        <f>IF(N237="zákl. přenesená",J237,0)</f>
        <v>0</v>
      </c>
      <c r="BH237" s="240">
        <f>IF(N237="sníž. přenesená",J237,0)</f>
        <v>0</v>
      </c>
      <c r="BI237" s="240">
        <f>IF(N237="nulová",J237,0)</f>
        <v>0</v>
      </c>
      <c r="BJ237" s="18" t="s">
        <v>82</v>
      </c>
      <c r="BK237" s="240">
        <f>ROUND(I237*H237,2)</f>
        <v>0</v>
      </c>
      <c r="BL237" s="18" t="s">
        <v>201</v>
      </c>
      <c r="BM237" s="239" t="s">
        <v>1482</v>
      </c>
    </row>
    <row r="238" s="2" customFormat="1" ht="24.15" customHeight="1">
      <c r="A238" s="39"/>
      <c r="B238" s="40"/>
      <c r="C238" s="228" t="s">
        <v>75</v>
      </c>
      <c r="D238" s="228" t="s">
        <v>196</v>
      </c>
      <c r="E238" s="229" t="s">
        <v>2522</v>
      </c>
      <c r="F238" s="230" t="s">
        <v>2456</v>
      </c>
      <c r="G238" s="231" t="s">
        <v>301</v>
      </c>
      <c r="H238" s="232">
        <v>224</v>
      </c>
      <c r="I238" s="233"/>
      <c r="J238" s="234">
        <f>ROUND(I238*H238,2)</f>
        <v>0</v>
      </c>
      <c r="K238" s="230" t="s">
        <v>1</v>
      </c>
      <c r="L238" s="45"/>
      <c r="M238" s="235" t="s">
        <v>1</v>
      </c>
      <c r="N238" s="236" t="s">
        <v>40</v>
      </c>
      <c r="O238" s="92"/>
      <c r="P238" s="237">
        <f>O238*H238</f>
        <v>0</v>
      </c>
      <c r="Q238" s="237">
        <v>0</v>
      </c>
      <c r="R238" s="237">
        <f>Q238*H238</f>
        <v>0</v>
      </c>
      <c r="S238" s="237">
        <v>0</v>
      </c>
      <c r="T238" s="238">
        <f>S238*H238</f>
        <v>0</v>
      </c>
      <c r="U238" s="39"/>
      <c r="V238" s="39"/>
      <c r="W238" s="39"/>
      <c r="X238" s="39"/>
      <c r="Y238" s="39"/>
      <c r="Z238" s="39"/>
      <c r="AA238" s="39"/>
      <c r="AB238" s="39"/>
      <c r="AC238" s="39"/>
      <c r="AD238" s="39"/>
      <c r="AE238" s="39"/>
      <c r="AR238" s="239" t="s">
        <v>201</v>
      </c>
      <c r="AT238" s="239" t="s">
        <v>196</v>
      </c>
      <c r="AU238" s="239" t="s">
        <v>84</v>
      </c>
      <c r="AY238" s="18" t="s">
        <v>194</v>
      </c>
      <c r="BE238" s="240">
        <f>IF(N238="základní",J238,0)</f>
        <v>0</v>
      </c>
      <c r="BF238" s="240">
        <f>IF(N238="snížená",J238,0)</f>
        <v>0</v>
      </c>
      <c r="BG238" s="240">
        <f>IF(N238="zákl. přenesená",J238,0)</f>
        <v>0</v>
      </c>
      <c r="BH238" s="240">
        <f>IF(N238="sníž. přenesená",J238,0)</f>
        <v>0</v>
      </c>
      <c r="BI238" s="240">
        <f>IF(N238="nulová",J238,0)</f>
        <v>0</v>
      </c>
      <c r="BJ238" s="18" t="s">
        <v>82</v>
      </c>
      <c r="BK238" s="240">
        <f>ROUND(I238*H238,2)</f>
        <v>0</v>
      </c>
      <c r="BL238" s="18" t="s">
        <v>201</v>
      </c>
      <c r="BM238" s="239" t="s">
        <v>1486</v>
      </c>
    </row>
    <row r="239" s="2" customFormat="1" ht="24.15" customHeight="1">
      <c r="A239" s="39"/>
      <c r="B239" s="40"/>
      <c r="C239" s="228" t="s">
        <v>75</v>
      </c>
      <c r="D239" s="228" t="s">
        <v>196</v>
      </c>
      <c r="E239" s="229" t="s">
        <v>2523</v>
      </c>
      <c r="F239" s="230" t="s">
        <v>2458</v>
      </c>
      <c r="G239" s="231" t="s">
        <v>301</v>
      </c>
      <c r="H239" s="232">
        <v>386</v>
      </c>
      <c r="I239" s="233"/>
      <c r="J239" s="234">
        <f>ROUND(I239*H239,2)</f>
        <v>0</v>
      </c>
      <c r="K239" s="230" t="s">
        <v>1</v>
      </c>
      <c r="L239" s="45"/>
      <c r="M239" s="235" t="s">
        <v>1</v>
      </c>
      <c r="N239" s="236" t="s">
        <v>40</v>
      </c>
      <c r="O239" s="92"/>
      <c r="P239" s="237">
        <f>O239*H239</f>
        <v>0</v>
      </c>
      <c r="Q239" s="237">
        <v>0</v>
      </c>
      <c r="R239" s="237">
        <f>Q239*H239</f>
        <v>0</v>
      </c>
      <c r="S239" s="237">
        <v>0</v>
      </c>
      <c r="T239" s="238">
        <f>S239*H239</f>
        <v>0</v>
      </c>
      <c r="U239" s="39"/>
      <c r="V239" s="39"/>
      <c r="W239" s="39"/>
      <c r="X239" s="39"/>
      <c r="Y239" s="39"/>
      <c r="Z239" s="39"/>
      <c r="AA239" s="39"/>
      <c r="AB239" s="39"/>
      <c r="AC239" s="39"/>
      <c r="AD239" s="39"/>
      <c r="AE239" s="39"/>
      <c r="AR239" s="239" t="s">
        <v>201</v>
      </c>
      <c r="AT239" s="239" t="s">
        <v>196</v>
      </c>
      <c r="AU239" s="239" t="s">
        <v>84</v>
      </c>
      <c r="AY239" s="18" t="s">
        <v>194</v>
      </c>
      <c r="BE239" s="240">
        <f>IF(N239="základní",J239,0)</f>
        <v>0</v>
      </c>
      <c r="BF239" s="240">
        <f>IF(N239="snížená",J239,0)</f>
        <v>0</v>
      </c>
      <c r="BG239" s="240">
        <f>IF(N239="zákl. přenesená",J239,0)</f>
        <v>0</v>
      </c>
      <c r="BH239" s="240">
        <f>IF(N239="sníž. přenesená",J239,0)</f>
        <v>0</v>
      </c>
      <c r="BI239" s="240">
        <f>IF(N239="nulová",J239,0)</f>
        <v>0</v>
      </c>
      <c r="BJ239" s="18" t="s">
        <v>82</v>
      </c>
      <c r="BK239" s="240">
        <f>ROUND(I239*H239,2)</f>
        <v>0</v>
      </c>
      <c r="BL239" s="18" t="s">
        <v>201</v>
      </c>
      <c r="BM239" s="239" t="s">
        <v>1489</v>
      </c>
    </row>
    <row r="240" s="2" customFormat="1" ht="24.15" customHeight="1">
      <c r="A240" s="39"/>
      <c r="B240" s="40"/>
      <c r="C240" s="228" t="s">
        <v>75</v>
      </c>
      <c r="D240" s="228" t="s">
        <v>196</v>
      </c>
      <c r="E240" s="229" t="s">
        <v>2524</v>
      </c>
      <c r="F240" s="230" t="s">
        <v>2460</v>
      </c>
      <c r="G240" s="231" t="s">
        <v>301</v>
      </c>
      <c r="H240" s="232">
        <v>112</v>
      </c>
      <c r="I240" s="233"/>
      <c r="J240" s="234">
        <f>ROUND(I240*H240,2)</f>
        <v>0</v>
      </c>
      <c r="K240" s="230" t="s">
        <v>1</v>
      </c>
      <c r="L240" s="45"/>
      <c r="M240" s="235" t="s">
        <v>1</v>
      </c>
      <c r="N240" s="236" t="s">
        <v>40</v>
      </c>
      <c r="O240" s="92"/>
      <c r="P240" s="237">
        <f>O240*H240</f>
        <v>0</v>
      </c>
      <c r="Q240" s="237">
        <v>0</v>
      </c>
      <c r="R240" s="237">
        <f>Q240*H240</f>
        <v>0</v>
      </c>
      <c r="S240" s="237">
        <v>0</v>
      </c>
      <c r="T240" s="238">
        <f>S240*H240</f>
        <v>0</v>
      </c>
      <c r="U240" s="39"/>
      <c r="V240" s="39"/>
      <c r="W240" s="39"/>
      <c r="X240" s="39"/>
      <c r="Y240" s="39"/>
      <c r="Z240" s="39"/>
      <c r="AA240" s="39"/>
      <c r="AB240" s="39"/>
      <c r="AC240" s="39"/>
      <c r="AD240" s="39"/>
      <c r="AE240" s="39"/>
      <c r="AR240" s="239" t="s">
        <v>201</v>
      </c>
      <c r="AT240" s="239" t="s">
        <v>196</v>
      </c>
      <c r="AU240" s="239" t="s">
        <v>84</v>
      </c>
      <c r="AY240" s="18" t="s">
        <v>194</v>
      </c>
      <c r="BE240" s="240">
        <f>IF(N240="základní",J240,0)</f>
        <v>0</v>
      </c>
      <c r="BF240" s="240">
        <f>IF(N240="snížená",J240,0)</f>
        <v>0</v>
      </c>
      <c r="BG240" s="240">
        <f>IF(N240="zákl. přenesená",J240,0)</f>
        <v>0</v>
      </c>
      <c r="BH240" s="240">
        <f>IF(N240="sníž. přenesená",J240,0)</f>
        <v>0</v>
      </c>
      <c r="BI240" s="240">
        <f>IF(N240="nulová",J240,0)</f>
        <v>0</v>
      </c>
      <c r="BJ240" s="18" t="s">
        <v>82</v>
      </c>
      <c r="BK240" s="240">
        <f>ROUND(I240*H240,2)</f>
        <v>0</v>
      </c>
      <c r="BL240" s="18" t="s">
        <v>201</v>
      </c>
      <c r="BM240" s="239" t="s">
        <v>1494</v>
      </c>
    </row>
    <row r="241" s="2" customFormat="1" ht="24.15" customHeight="1">
      <c r="A241" s="39"/>
      <c r="B241" s="40"/>
      <c r="C241" s="228" t="s">
        <v>75</v>
      </c>
      <c r="D241" s="228" t="s">
        <v>196</v>
      </c>
      <c r="E241" s="229" t="s">
        <v>2525</v>
      </c>
      <c r="F241" s="230" t="s">
        <v>2462</v>
      </c>
      <c r="G241" s="231" t="s">
        <v>301</v>
      </c>
      <c r="H241" s="232">
        <v>89</v>
      </c>
      <c r="I241" s="233"/>
      <c r="J241" s="234">
        <f>ROUND(I241*H241,2)</f>
        <v>0</v>
      </c>
      <c r="K241" s="230" t="s">
        <v>1</v>
      </c>
      <c r="L241" s="45"/>
      <c r="M241" s="235" t="s">
        <v>1</v>
      </c>
      <c r="N241" s="236" t="s">
        <v>40</v>
      </c>
      <c r="O241" s="92"/>
      <c r="P241" s="237">
        <f>O241*H241</f>
        <v>0</v>
      </c>
      <c r="Q241" s="237">
        <v>0</v>
      </c>
      <c r="R241" s="237">
        <f>Q241*H241</f>
        <v>0</v>
      </c>
      <c r="S241" s="237">
        <v>0</v>
      </c>
      <c r="T241" s="238">
        <f>S241*H241</f>
        <v>0</v>
      </c>
      <c r="U241" s="39"/>
      <c r="V241" s="39"/>
      <c r="W241" s="39"/>
      <c r="X241" s="39"/>
      <c r="Y241" s="39"/>
      <c r="Z241" s="39"/>
      <c r="AA241" s="39"/>
      <c r="AB241" s="39"/>
      <c r="AC241" s="39"/>
      <c r="AD241" s="39"/>
      <c r="AE241" s="39"/>
      <c r="AR241" s="239" t="s">
        <v>201</v>
      </c>
      <c r="AT241" s="239" t="s">
        <v>196</v>
      </c>
      <c r="AU241" s="239" t="s">
        <v>84</v>
      </c>
      <c r="AY241" s="18" t="s">
        <v>194</v>
      </c>
      <c r="BE241" s="240">
        <f>IF(N241="základní",J241,0)</f>
        <v>0</v>
      </c>
      <c r="BF241" s="240">
        <f>IF(N241="snížená",J241,0)</f>
        <v>0</v>
      </c>
      <c r="BG241" s="240">
        <f>IF(N241="zákl. přenesená",J241,0)</f>
        <v>0</v>
      </c>
      <c r="BH241" s="240">
        <f>IF(N241="sníž. přenesená",J241,0)</f>
        <v>0</v>
      </c>
      <c r="BI241" s="240">
        <f>IF(N241="nulová",J241,0)</f>
        <v>0</v>
      </c>
      <c r="BJ241" s="18" t="s">
        <v>82</v>
      </c>
      <c r="BK241" s="240">
        <f>ROUND(I241*H241,2)</f>
        <v>0</v>
      </c>
      <c r="BL241" s="18" t="s">
        <v>201</v>
      </c>
      <c r="BM241" s="239" t="s">
        <v>1936</v>
      </c>
    </row>
    <row r="242" s="2" customFormat="1" ht="24.15" customHeight="1">
      <c r="A242" s="39"/>
      <c r="B242" s="40"/>
      <c r="C242" s="228" t="s">
        <v>75</v>
      </c>
      <c r="D242" s="228" t="s">
        <v>196</v>
      </c>
      <c r="E242" s="229" t="s">
        <v>2526</v>
      </c>
      <c r="F242" s="230" t="s">
        <v>2464</v>
      </c>
      <c r="G242" s="231" t="s">
        <v>301</v>
      </c>
      <c r="H242" s="232">
        <v>154</v>
      </c>
      <c r="I242" s="233"/>
      <c r="J242" s="234">
        <f>ROUND(I242*H242,2)</f>
        <v>0</v>
      </c>
      <c r="K242" s="230" t="s">
        <v>1</v>
      </c>
      <c r="L242" s="45"/>
      <c r="M242" s="235" t="s">
        <v>1</v>
      </c>
      <c r="N242" s="236" t="s">
        <v>40</v>
      </c>
      <c r="O242" s="92"/>
      <c r="P242" s="237">
        <f>O242*H242</f>
        <v>0</v>
      </c>
      <c r="Q242" s="237">
        <v>0</v>
      </c>
      <c r="R242" s="237">
        <f>Q242*H242</f>
        <v>0</v>
      </c>
      <c r="S242" s="237">
        <v>0</v>
      </c>
      <c r="T242" s="238">
        <f>S242*H242</f>
        <v>0</v>
      </c>
      <c r="U242" s="39"/>
      <c r="V242" s="39"/>
      <c r="W242" s="39"/>
      <c r="X242" s="39"/>
      <c r="Y242" s="39"/>
      <c r="Z242" s="39"/>
      <c r="AA242" s="39"/>
      <c r="AB242" s="39"/>
      <c r="AC242" s="39"/>
      <c r="AD242" s="39"/>
      <c r="AE242" s="39"/>
      <c r="AR242" s="239" t="s">
        <v>201</v>
      </c>
      <c r="AT242" s="239" t="s">
        <v>196</v>
      </c>
      <c r="AU242" s="239" t="s">
        <v>84</v>
      </c>
      <c r="AY242" s="18" t="s">
        <v>194</v>
      </c>
      <c r="BE242" s="240">
        <f>IF(N242="základní",J242,0)</f>
        <v>0</v>
      </c>
      <c r="BF242" s="240">
        <f>IF(N242="snížená",J242,0)</f>
        <v>0</v>
      </c>
      <c r="BG242" s="240">
        <f>IF(N242="zákl. přenesená",J242,0)</f>
        <v>0</v>
      </c>
      <c r="BH242" s="240">
        <f>IF(N242="sníž. přenesená",J242,0)</f>
        <v>0</v>
      </c>
      <c r="BI242" s="240">
        <f>IF(N242="nulová",J242,0)</f>
        <v>0</v>
      </c>
      <c r="BJ242" s="18" t="s">
        <v>82</v>
      </c>
      <c r="BK242" s="240">
        <f>ROUND(I242*H242,2)</f>
        <v>0</v>
      </c>
      <c r="BL242" s="18" t="s">
        <v>201</v>
      </c>
      <c r="BM242" s="239" t="s">
        <v>1940</v>
      </c>
    </row>
    <row r="243" s="2" customFormat="1" ht="24.15" customHeight="1">
      <c r="A243" s="39"/>
      <c r="B243" s="40"/>
      <c r="C243" s="228" t="s">
        <v>75</v>
      </c>
      <c r="D243" s="228" t="s">
        <v>196</v>
      </c>
      <c r="E243" s="229" t="s">
        <v>2527</v>
      </c>
      <c r="F243" s="230" t="s">
        <v>2466</v>
      </c>
      <c r="G243" s="231" t="s">
        <v>1251</v>
      </c>
      <c r="H243" s="232">
        <v>4</v>
      </c>
      <c r="I243" s="233"/>
      <c r="J243" s="234">
        <f>ROUND(I243*H243,2)</f>
        <v>0</v>
      </c>
      <c r="K243" s="230" t="s">
        <v>1</v>
      </c>
      <c r="L243" s="45"/>
      <c r="M243" s="235" t="s">
        <v>1</v>
      </c>
      <c r="N243" s="236" t="s">
        <v>40</v>
      </c>
      <c r="O243" s="92"/>
      <c r="P243" s="237">
        <f>O243*H243</f>
        <v>0</v>
      </c>
      <c r="Q243" s="237">
        <v>0</v>
      </c>
      <c r="R243" s="237">
        <f>Q243*H243</f>
        <v>0</v>
      </c>
      <c r="S243" s="237">
        <v>0</v>
      </c>
      <c r="T243" s="238">
        <f>S243*H243</f>
        <v>0</v>
      </c>
      <c r="U243" s="39"/>
      <c r="V243" s="39"/>
      <c r="W243" s="39"/>
      <c r="X243" s="39"/>
      <c r="Y243" s="39"/>
      <c r="Z243" s="39"/>
      <c r="AA243" s="39"/>
      <c r="AB243" s="39"/>
      <c r="AC243" s="39"/>
      <c r="AD243" s="39"/>
      <c r="AE243" s="39"/>
      <c r="AR243" s="239" t="s">
        <v>201</v>
      </c>
      <c r="AT243" s="239" t="s">
        <v>196</v>
      </c>
      <c r="AU243" s="239" t="s">
        <v>84</v>
      </c>
      <c r="AY243" s="18" t="s">
        <v>194</v>
      </c>
      <c r="BE243" s="240">
        <f>IF(N243="základní",J243,0)</f>
        <v>0</v>
      </c>
      <c r="BF243" s="240">
        <f>IF(N243="snížená",J243,0)</f>
        <v>0</v>
      </c>
      <c r="BG243" s="240">
        <f>IF(N243="zákl. přenesená",J243,0)</f>
        <v>0</v>
      </c>
      <c r="BH243" s="240">
        <f>IF(N243="sníž. přenesená",J243,0)</f>
        <v>0</v>
      </c>
      <c r="BI243" s="240">
        <f>IF(N243="nulová",J243,0)</f>
        <v>0</v>
      </c>
      <c r="BJ243" s="18" t="s">
        <v>82</v>
      </c>
      <c r="BK243" s="240">
        <f>ROUND(I243*H243,2)</f>
        <v>0</v>
      </c>
      <c r="BL243" s="18" t="s">
        <v>201</v>
      </c>
      <c r="BM243" s="239" t="s">
        <v>1943</v>
      </c>
    </row>
    <row r="244" s="2" customFormat="1" ht="24.15" customHeight="1">
      <c r="A244" s="39"/>
      <c r="B244" s="40"/>
      <c r="C244" s="228" t="s">
        <v>75</v>
      </c>
      <c r="D244" s="228" t="s">
        <v>196</v>
      </c>
      <c r="E244" s="229" t="s">
        <v>2528</v>
      </c>
      <c r="F244" s="230" t="s">
        <v>2468</v>
      </c>
      <c r="G244" s="231" t="s">
        <v>1251</v>
      </c>
      <c r="H244" s="232">
        <v>11</v>
      </c>
      <c r="I244" s="233"/>
      <c r="J244" s="234">
        <f>ROUND(I244*H244,2)</f>
        <v>0</v>
      </c>
      <c r="K244" s="230" t="s">
        <v>1</v>
      </c>
      <c r="L244" s="45"/>
      <c r="M244" s="235" t="s">
        <v>1</v>
      </c>
      <c r="N244" s="236" t="s">
        <v>40</v>
      </c>
      <c r="O244" s="92"/>
      <c r="P244" s="237">
        <f>O244*H244</f>
        <v>0</v>
      </c>
      <c r="Q244" s="237">
        <v>0</v>
      </c>
      <c r="R244" s="237">
        <f>Q244*H244</f>
        <v>0</v>
      </c>
      <c r="S244" s="237">
        <v>0</v>
      </c>
      <c r="T244" s="238">
        <f>S244*H244</f>
        <v>0</v>
      </c>
      <c r="U244" s="39"/>
      <c r="V244" s="39"/>
      <c r="W244" s="39"/>
      <c r="X244" s="39"/>
      <c r="Y244" s="39"/>
      <c r="Z244" s="39"/>
      <c r="AA244" s="39"/>
      <c r="AB244" s="39"/>
      <c r="AC244" s="39"/>
      <c r="AD244" s="39"/>
      <c r="AE244" s="39"/>
      <c r="AR244" s="239" t="s">
        <v>201</v>
      </c>
      <c r="AT244" s="239" t="s">
        <v>196</v>
      </c>
      <c r="AU244" s="239" t="s">
        <v>84</v>
      </c>
      <c r="AY244" s="18" t="s">
        <v>194</v>
      </c>
      <c r="BE244" s="240">
        <f>IF(N244="základní",J244,0)</f>
        <v>0</v>
      </c>
      <c r="BF244" s="240">
        <f>IF(N244="snížená",J244,0)</f>
        <v>0</v>
      </c>
      <c r="BG244" s="240">
        <f>IF(N244="zákl. přenesená",J244,0)</f>
        <v>0</v>
      </c>
      <c r="BH244" s="240">
        <f>IF(N244="sníž. přenesená",J244,0)</f>
        <v>0</v>
      </c>
      <c r="BI244" s="240">
        <f>IF(N244="nulová",J244,0)</f>
        <v>0</v>
      </c>
      <c r="BJ244" s="18" t="s">
        <v>82</v>
      </c>
      <c r="BK244" s="240">
        <f>ROUND(I244*H244,2)</f>
        <v>0</v>
      </c>
      <c r="BL244" s="18" t="s">
        <v>201</v>
      </c>
      <c r="BM244" s="239" t="s">
        <v>1947</v>
      </c>
    </row>
    <row r="245" s="2" customFormat="1" ht="16.5" customHeight="1">
      <c r="A245" s="39"/>
      <c r="B245" s="40"/>
      <c r="C245" s="228" t="s">
        <v>75</v>
      </c>
      <c r="D245" s="228" t="s">
        <v>196</v>
      </c>
      <c r="E245" s="229" t="s">
        <v>2529</v>
      </c>
      <c r="F245" s="230" t="s">
        <v>2470</v>
      </c>
      <c r="G245" s="231" t="s">
        <v>1251</v>
      </c>
      <c r="H245" s="232">
        <v>2</v>
      </c>
      <c r="I245" s="233"/>
      <c r="J245" s="234">
        <f>ROUND(I245*H245,2)</f>
        <v>0</v>
      </c>
      <c r="K245" s="230" t="s">
        <v>1</v>
      </c>
      <c r="L245" s="45"/>
      <c r="M245" s="235" t="s">
        <v>1</v>
      </c>
      <c r="N245" s="236" t="s">
        <v>40</v>
      </c>
      <c r="O245" s="92"/>
      <c r="P245" s="237">
        <f>O245*H245</f>
        <v>0</v>
      </c>
      <c r="Q245" s="237">
        <v>0</v>
      </c>
      <c r="R245" s="237">
        <f>Q245*H245</f>
        <v>0</v>
      </c>
      <c r="S245" s="237">
        <v>0</v>
      </c>
      <c r="T245" s="238">
        <f>S245*H245</f>
        <v>0</v>
      </c>
      <c r="U245" s="39"/>
      <c r="V245" s="39"/>
      <c r="W245" s="39"/>
      <c r="X245" s="39"/>
      <c r="Y245" s="39"/>
      <c r="Z245" s="39"/>
      <c r="AA245" s="39"/>
      <c r="AB245" s="39"/>
      <c r="AC245" s="39"/>
      <c r="AD245" s="39"/>
      <c r="AE245" s="39"/>
      <c r="AR245" s="239" t="s">
        <v>201</v>
      </c>
      <c r="AT245" s="239" t="s">
        <v>196</v>
      </c>
      <c r="AU245" s="239" t="s">
        <v>84</v>
      </c>
      <c r="AY245" s="18" t="s">
        <v>194</v>
      </c>
      <c r="BE245" s="240">
        <f>IF(N245="základní",J245,0)</f>
        <v>0</v>
      </c>
      <c r="BF245" s="240">
        <f>IF(N245="snížená",J245,0)</f>
        <v>0</v>
      </c>
      <c r="BG245" s="240">
        <f>IF(N245="zákl. přenesená",J245,0)</f>
        <v>0</v>
      </c>
      <c r="BH245" s="240">
        <f>IF(N245="sníž. přenesená",J245,0)</f>
        <v>0</v>
      </c>
      <c r="BI245" s="240">
        <f>IF(N245="nulová",J245,0)</f>
        <v>0</v>
      </c>
      <c r="BJ245" s="18" t="s">
        <v>82</v>
      </c>
      <c r="BK245" s="240">
        <f>ROUND(I245*H245,2)</f>
        <v>0</v>
      </c>
      <c r="BL245" s="18" t="s">
        <v>201</v>
      </c>
      <c r="BM245" s="239" t="s">
        <v>1951</v>
      </c>
    </row>
    <row r="246" s="2" customFormat="1" ht="24.15" customHeight="1">
      <c r="A246" s="39"/>
      <c r="B246" s="40"/>
      <c r="C246" s="228" t="s">
        <v>75</v>
      </c>
      <c r="D246" s="228" t="s">
        <v>196</v>
      </c>
      <c r="E246" s="229" t="s">
        <v>2530</v>
      </c>
      <c r="F246" s="230" t="s">
        <v>2472</v>
      </c>
      <c r="G246" s="231" t="s">
        <v>1251</v>
      </c>
      <c r="H246" s="232">
        <v>1</v>
      </c>
      <c r="I246" s="233"/>
      <c r="J246" s="234">
        <f>ROUND(I246*H246,2)</f>
        <v>0</v>
      </c>
      <c r="K246" s="230" t="s">
        <v>1</v>
      </c>
      <c r="L246" s="45"/>
      <c r="M246" s="235" t="s">
        <v>1</v>
      </c>
      <c r="N246" s="236" t="s">
        <v>40</v>
      </c>
      <c r="O246" s="92"/>
      <c r="P246" s="237">
        <f>O246*H246</f>
        <v>0</v>
      </c>
      <c r="Q246" s="237">
        <v>0</v>
      </c>
      <c r="R246" s="237">
        <f>Q246*H246</f>
        <v>0</v>
      </c>
      <c r="S246" s="237">
        <v>0</v>
      </c>
      <c r="T246" s="238">
        <f>S246*H246</f>
        <v>0</v>
      </c>
      <c r="U246" s="39"/>
      <c r="V246" s="39"/>
      <c r="W246" s="39"/>
      <c r="X246" s="39"/>
      <c r="Y246" s="39"/>
      <c r="Z246" s="39"/>
      <c r="AA246" s="39"/>
      <c r="AB246" s="39"/>
      <c r="AC246" s="39"/>
      <c r="AD246" s="39"/>
      <c r="AE246" s="39"/>
      <c r="AR246" s="239" t="s">
        <v>201</v>
      </c>
      <c r="AT246" s="239" t="s">
        <v>196</v>
      </c>
      <c r="AU246" s="239" t="s">
        <v>84</v>
      </c>
      <c r="AY246" s="18" t="s">
        <v>194</v>
      </c>
      <c r="BE246" s="240">
        <f>IF(N246="základní",J246,0)</f>
        <v>0</v>
      </c>
      <c r="BF246" s="240">
        <f>IF(N246="snížená",J246,0)</f>
        <v>0</v>
      </c>
      <c r="BG246" s="240">
        <f>IF(N246="zákl. přenesená",J246,0)</f>
        <v>0</v>
      </c>
      <c r="BH246" s="240">
        <f>IF(N246="sníž. přenesená",J246,0)</f>
        <v>0</v>
      </c>
      <c r="BI246" s="240">
        <f>IF(N246="nulová",J246,0)</f>
        <v>0</v>
      </c>
      <c r="BJ246" s="18" t="s">
        <v>82</v>
      </c>
      <c r="BK246" s="240">
        <f>ROUND(I246*H246,2)</f>
        <v>0</v>
      </c>
      <c r="BL246" s="18" t="s">
        <v>201</v>
      </c>
      <c r="BM246" s="239" t="s">
        <v>1955</v>
      </c>
    </row>
    <row r="247" s="12" customFormat="1" ht="25.92" customHeight="1">
      <c r="A247" s="12"/>
      <c r="B247" s="212"/>
      <c r="C247" s="213"/>
      <c r="D247" s="214" t="s">
        <v>74</v>
      </c>
      <c r="E247" s="215" t="s">
        <v>1603</v>
      </c>
      <c r="F247" s="215" t="s">
        <v>2531</v>
      </c>
      <c r="G247" s="213"/>
      <c r="H247" s="213"/>
      <c r="I247" s="216"/>
      <c r="J247" s="217">
        <f>BK247</f>
        <v>0</v>
      </c>
      <c r="K247" s="213"/>
      <c r="L247" s="218"/>
      <c r="M247" s="219"/>
      <c r="N247" s="220"/>
      <c r="O247" s="220"/>
      <c r="P247" s="221">
        <f>SUM(P248:P256)</f>
        <v>0</v>
      </c>
      <c r="Q247" s="220"/>
      <c r="R247" s="221">
        <f>SUM(R248:R256)</f>
        <v>0</v>
      </c>
      <c r="S247" s="220"/>
      <c r="T247" s="222">
        <f>SUM(T248:T256)</f>
        <v>0</v>
      </c>
      <c r="U247" s="12"/>
      <c r="V247" s="12"/>
      <c r="W247" s="12"/>
      <c r="X247" s="12"/>
      <c r="Y247" s="12"/>
      <c r="Z247" s="12"/>
      <c r="AA247" s="12"/>
      <c r="AB247" s="12"/>
      <c r="AC247" s="12"/>
      <c r="AD247" s="12"/>
      <c r="AE247" s="12"/>
      <c r="AR247" s="223" t="s">
        <v>82</v>
      </c>
      <c r="AT247" s="224" t="s">
        <v>74</v>
      </c>
      <c r="AU247" s="224" t="s">
        <v>75</v>
      </c>
      <c r="AY247" s="223" t="s">
        <v>194</v>
      </c>
      <c r="BK247" s="225">
        <f>SUM(BK248:BK256)</f>
        <v>0</v>
      </c>
    </row>
    <row r="248" s="2" customFormat="1" ht="16.5" customHeight="1">
      <c r="A248" s="39"/>
      <c r="B248" s="40"/>
      <c r="C248" s="228" t="s">
        <v>75</v>
      </c>
      <c r="D248" s="228" t="s">
        <v>196</v>
      </c>
      <c r="E248" s="229" t="s">
        <v>2532</v>
      </c>
      <c r="F248" s="230" t="s">
        <v>2533</v>
      </c>
      <c r="G248" s="231" t="s">
        <v>2534</v>
      </c>
      <c r="H248" s="232">
        <v>139</v>
      </c>
      <c r="I248" s="233"/>
      <c r="J248" s="234">
        <f>ROUND(I248*H248,2)</f>
        <v>0</v>
      </c>
      <c r="K248" s="230" t="s">
        <v>1</v>
      </c>
      <c r="L248" s="45"/>
      <c r="M248" s="235" t="s">
        <v>1</v>
      </c>
      <c r="N248" s="236" t="s">
        <v>40</v>
      </c>
      <c r="O248" s="92"/>
      <c r="P248" s="237">
        <f>O248*H248</f>
        <v>0</v>
      </c>
      <c r="Q248" s="237">
        <v>0</v>
      </c>
      <c r="R248" s="237">
        <f>Q248*H248</f>
        <v>0</v>
      </c>
      <c r="S248" s="237">
        <v>0</v>
      </c>
      <c r="T248" s="238">
        <f>S248*H248</f>
        <v>0</v>
      </c>
      <c r="U248" s="39"/>
      <c r="V248" s="39"/>
      <c r="W248" s="39"/>
      <c r="X248" s="39"/>
      <c r="Y248" s="39"/>
      <c r="Z248" s="39"/>
      <c r="AA248" s="39"/>
      <c r="AB248" s="39"/>
      <c r="AC248" s="39"/>
      <c r="AD248" s="39"/>
      <c r="AE248" s="39"/>
      <c r="AR248" s="239" t="s">
        <v>201</v>
      </c>
      <c r="AT248" s="239" t="s">
        <v>196</v>
      </c>
      <c r="AU248" s="239" t="s">
        <v>82</v>
      </c>
      <c r="AY248" s="18" t="s">
        <v>194</v>
      </c>
      <c r="BE248" s="240">
        <f>IF(N248="základní",J248,0)</f>
        <v>0</v>
      </c>
      <c r="BF248" s="240">
        <f>IF(N248="snížená",J248,0)</f>
        <v>0</v>
      </c>
      <c r="BG248" s="240">
        <f>IF(N248="zákl. přenesená",J248,0)</f>
        <v>0</v>
      </c>
      <c r="BH248" s="240">
        <f>IF(N248="sníž. přenesená",J248,0)</f>
        <v>0</v>
      </c>
      <c r="BI248" s="240">
        <f>IF(N248="nulová",J248,0)</f>
        <v>0</v>
      </c>
      <c r="BJ248" s="18" t="s">
        <v>82</v>
      </c>
      <c r="BK248" s="240">
        <f>ROUND(I248*H248,2)</f>
        <v>0</v>
      </c>
      <c r="BL248" s="18" t="s">
        <v>201</v>
      </c>
      <c r="BM248" s="239" t="s">
        <v>1959</v>
      </c>
    </row>
    <row r="249" s="2" customFormat="1" ht="16.5" customHeight="1">
      <c r="A249" s="39"/>
      <c r="B249" s="40"/>
      <c r="C249" s="228" t="s">
        <v>75</v>
      </c>
      <c r="D249" s="228" t="s">
        <v>196</v>
      </c>
      <c r="E249" s="229" t="s">
        <v>2535</v>
      </c>
      <c r="F249" s="230" t="s">
        <v>2536</v>
      </c>
      <c r="G249" s="231" t="s">
        <v>2534</v>
      </c>
      <c r="H249" s="232">
        <v>139</v>
      </c>
      <c r="I249" s="233"/>
      <c r="J249" s="234">
        <f>ROUND(I249*H249,2)</f>
        <v>0</v>
      </c>
      <c r="K249" s="230" t="s">
        <v>1</v>
      </c>
      <c r="L249" s="45"/>
      <c r="M249" s="235" t="s">
        <v>1</v>
      </c>
      <c r="N249" s="236" t="s">
        <v>40</v>
      </c>
      <c r="O249" s="92"/>
      <c r="P249" s="237">
        <f>O249*H249</f>
        <v>0</v>
      </c>
      <c r="Q249" s="237">
        <v>0</v>
      </c>
      <c r="R249" s="237">
        <f>Q249*H249</f>
        <v>0</v>
      </c>
      <c r="S249" s="237">
        <v>0</v>
      </c>
      <c r="T249" s="238">
        <f>S249*H249</f>
        <v>0</v>
      </c>
      <c r="U249" s="39"/>
      <c r="V249" s="39"/>
      <c r="W249" s="39"/>
      <c r="X249" s="39"/>
      <c r="Y249" s="39"/>
      <c r="Z249" s="39"/>
      <c r="AA249" s="39"/>
      <c r="AB249" s="39"/>
      <c r="AC249" s="39"/>
      <c r="AD249" s="39"/>
      <c r="AE249" s="39"/>
      <c r="AR249" s="239" t="s">
        <v>201</v>
      </c>
      <c r="AT249" s="239" t="s">
        <v>196</v>
      </c>
      <c r="AU249" s="239" t="s">
        <v>82</v>
      </c>
      <c r="AY249" s="18" t="s">
        <v>194</v>
      </c>
      <c r="BE249" s="240">
        <f>IF(N249="základní",J249,0)</f>
        <v>0</v>
      </c>
      <c r="BF249" s="240">
        <f>IF(N249="snížená",J249,0)</f>
        <v>0</v>
      </c>
      <c r="BG249" s="240">
        <f>IF(N249="zákl. přenesená",J249,0)</f>
        <v>0</v>
      </c>
      <c r="BH249" s="240">
        <f>IF(N249="sníž. přenesená",J249,0)</f>
        <v>0</v>
      </c>
      <c r="BI249" s="240">
        <f>IF(N249="nulová",J249,0)</f>
        <v>0</v>
      </c>
      <c r="BJ249" s="18" t="s">
        <v>82</v>
      </c>
      <c r="BK249" s="240">
        <f>ROUND(I249*H249,2)</f>
        <v>0</v>
      </c>
      <c r="BL249" s="18" t="s">
        <v>201</v>
      </c>
      <c r="BM249" s="239" t="s">
        <v>1961</v>
      </c>
    </row>
    <row r="250" s="2" customFormat="1" ht="16.5" customHeight="1">
      <c r="A250" s="39"/>
      <c r="B250" s="40"/>
      <c r="C250" s="228" t="s">
        <v>75</v>
      </c>
      <c r="D250" s="228" t="s">
        <v>196</v>
      </c>
      <c r="E250" s="229" t="s">
        <v>2537</v>
      </c>
      <c r="F250" s="230" t="s">
        <v>2538</v>
      </c>
      <c r="G250" s="231" t="s">
        <v>1251</v>
      </c>
      <c r="H250" s="232">
        <v>1</v>
      </c>
      <c r="I250" s="233"/>
      <c r="J250" s="234">
        <f>ROUND(I250*H250,2)</f>
        <v>0</v>
      </c>
      <c r="K250" s="230" t="s">
        <v>1</v>
      </c>
      <c r="L250" s="45"/>
      <c r="M250" s="235" t="s">
        <v>1</v>
      </c>
      <c r="N250" s="236" t="s">
        <v>40</v>
      </c>
      <c r="O250" s="92"/>
      <c r="P250" s="237">
        <f>O250*H250</f>
        <v>0</v>
      </c>
      <c r="Q250" s="237">
        <v>0</v>
      </c>
      <c r="R250" s="237">
        <f>Q250*H250</f>
        <v>0</v>
      </c>
      <c r="S250" s="237">
        <v>0</v>
      </c>
      <c r="T250" s="238">
        <f>S250*H250</f>
        <v>0</v>
      </c>
      <c r="U250" s="39"/>
      <c r="V250" s="39"/>
      <c r="W250" s="39"/>
      <c r="X250" s="39"/>
      <c r="Y250" s="39"/>
      <c r="Z250" s="39"/>
      <c r="AA250" s="39"/>
      <c r="AB250" s="39"/>
      <c r="AC250" s="39"/>
      <c r="AD250" s="39"/>
      <c r="AE250" s="39"/>
      <c r="AR250" s="239" t="s">
        <v>201</v>
      </c>
      <c r="AT250" s="239" t="s">
        <v>196</v>
      </c>
      <c r="AU250" s="239" t="s">
        <v>82</v>
      </c>
      <c r="AY250" s="18" t="s">
        <v>194</v>
      </c>
      <c r="BE250" s="240">
        <f>IF(N250="základní",J250,0)</f>
        <v>0</v>
      </c>
      <c r="BF250" s="240">
        <f>IF(N250="snížená",J250,0)</f>
        <v>0</v>
      </c>
      <c r="BG250" s="240">
        <f>IF(N250="zákl. přenesená",J250,0)</f>
        <v>0</v>
      </c>
      <c r="BH250" s="240">
        <f>IF(N250="sníž. přenesená",J250,0)</f>
        <v>0</v>
      </c>
      <c r="BI250" s="240">
        <f>IF(N250="nulová",J250,0)</f>
        <v>0</v>
      </c>
      <c r="BJ250" s="18" t="s">
        <v>82</v>
      </c>
      <c r="BK250" s="240">
        <f>ROUND(I250*H250,2)</f>
        <v>0</v>
      </c>
      <c r="BL250" s="18" t="s">
        <v>201</v>
      </c>
      <c r="BM250" s="239" t="s">
        <v>1965</v>
      </c>
    </row>
    <row r="251" s="2" customFormat="1" ht="16.5" customHeight="1">
      <c r="A251" s="39"/>
      <c r="B251" s="40"/>
      <c r="C251" s="228" t="s">
        <v>75</v>
      </c>
      <c r="D251" s="228" t="s">
        <v>196</v>
      </c>
      <c r="E251" s="229" t="s">
        <v>2539</v>
      </c>
      <c r="F251" s="230" t="s">
        <v>2540</v>
      </c>
      <c r="G251" s="231" t="s">
        <v>1687</v>
      </c>
      <c r="H251" s="232">
        <v>48</v>
      </c>
      <c r="I251" s="233"/>
      <c r="J251" s="234">
        <f>ROUND(I251*H251,2)</f>
        <v>0</v>
      </c>
      <c r="K251" s="230" t="s">
        <v>1</v>
      </c>
      <c r="L251" s="45"/>
      <c r="M251" s="235" t="s">
        <v>1</v>
      </c>
      <c r="N251" s="236" t="s">
        <v>40</v>
      </c>
      <c r="O251" s="92"/>
      <c r="P251" s="237">
        <f>O251*H251</f>
        <v>0</v>
      </c>
      <c r="Q251" s="237">
        <v>0</v>
      </c>
      <c r="R251" s="237">
        <f>Q251*H251</f>
        <v>0</v>
      </c>
      <c r="S251" s="237">
        <v>0</v>
      </c>
      <c r="T251" s="238">
        <f>S251*H251</f>
        <v>0</v>
      </c>
      <c r="U251" s="39"/>
      <c r="V251" s="39"/>
      <c r="W251" s="39"/>
      <c r="X251" s="39"/>
      <c r="Y251" s="39"/>
      <c r="Z251" s="39"/>
      <c r="AA251" s="39"/>
      <c r="AB251" s="39"/>
      <c r="AC251" s="39"/>
      <c r="AD251" s="39"/>
      <c r="AE251" s="39"/>
      <c r="AR251" s="239" t="s">
        <v>201</v>
      </c>
      <c r="AT251" s="239" t="s">
        <v>196</v>
      </c>
      <c r="AU251" s="239" t="s">
        <v>82</v>
      </c>
      <c r="AY251" s="18" t="s">
        <v>194</v>
      </c>
      <c r="BE251" s="240">
        <f>IF(N251="základní",J251,0)</f>
        <v>0</v>
      </c>
      <c r="BF251" s="240">
        <f>IF(N251="snížená",J251,0)</f>
        <v>0</v>
      </c>
      <c r="BG251" s="240">
        <f>IF(N251="zákl. přenesená",J251,0)</f>
        <v>0</v>
      </c>
      <c r="BH251" s="240">
        <f>IF(N251="sníž. přenesená",J251,0)</f>
        <v>0</v>
      </c>
      <c r="BI251" s="240">
        <f>IF(N251="nulová",J251,0)</f>
        <v>0</v>
      </c>
      <c r="BJ251" s="18" t="s">
        <v>82</v>
      </c>
      <c r="BK251" s="240">
        <f>ROUND(I251*H251,2)</f>
        <v>0</v>
      </c>
      <c r="BL251" s="18" t="s">
        <v>201</v>
      </c>
      <c r="BM251" s="239" t="s">
        <v>1967</v>
      </c>
    </row>
    <row r="252" s="2" customFormat="1" ht="16.5" customHeight="1">
      <c r="A252" s="39"/>
      <c r="B252" s="40"/>
      <c r="C252" s="228" t="s">
        <v>75</v>
      </c>
      <c r="D252" s="228" t="s">
        <v>196</v>
      </c>
      <c r="E252" s="229" t="s">
        <v>2541</v>
      </c>
      <c r="F252" s="230" t="s">
        <v>2542</v>
      </c>
      <c r="G252" s="231" t="s">
        <v>1687</v>
      </c>
      <c r="H252" s="232">
        <v>24</v>
      </c>
      <c r="I252" s="233"/>
      <c r="J252" s="234">
        <f>ROUND(I252*H252,2)</f>
        <v>0</v>
      </c>
      <c r="K252" s="230" t="s">
        <v>1</v>
      </c>
      <c r="L252" s="45"/>
      <c r="M252" s="235" t="s">
        <v>1</v>
      </c>
      <c r="N252" s="236" t="s">
        <v>40</v>
      </c>
      <c r="O252" s="92"/>
      <c r="P252" s="237">
        <f>O252*H252</f>
        <v>0</v>
      </c>
      <c r="Q252" s="237">
        <v>0</v>
      </c>
      <c r="R252" s="237">
        <f>Q252*H252</f>
        <v>0</v>
      </c>
      <c r="S252" s="237">
        <v>0</v>
      </c>
      <c r="T252" s="238">
        <f>S252*H252</f>
        <v>0</v>
      </c>
      <c r="U252" s="39"/>
      <c r="V252" s="39"/>
      <c r="W252" s="39"/>
      <c r="X252" s="39"/>
      <c r="Y252" s="39"/>
      <c r="Z252" s="39"/>
      <c r="AA252" s="39"/>
      <c r="AB252" s="39"/>
      <c r="AC252" s="39"/>
      <c r="AD252" s="39"/>
      <c r="AE252" s="39"/>
      <c r="AR252" s="239" t="s">
        <v>201</v>
      </c>
      <c r="AT252" s="239" t="s">
        <v>196</v>
      </c>
      <c r="AU252" s="239" t="s">
        <v>82</v>
      </c>
      <c r="AY252" s="18" t="s">
        <v>194</v>
      </c>
      <c r="BE252" s="240">
        <f>IF(N252="základní",J252,0)</f>
        <v>0</v>
      </c>
      <c r="BF252" s="240">
        <f>IF(N252="snížená",J252,0)</f>
        <v>0</v>
      </c>
      <c r="BG252" s="240">
        <f>IF(N252="zákl. přenesená",J252,0)</f>
        <v>0</v>
      </c>
      <c r="BH252" s="240">
        <f>IF(N252="sníž. přenesená",J252,0)</f>
        <v>0</v>
      </c>
      <c r="BI252" s="240">
        <f>IF(N252="nulová",J252,0)</f>
        <v>0</v>
      </c>
      <c r="BJ252" s="18" t="s">
        <v>82</v>
      </c>
      <c r="BK252" s="240">
        <f>ROUND(I252*H252,2)</f>
        <v>0</v>
      </c>
      <c r="BL252" s="18" t="s">
        <v>201</v>
      </c>
      <c r="BM252" s="239" t="s">
        <v>1970</v>
      </c>
    </row>
    <row r="253" s="2" customFormat="1" ht="16.5" customHeight="1">
      <c r="A253" s="39"/>
      <c r="B253" s="40"/>
      <c r="C253" s="228" t="s">
        <v>75</v>
      </c>
      <c r="D253" s="228" t="s">
        <v>196</v>
      </c>
      <c r="E253" s="229" t="s">
        <v>2543</v>
      </c>
      <c r="F253" s="230" t="s">
        <v>2544</v>
      </c>
      <c r="G253" s="231" t="s">
        <v>1251</v>
      </c>
      <c r="H253" s="232">
        <v>1</v>
      </c>
      <c r="I253" s="233"/>
      <c r="J253" s="234">
        <f>ROUND(I253*H253,2)</f>
        <v>0</v>
      </c>
      <c r="K253" s="230" t="s">
        <v>1</v>
      </c>
      <c r="L253" s="45"/>
      <c r="M253" s="235" t="s">
        <v>1</v>
      </c>
      <c r="N253" s="236" t="s">
        <v>40</v>
      </c>
      <c r="O253" s="92"/>
      <c r="P253" s="237">
        <f>O253*H253</f>
        <v>0</v>
      </c>
      <c r="Q253" s="237">
        <v>0</v>
      </c>
      <c r="R253" s="237">
        <f>Q253*H253</f>
        <v>0</v>
      </c>
      <c r="S253" s="237">
        <v>0</v>
      </c>
      <c r="T253" s="238">
        <f>S253*H253</f>
        <v>0</v>
      </c>
      <c r="U253" s="39"/>
      <c r="V253" s="39"/>
      <c r="W253" s="39"/>
      <c r="X253" s="39"/>
      <c r="Y253" s="39"/>
      <c r="Z253" s="39"/>
      <c r="AA253" s="39"/>
      <c r="AB253" s="39"/>
      <c r="AC253" s="39"/>
      <c r="AD253" s="39"/>
      <c r="AE253" s="39"/>
      <c r="AR253" s="239" t="s">
        <v>201</v>
      </c>
      <c r="AT253" s="239" t="s">
        <v>196</v>
      </c>
      <c r="AU253" s="239" t="s">
        <v>82</v>
      </c>
      <c r="AY253" s="18" t="s">
        <v>194</v>
      </c>
      <c r="BE253" s="240">
        <f>IF(N253="základní",J253,0)</f>
        <v>0</v>
      </c>
      <c r="BF253" s="240">
        <f>IF(N253="snížená",J253,0)</f>
        <v>0</v>
      </c>
      <c r="BG253" s="240">
        <f>IF(N253="zákl. přenesená",J253,0)</f>
        <v>0</v>
      </c>
      <c r="BH253" s="240">
        <f>IF(N253="sníž. přenesená",J253,0)</f>
        <v>0</v>
      </c>
      <c r="BI253" s="240">
        <f>IF(N253="nulová",J253,0)</f>
        <v>0</v>
      </c>
      <c r="BJ253" s="18" t="s">
        <v>82</v>
      </c>
      <c r="BK253" s="240">
        <f>ROUND(I253*H253,2)</f>
        <v>0</v>
      </c>
      <c r="BL253" s="18" t="s">
        <v>201</v>
      </c>
      <c r="BM253" s="239" t="s">
        <v>1974</v>
      </c>
    </row>
    <row r="254" s="2" customFormat="1" ht="16.5" customHeight="1">
      <c r="A254" s="39"/>
      <c r="B254" s="40"/>
      <c r="C254" s="228" t="s">
        <v>75</v>
      </c>
      <c r="D254" s="228" t="s">
        <v>196</v>
      </c>
      <c r="E254" s="229" t="s">
        <v>2545</v>
      </c>
      <c r="F254" s="230" t="s">
        <v>2546</v>
      </c>
      <c r="G254" s="231" t="s">
        <v>1251</v>
      </c>
      <c r="H254" s="232">
        <v>1</v>
      </c>
      <c r="I254" s="233"/>
      <c r="J254" s="234">
        <f>ROUND(I254*H254,2)</f>
        <v>0</v>
      </c>
      <c r="K254" s="230" t="s">
        <v>1</v>
      </c>
      <c r="L254" s="45"/>
      <c r="M254" s="235" t="s">
        <v>1</v>
      </c>
      <c r="N254" s="236" t="s">
        <v>40</v>
      </c>
      <c r="O254" s="92"/>
      <c r="P254" s="237">
        <f>O254*H254</f>
        <v>0</v>
      </c>
      <c r="Q254" s="237">
        <v>0</v>
      </c>
      <c r="R254" s="237">
        <f>Q254*H254</f>
        <v>0</v>
      </c>
      <c r="S254" s="237">
        <v>0</v>
      </c>
      <c r="T254" s="238">
        <f>S254*H254</f>
        <v>0</v>
      </c>
      <c r="U254" s="39"/>
      <c r="V254" s="39"/>
      <c r="W254" s="39"/>
      <c r="X254" s="39"/>
      <c r="Y254" s="39"/>
      <c r="Z254" s="39"/>
      <c r="AA254" s="39"/>
      <c r="AB254" s="39"/>
      <c r="AC254" s="39"/>
      <c r="AD254" s="39"/>
      <c r="AE254" s="39"/>
      <c r="AR254" s="239" t="s">
        <v>201</v>
      </c>
      <c r="AT254" s="239" t="s">
        <v>196</v>
      </c>
      <c r="AU254" s="239" t="s">
        <v>82</v>
      </c>
      <c r="AY254" s="18" t="s">
        <v>194</v>
      </c>
      <c r="BE254" s="240">
        <f>IF(N254="základní",J254,0)</f>
        <v>0</v>
      </c>
      <c r="BF254" s="240">
        <f>IF(N254="snížená",J254,0)</f>
        <v>0</v>
      </c>
      <c r="BG254" s="240">
        <f>IF(N254="zákl. přenesená",J254,0)</f>
        <v>0</v>
      </c>
      <c r="BH254" s="240">
        <f>IF(N254="sníž. přenesená",J254,0)</f>
        <v>0</v>
      </c>
      <c r="BI254" s="240">
        <f>IF(N254="nulová",J254,0)</f>
        <v>0</v>
      </c>
      <c r="BJ254" s="18" t="s">
        <v>82</v>
      </c>
      <c r="BK254" s="240">
        <f>ROUND(I254*H254,2)</f>
        <v>0</v>
      </c>
      <c r="BL254" s="18" t="s">
        <v>201</v>
      </c>
      <c r="BM254" s="239" t="s">
        <v>2547</v>
      </c>
    </row>
    <row r="255" s="2" customFormat="1" ht="16.5" customHeight="1">
      <c r="A255" s="39"/>
      <c r="B255" s="40"/>
      <c r="C255" s="228" t="s">
        <v>75</v>
      </c>
      <c r="D255" s="228" t="s">
        <v>196</v>
      </c>
      <c r="E255" s="229" t="s">
        <v>2548</v>
      </c>
      <c r="F255" s="230" t="s">
        <v>2549</v>
      </c>
      <c r="G255" s="231" t="s">
        <v>1251</v>
      </c>
      <c r="H255" s="232">
        <v>1</v>
      </c>
      <c r="I255" s="233"/>
      <c r="J255" s="234">
        <f>ROUND(I255*H255,2)</f>
        <v>0</v>
      </c>
      <c r="K255" s="230" t="s">
        <v>1</v>
      </c>
      <c r="L255" s="45"/>
      <c r="M255" s="235" t="s">
        <v>1</v>
      </c>
      <c r="N255" s="236" t="s">
        <v>40</v>
      </c>
      <c r="O255" s="92"/>
      <c r="P255" s="237">
        <f>O255*H255</f>
        <v>0</v>
      </c>
      <c r="Q255" s="237">
        <v>0</v>
      </c>
      <c r="R255" s="237">
        <f>Q255*H255</f>
        <v>0</v>
      </c>
      <c r="S255" s="237">
        <v>0</v>
      </c>
      <c r="T255" s="238">
        <f>S255*H255</f>
        <v>0</v>
      </c>
      <c r="U255" s="39"/>
      <c r="V255" s="39"/>
      <c r="W255" s="39"/>
      <c r="X255" s="39"/>
      <c r="Y255" s="39"/>
      <c r="Z255" s="39"/>
      <c r="AA255" s="39"/>
      <c r="AB255" s="39"/>
      <c r="AC255" s="39"/>
      <c r="AD255" s="39"/>
      <c r="AE255" s="39"/>
      <c r="AR255" s="239" t="s">
        <v>201</v>
      </c>
      <c r="AT255" s="239" t="s">
        <v>196</v>
      </c>
      <c r="AU255" s="239" t="s">
        <v>82</v>
      </c>
      <c r="AY255" s="18" t="s">
        <v>194</v>
      </c>
      <c r="BE255" s="240">
        <f>IF(N255="základní",J255,0)</f>
        <v>0</v>
      </c>
      <c r="BF255" s="240">
        <f>IF(N255="snížená",J255,0)</f>
        <v>0</v>
      </c>
      <c r="BG255" s="240">
        <f>IF(N255="zákl. přenesená",J255,0)</f>
        <v>0</v>
      </c>
      <c r="BH255" s="240">
        <f>IF(N255="sníž. přenesená",J255,0)</f>
        <v>0</v>
      </c>
      <c r="BI255" s="240">
        <f>IF(N255="nulová",J255,0)</f>
        <v>0</v>
      </c>
      <c r="BJ255" s="18" t="s">
        <v>82</v>
      </c>
      <c r="BK255" s="240">
        <f>ROUND(I255*H255,2)</f>
        <v>0</v>
      </c>
      <c r="BL255" s="18" t="s">
        <v>201</v>
      </c>
      <c r="BM255" s="239" t="s">
        <v>1978</v>
      </c>
    </row>
    <row r="256" s="2" customFormat="1" ht="16.5" customHeight="1">
      <c r="A256" s="39"/>
      <c r="B256" s="40"/>
      <c r="C256" s="228" t="s">
        <v>75</v>
      </c>
      <c r="D256" s="228" t="s">
        <v>196</v>
      </c>
      <c r="E256" s="229" t="s">
        <v>2550</v>
      </c>
      <c r="F256" s="230" t="s">
        <v>2551</v>
      </c>
      <c r="G256" s="231" t="s">
        <v>1251</v>
      </c>
      <c r="H256" s="232">
        <v>1</v>
      </c>
      <c r="I256" s="233"/>
      <c r="J256" s="234">
        <f>ROUND(I256*H256,2)</f>
        <v>0</v>
      </c>
      <c r="K256" s="230" t="s">
        <v>1</v>
      </c>
      <c r="L256" s="45"/>
      <c r="M256" s="304" t="s">
        <v>1</v>
      </c>
      <c r="N256" s="305" t="s">
        <v>40</v>
      </c>
      <c r="O256" s="302"/>
      <c r="P256" s="306">
        <f>O256*H256</f>
        <v>0</v>
      </c>
      <c r="Q256" s="306">
        <v>0</v>
      </c>
      <c r="R256" s="306">
        <f>Q256*H256</f>
        <v>0</v>
      </c>
      <c r="S256" s="306">
        <v>0</v>
      </c>
      <c r="T256" s="307">
        <f>S256*H256</f>
        <v>0</v>
      </c>
      <c r="U256" s="39"/>
      <c r="V256" s="39"/>
      <c r="W256" s="39"/>
      <c r="X256" s="39"/>
      <c r="Y256" s="39"/>
      <c r="Z256" s="39"/>
      <c r="AA256" s="39"/>
      <c r="AB256" s="39"/>
      <c r="AC256" s="39"/>
      <c r="AD256" s="39"/>
      <c r="AE256" s="39"/>
      <c r="AR256" s="239" t="s">
        <v>201</v>
      </c>
      <c r="AT256" s="239" t="s">
        <v>196</v>
      </c>
      <c r="AU256" s="239" t="s">
        <v>82</v>
      </c>
      <c r="AY256" s="18" t="s">
        <v>194</v>
      </c>
      <c r="BE256" s="240">
        <f>IF(N256="základní",J256,0)</f>
        <v>0</v>
      </c>
      <c r="BF256" s="240">
        <f>IF(N256="snížená",J256,0)</f>
        <v>0</v>
      </c>
      <c r="BG256" s="240">
        <f>IF(N256="zákl. přenesená",J256,0)</f>
        <v>0</v>
      </c>
      <c r="BH256" s="240">
        <f>IF(N256="sníž. přenesená",J256,0)</f>
        <v>0</v>
      </c>
      <c r="BI256" s="240">
        <f>IF(N256="nulová",J256,0)</f>
        <v>0</v>
      </c>
      <c r="BJ256" s="18" t="s">
        <v>82</v>
      </c>
      <c r="BK256" s="240">
        <f>ROUND(I256*H256,2)</f>
        <v>0</v>
      </c>
      <c r="BL256" s="18" t="s">
        <v>201</v>
      </c>
      <c r="BM256" s="239" t="s">
        <v>1982</v>
      </c>
    </row>
    <row r="257" s="2" customFormat="1" ht="6.96" customHeight="1">
      <c r="A257" s="39"/>
      <c r="B257" s="67"/>
      <c r="C257" s="68"/>
      <c r="D257" s="68"/>
      <c r="E257" s="68"/>
      <c r="F257" s="68"/>
      <c r="G257" s="68"/>
      <c r="H257" s="68"/>
      <c r="I257" s="68"/>
      <c r="J257" s="68"/>
      <c r="K257" s="68"/>
      <c r="L257" s="45"/>
      <c r="M257" s="39"/>
      <c r="O257" s="39"/>
      <c r="P257" s="39"/>
      <c r="Q257" s="39"/>
      <c r="R257" s="39"/>
      <c r="S257" s="39"/>
      <c r="T257" s="39"/>
      <c r="U257" s="39"/>
      <c r="V257" s="39"/>
      <c r="W257" s="39"/>
      <c r="X257" s="39"/>
      <c r="Y257" s="39"/>
      <c r="Z257" s="39"/>
      <c r="AA257" s="39"/>
      <c r="AB257" s="39"/>
      <c r="AC257" s="39"/>
      <c r="AD257" s="39"/>
      <c r="AE257" s="39"/>
    </row>
  </sheetData>
  <sheetProtection sheet="1" autoFilter="0" formatColumns="0" formatRows="0" objects="1" scenarios="1" spinCount="100000" saltValue="Lp8ft7cakUa4VEPrPkOTXXTxOFX7DDZLO5F+iHWFgJjUvxxohnrZh1UL9cEGuWwuG9RJxNT1k30rGVH1IA9KRQ==" hashValue="U56eSxSd1RSVZd7JJWlQw+4RNaMaXOybTDATp7QGXaklF8UXZU67kdO8IkydKw4iQh9nCUXXB+uX6AEblOtK5Q==" algorithmName="SHA-512" password="CC35"/>
  <autoFilter ref="C132:K256"/>
  <mergeCells count="12">
    <mergeCell ref="E7:H7"/>
    <mergeCell ref="E9:H9"/>
    <mergeCell ref="E11:H11"/>
    <mergeCell ref="E20:H20"/>
    <mergeCell ref="E29:H29"/>
    <mergeCell ref="E85:H85"/>
    <mergeCell ref="E87:H87"/>
    <mergeCell ref="E89:H89"/>
    <mergeCell ref="E121:H121"/>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115</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2552</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ROUND(J125,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ROUND((SUM(BE125:BE137)),  2)</f>
        <v>0</v>
      </c>
      <c r="G35" s="39"/>
      <c r="H35" s="39"/>
      <c r="I35" s="166">
        <v>0.20999999999999999</v>
      </c>
      <c r="J35" s="165">
        <f>ROUND(((SUM(BE125:BE137))*I35),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ROUND((SUM(BF125:BF137)),  2)</f>
        <v>0</v>
      </c>
      <c r="G36" s="39"/>
      <c r="H36" s="39"/>
      <c r="I36" s="166">
        <v>0.14999999999999999</v>
      </c>
      <c r="J36" s="165">
        <f>ROUND(((SUM(BF125:BF137))*I36),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ROUND((SUM(BG125:BG137)),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ROUND((SUM(BH125:BH137)),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ROUND((SUM(BI125:BI137)),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VRN - VRN</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J125</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2553</v>
      </c>
      <c r="E99" s="193"/>
      <c r="F99" s="193"/>
      <c r="G99" s="193"/>
      <c r="H99" s="193"/>
      <c r="I99" s="193"/>
      <c r="J99" s="194">
        <f>J126</f>
        <v>0</v>
      </c>
      <c r="K99" s="191"/>
      <c r="L99" s="195"/>
      <c r="S99" s="9"/>
      <c r="T99" s="9"/>
      <c r="U99" s="9"/>
      <c r="V99" s="9"/>
      <c r="W99" s="9"/>
      <c r="X99" s="9"/>
      <c r="Y99" s="9"/>
      <c r="Z99" s="9"/>
      <c r="AA99" s="9"/>
      <c r="AB99" s="9"/>
      <c r="AC99" s="9"/>
      <c r="AD99" s="9"/>
      <c r="AE99" s="9"/>
    </row>
    <row r="100" s="10" customFormat="1" ht="19.92" customHeight="1">
      <c r="A100" s="10"/>
      <c r="B100" s="196"/>
      <c r="C100" s="134"/>
      <c r="D100" s="197" t="s">
        <v>2554</v>
      </c>
      <c r="E100" s="198"/>
      <c r="F100" s="198"/>
      <c r="G100" s="198"/>
      <c r="H100" s="198"/>
      <c r="I100" s="198"/>
      <c r="J100" s="199">
        <f>J127</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2555</v>
      </c>
      <c r="E101" s="198"/>
      <c r="F101" s="198"/>
      <c r="G101" s="198"/>
      <c r="H101" s="198"/>
      <c r="I101" s="198"/>
      <c r="J101" s="199">
        <f>J129</f>
        <v>0</v>
      </c>
      <c r="K101" s="134"/>
      <c r="L101" s="200"/>
      <c r="S101" s="10"/>
      <c r="T101" s="10"/>
      <c r="U101" s="10"/>
      <c r="V101" s="10"/>
      <c r="W101" s="10"/>
      <c r="X101" s="10"/>
      <c r="Y101" s="10"/>
      <c r="Z101" s="10"/>
      <c r="AA101" s="10"/>
      <c r="AB101" s="10"/>
      <c r="AC101" s="10"/>
      <c r="AD101" s="10"/>
      <c r="AE101" s="10"/>
    </row>
    <row r="102" s="10" customFormat="1" ht="19.92" customHeight="1">
      <c r="A102" s="10"/>
      <c r="B102" s="196"/>
      <c r="C102" s="134"/>
      <c r="D102" s="197" t="s">
        <v>2556</v>
      </c>
      <c r="E102" s="198"/>
      <c r="F102" s="198"/>
      <c r="G102" s="198"/>
      <c r="H102" s="198"/>
      <c r="I102" s="198"/>
      <c r="J102" s="199">
        <f>J131</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2557</v>
      </c>
      <c r="E103" s="198"/>
      <c r="F103" s="198"/>
      <c r="G103" s="198"/>
      <c r="H103" s="198"/>
      <c r="I103" s="198"/>
      <c r="J103" s="199">
        <f>J136</f>
        <v>0</v>
      </c>
      <c r="K103" s="134"/>
      <c r="L103" s="200"/>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179</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5" t="str">
        <f>E7</f>
        <v>Nemocnice RK – rekonstrukce gastro provozu</v>
      </c>
      <c r="F113" s="33"/>
      <c r="G113" s="33"/>
      <c r="H113" s="33"/>
      <c r="I113" s="41"/>
      <c r="J113" s="41"/>
      <c r="K113" s="41"/>
      <c r="L113" s="64"/>
      <c r="S113" s="39"/>
      <c r="T113" s="39"/>
      <c r="U113" s="39"/>
      <c r="V113" s="39"/>
      <c r="W113" s="39"/>
      <c r="X113" s="39"/>
      <c r="Y113" s="39"/>
      <c r="Z113" s="39"/>
      <c r="AA113" s="39"/>
      <c r="AB113" s="39"/>
      <c r="AC113" s="39"/>
      <c r="AD113" s="39"/>
      <c r="AE113" s="39"/>
    </row>
    <row r="114" s="1" customFormat="1" ht="12" customHeight="1">
      <c r="B114" s="22"/>
      <c r="C114" s="33" t="s">
        <v>147</v>
      </c>
      <c r="D114" s="23"/>
      <c r="E114" s="23"/>
      <c r="F114" s="23"/>
      <c r="G114" s="23"/>
      <c r="H114" s="23"/>
      <c r="I114" s="23"/>
      <c r="J114" s="23"/>
      <c r="K114" s="23"/>
      <c r="L114" s="21"/>
    </row>
    <row r="115" s="2" customFormat="1" ht="16.5" customHeight="1">
      <c r="A115" s="39"/>
      <c r="B115" s="40"/>
      <c r="C115" s="41"/>
      <c r="D115" s="41"/>
      <c r="E115" s="185" t="s">
        <v>150</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151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E11</f>
        <v>VRN - VRN</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F14</f>
        <v xml:space="preserve"> </v>
      </c>
      <c r="G119" s="41"/>
      <c r="H119" s="41"/>
      <c r="I119" s="33" t="s">
        <v>22</v>
      </c>
      <c r="J119" s="80" t="str">
        <f>IF(J14="","",J14)</f>
        <v>3. 2. 2025</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5.15" customHeight="1">
      <c r="A121" s="39"/>
      <c r="B121" s="40"/>
      <c r="C121" s="33" t="s">
        <v>24</v>
      </c>
      <c r="D121" s="41"/>
      <c r="E121" s="41"/>
      <c r="F121" s="28" t="str">
        <f>E17</f>
        <v>Královéhradecký kraj</v>
      </c>
      <c r="G121" s="41"/>
      <c r="H121" s="41"/>
      <c r="I121" s="33" t="s">
        <v>30</v>
      </c>
      <c r="J121" s="37" t="str">
        <f>E23</f>
        <v>IRBOS s.r.o.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IF(E20="","",E20)</f>
        <v>Vyplň údaj</v>
      </c>
      <c r="G122" s="41"/>
      <c r="H122" s="41"/>
      <c r="I122" s="33" t="s">
        <v>33</v>
      </c>
      <c r="J122" s="37" t="str">
        <f>E26</f>
        <v xml:space="preserve"> </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201"/>
      <c r="B124" s="202"/>
      <c r="C124" s="203" t="s">
        <v>180</v>
      </c>
      <c r="D124" s="204" t="s">
        <v>60</v>
      </c>
      <c r="E124" s="204" t="s">
        <v>56</v>
      </c>
      <c r="F124" s="204" t="s">
        <v>57</v>
      </c>
      <c r="G124" s="204" t="s">
        <v>181</v>
      </c>
      <c r="H124" s="204" t="s">
        <v>182</v>
      </c>
      <c r="I124" s="204" t="s">
        <v>183</v>
      </c>
      <c r="J124" s="204" t="s">
        <v>155</v>
      </c>
      <c r="K124" s="205" t="s">
        <v>184</v>
      </c>
      <c r="L124" s="206"/>
      <c r="M124" s="101" t="s">
        <v>1</v>
      </c>
      <c r="N124" s="102" t="s">
        <v>39</v>
      </c>
      <c r="O124" s="102" t="s">
        <v>185</v>
      </c>
      <c r="P124" s="102" t="s">
        <v>186</v>
      </c>
      <c r="Q124" s="102" t="s">
        <v>187</v>
      </c>
      <c r="R124" s="102" t="s">
        <v>188</v>
      </c>
      <c r="S124" s="102" t="s">
        <v>189</v>
      </c>
      <c r="T124" s="103" t="s">
        <v>190</v>
      </c>
      <c r="U124" s="201"/>
      <c r="V124" s="201"/>
      <c r="W124" s="201"/>
      <c r="X124" s="201"/>
      <c r="Y124" s="201"/>
      <c r="Z124" s="201"/>
      <c r="AA124" s="201"/>
      <c r="AB124" s="201"/>
      <c r="AC124" s="201"/>
      <c r="AD124" s="201"/>
      <c r="AE124" s="201"/>
    </row>
    <row r="125" s="2" customFormat="1" ht="22.8" customHeight="1">
      <c r="A125" s="39"/>
      <c r="B125" s="40"/>
      <c r="C125" s="108" t="s">
        <v>191</v>
      </c>
      <c r="D125" s="41"/>
      <c r="E125" s="41"/>
      <c r="F125" s="41"/>
      <c r="G125" s="41"/>
      <c r="H125" s="41"/>
      <c r="I125" s="41"/>
      <c r="J125" s="207">
        <f>BK125</f>
        <v>0</v>
      </c>
      <c r="K125" s="41"/>
      <c r="L125" s="45"/>
      <c r="M125" s="104"/>
      <c r="N125" s="208"/>
      <c r="O125" s="105"/>
      <c r="P125" s="209">
        <f>P126</f>
        <v>0</v>
      </c>
      <c r="Q125" s="105"/>
      <c r="R125" s="209">
        <f>R126</f>
        <v>0</v>
      </c>
      <c r="S125" s="105"/>
      <c r="T125" s="210">
        <f>T126</f>
        <v>0</v>
      </c>
      <c r="U125" s="39"/>
      <c r="V125" s="39"/>
      <c r="W125" s="39"/>
      <c r="X125" s="39"/>
      <c r="Y125" s="39"/>
      <c r="Z125" s="39"/>
      <c r="AA125" s="39"/>
      <c r="AB125" s="39"/>
      <c r="AC125" s="39"/>
      <c r="AD125" s="39"/>
      <c r="AE125" s="39"/>
      <c r="AT125" s="18" t="s">
        <v>74</v>
      </c>
      <c r="AU125" s="18" t="s">
        <v>157</v>
      </c>
      <c r="BK125" s="211">
        <f>BK126</f>
        <v>0</v>
      </c>
    </row>
    <row r="126" s="12" customFormat="1" ht="25.92" customHeight="1">
      <c r="A126" s="12"/>
      <c r="B126" s="212"/>
      <c r="C126" s="213"/>
      <c r="D126" s="214" t="s">
        <v>74</v>
      </c>
      <c r="E126" s="215" t="s">
        <v>114</v>
      </c>
      <c r="F126" s="215" t="s">
        <v>2558</v>
      </c>
      <c r="G126" s="213"/>
      <c r="H126" s="213"/>
      <c r="I126" s="216"/>
      <c r="J126" s="217">
        <f>BK126</f>
        <v>0</v>
      </c>
      <c r="K126" s="213"/>
      <c r="L126" s="218"/>
      <c r="M126" s="219"/>
      <c r="N126" s="220"/>
      <c r="O126" s="220"/>
      <c r="P126" s="221">
        <f>P127+P129+P131+P136</f>
        <v>0</v>
      </c>
      <c r="Q126" s="220"/>
      <c r="R126" s="221">
        <f>R127+R129+R131+R136</f>
        <v>0</v>
      </c>
      <c r="S126" s="220"/>
      <c r="T126" s="222">
        <f>T127+T129+T131+T136</f>
        <v>0</v>
      </c>
      <c r="U126" s="12"/>
      <c r="V126" s="12"/>
      <c r="W126" s="12"/>
      <c r="X126" s="12"/>
      <c r="Y126" s="12"/>
      <c r="Z126" s="12"/>
      <c r="AA126" s="12"/>
      <c r="AB126" s="12"/>
      <c r="AC126" s="12"/>
      <c r="AD126" s="12"/>
      <c r="AE126" s="12"/>
      <c r="AR126" s="223" t="s">
        <v>225</v>
      </c>
      <c r="AT126" s="224" t="s">
        <v>74</v>
      </c>
      <c r="AU126" s="224" t="s">
        <v>75</v>
      </c>
      <c r="AY126" s="223" t="s">
        <v>194</v>
      </c>
      <c r="BK126" s="225">
        <f>BK127+BK129+BK131+BK136</f>
        <v>0</v>
      </c>
    </row>
    <row r="127" s="12" customFormat="1" ht="22.8" customHeight="1">
      <c r="A127" s="12"/>
      <c r="B127" s="212"/>
      <c r="C127" s="213"/>
      <c r="D127" s="214" t="s">
        <v>74</v>
      </c>
      <c r="E127" s="226" t="s">
        <v>2559</v>
      </c>
      <c r="F127" s="226" t="s">
        <v>2560</v>
      </c>
      <c r="G127" s="213"/>
      <c r="H127" s="213"/>
      <c r="I127" s="216"/>
      <c r="J127" s="227">
        <f>BK127</f>
        <v>0</v>
      </c>
      <c r="K127" s="213"/>
      <c r="L127" s="218"/>
      <c r="M127" s="219"/>
      <c r="N127" s="220"/>
      <c r="O127" s="220"/>
      <c r="P127" s="221">
        <f>P128</f>
        <v>0</v>
      </c>
      <c r="Q127" s="220"/>
      <c r="R127" s="221">
        <f>R128</f>
        <v>0</v>
      </c>
      <c r="S127" s="220"/>
      <c r="T127" s="222">
        <f>T128</f>
        <v>0</v>
      </c>
      <c r="U127" s="12"/>
      <c r="V127" s="12"/>
      <c r="W127" s="12"/>
      <c r="X127" s="12"/>
      <c r="Y127" s="12"/>
      <c r="Z127" s="12"/>
      <c r="AA127" s="12"/>
      <c r="AB127" s="12"/>
      <c r="AC127" s="12"/>
      <c r="AD127" s="12"/>
      <c r="AE127" s="12"/>
      <c r="AR127" s="223" t="s">
        <v>225</v>
      </c>
      <c r="AT127" s="224" t="s">
        <v>74</v>
      </c>
      <c r="AU127" s="224" t="s">
        <v>82</v>
      </c>
      <c r="AY127" s="223" t="s">
        <v>194</v>
      </c>
      <c r="BK127" s="225">
        <f>BK128</f>
        <v>0</v>
      </c>
    </row>
    <row r="128" s="2" customFormat="1" ht="24.15" customHeight="1">
      <c r="A128" s="39"/>
      <c r="B128" s="40"/>
      <c r="C128" s="228" t="s">
        <v>82</v>
      </c>
      <c r="D128" s="228" t="s">
        <v>196</v>
      </c>
      <c r="E128" s="229" t="s">
        <v>2561</v>
      </c>
      <c r="F128" s="230" t="s">
        <v>2562</v>
      </c>
      <c r="G128" s="231" t="s">
        <v>465</v>
      </c>
      <c r="H128" s="232">
        <v>1</v>
      </c>
      <c r="I128" s="233"/>
      <c r="J128" s="234">
        <f>ROUND(I128*H128,2)</f>
        <v>0</v>
      </c>
      <c r="K128" s="230" t="s">
        <v>2563</v>
      </c>
      <c r="L128" s="45"/>
      <c r="M128" s="235" t="s">
        <v>1</v>
      </c>
      <c r="N128" s="236" t="s">
        <v>40</v>
      </c>
      <c r="O128" s="92"/>
      <c r="P128" s="237">
        <f>O128*H128</f>
        <v>0</v>
      </c>
      <c r="Q128" s="237">
        <v>0</v>
      </c>
      <c r="R128" s="237">
        <f>Q128*H128</f>
        <v>0</v>
      </c>
      <c r="S128" s="237">
        <v>0</v>
      </c>
      <c r="T128" s="238">
        <f>S128*H128</f>
        <v>0</v>
      </c>
      <c r="U128" s="39"/>
      <c r="V128" s="39"/>
      <c r="W128" s="39"/>
      <c r="X128" s="39"/>
      <c r="Y128" s="39"/>
      <c r="Z128" s="39"/>
      <c r="AA128" s="39"/>
      <c r="AB128" s="39"/>
      <c r="AC128" s="39"/>
      <c r="AD128" s="39"/>
      <c r="AE128" s="39"/>
      <c r="AR128" s="239" t="s">
        <v>2564</v>
      </c>
      <c r="AT128" s="239" t="s">
        <v>196</v>
      </c>
      <c r="AU128" s="239" t="s">
        <v>84</v>
      </c>
      <c r="AY128" s="18" t="s">
        <v>194</v>
      </c>
      <c r="BE128" s="240">
        <f>IF(N128="základní",J128,0)</f>
        <v>0</v>
      </c>
      <c r="BF128" s="240">
        <f>IF(N128="snížená",J128,0)</f>
        <v>0</v>
      </c>
      <c r="BG128" s="240">
        <f>IF(N128="zákl. přenesená",J128,0)</f>
        <v>0</v>
      </c>
      <c r="BH128" s="240">
        <f>IF(N128="sníž. přenesená",J128,0)</f>
        <v>0</v>
      </c>
      <c r="BI128" s="240">
        <f>IF(N128="nulová",J128,0)</f>
        <v>0</v>
      </c>
      <c r="BJ128" s="18" t="s">
        <v>82</v>
      </c>
      <c r="BK128" s="240">
        <f>ROUND(I128*H128,2)</f>
        <v>0</v>
      </c>
      <c r="BL128" s="18" t="s">
        <v>2564</v>
      </c>
      <c r="BM128" s="239" t="s">
        <v>2565</v>
      </c>
    </row>
    <row r="129" s="12" customFormat="1" ht="22.8" customHeight="1">
      <c r="A129" s="12"/>
      <c r="B129" s="212"/>
      <c r="C129" s="213"/>
      <c r="D129" s="214" t="s">
        <v>74</v>
      </c>
      <c r="E129" s="226" t="s">
        <v>2566</v>
      </c>
      <c r="F129" s="226" t="s">
        <v>2255</v>
      </c>
      <c r="G129" s="213"/>
      <c r="H129" s="213"/>
      <c r="I129" s="216"/>
      <c r="J129" s="227">
        <f>BK129</f>
        <v>0</v>
      </c>
      <c r="K129" s="213"/>
      <c r="L129" s="218"/>
      <c r="M129" s="219"/>
      <c r="N129" s="220"/>
      <c r="O129" s="220"/>
      <c r="P129" s="221">
        <f>P130</f>
        <v>0</v>
      </c>
      <c r="Q129" s="220"/>
      <c r="R129" s="221">
        <f>R130</f>
        <v>0</v>
      </c>
      <c r="S129" s="220"/>
      <c r="T129" s="222">
        <f>T130</f>
        <v>0</v>
      </c>
      <c r="U129" s="12"/>
      <c r="V129" s="12"/>
      <c r="W129" s="12"/>
      <c r="X129" s="12"/>
      <c r="Y129" s="12"/>
      <c r="Z129" s="12"/>
      <c r="AA129" s="12"/>
      <c r="AB129" s="12"/>
      <c r="AC129" s="12"/>
      <c r="AD129" s="12"/>
      <c r="AE129" s="12"/>
      <c r="AR129" s="223" t="s">
        <v>225</v>
      </c>
      <c r="AT129" s="224" t="s">
        <v>74</v>
      </c>
      <c r="AU129" s="224" t="s">
        <v>82</v>
      </c>
      <c r="AY129" s="223" t="s">
        <v>194</v>
      </c>
      <c r="BK129" s="225">
        <f>BK130</f>
        <v>0</v>
      </c>
    </row>
    <row r="130" s="2" customFormat="1" ht="21.75" customHeight="1">
      <c r="A130" s="39"/>
      <c r="B130" s="40"/>
      <c r="C130" s="228" t="s">
        <v>84</v>
      </c>
      <c r="D130" s="228" t="s">
        <v>196</v>
      </c>
      <c r="E130" s="229" t="s">
        <v>2567</v>
      </c>
      <c r="F130" s="230" t="s">
        <v>2568</v>
      </c>
      <c r="G130" s="231" t="s">
        <v>465</v>
      </c>
      <c r="H130" s="232">
        <v>1</v>
      </c>
      <c r="I130" s="233"/>
      <c r="J130" s="234">
        <f>ROUND(I130*H130,2)</f>
        <v>0</v>
      </c>
      <c r="K130" s="230" t="s">
        <v>2563</v>
      </c>
      <c r="L130" s="45"/>
      <c r="M130" s="235" t="s">
        <v>1</v>
      </c>
      <c r="N130" s="236" t="s">
        <v>40</v>
      </c>
      <c r="O130" s="92"/>
      <c r="P130" s="237">
        <f>O130*H130</f>
        <v>0</v>
      </c>
      <c r="Q130" s="237">
        <v>0</v>
      </c>
      <c r="R130" s="237">
        <f>Q130*H130</f>
        <v>0</v>
      </c>
      <c r="S130" s="237">
        <v>0</v>
      </c>
      <c r="T130" s="238">
        <f>S130*H130</f>
        <v>0</v>
      </c>
      <c r="U130" s="39"/>
      <c r="V130" s="39"/>
      <c r="W130" s="39"/>
      <c r="X130" s="39"/>
      <c r="Y130" s="39"/>
      <c r="Z130" s="39"/>
      <c r="AA130" s="39"/>
      <c r="AB130" s="39"/>
      <c r="AC130" s="39"/>
      <c r="AD130" s="39"/>
      <c r="AE130" s="39"/>
      <c r="AR130" s="239" t="s">
        <v>2564</v>
      </c>
      <c r="AT130" s="239" t="s">
        <v>196</v>
      </c>
      <c r="AU130" s="239" t="s">
        <v>84</v>
      </c>
      <c r="AY130" s="18" t="s">
        <v>194</v>
      </c>
      <c r="BE130" s="240">
        <f>IF(N130="základní",J130,0)</f>
        <v>0</v>
      </c>
      <c r="BF130" s="240">
        <f>IF(N130="snížená",J130,0)</f>
        <v>0</v>
      </c>
      <c r="BG130" s="240">
        <f>IF(N130="zákl. přenesená",J130,0)</f>
        <v>0</v>
      </c>
      <c r="BH130" s="240">
        <f>IF(N130="sníž. přenesená",J130,0)</f>
        <v>0</v>
      </c>
      <c r="BI130" s="240">
        <f>IF(N130="nulová",J130,0)</f>
        <v>0</v>
      </c>
      <c r="BJ130" s="18" t="s">
        <v>82</v>
      </c>
      <c r="BK130" s="240">
        <f>ROUND(I130*H130,2)</f>
        <v>0</v>
      </c>
      <c r="BL130" s="18" t="s">
        <v>2564</v>
      </c>
      <c r="BM130" s="239" t="s">
        <v>2569</v>
      </c>
    </row>
    <row r="131" s="12" customFormat="1" ht="22.8" customHeight="1">
      <c r="A131" s="12"/>
      <c r="B131" s="212"/>
      <c r="C131" s="213"/>
      <c r="D131" s="214" t="s">
        <v>74</v>
      </c>
      <c r="E131" s="226" t="s">
        <v>2570</v>
      </c>
      <c r="F131" s="226" t="s">
        <v>2571</v>
      </c>
      <c r="G131" s="213"/>
      <c r="H131" s="213"/>
      <c r="I131" s="216"/>
      <c r="J131" s="227">
        <f>BK131</f>
        <v>0</v>
      </c>
      <c r="K131" s="213"/>
      <c r="L131" s="218"/>
      <c r="M131" s="219"/>
      <c r="N131" s="220"/>
      <c r="O131" s="220"/>
      <c r="P131" s="221">
        <f>SUM(P132:P135)</f>
        <v>0</v>
      </c>
      <c r="Q131" s="220"/>
      <c r="R131" s="221">
        <f>SUM(R132:R135)</f>
        <v>0</v>
      </c>
      <c r="S131" s="220"/>
      <c r="T131" s="222">
        <f>SUM(T132:T135)</f>
        <v>0</v>
      </c>
      <c r="U131" s="12"/>
      <c r="V131" s="12"/>
      <c r="W131" s="12"/>
      <c r="X131" s="12"/>
      <c r="Y131" s="12"/>
      <c r="Z131" s="12"/>
      <c r="AA131" s="12"/>
      <c r="AB131" s="12"/>
      <c r="AC131" s="12"/>
      <c r="AD131" s="12"/>
      <c r="AE131" s="12"/>
      <c r="AR131" s="223" t="s">
        <v>225</v>
      </c>
      <c r="AT131" s="224" t="s">
        <v>74</v>
      </c>
      <c r="AU131" s="224" t="s">
        <v>82</v>
      </c>
      <c r="AY131" s="223" t="s">
        <v>194</v>
      </c>
      <c r="BK131" s="225">
        <f>SUM(BK132:BK135)</f>
        <v>0</v>
      </c>
    </row>
    <row r="132" s="2" customFormat="1" ht="16.5" customHeight="1">
      <c r="A132" s="39"/>
      <c r="B132" s="40"/>
      <c r="C132" s="228" t="s">
        <v>201</v>
      </c>
      <c r="D132" s="228" t="s">
        <v>196</v>
      </c>
      <c r="E132" s="229" t="s">
        <v>2572</v>
      </c>
      <c r="F132" s="230" t="s">
        <v>2573</v>
      </c>
      <c r="G132" s="231" t="s">
        <v>252</v>
      </c>
      <c r="H132" s="232">
        <v>46.575000000000003</v>
      </c>
      <c r="I132" s="233"/>
      <c r="J132" s="234">
        <f>ROUND(I132*H132,2)</f>
        <v>0</v>
      </c>
      <c r="K132" s="230" t="s">
        <v>2563</v>
      </c>
      <c r="L132" s="45"/>
      <c r="M132" s="235" t="s">
        <v>1</v>
      </c>
      <c r="N132" s="236" t="s">
        <v>40</v>
      </c>
      <c r="O132" s="92"/>
      <c r="P132" s="237">
        <f>O132*H132</f>
        <v>0</v>
      </c>
      <c r="Q132" s="237">
        <v>0</v>
      </c>
      <c r="R132" s="237">
        <f>Q132*H132</f>
        <v>0</v>
      </c>
      <c r="S132" s="237">
        <v>0</v>
      </c>
      <c r="T132" s="238">
        <f>S132*H132</f>
        <v>0</v>
      </c>
      <c r="U132" s="39"/>
      <c r="V132" s="39"/>
      <c r="W132" s="39"/>
      <c r="X132" s="39"/>
      <c r="Y132" s="39"/>
      <c r="Z132" s="39"/>
      <c r="AA132" s="39"/>
      <c r="AB132" s="39"/>
      <c r="AC132" s="39"/>
      <c r="AD132" s="39"/>
      <c r="AE132" s="39"/>
      <c r="AR132" s="239" t="s">
        <v>2564</v>
      </c>
      <c r="AT132" s="239" t="s">
        <v>196</v>
      </c>
      <c r="AU132" s="239" t="s">
        <v>84</v>
      </c>
      <c r="AY132" s="18" t="s">
        <v>194</v>
      </c>
      <c r="BE132" s="240">
        <f>IF(N132="základní",J132,0)</f>
        <v>0</v>
      </c>
      <c r="BF132" s="240">
        <f>IF(N132="snížená",J132,0)</f>
        <v>0</v>
      </c>
      <c r="BG132" s="240">
        <f>IF(N132="zákl. přenesená",J132,0)</f>
        <v>0</v>
      </c>
      <c r="BH132" s="240">
        <f>IF(N132="sníž. přenesená",J132,0)</f>
        <v>0</v>
      </c>
      <c r="BI132" s="240">
        <f>IF(N132="nulová",J132,0)</f>
        <v>0</v>
      </c>
      <c r="BJ132" s="18" t="s">
        <v>82</v>
      </c>
      <c r="BK132" s="240">
        <f>ROUND(I132*H132,2)</f>
        <v>0</v>
      </c>
      <c r="BL132" s="18" t="s">
        <v>2564</v>
      </c>
      <c r="BM132" s="239" t="s">
        <v>2574</v>
      </c>
    </row>
    <row r="133" s="2" customFormat="1">
      <c r="A133" s="39"/>
      <c r="B133" s="40"/>
      <c r="C133" s="41"/>
      <c r="D133" s="243" t="s">
        <v>453</v>
      </c>
      <c r="E133" s="41"/>
      <c r="F133" s="295" t="s">
        <v>2575</v>
      </c>
      <c r="G133" s="41"/>
      <c r="H133" s="41"/>
      <c r="I133" s="296"/>
      <c r="J133" s="41"/>
      <c r="K133" s="41"/>
      <c r="L133" s="45"/>
      <c r="M133" s="297"/>
      <c r="N133" s="298"/>
      <c r="O133" s="92"/>
      <c r="P133" s="92"/>
      <c r="Q133" s="92"/>
      <c r="R133" s="92"/>
      <c r="S133" s="92"/>
      <c r="T133" s="93"/>
      <c r="U133" s="39"/>
      <c r="V133" s="39"/>
      <c r="W133" s="39"/>
      <c r="X133" s="39"/>
      <c r="Y133" s="39"/>
      <c r="Z133" s="39"/>
      <c r="AA133" s="39"/>
      <c r="AB133" s="39"/>
      <c r="AC133" s="39"/>
      <c r="AD133" s="39"/>
      <c r="AE133" s="39"/>
      <c r="AT133" s="18" t="s">
        <v>453</v>
      </c>
      <c r="AU133" s="18" t="s">
        <v>84</v>
      </c>
    </row>
    <row r="134" s="13" customFormat="1">
      <c r="A134" s="13"/>
      <c r="B134" s="241"/>
      <c r="C134" s="242"/>
      <c r="D134" s="243" t="s">
        <v>203</v>
      </c>
      <c r="E134" s="244" t="s">
        <v>1</v>
      </c>
      <c r="F134" s="245" t="s">
        <v>2576</v>
      </c>
      <c r="G134" s="242"/>
      <c r="H134" s="244" t="s">
        <v>1</v>
      </c>
      <c r="I134" s="246"/>
      <c r="J134" s="242"/>
      <c r="K134" s="242"/>
      <c r="L134" s="247"/>
      <c r="M134" s="248"/>
      <c r="N134" s="249"/>
      <c r="O134" s="249"/>
      <c r="P134" s="249"/>
      <c r="Q134" s="249"/>
      <c r="R134" s="249"/>
      <c r="S134" s="249"/>
      <c r="T134" s="250"/>
      <c r="U134" s="13"/>
      <c r="V134" s="13"/>
      <c r="W134" s="13"/>
      <c r="X134" s="13"/>
      <c r="Y134" s="13"/>
      <c r="Z134" s="13"/>
      <c r="AA134" s="13"/>
      <c r="AB134" s="13"/>
      <c r="AC134" s="13"/>
      <c r="AD134" s="13"/>
      <c r="AE134" s="13"/>
      <c r="AT134" s="251" t="s">
        <v>203</v>
      </c>
      <c r="AU134" s="251" t="s">
        <v>84</v>
      </c>
      <c r="AV134" s="13" t="s">
        <v>82</v>
      </c>
      <c r="AW134" s="13" t="s">
        <v>32</v>
      </c>
      <c r="AX134" s="13" t="s">
        <v>75</v>
      </c>
      <c r="AY134" s="251" t="s">
        <v>194</v>
      </c>
    </row>
    <row r="135" s="14" customFormat="1">
      <c r="A135" s="14"/>
      <c r="B135" s="252"/>
      <c r="C135" s="253"/>
      <c r="D135" s="243" t="s">
        <v>203</v>
      </c>
      <c r="E135" s="254" t="s">
        <v>1</v>
      </c>
      <c r="F135" s="255" t="s">
        <v>2577</v>
      </c>
      <c r="G135" s="253"/>
      <c r="H135" s="256">
        <v>46.575000000000003</v>
      </c>
      <c r="I135" s="257"/>
      <c r="J135" s="253"/>
      <c r="K135" s="253"/>
      <c r="L135" s="258"/>
      <c r="M135" s="259"/>
      <c r="N135" s="260"/>
      <c r="O135" s="260"/>
      <c r="P135" s="260"/>
      <c r="Q135" s="260"/>
      <c r="R135" s="260"/>
      <c r="S135" s="260"/>
      <c r="T135" s="261"/>
      <c r="U135" s="14"/>
      <c r="V135" s="14"/>
      <c r="W135" s="14"/>
      <c r="X135" s="14"/>
      <c r="Y135" s="14"/>
      <c r="Z135" s="14"/>
      <c r="AA135" s="14"/>
      <c r="AB135" s="14"/>
      <c r="AC135" s="14"/>
      <c r="AD135" s="14"/>
      <c r="AE135" s="14"/>
      <c r="AT135" s="262" t="s">
        <v>203</v>
      </c>
      <c r="AU135" s="262" t="s">
        <v>84</v>
      </c>
      <c r="AV135" s="14" t="s">
        <v>84</v>
      </c>
      <c r="AW135" s="14" t="s">
        <v>32</v>
      </c>
      <c r="AX135" s="14" t="s">
        <v>82</v>
      </c>
      <c r="AY135" s="262" t="s">
        <v>194</v>
      </c>
    </row>
    <row r="136" s="12" customFormat="1" ht="22.8" customHeight="1">
      <c r="A136" s="12"/>
      <c r="B136" s="212"/>
      <c r="C136" s="213"/>
      <c r="D136" s="214" t="s">
        <v>74</v>
      </c>
      <c r="E136" s="226" t="s">
        <v>2578</v>
      </c>
      <c r="F136" s="226" t="s">
        <v>2579</v>
      </c>
      <c r="G136" s="213"/>
      <c r="H136" s="213"/>
      <c r="I136" s="216"/>
      <c r="J136" s="227">
        <f>BK136</f>
        <v>0</v>
      </c>
      <c r="K136" s="213"/>
      <c r="L136" s="218"/>
      <c r="M136" s="219"/>
      <c r="N136" s="220"/>
      <c r="O136" s="220"/>
      <c r="P136" s="221">
        <f>P137</f>
        <v>0</v>
      </c>
      <c r="Q136" s="220"/>
      <c r="R136" s="221">
        <f>R137</f>
        <v>0</v>
      </c>
      <c r="S136" s="220"/>
      <c r="T136" s="222">
        <f>T137</f>
        <v>0</v>
      </c>
      <c r="U136" s="12"/>
      <c r="V136" s="12"/>
      <c r="W136" s="12"/>
      <c r="X136" s="12"/>
      <c r="Y136" s="12"/>
      <c r="Z136" s="12"/>
      <c r="AA136" s="12"/>
      <c r="AB136" s="12"/>
      <c r="AC136" s="12"/>
      <c r="AD136" s="12"/>
      <c r="AE136" s="12"/>
      <c r="AR136" s="223" t="s">
        <v>225</v>
      </c>
      <c r="AT136" s="224" t="s">
        <v>74</v>
      </c>
      <c r="AU136" s="224" t="s">
        <v>82</v>
      </c>
      <c r="AY136" s="223" t="s">
        <v>194</v>
      </c>
      <c r="BK136" s="225">
        <f>BK137</f>
        <v>0</v>
      </c>
    </row>
    <row r="137" s="2" customFormat="1" ht="16.5" customHeight="1">
      <c r="A137" s="39"/>
      <c r="B137" s="40"/>
      <c r="C137" s="228" t="s">
        <v>212</v>
      </c>
      <c r="D137" s="228" t="s">
        <v>196</v>
      </c>
      <c r="E137" s="229" t="s">
        <v>2580</v>
      </c>
      <c r="F137" s="230" t="s">
        <v>2581</v>
      </c>
      <c r="G137" s="231" t="s">
        <v>465</v>
      </c>
      <c r="H137" s="232">
        <v>1</v>
      </c>
      <c r="I137" s="233"/>
      <c r="J137" s="234">
        <f>ROUND(I137*H137,2)</f>
        <v>0</v>
      </c>
      <c r="K137" s="230" t="s">
        <v>2563</v>
      </c>
      <c r="L137" s="45"/>
      <c r="M137" s="304" t="s">
        <v>1</v>
      </c>
      <c r="N137" s="305" t="s">
        <v>40</v>
      </c>
      <c r="O137" s="302"/>
      <c r="P137" s="306">
        <f>O137*H137</f>
        <v>0</v>
      </c>
      <c r="Q137" s="306">
        <v>0</v>
      </c>
      <c r="R137" s="306">
        <f>Q137*H137</f>
        <v>0</v>
      </c>
      <c r="S137" s="306">
        <v>0</v>
      </c>
      <c r="T137" s="307">
        <f>S137*H137</f>
        <v>0</v>
      </c>
      <c r="U137" s="39"/>
      <c r="V137" s="39"/>
      <c r="W137" s="39"/>
      <c r="X137" s="39"/>
      <c r="Y137" s="39"/>
      <c r="Z137" s="39"/>
      <c r="AA137" s="39"/>
      <c r="AB137" s="39"/>
      <c r="AC137" s="39"/>
      <c r="AD137" s="39"/>
      <c r="AE137" s="39"/>
      <c r="AR137" s="239" t="s">
        <v>2564</v>
      </c>
      <c r="AT137" s="239" t="s">
        <v>196</v>
      </c>
      <c r="AU137" s="239" t="s">
        <v>84</v>
      </c>
      <c r="AY137" s="18" t="s">
        <v>194</v>
      </c>
      <c r="BE137" s="240">
        <f>IF(N137="základní",J137,0)</f>
        <v>0</v>
      </c>
      <c r="BF137" s="240">
        <f>IF(N137="snížená",J137,0)</f>
        <v>0</v>
      </c>
      <c r="BG137" s="240">
        <f>IF(N137="zákl. přenesená",J137,0)</f>
        <v>0</v>
      </c>
      <c r="BH137" s="240">
        <f>IF(N137="sníž. přenesená",J137,0)</f>
        <v>0</v>
      </c>
      <c r="BI137" s="240">
        <f>IF(N137="nulová",J137,0)</f>
        <v>0</v>
      </c>
      <c r="BJ137" s="18" t="s">
        <v>82</v>
      </c>
      <c r="BK137" s="240">
        <f>ROUND(I137*H137,2)</f>
        <v>0</v>
      </c>
      <c r="BL137" s="18" t="s">
        <v>2564</v>
      </c>
      <c r="BM137" s="239" t="s">
        <v>2582</v>
      </c>
    </row>
    <row r="138" s="2" customFormat="1" ht="6.96" customHeight="1">
      <c r="A138" s="39"/>
      <c r="B138" s="67"/>
      <c r="C138" s="68"/>
      <c r="D138" s="68"/>
      <c r="E138" s="68"/>
      <c r="F138" s="68"/>
      <c r="G138" s="68"/>
      <c r="H138" s="68"/>
      <c r="I138" s="68"/>
      <c r="J138" s="68"/>
      <c r="K138" s="68"/>
      <c r="L138" s="45"/>
      <c r="M138" s="39"/>
      <c r="O138" s="39"/>
      <c r="P138" s="39"/>
      <c r="Q138" s="39"/>
      <c r="R138" s="39"/>
      <c r="S138" s="39"/>
      <c r="T138" s="39"/>
      <c r="U138" s="39"/>
      <c r="V138" s="39"/>
      <c r="W138" s="39"/>
      <c r="X138" s="39"/>
      <c r="Y138" s="39"/>
      <c r="Z138" s="39"/>
      <c r="AA138" s="39"/>
      <c r="AB138" s="39"/>
      <c r="AC138" s="39"/>
      <c r="AD138" s="39"/>
      <c r="AE138" s="39"/>
    </row>
  </sheetData>
  <sheetProtection sheet="1" autoFilter="0" formatColumns="0" formatRows="0" objects="1" scenarios="1" spinCount="100000" saltValue="MY7K+XEbhtJ0hYEvbO6q6IO1LoRfpikXdD1XFR34GMXXx2BP+YtTz39hpENfx/ClQq5VaArtMr8IQxRMqe42KA==" hashValue="O7wE3dZ1UHFPF0ZlJ9ht//XfET7Tks9WQRyiqW9/DxJy+W6it/3q9tizDySlOf7chzqX04bTrrXWanGXOzVL5w==" algorithmName="SHA-512" password="CC35"/>
  <autoFilter ref="C124:K137"/>
  <mergeCells count="12">
    <mergeCell ref="E7:H7"/>
    <mergeCell ref="E9:H9"/>
    <mergeCell ref="E11:H11"/>
    <mergeCell ref="E20:H20"/>
    <mergeCell ref="E29:H29"/>
    <mergeCell ref="E85:H85"/>
    <mergeCell ref="E87:H87"/>
    <mergeCell ref="E89:H89"/>
    <mergeCell ref="E113:H113"/>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121</v>
      </c>
      <c r="AZ2" s="147" t="s">
        <v>134</v>
      </c>
      <c r="BA2" s="147" t="s">
        <v>1</v>
      </c>
      <c r="BB2" s="147" t="s">
        <v>1</v>
      </c>
      <c r="BC2" s="147" t="s">
        <v>2583</v>
      </c>
      <c r="BD2" s="147" t="s">
        <v>84</v>
      </c>
    </row>
    <row r="3" s="1" customFormat="1" ht="6.96" customHeight="1">
      <c r="B3" s="148"/>
      <c r="C3" s="149"/>
      <c r="D3" s="149"/>
      <c r="E3" s="149"/>
      <c r="F3" s="149"/>
      <c r="G3" s="149"/>
      <c r="H3" s="149"/>
      <c r="I3" s="149"/>
      <c r="J3" s="149"/>
      <c r="K3" s="149"/>
      <c r="L3" s="21"/>
      <c r="AT3" s="18" t="s">
        <v>84</v>
      </c>
      <c r="AZ3" s="147" t="s">
        <v>136</v>
      </c>
      <c r="BA3" s="147" t="s">
        <v>1</v>
      </c>
      <c r="BB3" s="147" t="s">
        <v>1</v>
      </c>
      <c r="BC3" s="147" t="s">
        <v>2584</v>
      </c>
      <c r="BD3" s="147" t="s">
        <v>84</v>
      </c>
    </row>
    <row r="4" s="1" customFormat="1" ht="24.96" customHeight="1">
      <c r="B4" s="21"/>
      <c r="D4" s="150" t="s">
        <v>138</v>
      </c>
      <c r="L4" s="21"/>
      <c r="M4" s="151" t="s">
        <v>10</v>
      </c>
      <c r="AT4" s="18" t="s">
        <v>4</v>
      </c>
      <c r="AZ4" s="147" t="s">
        <v>2585</v>
      </c>
      <c r="BA4" s="147" t="s">
        <v>2586</v>
      </c>
      <c r="BB4" s="147" t="s">
        <v>1</v>
      </c>
      <c r="BC4" s="147" t="s">
        <v>2587</v>
      </c>
      <c r="BD4" s="147" t="s">
        <v>84</v>
      </c>
    </row>
    <row r="5" s="1" customFormat="1" ht="6.96" customHeight="1">
      <c r="B5" s="21"/>
      <c r="L5" s="21"/>
      <c r="AZ5" s="147" t="s">
        <v>143</v>
      </c>
      <c r="BA5" s="147" t="s">
        <v>1</v>
      </c>
      <c r="BB5" s="147" t="s">
        <v>1</v>
      </c>
      <c r="BC5" s="147" t="s">
        <v>366</v>
      </c>
      <c r="BD5" s="147" t="s">
        <v>84</v>
      </c>
    </row>
    <row r="6" s="1" customFormat="1" ht="12" customHeight="1">
      <c r="B6" s="21"/>
      <c r="D6" s="152" t="s">
        <v>16</v>
      </c>
      <c r="L6" s="21"/>
      <c r="AZ6" s="147" t="s">
        <v>145</v>
      </c>
      <c r="BA6" s="147" t="s">
        <v>1</v>
      </c>
      <c r="BB6" s="147" t="s">
        <v>1</v>
      </c>
      <c r="BC6" s="147" t="s">
        <v>2588</v>
      </c>
      <c r="BD6" s="147" t="s">
        <v>84</v>
      </c>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2589</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2590</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ROUND(J131,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ROUND((SUM(BE131:BE281)),  2)</f>
        <v>0</v>
      </c>
      <c r="G35" s="39"/>
      <c r="H35" s="39"/>
      <c r="I35" s="166">
        <v>0.20999999999999999</v>
      </c>
      <c r="J35" s="165">
        <f>ROUND(((SUM(BE131:BE281))*I35),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ROUND((SUM(BF131:BF281)),  2)</f>
        <v>0</v>
      </c>
      <c r="G36" s="39"/>
      <c r="H36" s="39"/>
      <c r="I36" s="166">
        <v>0.14999999999999999</v>
      </c>
      <c r="J36" s="165">
        <f>ROUND(((SUM(BF131:BF281))*I36),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ROUND((SUM(BG131:BG281)),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ROUND((SUM(BH131:BH281)),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ROUND((SUM(BI131:BI281)),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2589</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 N - Gastro provoz + jídelna NEUZN</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J131</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158</v>
      </c>
      <c r="E99" s="193"/>
      <c r="F99" s="193"/>
      <c r="G99" s="193"/>
      <c r="H99" s="193"/>
      <c r="I99" s="193"/>
      <c r="J99" s="194">
        <f>J132</f>
        <v>0</v>
      </c>
      <c r="K99" s="191"/>
      <c r="L99" s="195"/>
      <c r="S99" s="9"/>
      <c r="T99" s="9"/>
      <c r="U99" s="9"/>
      <c r="V99" s="9"/>
      <c r="W99" s="9"/>
      <c r="X99" s="9"/>
      <c r="Y99" s="9"/>
      <c r="Z99" s="9"/>
      <c r="AA99" s="9"/>
      <c r="AB99" s="9"/>
      <c r="AC99" s="9"/>
      <c r="AD99" s="9"/>
      <c r="AE99" s="9"/>
    </row>
    <row r="100" s="10" customFormat="1" ht="19.92" customHeight="1">
      <c r="A100" s="10"/>
      <c r="B100" s="196"/>
      <c r="C100" s="134"/>
      <c r="D100" s="197" t="s">
        <v>161</v>
      </c>
      <c r="E100" s="198"/>
      <c r="F100" s="198"/>
      <c r="G100" s="198"/>
      <c r="H100" s="198"/>
      <c r="I100" s="198"/>
      <c r="J100" s="199">
        <f>J138</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162</v>
      </c>
      <c r="E101" s="198"/>
      <c r="F101" s="198"/>
      <c r="G101" s="198"/>
      <c r="H101" s="198"/>
      <c r="I101" s="198"/>
      <c r="J101" s="199">
        <f>J154</f>
        <v>0</v>
      </c>
      <c r="K101" s="134"/>
      <c r="L101" s="200"/>
      <c r="S101" s="10"/>
      <c r="T101" s="10"/>
      <c r="U101" s="10"/>
      <c r="V101" s="10"/>
      <c r="W101" s="10"/>
      <c r="X101" s="10"/>
      <c r="Y101" s="10"/>
      <c r="Z101" s="10"/>
      <c r="AA101" s="10"/>
      <c r="AB101" s="10"/>
      <c r="AC101" s="10"/>
      <c r="AD101" s="10"/>
      <c r="AE101" s="10"/>
    </row>
    <row r="102" s="10" customFormat="1" ht="19.92" customHeight="1">
      <c r="A102" s="10"/>
      <c r="B102" s="196"/>
      <c r="C102" s="134"/>
      <c r="D102" s="197" t="s">
        <v>163</v>
      </c>
      <c r="E102" s="198"/>
      <c r="F102" s="198"/>
      <c r="G102" s="198"/>
      <c r="H102" s="198"/>
      <c r="I102" s="198"/>
      <c r="J102" s="199">
        <f>J162</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164</v>
      </c>
      <c r="E103" s="198"/>
      <c r="F103" s="198"/>
      <c r="G103" s="198"/>
      <c r="H103" s="198"/>
      <c r="I103" s="198"/>
      <c r="J103" s="199">
        <f>J168</f>
        <v>0</v>
      </c>
      <c r="K103" s="134"/>
      <c r="L103" s="200"/>
      <c r="S103" s="10"/>
      <c r="T103" s="10"/>
      <c r="U103" s="10"/>
      <c r="V103" s="10"/>
      <c r="W103" s="10"/>
      <c r="X103" s="10"/>
      <c r="Y103" s="10"/>
      <c r="Z103" s="10"/>
      <c r="AA103" s="10"/>
      <c r="AB103" s="10"/>
      <c r="AC103" s="10"/>
      <c r="AD103" s="10"/>
      <c r="AE103" s="10"/>
    </row>
    <row r="104" s="9" customFormat="1" ht="24.96" customHeight="1">
      <c r="A104" s="9"/>
      <c r="B104" s="190"/>
      <c r="C104" s="191"/>
      <c r="D104" s="192" t="s">
        <v>165</v>
      </c>
      <c r="E104" s="193"/>
      <c r="F104" s="193"/>
      <c r="G104" s="193"/>
      <c r="H104" s="193"/>
      <c r="I104" s="193"/>
      <c r="J104" s="194">
        <f>J170</f>
        <v>0</v>
      </c>
      <c r="K104" s="191"/>
      <c r="L104" s="195"/>
      <c r="S104" s="9"/>
      <c r="T104" s="9"/>
      <c r="U104" s="9"/>
      <c r="V104" s="9"/>
      <c r="W104" s="9"/>
      <c r="X104" s="9"/>
      <c r="Y104" s="9"/>
      <c r="Z104" s="9"/>
      <c r="AA104" s="9"/>
      <c r="AB104" s="9"/>
      <c r="AC104" s="9"/>
      <c r="AD104" s="9"/>
      <c r="AE104" s="9"/>
    </row>
    <row r="105" s="10" customFormat="1" ht="19.92" customHeight="1">
      <c r="A105" s="10"/>
      <c r="B105" s="196"/>
      <c r="C105" s="134"/>
      <c r="D105" s="197" t="s">
        <v>171</v>
      </c>
      <c r="E105" s="198"/>
      <c r="F105" s="198"/>
      <c r="G105" s="198"/>
      <c r="H105" s="198"/>
      <c r="I105" s="198"/>
      <c r="J105" s="199">
        <f>J171</f>
        <v>0</v>
      </c>
      <c r="K105" s="134"/>
      <c r="L105" s="200"/>
      <c r="S105" s="10"/>
      <c r="T105" s="10"/>
      <c r="U105" s="10"/>
      <c r="V105" s="10"/>
      <c r="W105" s="10"/>
      <c r="X105" s="10"/>
      <c r="Y105" s="10"/>
      <c r="Z105" s="10"/>
      <c r="AA105" s="10"/>
      <c r="AB105" s="10"/>
      <c r="AC105" s="10"/>
      <c r="AD105" s="10"/>
      <c r="AE105" s="10"/>
    </row>
    <row r="106" s="10" customFormat="1" ht="19.92" customHeight="1">
      <c r="A106" s="10"/>
      <c r="B106" s="196"/>
      <c r="C106" s="134"/>
      <c r="D106" s="197" t="s">
        <v>173</v>
      </c>
      <c r="E106" s="198"/>
      <c r="F106" s="198"/>
      <c r="G106" s="198"/>
      <c r="H106" s="198"/>
      <c r="I106" s="198"/>
      <c r="J106" s="199">
        <f>J200</f>
        <v>0</v>
      </c>
      <c r="K106" s="134"/>
      <c r="L106" s="200"/>
      <c r="S106" s="10"/>
      <c r="T106" s="10"/>
      <c r="U106" s="10"/>
      <c r="V106" s="10"/>
      <c r="W106" s="10"/>
      <c r="X106" s="10"/>
      <c r="Y106" s="10"/>
      <c r="Z106" s="10"/>
      <c r="AA106" s="10"/>
      <c r="AB106" s="10"/>
      <c r="AC106" s="10"/>
      <c r="AD106" s="10"/>
      <c r="AE106" s="10"/>
    </row>
    <row r="107" s="10" customFormat="1" ht="19.92" customHeight="1">
      <c r="A107" s="10"/>
      <c r="B107" s="196"/>
      <c r="C107" s="134"/>
      <c r="D107" s="197" t="s">
        <v>175</v>
      </c>
      <c r="E107" s="198"/>
      <c r="F107" s="198"/>
      <c r="G107" s="198"/>
      <c r="H107" s="198"/>
      <c r="I107" s="198"/>
      <c r="J107" s="199">
        <f>J204</f>
        <v>0</v>
      </c>
      <c r="K107" s="134"/>
      <c r="L107" s="200"/>
      <c r="S107" s="10"/>
      <c r="T107" s="10"/>
      <c r="U107" s="10"/>
      <c r="V107" s="10"/>
      <c r="W107" s="10"/>
      <c r="X107" s="10"/>
      <c r="Y107" s="10"/>
      <c r="Z107" s="10"/>
      <c r="AA107" s="10"/>
      <c r="AB107" s="10"/>
      <c r="AC107" s="10"/>
      <c r="AD107" s="10"/>
      <c r="AE107" s="10"/>
    </row>
    <row r="108" s="10" customFormat="1" ht="19.92" customHeight="1">
      <c r="A108" s="10"/>
      <c r="B108" s="196"/>
      <c r="C108" s="134"/>
      <c r="D108" s="197" t="s">
        <v>2591</v>
      </c>
      <c r="E108" s="198"/>
      <c r="F108" s="198"/>
      <c r="G108" s="198"/>
      <c r="H108" s="198"/>
      <c r="I108" s="198"/>
      <c r="J108" s="199">
        <f>J235</f>
        <v>0</v>
      </c>
      <c r="K108" s="134"/>
      <c r="L108" s="200"/>
      <c r="S108" s="10"/>
      <c r="T108" s="10"/>
      <c r="U108" s="10"/>
      <c r="V108" s="10"/>
      <c r="W108" s="10"/>
      <c r="X108" s="10"/>
      <c r="Y108" s="10"/>
      <c r="Z108" s="10"/>
      <c r="AA108" s="10"/>
      <c r="AB108" s="10"/>
      <c r="AC108" s="10"/>
      <c r="AD108" s="10"/>
      <c r="AE108" s="10"/>
    </row>
    <row r="109" s="10" customFormat="1" ht="19.92" customHeight="1">
      <c r="A109" s="10"/>
      <c r="B109" s="196"/>
      <c r="C109" s="134"/>
      <c r="D109" s="197" t="s">
        <v>177</v>
      </c>
      <c r="E109" s="198"/>
      <c r="F109" s="198"/>
      <c r="G109" s="198"/>
      <c r="H109" s="198"/>
      <c r="I109" s="198"/>
      <c r="J109" s="199">
        <f>J257</f>
        <v>0</v>
      </c>
      <c r="K109" s="134"/>
      <c r="L109" s="200"/>
      <c r="S109" s="10"/>
      <c r="T109" s="10"/>
      <c r="U109" s="10"/>
      <c r="V109" s="10"/>
      <c r="W109" s="10"/>
      <c r="X109" s="10"/>
      <c r="Y109" s="10"/>
      <c r="Z109" s="10"/>
      <c r="AA109" s="10"/>
      <c r="AB109" s="10"/>
      <c r="AC109" s="10"/>
      <c r="AD109" s="10"/>
      <c r="AE109" s="10"/>
    </row>
    <row r="110" s="2" customFormat="1" ht="21.84"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67"/>
      <c r="C111" s="68"/>
      <c r="D111" s="68"/>
      <c r="E111" s="68"/>
      <c r="F111" s="68"/>
      <c r="G111" s="68"/>
      <c r="H111" s="68"/>
      <c r="I111" s="68"/>
      <c r="J111" s="68"/>
      <c r="K111" s="68"/>
      <c r="L111" s="64"/>
      <c r="S111" s="39"/>
      <c r="T111" s="39"/>
      <c r="U111" s="39"/>
      <c r="V111" s="39"/>
      <c r="W111" s="39"/>
      <c r="X111" s="39"/>
      <c r="Y111" s="39"/>
      <c r="Z111" s="39"/>
      <c r="AA111" s="39"/>
      <c r="AB111" s="39"/>
      <c r="AC111" s="39"/>
      <c r="AD111" s="39"/>
      <c r="AE111" s="39"/>
    </row>
    <row r="115" s="2" customFormat="1" ht="6.96" customHeight="1">
      <c r="A115" s="39"/>
      <c r="B115" s="69"/>
      <c r="C115" s="70"/>
      <c r="D115" s="70"/>
      <c r="E115" s="70"/>
      <c r="F115" s="70"/>
      <c r="G115" s="70"/>
      <c r="H115" s="70"/>
      <c r="I115" s="70"/>
      <c r="J115" s="70"/>
      <c r="K115" s="70"/>
      <c r="L115" s="64"/>
      <c r="S115" s="39"/>
      <c r="T115" s="39"/>
      <c r="U115" s="39"/>
      <c r="V115" s="39"/>
      <c r="W115" s="39"/>
      <c r="X115" s="39"/>
      <c r="Y115" s="39"/>
      <c r="Z115" s="39"/>
      <c r="AA115" s="39"/>
      <c r="AB115" s="39"/>
      <c r="AC115" s="39"/>
      <c r="AD115" s="39"/>
      <c r="AE115" s="39"/>
    </row>
    <row r="116" s="2" customFormat="1" ht="24.96" customHeight="1">
      <c r="A116" s="39"/>
      <c r="B116" s="40"/>
      <c r="C116" s="24" t="s">
        <v>179</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16</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6.5" customHeight="1">
      <c r="A119" s="39"/>
      <c r="B119" s="40"/>
      <c r="C119" s="41"/>
      <c r="D119" s="41"/>
      <c r="E119" s="185" t="str">
        <f>E7</f>
        <v>Nemocnice RK – rekonstrukce gastro provozu</v>
      </c>
      <c r="F119" s="33"/>
      <c r="G119" s="33"/>
      <c r="H119" s="33"/>
      <c r="I119" s="41"/>
      <c r="J119" s="41"/>
      <c r="K119" s="41"/>
      <c r="L119" s="64"/>
      <c r="S119" s="39"/>
      <c r="T119" s="39"/>
      <c r="U119" s="39"/>
      <c r="V119" s="39"/>
      <c r="W119" s="39"/>
      <c r="X119" s="39"/>
      <c r="Y119" s="39"/>
      <c r="Z119" s="39"/>
      <c r="AA119" s="39"/>
      <c r="AB119" s="39"/>
      <c r="AC119" s="39"/>
      <c r="AD119" s="39"/>
      <c r="AE119" s="39"/>
    </row>
    <row r="120" s="1" customFormat="1" ht="12" customHeight="1">
      <c r="B120" s="22"/>
      <c r="C120" s="33" t="s">
        <v>147</v>
      </c>
      <c r="D120" s="23"/>
      <c r="E120" s="23"/>
      <c r="F120" s="23"/>
      <c r="G120" s="23"/>
      <c r="H120" s="23"/>
      <c r="I120" s="23"/>
      <c r="J120" s="23"/>
      <c r="K120" s="23"/>
      <c r="L120" s="21"/>
    </row>
    <row r="121" s="2" customFormat="1" ht="16.5" customHeight="1">
      <c r="A121" s="39"/>
      <c r="B121" s="40"/>
      <c r="C121" s="41"/>
      <c r="D121" s="41"/>
      <c r="E121" s="185" t="s">
        <v>2589</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151</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6.5" customHeight="1">
      <c r="A123" s="39"/>
      <c r="B123" s="40"/>
      <c r="C123" s="41"/>
      <c r="D123" s="41"/>
      <c r="E123" s="77" t="str">
        <f>E11</f>
        <v>SO 01 N - Gastro provoz + jídelna NEUZN</v>
      </c>
      <c r="F123" s="41"/>
      <c r="G123" s="41"/>
      <c r="H123" s="41"/>
      <c r="I123" s="41"/>
      <c r="J123" s="41"/>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2" customHeight="1">
      <c r="A125" s="39"/>
      <c r="B125" s="40"/>
      <c r="C125" s="33" t="s">
        <v>20</v>
      </c>
      <c r="D125" s="41"/>
      <c r="E125" s="41"/>
      <c r="F125" s="28" t="str">
        <f>F14</f>
        <v xml:space="preserve"> </v>
      </c>
      <c r="G125" s="41"/>
      <c r="H125" s="41"/>
      <c r="I125" s="33" t="s">
        <v>22</v>
      </c>
      <c r="J125" s="80" t="str">
        <f>IF(J14="","",J14)</f>
        <v>3. 2. 2025</v>
      </c>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5.15" customHeight="1">
      <c r="A127" s="39"/>
      <c r="B127" s="40"/>
      <c r="C127" s="33" t="s">
        <v>24</v>
      </c>
      <c r="D127" s="41"/>
      <c r="E127" s="41"/>
      <c r="F127" s="28" t="str">
        <f>E17</f>
        <v>Královéhradecký kraj</v>
      </c>
      <c r="G127" s="41"/>
      <c r="H127" s="41"/>
      <c r="I127" s="33" t="s">
        <v>30</v>
      </c>
      <c r="J127" s="37" t="str">
        <f>E23</f>
        <v>IRBOS s.r.o.</v>
      </c>
      <c r="K127" s="41"/>
      <c r="L127" s="64"/>
      <c r="S127" s="39"/>
      <c r="T127" s="39"/>
      <c r="U127" s="39"/>
      <c r="V127" s="39"/>
      <c r="W127" s="39"/>
      <c r="X127" s="39"/>
      <c r="Y127" s="39"/>
      <c r="Z127" s="39"/>
      <c r="AA127" s="39"/>
      <c r="AB127" s="39"/>
      <c r="AC127" s="39"/>
      <c r="AD127" s="39"/>
      <c r="AE127" s="39"/>
    </row>
    <row r="128" s="2" customFormat="1" ht="15.15" customHeight="1">
      <c r="A128" s="39"/>
      <c r="B128" s="40"/>
      <c r="C128" s="33" t="s">
        <v>28</v>
      </c>
      <c r="D128" s="41"/>
      <c r="E128" s="41"/>
      <c r="F128" s="28" t="str">
        <f>IF(E20="","",E20)</f>
        <v>Vyplň údaj</v>
      </c>
      <c r="G128" s="41"/>
      <c r="H128" s="41"/>
      <c r="I128" s="33" t="s">
        <v>33</v>
      </c>
      <c r="J128" s="37" t="str">
        <f>E26</f>
        <v xml:space="preserve"> </v>
      </c>
      <c r="K128" s="41"/>
      <c r="L128" s="64"/>
      <c r="S128" s="39"/>
      <c r="T128" s="39"/>
      <c r="U128" s="39"/>
      <c r="V128" s="39"/>
      <c r="W128" s="39"/>
      <c r="X128" s="39"/>
      <c r="Y128" s="39"/>
      <c r="Z128" s="39"/>
      <c r="AA128" s="39"/>
      <c r="AB128" s="39"/>
      <c r="AC128" s="39"/>
      <c r="AD128" s="39"/>
      <c r="AE128" s="39"/>
    </row>
    <row r="129" s="2" customFormat="1" ht="10.32"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11" customFormat="1" ht="29.28" customHeight="1">
      <c r="A130" s="201"/>
      <c r="B130" s="202"/>
      <c r="C130" s="203" t="s">
        <v>180</v>
      </c>
      <c r="D130" s="204" t="s">
        <v>60</v>
      </c>
      <c r="E130" s="204" t="s">
        <v>56</v>
      </c>
      <c r="F130" s="204" t="s">
        <v>57</v>
      </c>
      <c r="G130" s="204" t="s">
        <v>181</v>
      </c>
      <c r="H130" s="204" t="s">
        <v>182</v>
      </c>
      <c r="I130" s="204" t="s">
        <v>183</v>
      </c>
      <c r="J130" s="204" t="s">
        <v>155</v>
      </c>
      <c r="K130" s="205" t="s">
        <v>184</v>
      </c>
      <c r="L130" s="206"/>
      <c r="M130" s="101" t="s">
        <v>1</v>
      </c>
      <c r="N130" s="102" t="s">
        <v>39</v>
      </c>
      <c r="O130" s="102" t="s">
        <v>185</v>
      </c>
      <c r="P130" s="102" t="s">
        <v>186</v>
      </c>
      <c r="Q130" s="102" t="s">
        <v>187</v>
      </c>
      <c r="R130" s="102" t="s">
        <v>188</v>
      </c>
      <c r="S130" s="102" t="s">
        <v>189</v>
      </c>
      <c r="T130" s="103" t="s">
        <v>190</v>
      </c>
      <c r="U130" s="201"/>
      <c r="V130" s="201"/>
      <c r="W130" s="201"/>
      <c r="X130" s="201"/>
      <c r="Y130" s="201"/>
      <c r="Z130" s="201"/>
      <c r="AA130" s="201"/>
      <c r="AB130" s="201"/>
      <c r="AC130" s="201"/>
      <c r="AD130" s="201"/>
      <c r="AE130" s="201"/>
    </row>
    <row r="131" s="2" customFormat="1" ht="22.8" customHeight="1">
      <c r="A131" s="39"/>
      <c r="B131" s="40"/>
      <c r="C131" s="108" t="s">
        <v>191</v>
      </c>
      <c r="D131" s="41"/>
      <c r="E131" s="41"/>
      <c r="F131" s="41"/>
      <c r="G131" s="41"/>
      <c r="H131" s="41"/>
      <c r="I131" s="41"/>
      <c r="J131" s="207">
        <f>BK131</f>
        <v>0</v>
      </c>
      <c r="K131" s="41"/>
      <c r="L131" s="45"/>
      <c r="M131" s="104"/>
      <c r="N131" s="208"/>
      <c r="O131" s="105"/>
      <c r="P131" s="209">
        <f>P132+P170</f>
        <v>0</v>
      </c>
      <c r="Q131" s="105"/>
      <c r="R131" s="209">
        <f>R132+R170</f>
        <v>18.111782858750001</v>
      </c>
      <c r="S131" s="105"/>
      <c r="T131" s="210">
        <f>T132+T170</f>
        <v>14.222364549999998</v>
      </c>
      <c r="U131" s="39"/>
      <c r="V131" s="39"/>
      <c r="W131" s="39"/>
      <c r="X131" s="39"/>
      <c r="Y131" s="39"/>
      <c r="Z131" s="39"/>
      <c r="AA131" s="39"/>
      <c r="AB131" s="39"/>
      <c r="AC131" s="39"/>
      <c r="AD131" s="39"/>
      <c r="AE131" s="39"/>
      <c r="AT131" s="18" t="s">
        <v>74</v>
      </c>
      <c r="AU131" s="18" t="s">
        <v>157</v>
      </c>
      <c r="BK131" s="211">
        <f>BK132+BK170</f>
        <v>0</v>
      </c>
    </row>
    <row r="132" s="12" customFormat="1" ht="25.92" customHeight="1">
      <c r="A132" s="12"/>
      <c r="B132" s="212"/>
      <c r="C132" s="213"/>
      <c r="D132" s="214" t="s">
        <v>74</v>
      </c>
      <c r="E132" s="215" t="s">
        <v>192</v>
      </c>
      <c r="F132" s="215" t="s">
        <v>193</v>
      </c>
      <c r="G132" s="213"/>
      <c r="H132" s="213"/>
      <c r="I132" s="216"/>
      <c r="J132" s="217">
        <f>BK132</f>
        <v>0</v>
      </c>
      <c r="K132" s="213"/>
      <c r="L132" s="218"/>
      <c r="M132" s="219"/>
      <c r="N132" s="220"/>
      <c r="O132" s="220"/>
      <c r="P132" s="221">
        <f>P133+SUM(P134:P138)+P154+P162+P168</f>
        <v>0</v>
      </c>
      <c r="Q132" s="220"/>
      <c r="R132" s="221">
        <f>R133+SUM(R134:R138)+R154+R162+R168</f>
        <v>3.2106381819999998</v>
      </c>
      <c r="S132" s="220"/>
      <c r="T132" s="222">
        <f>T133+SUM(T134:T138)+T154+T162+T168</f>
        <v>0</v>
      </c>
      <c r="U132" s="12"/>
      <c r="V132" s="12"/>
      <c r="W132" s="12"/>
      <c r="X132" s="12"/>
      <c r="Y132" s="12"/>
      <c r="Z132" s="12"/>
      <c r="AA132" s="12"/>
      <c r="AB132" s="12"/>
      <c r="AC132" s="12"/>
      <c r="AD132" s="12"/>
      <c r="AE132" s="12"/>
      <c r="AR132" s="223" t="s">
        <v>82</v>
      </c>
      <c r="AT132" s="224" t="s">
        <v>74</v>
      </c>
      <c r="AU132" s="224" t="s">
        <v>75</v>
      </c>
      <c r="AY132" s="223" t="s">
        <v>194</v>
      </c>
      <c r="BK132" s="225">
        <f>BK133+SUM(BK134:BK138)+BK154+BK162+BK168</f>
        <v>0</v>
      </c>
    </row>
    <row r="133" s="2" customFormat="1" ht="24.15" customHeight="1">
      <c r="A133" s="39"/>
      <c r="B133" s="40"/>
      <c r="C133" s="228" t="s">
        <v>82</v>
      </c>
      <c r="D133" s="228" t="s">
        <v>196</v>
      </c>
      <c r="E133" s="229" t="s">
        <v>309</v>
      </c>
      <c r="F133" s="230" t="s">
        <v>310</v>
      </c>
      <c r="G133" s="231" t="s">
        <v>252</v>
      </c>
      <c r="H133" s="232">
        <v>21.282</v>
      </c>
      <c r="I133" s="233"/>
      <c r="J133" s="234">
        <f>ROUND(I133*H133,2)</f>
        <v>0</v>
      </c>
      <c r="K133" s="230" t="s">
        <v>200</v>
      </c>
      <c r="L133" s="45"/>
      <c r="M133" s="235" t="s">
        <v>1</v>
      </c>
      <c r="N133" s="236" t="s">
        <v>40</v>
      </c>
      <c r="O133" s="92"/>
      <c r="P133" s="237">
        <f>O133*H133</f>
        <v>0</v>
      </c>
      <c r="Q133" s="237">
        <v>0.094480999999999996</v>
      </c>
      <c r="R133" s="237">
        <f>Q133*H133</f>
        <v>2.0107446419999997</v>
      </c>
      <c r="S133" s="237">
        <v>0</v>
      </c>
      <c r="T133" s="238">
        <f>S133*H133</f>
        <v>0</v>
      </c>
      <c r="U133" s="39"/>
      <c r="V133" s="39"/>
      <c r="W133" s="39"/>
      <c r="X133" s="39"/>
      <c r="Y133" s="39"/>
      <c r="Z133" s="39"/>
      <c r="AA133" s="39"/>
      <c r="AB133" s="39"/>
      <c r="AC133" s="39"/>
      <c r="AD133" s="39"/>
      <c r="AE133" s="39"/>
      <c r="AR133" s="239" t="s">
        <v>201</v>
      </c>
      <c r="AT133" s="239" t="s">
        <v>196</v>
      </c>
      <c r="AU133" s="239" t="s">
        <v>82</v>
      </c>
      <c r="AY133" s="18" t="s">
        <v>194</v>
      </c>
      <c r="BE133" s="240">
        <f>IF(N133="základní",J133,0)</f>
        <v>0</v>
      </c>
      <c r="BF133" s="240">
        <f>IF(N133="snížená",J133,0)</f>
        <v>0</v>
      </c>
      <c r="BG133" s="240">
        <f>IF(N133="zákl. přenesená",J133,0)</f>
        <v>0</v>
      </c>
      <c r="BH133" s="240">
        <f>IF(N133="sníž. přenesená",J133,0)</f>
        <v>0</v>
      </c>
      <c r="BI133" s="240">
        <f>IF(N133="nulová",J133,0)</f>
        <v>0</v>
      </c>
      <c r="BJ133" s="18" t="s">
        <v>82</v>
      </c>
      <c r="BK133" s="240">
        <f>ROUND(I133*H133,2)</f>
        <v>0</v>
      </c>
      <c r="BL133" s="18" t="s">
        <v>201</v>
      </c>
      <c r="BM133" s="239" t="s">
        <v>311</v>
      </c>
    </row>
    <row r="134" s="13" customFormat="1">
      <c r="A134" s="13"/>
      <c r="B134" s="241"/>
      <c r="C134" s="242"/>
      <c r="D134" s="243" t="s">
        <v>203</v>
      </c>
      <c r="E134" s="244" t="s">
        <v>1</v>
      </c>
      <c r="F134" s="245" t="s">
        <v>254</v>
      </c>
      <c r="G134" s="242"/>
      <c r="H134" s="244" t="s">
        <v>1</v>
      </c>
      <c r="I134" s="246"/>
      <c r="J134" s="242"/>
      <c r="K134" s="242"/>
      <c r="L134" s="247"/>
      <c r="M134" s="248"/>
      <c r="N134" s="249"/>
      <c r="O134" s="249"/>
      <c r="P134" s="249"/>
      <c r="Q134" s="249"/>
      <c r="R134" s="249"/>
      <c r="S134" s="249"/>
      <c r="T134" s="250"/>
      <c r="U134" s="13"/>
      <c r="V134" s="13"/>
      <c r="W134" s="13"/>
      <c r="X134" s="13"/>
      <c r="Y134" s="13"/>
      <c r="Z134" s="13"/>
      <c r="AA134" s="13"/>
      <c r="AB134" s="13"/>
      <c r="AC134" s="13"/>
      <c r="AD134" s="13"/>
      <c r="AE134" s="13"/>
      <c r="AT134" s="251" t="s">
        <v>203</v>
      </c>
      <c r="AU134" s="251" t="s">
        <v>82</v>
      </c>
      <c r="AV134" s="13" t="s">
        <v>82</v>
      </c>
      <c r="AW134" s="13" t="s">
        <v>32</v>
      </c>
      <c r="AX134" s="13" t="s">
        <v>75</v>
      </c>
      <c r="AY134" s="251" t="s">
        <v>194</v>
      </c>
    </row>
    <row r="135" s="14" customFormat="1">
      <c r="A135" s="14"/>
      <c r="B135" s="252"/>
      <c r="C135" s="253"/>
      <c r="D135" s="243" t="s">
        <v>203</v>
      </c>
      <c r="E135" s="254" t="s">
        <v>1</v>
      </c>
      <c r="F135" s="255" t="s">
        <v>2592</v>
      </c>
      <c r="G135" s="253"/>
      <c r="H135" s="256">
        <v>12.938000000000001</v>
      </c>
      <c r="I135" s="257"/>
      <c r="J135" s="253"/>
      <c r="K135" s="253"/>
      <c r="L135" s="258"/>
      <c r="M135" s="259"/>
      <c r="N135" s="260"/>
      <c r="O135" s="260"/>
      <c r="P135" s="260"/>
      <c r="Q135" s="260"/>
      <c r="R135" s="260"/>
      <c r="S135" s="260"/>
      <c r="T135" s="261"/>
      <c r="U135" s="14"/>
      <c r="V135" s="14"/>
      <c r="W135" s="14"/>
      <c r="X135" s="14"/>
      <c r="Y135" s="14"/>
      <c r="Z135" s="14"/>
      <c r="AA135" s="14"/>
      <c r="AB135" s="14"/>
      <c r="AC135" s="14"/>
      <c r="AD135" s="14"/>
      <c r="AE135" s="14"/>
      <c r="AT135" s="262" t="s">
        <v>203</v>
      </c>
      <c r="AU135" s="262" t="s">
        <v>82</v>
      </c>
      <c r="AV135" s="14" t="s">
        <v>84</v>
      </c>
      <c r="AW135" s="14" t="s">
        <v>32</v>
      </c>
      <c r="AX135" s="14" t="s">
        <v>75</v>
      </c>
      <c r="AY135" s="262" t="s">
        <v>194</v>
      </c>
    </row>
    <row r="136" s="14" customFormat="1">
      <c r="A136" s="14"/>
      <c r="B136" s="252"/>
      <c r="C136" s="253"/>
      <c r="D136" s="243" t="s">
        <v>203</v>
      </c>
      <c r="E136" s="254" t="s">
        <v>1</v>
      </c>
      <c r="F136" s="255" t="s">
        <v>2593</v>
      </c>
      <c r="G136" s="253"/>
      <c r="H136" s="256">
        <v>8.3439999999999994</v>
      </c>
      <c r="I136" s="257"/>
      <c r="J136" s="253"/>
      <c r="K136" s="253"/>
      <c r="L136" s="258"/>
      <c r="M136" s="259"/>
      <c r="N136" s="260"/>
      <c r="O136" s="260"/>
      <c r="P136" s="260"/>
      <c r="Q136" s="260"/>
      <c r="R136" s="260"/>
      <c r="S136" s="260"/>
      <c r="T136" s="261"/>
      <c r="U136" s="14"/>
      <c r="V136" s="14"/>
      <c r="W136" s="14"/>
      <c r="X136" s="14"/>
      <c r="Y136" s="14"/>
      <c r="Z136" s="14"/>
      <c r="AA136" s="14"/>
      <c r="AB136" s="14"/>
      <c r="AC136" s="14"/>
      <c r="AD136" s="14"/>
      <c r="AE136" s="14"/>
      <c r="AT136" s="262" t="s">
        <v>203</v>
      </c>
      <c r="AU136" s="262" t="s">
        <v>82</v>
      </c>
      <c r="AV136" s="14" t="s">
        <v>84</v>
      </c>
      <c r="AW136" s="14" t="s">
        <v>32</v>
      </c>
      <c r="AX136" s="14" t="s">
        <v>75</v>
      </c>
      <c r="AY136" s="262" t="s">
        <v>194</v>
      </c>
    </row>
    <row r="137" s="16" customFormat="1">
      <c r="A137" s="16"/>
      <c r="B137" s="274"/>
      <c r="C137" s="275"/>
      <c r="D137" s="243" t="s">
        <v>203</v>
      </c>
      <c r="E137" s="276" t="s">
        <v>317</v>
      </c>
      <c r="F137" s="277" t="s">
        <v>214</v>
      </c>
      <c r="G137" s="275"/>
      <c r="H137" s="278">
        <v>21.282</v>
      </c>
      <c r="I137" s="279"/>
      <c r="J137" s="275"/>
      <c r="K137" s="275"/>
      <c r="L137" s="280"/>
      <c r="M137" s="281"/>
      <c r="N137" s="282"/>
      <c r="O137" s="282"/>
      <c r="P137" s="282"/>
      <c r="Q137" s="282"/>
      <c r="R137" s="282"/>
      <c r="S137" s="282"/>
      <c r="T137" s="283"/>
      <c r="U137" s="16"/>
      <c r="V137" s="16"/>
      <c r="W137" s="16"/>
      <c r="X137" s="16"/>
      <c r="Y137" s="16"/>
      <c r="Z137" s="16"/>
      <c r="AA137" s="16"/>
      <c r="AB137" s="16"/>
      <c r="AC137" s="16"/>
      <c r="AD137" s="16"/>
      <c r="AE137" s="16"/>
      <c r="AT137" s="284" t="s">
        <v>203</v>
      </c>
      <c r="AU137" s="284" t="s">
        <v>82</v>
      </c>
      <c r="AV137" s="16" t="s">
        <v>201</v>
      </c>
      <c r="AW137" s="16" t="s">
        <v>32</v>
      </c>
      <c r="AX137" s="16" t="s">
        <v>82</v>
      </c>
      <c r="AY137" s="284" t="s">
        <v>194</v>
      </c>
    </row>
    <row r="138" s="12" customFormat="1" ht="22.8" customHeight="1">
      <c r="A138" s="12"/>
      <c r="B138" s="212"/>
      <c r="C138" s="213"/>
      <c r="D138" s="214" t="s">
        <v>74</v>
      </c>
      <c r="E138" s="226" t="s">
        <v>229</v>
      </c>
      <c r="F138" s="226" t="s">
        <v>330</v>
      </c>
      <c r="G138" s="213"/>
      <c r="H138" s="213"/>
      <c r="I138" s="216"/>
      <c r="J138" s="227">
        <f>BK138</f>
        <v>0</v>
      </c>
      <c r="K138" s="213"/>
      <c r="L138" s="218"/>
      <c r="M138" s="219"/>
      <c r="N138" s="220"/>
      <c r="O138" s="220"/>
      <c r="P138" s="221">
        <f>SUM(P139:P153)</f>
        <v>0</v>
      </c>
      <c r="Q138" s="220"/>
      <c r="R138" s="221">
        <f>SUM(R139:R153)</f>
        <v>1.18232494</v>
      </c>
      <c r="S138" s="220"/>
      <c r="T138" s="222">
        <f>SUM(T139:T153)</f>
        <v>0</v>
      </c>
      <c r="U138" s="12"/>
      <c r="V138" s="12"/>
      <c r="W138" s="12"/>
      <c r="X138" s="12"/>
      <c r="Y138" s="12"/>
      <c r="Z138" s="12"/>
      <c r="AA138" s="12"/>
      <c r="AB138" s="12"/>
      <c r="AC138" s="12"/>
      <c r="AD138" s="12"/>
      <c r="AE138" s="12"/>
      <c r="AR138" s="223" t="s">
        <v>82</v>
      </c>
      <c r="AT138" s="224" t="s">
        <v>74</v>
      </c>
      <c r="AU138" s="224" t="s">
        <v>82</v>
      </c>
      <c r="AY138" s="223" t="s">
        <v>194</v>
      </c>
      <c r="BK138" s="225">
        <f>SUM(BK139:BK153)</f>
        <v>0</v>
      </c>
    </row>
    <row r="139" s="2" customFormat="1" ht="24.15" customHeight="1">
      <c r="A139" s="39"/>
      <c r="B139" s="40"/>
      <c r="C139" s="228" t="s">
        <v>84</v>
      </c>
      <c r="D139" s="228" t="s">
        <v>196</v>
      </c>
      <c r="E139" s="229" t="s">
        <v>2594</v>
      </c>
      <c r="F139" s="230" t="s">
        <v>2595</v>
      </c>
      <c r="G139" s="231" t="s">
        <v>252</v>
      </c>
      <c r="H139" s="232">
        <v>15.6</v>
      </c>
      <c r="I139" s="233"/>
      <c r="J139" s="234">
        <f>ROUND(I139*H139,2)</f>
        <v>0</v>
      </c>
      <c r="K139" s="230" t="s">
        <v>200</v>
      </c>
      <c r="L139" s="45"/>
      <c r="M139" s="235" t="s">
        <v>1</v>
      </c>
      <c r="N139" s="236" t="s">
        <v>40</v>
      </c>
      <c r="O139" s="92"/>
      <c r="P139" s="237">
        <f>O139*H139</f>
        <v>0</v>
      </c>
      <c r="Q139" s="237">
        <v>0.020480000000000002</v>
      </c>
      <c r="R139" s="237">
        <f>Q139*H139</f>
        <v>0.31948799999999999</v>
      </c>
      <c r="S139" s="237">
        <v>0</v>
      </c>
      <c r="T139" s="238">
        <f>S139*H139</f>
        <v>0</v>
      </c>
      <c r="U139" s="39"/>
      <c r="V139" s="39"/>
      <c r="W139" s="39"/>
      <c r="X139" s="39"/>
      <c r="Y139" s="39"/>
      <c r="Z139" s="39"/>
      <c r="AA139" s="39"/>
      <c r="AB139" s="39"/>
      <c r="AC139" s="39"/>
      <c r="AD139" s="39"/>
      <c r="AE139" s="39"/>
      <c r="AR139" s="239" t="s">
        <v>201</v>
      </c>
      <c r="AT139" s="239" t="s">
        <v>196</v>
      </c>
      <c r="AU139" s="239" t="s">
        <v>84</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201</v>
      </c>
      <c r="BM139" s="239" t="s">
        <v>2596</v>
      </c>
    </row>
    <row r="140" s="13" customFormat="1">
      <c r="A140" s="13"/>
      <c r="B140" s="241"/>
      <c r="C140" s="242"/>
      <c r="D140" s="243" t="s">
        <v>203</v>
      </c>
      <c r="E140" s="244" t="s">
        <v>1</v>
      </c>
      <c r="F140" s="245" t="s">
        <v>2597</v>
      </c>
      <c r="G140" s="242"/>
      <c r="H140" s="244" t="s">
        <v>1</v>
      </c>
      <c r="I140" s="246"/>
      <c r="J140" s="242"/>
      <c r="K140" s="242"/>
      <c r="L140" s="247"/>
      <c r="M140" s="248"/>
      <c r="N140" s="249"/>
      <c r="O140" s="249"/>
      <c r="P140" s="249"/>
      <c r="Q140" s="249"/>
      <c r="R140" s="249"/>
      <c r="S140" s="249"/>
      <c r="T140" s="250"/>
      <c r="U140" s="13"/>
      <c r="V140" s="13"/>
      <c r="W140" s="13"/>
      <c r="X140" s="13"/>
      <c r="Y140" s="13"/>
      <c r="Z140" s="13"/>
      <c r="AA140" s="13"/>
      <c r="AB140" s="13"/>
      <c r="AC140" s="13"/>
      <c r="AD140" s="13"/>
      <c r="AE140" s="13"/>
      <c r="AT140" s="251" t="s">
        <v>203</v>
      </c>
      <c r="AU140" s="251" t="s">
        <v>84</v>
      </c>
      <c r="AV140" s="13" t="s">
        <v>82</v>
      </c>
      <c r="AW140" s="13" t="s">
        <v>32</v>
      </c>
      <c r="AX140" s="13" t="s">
        <v>75</v>
      </c>
      <c r="AY140" s="251" t="s">
        <v>194</v>
      </c>
    </row>
    <row r="141" s="14" customFormat="1">
      <c r="A141" s="14"/>
      <c r="B141" s="252"/>
      <c r="C141" s="253"/>
      <c r="D141" s="243" t="s">
        <v>203</v>
      </c>
      <c r="E141" s="254" t="s">
        <v>1</v>
      </c>
      <c r="F141" s="255" t="s">
        <v>2598</v>
      </c>
      <c r="G141" s="253"/>
      <c r="H141" s="256">
        <v>15.6</v>
      </c>
      <c r="I141" s="257"/>
      <c r="J141" s="253"/>
      <c r="K141" s="253"/>
      <c r="L141" s="258"/>
      <c r="M141" s="259"/>
      <c r="N141" s="260"/>
      <c r="O141" s="260"/>
      <c r="P141" s="260"/>
      <c r="Q141" s="260"/>
      <c r="R141" s="260"/>
      <c r="S141" s="260"/>
      <c r="T141" s="261"/>
      <c r="U141" s="14"/>
      <c r="V141" s="14"/>
      <c r="W141" s="14"/>
      <c r="X141" s="14"/>
      <c r="Y141" s="14"/>
      <c r="Z141" s="14"/>
      <c r="AA141" s="14"/>
      <c r="AB141" s="14"/>
      <c r="AC141" s="14"/>
      <c r="AD141" s="14"/>
      <c r="AE141" s="14"/>
      <c r="AT141" s="262" t="s">
        <v>203</v>
      </c>
      <c r="AU141" s="262" t="s">
        <v>84</v>
      </c>
      <c r="AV141" s="14" t="s">
        <v>84</v>
      </c>
      <c r="AW141" s="14" t="s">
        <v>32</v>
      </c>
      <c r="AX141" s="14" t="s">
        <v>82</v>
      </c>
      <c r="AY141" s="262" t="s">
        <v>194</v>
      </c>
    </row>
    <row r="142" s="2" customFormat="1" ht="24.15" customHeight="1">
      <c r="A142" s="39"/>
      <c r="B142" s="40"/>
      <c r="C142" s="228" t="s">
        <v>212</v>
      </c>
      <c r="D142" s="228" t="s">
        <v>196</v>
      </c>
      <c r="E142" s="229" t="s">
        <v>367</v>
      </c>
      <c r="F142" s="230" t="s">
        <v>368</v>
      </c>
      <c r="G142" s="231" t="s">
        <v>252</v>
      </c>
      <c r="H142" s="232">
        <v>39.113</v>
      </c>
      <c r="I142" s="233"/>
      <c r="J142" s="234">
        <f>ROUND(I142*H142,2)</f>
        <v>0</v>
      </c>
      <c r="K142" s="230" t="s">
        <v>200</v>
      </c>
      <c r="L142" s="45"/>
      <c r="M142" s="235" t="s">
        <v>1</v>
      </c>
      <c r="N142" s="236" t="s">
        <v>40</v>
      </c>
      <c r="O142" s="92"/>
      <c r="P142" s="237">
        <f>O142*H142</f>
        <v>0</v>
      </c>
      <c r="Q142" s="237">
        <v>0.018380000000000001</v>
      </c>
      <c r="R142" s="237">
        <f>Q142*H142</f>
        <v>0.71889694000000004</v>
      </c>
      <c r="S142" s="237">
        <v>0</v>
      </c>
      <c r="T142" s="238">
        <f>S142*H142</f>
        <v>0</v>
      </c>
      <c r="U142" s="39"/>
      <c r="V142" s="39"/>
      <c r="W142" s="39"/>
      <c r="X142" s="39"/>
      <c r="Y142" s="39"/>
      <c r="Z142" s="39"/>
      <c r="AA142" s="39"/>
      <c r="AB142" s="39"/>
      <c r="AC142" s="39"/>
      <c r="AD142" s="39"/>
      <c r="AE142" s="39"/>
      <c r="AR142" s="239" t="s">
        <v>201</v>
      </c>
      <c r="AT142" s="239" t="s">
        <v>196</v>
      </c>
      <c r="AU142" s="239" t="s">
        <v>84</v>
      </c>
      <c r="AY142" s="18" t="s">
        <v>194</v>
      </c>
      <c r="BE142" s="240">
        <f>IF(N142="základní",J142,0)</f>
        <v>0</v>
      </c>
      <c r="BF142" s="240">
        <f>IF(N142="snížená",J142,0)</f>
        <v>0</v>
      </c>
      <c r="BG142" s="240">
        <f>IF(N142="zákl. přenesená",J142,0)</f>
        <v>0</v>
      </c>
      <c r="BH142" s="240">
        <f>IF(N142="sníž. přenesená",J142,0)</f>
        <v>0</v>
      </c>
      <c r="BI142" s="240">
        <f>IF(N142="nulová",J142,0)</f>
        <v>0</v>
      </c>
      <c r="BJ142" s="18" t="s">
        <v>82</v>
      </c>
      <c r="BK142" s="240">
        <f>ROUND(I142*H142,2)</f>
        <v>0</v>
      </c>
      <c r="BL142" s="18" t="s">
        <v>201</v>
      </c>
      <c r="BM142" s="239" t="s">
        <v>369</v>
      </c>
    </row>
    <row r="143" s="13" customFormat="1">
      <c r="A143" s="13"/>
      <c r="B143" s="241"/>
      <c r="C143" s="242"/>
      <c r="D143" s="243" t="s">
        <v>203</v>
      </c>
      <c r="E143" s="244" t="s">
        <v>1</v>
      </c>
      <c r="F143" s="245" t="s">
        <v>254</v>
      </c>
      <c r="G143" s="242"/>
      <c r="H143" s="244" t="s">
        <v>1</v>
      </c>
      <c r="I143" s="246"/>
      <c r="J143" s="242"/>
      <c r="K143" s="242"/>
      <c r="L143" s="247"/>
      <c r="M143" s="248"/>
      <c r="N143" s="249"/>
      <c r="O143" s="249"/>
      <c r="P143" s="249"/>
      <c r="Q143" s="249"/>
      <c r="R143" s="249"/>
      <c r="S143" s="249"/>
      <c r="T143" s="250"/>
      <c r="U143" s="13"/>
      <c r="V143" s="13"/>
      <c r="W143" s="13"/>
      <c r="X143" s="13"/>
      <c r="Y143" s="13"/>
      <c r="Z143" s="13"/>
      <c r="AA143" s="13"/>
      <c r="AB143" s="13"/>
      <c r="AC143" s="13"/>
      <c r="AD143" s="13"/>
      <c r="AE143" s="13"/>
      <c r="AT143" s="251" t="s">
        <v>203</v>
      </c>
      <c r="AU143" s="251" t="s">
        <v>84</v>
      </c>
      <c r="AV143" s="13" t="s">
        <v>82</v>
      </c>
      <c r="AW143" s="13" t="s">
        <v>32</v>
      </c>
      <c r="AX143" s="13" t="s">
        <v>75</v>
      </c>
      <c r="AY143" s="251" t="s">
        <v>194</v>
      </c>
    </row>
    <row r="144" s="14" customFormat="1">
      <c r="A144" s="14"/>
      <c r="B144" s="252"/>
      <c r="C144" s="253"/>
      <c r="D144" s="243" t="s">
        <v>203</v>
      </c>
      <c r="E144" s="254" t="s">
        <v>1</v>
      </c>
      <c r="F144" s="255" t="s">
        <v>2599</v>
      </c>
      <c r="G144" s="253"/>
      <c r="H144" s="256">
        <v>22.425000000000001</v>
      </c>
      <c r="I144" s="257"/>
      <c r="J144" s="253"/>
      <c r="K144" s="253"/>
      <c r="L144" s="258"/>
      <c r="M144" s="259"/>
      <c r="N144" s="260"/>
      <c r="O144" s="260"/>
      <c r="P144" s="260"/>
      <c r="Q144" s="260"/>
      <c r="R144" s="260"/>
      <c r="S144" s="260"/>
      <c r="T144" s="261"/>
      <c r="U144" s="14"/>
      <c r="V144" s="14"/>
      <c r="W144" s="14"/>
      <c r="X144" s="14"/>
      <c r="Y144" s="14"/>
      <c r="Z144" s="14"/>
      <c r="AA144" s="14"/>
      <c r="AB144" s="14"/>
      <c r="AC144" s="14"/>
      <c r="AD144" s="14"/>
      <c r="AE144" s="14"/>
      <c r="AT144" s="262" t="s">
        <v>203</v>
      </c>
      <c r="AU144" s="262" t="s">
        <v>84</v>
      </c>
      <c r="AV144" s="14" t="s">
        <v>84</v>
      </c>
      <c r="AW144" s="14" t="s">
        <v>32</v>
      </c>
      <c r="AX144" s="14" t="s">
        <v>75</v>
      </c>
      <c r="AY144" s="262" t="s">
        <v>194</v>
      </c>
    </row>
    <row r="145" s="14" customFormat="1">
      <c r="A145" s="14"/>
      <c r="B145" s="252"/>
      <c r="C145" s="253"/>
      <c r="D145" s="243" t="s">
        <v>203</v>
      </c>
      <c r="E145" s="254" t="s">
        <v>1</v>
      </c>
      <c r="F145" s="255" t="s">
        <v>2600</v>
      </c>
      <c r="G145" s="253"/>
      <c r="H145" s="256">
        <v>16.687999999999999</v>
      </c>
      <c r="I145" s="257"/>
      <c r="J145" s="253"/>
      <c r="K145" s="253"/>
      <c r="L145" s="258"/>
      <c r="M145" s="259"/>
      <c r="N145" s="260"/>
      <c r="O145" s="260"/>
      <c r="P145" s="260"/>
      <c r="Q145" s="260"/>
      <c r="R145" s="260"/>
      <c r="S145" s="260"/>
      <c r="T145" s="261"/>
      <c r="U145" s="14"/>
      <c r="V145" s="14"/>
      <c r="W145" s="14"/>
      <c r="X145" s="14"/>
      <c r="Y145" s="14"/>
      <c r="Z145" s="14"/>
      <c r="AA145" s="14"/>
      <c r="AB145" s="14"/>
      <c r="AC145" s="14"/>
      <c r="AD145" s="14"/>
      <c r="AE145" s="14"/>
      <c r="AT145" s="262" t="s">
        <v>203</v>
      </c>
      <c r="AU145" s="262" t="s">
        <v>84</v>
      </c>
      <c r="AV145" s="14" t="s">
        <v>84</v>
      </c>
      <c r="AW145" s="14" t="s">
        <v>32</v>
      </c>
      <c r="AX145" s="14" t="s">
        <v>75</v>
      </c>
      <c r="AY145" s="262" t="s">
        <v>194</v>
      </c>
    </row>
    <row r="146" s="16" customFormat="1">
      <c r="A146" s="16"/>
      <c r="B146" s="274"/>
      <c r="C146" s="275"/>
      <c r="D146" s="243" t="s">
        <v>203</v>
      </c>
      <c r="E146" s="276" t="s">
        <v>145</v>
      </c>
      <c r="F146" s="277" t="s">
        <v>214</v>
      </c>
      <c r="G146" s="275"/>
      <c r="H146" s="278">
        <v>39.113</v>
      </c>
      <c r="I146" s="279"/>
      <c r="J146" s="275"/>
      <c r="K146" s="275"/>
      <c r="L146" s="280"/>
      <c r="M146" s="281"/>
      <c r="N146" s="282"/>
      <c r="O146" s="282"/>
      <c r="P146" s="282"/>
      <c r="Q146" s="282"/>
      <c r="R146" s="282"/>
      <c r="S146" s="282"/>
      <c r="T146" s="283"/>
      <c r="U146" s="16"/>
      <c r="V146" s="16"/>
      <c r="W146" s="16"/>
      <c r="X146" s="16"/>
      <c r="Y146" s="16"/>
      <c r="Z146" s="16"/>
      <c r="AA146" s="16"/>
      <c r="AB146" s="16"/>
      <c r="AC146" s="16"/>
      <c r="AD146" s="16"/>
      <c r="AE146" s="16"/>
      <c r="AT146" s="284" t="s">
        <v>203</v>
      </c>
      <c r="AU146" s="284" t="s">
        <v>84</v>
      </c>
      <c r="AV146" s="16" t="s">
        <v>201</v>
      </c>
      <c r="AW146" s="16" t="s">
        <v>32</v>
      </c>
      <c r="AX146" s="16" t="s">
        <v>82</v>
      </c>
      <c r="AY146" s="284" t="s">
        <v>194</v>
      </c>
    </row>
    <row r="147" s="2" customFormat="1" ht="21.75" customHeight="1">
      <c r="A147" s="39"/>
      <c r="B147" s="40"/>
      <c r="C147" s="228" t="s">
        <v>201</v>
      </c>
      <c r="D147" s="228" t="s">
        <v>196</v>
      </c>
      <c r="E147" s="229" t="s">
        <v>445</v>
      </c>
      <c r="F147" s="230" t="s">
        <v>446</v>
      </c>
      <c r="G147" s="231" t="s">
        <v>259</v>
      </c>
      <c r="H147" s="232">
        <v>2</v>
      </c>
      <c r="I147" s="233"/>
      <c r="J147" s="234">
        <f>ROUND(I147*H147,2)</f>
        <v>0</v>
      </c>
      <c r="K147" s="230" t="s">
        <v>200</v>
      </c>
      <c r="L147" s="45"/>
      <c r="M147" s="235" t="s">
        <v>1</v>
      </c>
      <c r="N147" s="236" t="s">
        <v>40</v>
      </c>
      <c r="O147" s="92"/>
      <c r="P147" s="237">
        <f>O147*H147</f>
        <v>0</v>
      </c>
      <c r="Q147" s="237">
        <v>0.056439999999999997</v>
      </c>
      <c r="R147" s="237">
        <f>Q147*H147</f>
        <v>0.11287999999999999</v>
      </c>
      <c r="S147" s="237">
        <v>0</v>
      </c>
      <c r="T147" s="238">
        <f>S147*H147</f>
        <v>0</v>
      </c>
      <c r="U147" s="39"/>
      <c r="V147" s="39"/>
      <c r="W147" s="39"/>
      <c r="X147" s="39"/>
      <c r="Y147" s="39"/>
      <c r="Z147" s="39"/>
      <c r="AA147" s="39"/>
      <c r="AB147" s="39"/>
      <c r="AC147" s="39"/>
      <c r="AD147" s="39"/>
      <c r="AE147" s="39"/>
      <c r="AR147" s="239" t="s">
        <v>201</v>
      </c>
      <c r="AT147" s="239" t="s">
        <v>196</v>
      </c>
      <c r="AU147" s="239" t="s">
        <v>84</v>
      </c>
      <c r="AY147" s="18" t="s">
        <v>194</v>
      </c>
      <c r="BE147" s="240">
        <f>IF(N147="základní",J147,0)</f>
        <v>0</v>
      </c>
      <c r="BF147" s="240">
        <f>IF(N147="snížená",J147,0)</f>
        <v>0</v>
      </c>
      <c r="BG147" s="240">
        <f>IF(N147="zákl. přenesená",J147,0)</f>
        <v>0</v>
      </c>
      <c r="BH147" s="240">
        <f>IF(N147="sníž. přenesená",J147,0)</f>
        <v>0</v>
      </c>
      <c r="BI147" s="240">
        <f>IF(N147="nulová",J147,0)</f>
        <v>0</v>
      </c>
      <c r="BJ147" s="18" t="s">
        <v>82</v>
      </c>
      <c r="BK147" s="240">
        <f>ROUND(I147*H147,2)</f>
        <v>0</v>
      </c>
      <c r="BL147" s="18" t="s">
        <v>201</v>
      </c>
      <c r="BM147" s="239" t="s">
        <v>447</v>
      </c>
    </row>
    <row r="148" s="13" customFormat="1">
      <c r="A148" s="13"/>
      <c r="B148" s="241"/>
      <c r="C148" s="242"/>
      <c r="D148" s="243" t="s">
        <v>203</v>
      </c>
      <c r="E148" s="244" t="s">
        <v>1</v>
      </c>
      <c r="F148" s="245" t="s">
        <v>390</v>
      </c>
      <c r="G148" s="242"/>
      <c r="H148" s="244" t="s">
        <v>1</v>
      </c>
      <c r="I148" s="246"/>
      <c r="J148" s="242"/>
      <c r="K148" s="242"/>
      <c r="L148" s="247"/>
      <c r="M148" s="248"/>
      <c r="N148" s="249"/>
      <c r="O148" s="249"/>
      <c r="P148" s="249"/>
      <c r="Q148" s="249"/>
      <c r="R148" s="249"/>
      <c r="S148" s="249"/>
      <c r="T148" s="250"/>
      <c r="U148" s="13"/>
      <c r="V148" s="13"/>
      <c r="W148" s="13"/>
      <c r="X148" s="13"/>
      <c r="Y148" s="13"/>
      <c r="Z148" s="13"/>
      <c r="AA148" s="13"/>
      <c r="AB148" s="13"/>
      <c r="AC148" s="13"/>
      <c r="AD148" s="13"/>
      <c r="AE148" s="13"/>
      <c r="AT148" s="251" t="s">
        <v>203</v>
      </c>
      <c r="AU148" s="251" t="s">
        <v>84</v>
      </c>
      <c r="AV148" s="13" t="s">
        <v>82</v>
      </c>
      <c r="AW148" s="13" t="s">
        <v>32</v>
      </c>
      <c r="AX148" s="13" t="s">
        <v>75</v>
      </c>
      <c r="AY148" s="251" t="s">
        <v>194</v>
      </c>
    </row>
    <row r="149" s="14" customFormat="1">
      <c r="A149" s="14"/>
      <c r="B149" s="252"/>
      <c r="C149" s="253"/>
      <c r="D149" s="243" t="s">
        <v>203</v>
      </c>
      <c r="E149" s="254" t="s">
        <v>1</v>
      </c>
      <c r="F149" s="255" t="s">
        <v>2601</v>
      </c>
      <c r="G149" s="253"/>
      <c r="H149" s="256">
        <v>1</v>
      </c>
      <c r="I149" s="257"/>
      <c r="J149" s="253"/>
      <c r="K149" s="253"/>
      <c r="L149" s="258"/>
      <c r="M149" s="259"/>
      <c r="N149" s="260"/>
      <c r="O149" s="260"/>
      <c r="P149" s="260"/>
      <c r="Q149" s="260"/>
      <c r="R149" s="260"/>
      <c r="S149" s="260"/>
      <c r="T149" s="261"/>
      <c r="U149" s="14"/>
      <c r="V149" s="14"/>
      <c r="W149" s="14"/>
      <c r="X149" s="14"/>
      <c r="Y149" s="14"/>
      <c r="Z149" s="14"/>
      <c r="AA149" s="14"/>
      <c r="AB149" s="14"/>
      <c r="AC149" s="14"/>
      <c r="AD149" s="14"/>
      <c r="AE149" s="14"/>
      <c r="AT149" s="262" t="s">
        <v>203</v>
      </c>
      <c r="AU149" s="262" t="s">
        <v>84</v>
      </c>
      <c r="AV149" s="14" t="s">
        <v>84</v>
      </c>
      <c r="AW149" s="14" t="s">
        <v>32</v>
      </c>
      <c r="AX149" s="14" t="s">
        <v>75</v>
      </c>
      <c r="AY149" s="262" t="s">
        <v>194</v>
      </c>
    </row>
    <row r="150" s="14" customFormat="1">
      <c r="A150" s="14"/>
      <c r="B150" s="252"/>
      <c r="C150" s="253"/>
      <c r="D150" s="243" t="s">
        <v>203</v>
      </c>
      <c r="E150" s="254" t="s">
        <v>1</v>
      </c>
      <c r="F150" s="255" t="s">
        <v>2602</v>
      </c>
      <c r="G150" s="253"/>
      <c r="H150" s="256">
        <v>1</v>
      </c>
      <c r="I150" s="257"/>
      <c r="J150" s="253"/>
      <c r="K150" s="253"/>
      <c r="L150" s="258"/>
      <c r="M150" s="259"/>
      <c r="N150" s="260"/>
      <c r="O150" s="260"/>
      <c r="P150" s="260"/>
      <c r="Q150" s="260"/>
      <c r="R150" s="260"/>
      <c r="S150" s="260"/>
      <c r="T150" s="261"/>
      <c r="U150" s="14"/>
      <c r="V150" s="14"/>
      <c r="W150" s="14"/>
      <c r="X150" s="14"/>
      <c r="Y150" s="14"/>
      <c r="Z150" s="14"/>
      <c r="AA150" s="14"/>
      <c r="AB150" s="14"/>
      <c r="AC150" s="14"/>
      <c r="AD150" s="14"/>
      <c r="AE150" s="14"/>
      <c r="AT150" s="262" t="s">
        <v>203</v>
      </c>
      <c r="AU150" s="262" t="s">
        <v>84</v>
      </c>
      <c r="AV150" s="14" t="s">
        <v>84</v>
      </c>
      <c r="AW150" s="14" t="s">
        <v>32</v>
      </c>
      <c r="AX150" s="14" t="s">
        <v>75</v>
      </c>
      <c r="AY150" s="262" t="s">
        <v>194</v>
      </c>
    </row>
    <row r="151" s="16" customFormat="1">
      <c r="A151" s="16"/>
      <c r="B151" s="274"/>
      <c r="C151" s="275"/>
      <c r="D151" s="243" t="s">
        <v>203</v>
      </c>
      <c r="E151" s="276" t="s">
        <v>1</v>
      </c>
      <c r="F151" s="277" t="s">
        <v>214</v>
      </c>
      <c r="G151" s="275"/>
      <c r="H151" s="278">
        <v>2</v>
      </c>
      <c r="I151" s="279"/>
      <c r="J151" s="275"/>
      <c r="K151" s="275"/>
      <c r="L151" s="280"/>
      <c r="M151" s="281"/>
      <c r="N151" s="282"/>
      <c r="O151" s="282"/>
      <c r="P151" s="282"/>
      <c r="Q151" s="282"/>
      <c r="R151" s="282"/>
      <c r="S151" s="282"/>
      <c r="T151" s="283"/>
      <c r="U151" s="16"/>
      <c r="V151" s="16"/>
      <c r="W151" s="16"/>
      <c r="X151" s="16"/>
      <c r="Y151" s="16"/>
      <c r="Z151" s="16"/>
      <c r="AA151" s="16"/>
      <c r="AB151" s="16"/>
      <c r="AC151" s="16"/>
      <c r="AD151" s="16"/>
      <c r="AE151" s="16"/>
      <c r="AT151" s="284" t="s">
        <v>203</v>
      </c>
      <c r="AU151" s="284" t="s">
        <v>84</v>
      </c>
      <c r="AV151" s="16" t="s">
        <v>201</v>
      </c>
      <c r="AW151" s="16" t="s">
        <v>32</v>
      </c>
      <c r="AX151" s="16" t="s">
        <v>82</v>
      </c>
      <c r="AY151" s="284" t="s">
        <v>194</v>
      </c>
    </row>
    <row r="152" s="2" customFormat="1" ht="24.15" customHeight="1">
      <c r="A152" s="39"/>
      <c r="B152" s="40"/>
      <c r="C152" s="285" t="s">
        <v>225</v>
      </c>
      <c r="D152" s="285" t="s">
        <v>244</v>
      </c>
      <c r="E152" s="286" t="s">
        <v>450</v>
      </c>
      <c r="F152" s="287" t="s">
        <v>451</v>
      </c>
      <c r="G152" s="288" t="s">
        <v>259</v>
      </c>
      <c r="H152" s="289">
        <v>2</v>
      </c>
      <c r="I152" s="290"/>
      <c r="J152" s="291">
        <f>ROUND(I152*H152,2)</f>
        <v>0</v>
      </c>
      <c r="K152" s="287" t="s">
        <v>200</v>
      </c>
      <c r="L152" s="292"/>
      <c r="M152" s="293" t="s">
        <v>1</v>
      </c>
      <c r="N152" s="294" t="s">
        <v>40</v>
      </c>
      <c r="O152" s="92"/>
      <c r="P152" s="237">
        <f>O152*H152</f>
        <v>0</v>
      </c>
      <c r="Q152" s="237">
        <v>0.01553</v>
      </c>
      <c r="R152" s="237">
        <f>Q152*H152</f>
        <v>0.031060000000000001</v>
      </c>
      <c r="S152" s="237">
        <v>0</v>
      </c>
      <c r="T152" s="238">
        <f>S152*H152</f>
        <v>0</v>
      </c>
      <c r="U152" s="39"/>
      <c r="V152" s="39"/>
      <c r="W152" s="39"/>
      <c r="X152" s="39"/>
      <c r="Y152" s="39"/>
      <c r="Z152" s="39"/>
      <c r="AA152" s="39"/>
      <c r="AB152" s="39"/>
      <c r="AC152" s="39"/>
      <c r="AD152" s="39"/>
      <c r="AE152" s="39"/>
      <c r="AR152" s="239" t="s">
        <v>239</v>
      </c>
      <c r="AT152" s="239" t="s">
        <v>244</v>
      </c>
      <c r="AU152" s="239" t="s">
        <v>84</v>
      </c>
      <c r="AY152" s="18" t="s">
        <v>194</v>
      </c>
      <c r="BE152" s="240">
        <f>IF(N152="základní",J152,0)</f>
        <v>0</v>
      </c>
      <c r="BF152" s="240">
        <f>IF(N152="snížená",J152,0)</f>
        <v>0</v>
      </c>
      <c r="BG152" s="240">
        <f>IF(N152="zákl. přenesená",J152,0)</f>
        <v>0</v>
      </c>
      <c r="BH152" s="240">
        <f>IF(N152="sníž. přenesená",J152,0)</f>
        <v>0</v>
      </c>
      <c r="BI152" s="240">
        <f>IF(N152="nulová",J152,0)</f>
        <v>0</v>
      </c>
      <c r="BJ152" s="18" t="s">
        <v>82</v>
      </c>
      <c r="BK152" s="240">
        <f>ROUND(I152*H152,2)</f>
        <v>0</v>
      </c>
      <c r="BL152" s="18" t="s">
        <v>201</v>
      </c>
      <c r="BM152" s="239" t="s">
        <v>452</v>
      </c>
    </row>
    <row r="153" s="2" customFormat="1">
      <c r="A153" s="39"/>
      <c r="B153" s="40"/>
      <c r="C153" s="41"/>
      <c r="D153" s="243" t="s">
        <v>453</v>
      </c>
      <c r="E153" s="41"/>
      <c r="F153" s="295" t="s">
        <v>454</v>
      </c>
      <c r="G153" s="41"/>
      <c r="H153" s="41"/>
      <c r="I153" s="296"/>
      <c r="J153" s="41"/>
      <c r="K153" s="41"/>
      <c r="L153" s="45"/>
      <c r="M153" s="297"/>
      <c r="N153" s="298"/>
      <c r="O153" s="92"/>
      <c r="P153" s="92"/>
      <c r="Q153" s="92"/>
      <c r="R153" s="92"/>
      <c r="S153" s="92"/>
      <c r="T153" s="93"/>
      <c r="U153" s="39"/>
      <c r="V153" s="39"/>
      <c r="W153" s="39"/>
      <c r="X153" s="39"/>
      <c r="Y153" s="39"/>
      <c r="Z153" s="39"/>
      <c r="AA153" s="39"/>
      <c r="AB153" s="39"/>
      <c r="AC153" s="39"/>
      <c r="AD153" s="39"/>
      <c r="AE153" s="39"/>
      <c r="AT153" s="18" t="s">
        <v>453</v>
      </c>
      <c r="AU153" s="18" t="s">
        <v>84</v>
      </c>
    </row>
    <row r="154" s="12" customFormat="1" ht="22.8" customHeight="1">
      <c r="A154" s="12"/>
      <c r="B154" s="212"/>
      <c r="C154" s="213"/>
      <c r="D154" s="214" t="s">
        <v>74</v>
      </c>
      <c r="E154" s="226" t="s">
        <v>243</v>
      </c>
      <c r="F154" s="226" t="s">
        <v>455</v>
      </c>
      <c r="G154" s="213"/>
      <c r="H154" s="213"/>
      <c r="I154" s="216"/>
      <c r="J154" s="227">
        <f>BK154</f>
        <v>0</v>
      </c>
      <c r="K154" s="213"/>
      <c r="L154" s="218"/>
      <c r="M154" s="219"/>
      <c r="N154" s="220"/>
      <c r="O154" s="220"/>
      <c r="P154" s="221">
        <f>SUM(P155:P161)</f>
        <v>0</v>
      </c>
      <c r="Q154" s="220"/>
      <c r="R154" s="221">
        <f>SUM(R155:R161)</f>
        <v>0.017568599999999997</v>
      </c>
      <c r="S154" s="220"/>
      <c r="T154" s="222">
        <f>SUM(T155:T161)</f>
        <v>0</v>
      </c>
      <c r="U154" s="12"/>
      <c r="V154" s="12"/>
      <c r="W154" s="12"/>
      <c r="X154" s="12"/>
      <c r="Y154" s="12"/>
      <c r="Z154" s="12"/>
      <c r="AA154" s="12"/>
      <c r="AB154" s="12"/>
      <c r="AC154" s="12"/>
      <c r="AD154" s="12"/>
      <c r="AE154" s="12"/>
      <c r="AR154" s="223" t="s">
        <v>82</v>
      </c>
      <c r="AT154" s="224" t="s">
        <v>74</v>
      </c>
      <c r="AU154" s="224" t="s">
        <v>82</v>
      </c>
      <c r="AY154" s="223" t="s">
        <v>194</v>
      </c>
      <c r="BK154" s="225">
        <f>SUM(BK155:BK161)</f>
        <v>0</v>
      </c>
    </row>
    <row r="155" s="2" customFormat="1" ht="24.15" customHeight="1">
      <c r="A155" s="39"/>
      <c r="B155" s="40"/>
      <c r="C155" s="228" t="s">
        <v>229</v>
      </c>
      <c r="D155" s="228" t="s">
        <v>196</v>
      </c>
      <c r="E155" s="229" t="s">
        <v>468</v>
      </c>
      <c r="F155" s="230" t="s">
        <v>469</v>
      </c>
      <c r="G155" s="231" t="s">
        <v>252</v>
      </c>
      <c r="H155" s="232">
        <v>501.95999999999998</v>
      </c>
      <c r="I155" s="233"/>
      <c r="J155" s="234">
        <f>ROUND(I155*H155,2)</f>
        <v>0</v>
      </c>
      <c r="K155" s="230" t="s">
        <v>200</v>
      </c>
      <c r="L155" s="45"/>
      <c r="M155" s="235" t="s">
        <v>1</v>
      </c>
      <c r="N155" s="236" t="s">
        <v>40</v>
      </c>
      <c r="O155" s="92"/>
      <c r="P155" s="237">
        <f>O155*H155</f>
        <v>0</v>
      </c>
      <c r="Q155" s="237">
        <v>3.4999999999999997E-05</v>
      </c>
      <c r="R155" s="237">
        <f>Q155*H155</f>
        <v>0.017568599999999997</v>
      </c>
      <c r="S155" s="237">
        <v>0</v>
      </c>
      <c r="T155" s="238">
        <f>S155*H155</f>
        <v>0</v>
      </c>
      <c r="U155" s="39"/>
      <c r="V155" s="39"/>
      <c r="W155" s="39"/>
      <c r="X155" s="39"/>
      <c r="Y155" s="39"/>
      <c r="Z155" s="39"/>
      <c r="AA155" s="39"/>
      <c r="AB155" s="39"/>
      <c r="AC155" s="39"/>
      <c r="AD155" s="39"/>
      <c r="AE155" s="39"/>
      <c r="AR155" s="239" t="s">
        <v>201</v>
      </c>
      <c r="AT155" s="239" t="s">
        <v>196</v>
      </c>
      <c r="AU155" s="239" t="s">
        <v>84</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470</v>
      </c>
    </row>
    <row r="156" s="14" customFormat="1">
      <c r="A156" s="14"/>
      <c r="B156" s="252"/>
      <c r="C156" s="253"/>
      <c r="D156" s="243" t="s">
        <v>203</v>
      </c>
      <c r="E156" s="254" t="s">
        <v>1</v>
      </c>
      <c r="F156" s="255" t="s">
        <v>2603</v>
      </c>
      <c r="G156" s="253"/>
      <c r="H156" s="256">
        <v>279.98000000000002</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203</v>
      </c>
      <c r="AU156" s="262" t="s">
        <v>84</v>
      </c>
      <c r="AV156" s="14" t="s">
        <v>84</v>
      </c>
      <c r="AW156" s="14" t="s">
        <v>32</v>
      </c>
      <c r="AX156" s="14" t="s">
        <v>75</v>
      </c>
      <c r="AY156" s="262" t="s">
        <v>194</v>
      </c>
    </row>
    <row r="157" s="14" customFormat="1">
      <c r="A157" s="14"/>
      <c r="B157" s="252"/>
      <c r="C157" s="253"/>
      <c r="D157" s="243" t="s">
        <v>203</v>
      </c>
      <c r="E157" s="254" t="s">
        <v>1</v>
      </c>
      <c r="F157" s="255" t="s">
        <v>2604</v>
      </c>
      <c r="G157" s="253"/>
      <c r="H157" s="256">
        <v>16.300000000000001</v>
      </c>
      <c r="I157" s="257"/>
      <c r="J157" s="253"/>
      <c r="K157" s="253"/>
      <c r="L157" s="258"/>
      <c r="M157" s="259"/>
      <c r="N157" s="260"/>
      <c r="O157" s="260"/>
      <c r="P157" s="260"/>
      <c r="Q157" s="260"/>
      <c r="R157" s="260"/>
      <c r="S157" s="260"/>
      <c r="T157" s="261"/>
      <c r="U157" s="14"/>
      <c r="V157" s="14"/>
      <c r="W157" s="14"/>
      <c r="X157" s="14"/>
      <c r="Y157" s="14"/>
      <c r="Z157" s="14"/>
      <c r="AA157" s="14"/>
      <c r="AB157" s="14"/>
      <c r="AC157" s="14"/>
      <c r="AD157" s="14"/>
      <c r="AE157" s="14"/>
      <c r="AT157" s="262" t="s">
        <v>203</v>
      </c>
      <c r="AU157" s="262" t="s">
        <v>84</v>
      </c>
      <c r="AV157" s="14" t="s">
        <v>84</v>
      </c>
      <c r="AW157" s="14" t="s">
        <v>32</v>
      </c>
      <c r="AX157" s="14" t="s">
        <v>75</v>
      </c>
      <c r="AY157" s="262" t="s">
        <v>194</v>
      </c>
    </row>
    <row r="158" s="14" customFormat="1">
      <c r="A158" s="14"/>
      <c r="B158" s="252"/>
      <c r="C158" s="253"/>
      <c r="D158" s="243" t="s">
        <v>203</v>
      </c>
      <c r="E158" s="254" t="s">
        <v>1</v>
      </c>
      <c r="F158" s="255" t="s">
        <v>2605</v>
      </c>
      <c r="G158" s="253"/>
      <c r="H158" s="256">
        <v>12.609999999999999</v>
      </c>
      <c r="I158" s="257"/>
      <c r="J158" s="253"/>
      <c r="K158" s="253"/>
      <c r="L158" s="258"/>
      <c r="M158" s="259"/>
      <c r="N158" s="260"/>
      <c r="O158" s="260"/>
      <c r="P158" s="260"/>
      <c r="Q158" s="260"/>
      <c r="R158" s="260"/>
      <c r="S158" s="260"/>
      <c r="T158" s="261"/>
      <c r="U158" s="14"/>
      <c r="V158" s="14"/>
      <c r="W158" s="14"/>
      <c r="X158" s="14"/>
      <c r="Y158" s="14"/>
      <c r="Z158" s="14"/>
      <c r="AA158" s="14"/>
      <c r="AB158" s="14"/>
      <c r="AC158" s="14"/>
      <c r="AD158" s="14"/>
      <c r="AE158" s="14"/>
      <c r="AT158" s="262" t="s">
        <v>203</v>
      </c>
      <c r="AU158" s="262" t="s">
        <v>84</v>
      </c>
      <c r="AV158" s="14" t="s">
        <v>84</v>
      </c>
      <c r="AW158" s="14" t="s">
        <v>32</v>
      </c>
      <c r="AX158" s="14" t="s">
        <v>75</v>
      </c>
      <c r="AY158" s="262" t="s">
        <v>194</v>
      </c>
    </row>
    <row r="159" s="13" customFormat="1">
      <c r="A159" s="13"/>
      <c r="B159" s="241"/>
      <c r="C159" s="242"/>
      <c r="D159" s="243" t="s">
        <v>203</v>
      </c>
      <c r="E159" s="244" t="s">
        <v>1</v>
      </c>
      <c r="F159" s="245" t="s">
        <v>2606</v>
      </c>
      <c r="G159" s="242"/>
      <c r="H159" s="244" t="s">
        <v>1</v>
      </c>
      <c r="I159" s="246"/>
      <c r="J159" s="242"/>
      <c r="K159" s="242"/>
      <c r="L159" s="247"/>
      <c r="M159" s="248"/>
      <c r="N159" s="249"/>
      <c r="O159" s="249"/>
      <c r="P159" s="249"/>
      <c r="Q159" s="249"/>
      <c r="R159" s="249"/>
      <c r="S159" s="249"/>
      <c r="T159" s="250"/>
      <c r="U159" s="13"/>
      <c r="V159" s="13"/>
      <c r="W159" s="13"/>
      <c r="X159" s="13"/>
      <c r="Y159" s="13"/>
      <c r="Z159" s="13"/>
      <c r="AA159" s="13"/>
      <c r="AB159" s="13"/>
      <c r="AC159" s="13"/>
      <c r="AD159" s="13"/>
      <c r="AE159" s="13"/>
      <c r="AT159" s="251" t="s">
        <v>203</v>
      </c>
      <c r="AU159" s="251" t="s">
        <v>84</v>
      </c>
      <c r="AV159" s="13" t="s">
        <v>82</v>
      </c>
      <c r="AW159" s="13" t="s">
        <v>32</v>
      </c>
      <c r="AX159" s="13" t="s">
        <v>75</v>
      </c>
      <c r="AY159" s="251" t="s">
        <v>194</v>
      </c>
    </row>
    <row r="160" s="14" customFormat="1">
      <c r="A160" s="14"/>
      <c r="B160" s="252"/>
      <c r="C160" s="253"/>
      <c r="D160" s="243" t="s">
        <v>203</v>
      </c>
      <c r="E160" s="254" t="s">
        <v>1</v>
      </c>
      <c r="F160" s="255" t="s">
        <v>2607</v>
      </c>
      <c r="G160" s="253"/>
      <c r="H160" s="256">
        <v>193.06999999999999</v>
      </c>
      <c r="I160" s="257"/>
      <c r="J160" s="253"/>
      <c r="K160" s="253"/>
      <c r="L160" s="258"/>
      <c r="M160" s="259"/>
      <c r="N160" s="260"/>
      <c r="O160" s="260"/>
      <c r="P160" s="260"/>
      <c r="Q160" s="260"/>
      <c r="R160" s="260"/>
      <c r="S160" s="260"/>
      <c r="T160" s="261"/>
      <c r="U160" s="14"/>
      <c r="V160" s="14"/>
      <c r="W160" s="14"/>
      <c r="X160" s="14"/>
      <c r="Y160" s="14"/>
      <c r="Z160" s="14"/>
      <c r="AA160" s="14"/>
      <c r="AB160" s="14"/>
      <c r="AC160" s="14"/>
      <c r="AD160" s="14"/>
      <c r="AE160" s="14"/>
      <c r="AT160" s="262" t="s">
        <v>203</v>
      </c>
      <c r="AU160" s="262" t="s">
        <v>84</v>
      </c>
      <c r="AV160" s="14" t="s">
        <v>84</v>
      </c>
      <c r="AW160" s="14" t="s">
        <v>32</v>
      </c>
      <c r="AX160" s="14" t="s">
        <v>75</v>
      </c>
      <c r="AY160" s="262" t="s">
        <v>194</v>
      </c>
    </row>
    <row r="161" s="16" customFormat="1">
      <c r="A161" s="16"/>
      <c r="B161" s="274"/>
      <c r="C161" s="275"/>
      <c r="D161" s="243" t="s">
        <v>203</v>
      </c>
      <c r="E161" s="276" t="s">
        <v>1</v>
      </c>
      <c r="F161" s="277" t="s">
        <v>214</v>
      </c>
      <c r="G161" s="275"/>
      <c r="H161" s="278">
        <v>501.95999999999998</v>
      </c>
      <c r="I161" s="279"/>
      <c r="J161" s="275"/>
      <c r="K161" s="275"/>
      <c r="L161" s="280"/>
      <c r="M161" s="281"/>
      <c r="N161" s="282"/>
      <c r="O161" s="282"/>
      <c r="P161" s="282"/>
      <c r="Q161" s="282"/>
      <c r="R161" s="282"/>
      <c r="S161" s="282"/>
      <c r="T161" s="283"/>
      <c r="U161" s="16"/>
      <c r="V161" s="16"/>
      <c r="W161" s="16"/>
      <c r="X161" s="16"/>
      <c r="Y161" s="16"/>
      <c r="Z161" s="16"/>
      <c r="AA161" s="16"/>
      <c r="AB161" s="16"/>
      <c r="AC161" s="16"/>
      <c r="AD161" s="16"/>
      <c r="AE161" s="16"/>
      <c r="AT161" s="284" t="s">
        <v>203</v>
      </c>
      <c r="AU161" s="284" t="s">
        <v>84</v>
      </c>
      <c r="AV161" s="16" t="s">
        <v>201</v>
      </c>
      <c r="AW161" s="16" t="s">
        <v>32</v>
      </c>
      <c r="AX161" s="16" t="s">
        <v>82</v>
      </c>
      <c r="AY161" s="284" t="s">
        <v>194</v>
      </c>
    </row>
    <row r="162" s="12" customFormat="1" ht="22.8" customHeight="1">
      <c r="A162" s="12"/>
      <c r="B162" s="212"/>
      <c r="C162" s="213"/>
      <c r="D162" s="214" t="s">
        <v>74</v>
      </c>
      <c r="E162" s="226" t="s">
        <v>617</v>
      </c>
      <c r="F162" s="226" t="s">
        <v>618</v>
      </c>
      <c r="G162" s="213"/>
      <c r="H162" s="213"/>
      <c r="I162" s="216"/>
      <c r="J162" s="227">
        <f>BK162</f>
        <v>0</v>
      </c>
      <c r="K162" s="213"/>
      <c r="L162" s="218"/>
      <c r="M162" s="219"/>
      <c r="N162" s="220"/>
      <c r="O162" s="220"/>
      <c r="P162" s="221">
        <f>SUM(P163:P167)</f>
        <v>0</v>
      </c>
      <c r="Q162" s="220"/>
      <c r="R162" s="221">
        <f>SUM(R163:R167)</f>
        <v>0</v>
      </c>
      <c r="S162" s="220"/>
      <c r="T162" s="222">
        <f>SUM(T163:T167)</f>
        <v>0</v>
      </c>
      <c r="U162" s="12"/>
      <c r="V162" s="12"/>
      <c r="W162" s="12"/>
      <c r="X162" s="12"/>
      <c r="Y162" s="12"/>
      <c r="Z162" s="12"/>
      <c r="AA162" s="12"/>
      <c r="AB162" s="12"/>
      <c r="AC162" s="12"/>
      <c r="AD162" s="12"/>
      <c r="AE162" s="12"/>
      <c r="AR162" s="223" t="s">
        <v>82</v>
      </c>
      <c r="AT162" s="224" t="s">
        <v>74</v>
      </c>
      <c r="AU162" s="224" t="s">
        <v>82</v>
      </c>
      <c r="AY162" s="223" t="s">
        <v>194</v>
      </c>
      <c r="BK162" s="225">
        <f>SUM(BK163:BK167)</f>
        <v>0</v>
      </c>
    </row>
    <row r="163" s="2" customFormat="1" ht="33" customHeight="1">
      <c r="A163" s="39"/>
      <c r="B163" s="40"/>
      <c r="C163" s="228" t="s">
        <v>235</v>
      </c>
      <c r="D163" s="228" t="s">
        <v>196</v>
      </c>
      <c r="E163" s="229" t="s">
        <v>620</v>
      </c>
      <c r="F163" s="230" t="s">
        <v>621</v>
      </c>
      <c r="G163" s="231" t="s">
        <v>232</v>
      </c>
      <c r="H163" s="232">
        <v>14.222</v>
      </c>
      <c r="I163" s="233"/>
      <c r="J163" s="234">
        <f>ROUND(I163*H163,2)</f>
        <v>0</v>
      </c>
      <c r="K163" s="230" t="s">
        <v>200</v>
      </c>
      <c r="L163" s="45"/>
      <c r="M163" s="235" t="s">
        <v>1</v>
      </c>
      <c r="N163" s="236" t="s">
        <v>40</v>
      </c>
      <c r="O163" s="92"/>
      <c r="P163" s="237">
        <f>O163*H163</f>
        <v>0</v>
      </c>
      <c r="Q163" s="237">
        <v>0</v>
      </c>
      <c r="R163" s="237">
        <f>Q163*H163</f>
        <v>0</v>
      </c>
      <c r="S163" s="237">
        <v>0</v>
      </c>
      <c r="T163" s="238">
        <f>S163*H163</f>
        <v>0</v>
      </c>
      <c r="U163" s="39"/>
      <c r="V163" s="39"/>
      <c r="W163" s="39"/>
      <c r="X163" s="39"/>
      <c r="Y163" s="39"/>
      <c r="Z163" s="39"/>
      <c r="AA163" s="39"/>
      <c r="AB163" s="39"/>
      <c r="AC163" s="39"/>
      <c r="AD163" s="39"/>
      <c r="AE163" s="39"/>
      <c r="AR163" s="239" t="s">
        <v>201</v>
      </c>
      <c r="AT163" s="239" t="s">
        <v>196</v>
      </c>
      <c r="AU163" s="239" t="s">
        <v>84</v>
      </c>
      <c r="AY163" s="18" t="s">
        <v>194</v>
      </c>
      <c r="BE163" s="240">
        <f>IF(N163="základní",J163,0)</f>
        <v>0</v>
      </c>
      <c r="BF163" s="240">
        <f>IF(N163="snížená",J163,0)</f>
        <v>0</v>
      </c>
      <c r="BG163" s="240">
        <f>IF(N163="zákl. přenesená",J163,0)</f>
        <v>0</v>
      </c>
      <c r="BH163" s="240">
        <f>IF(N163="sníž. přenesená",J163,0)</f>
        <v>0</v>
      </c>
      <c r="BI163" s="240">
        <f>IF(N163="nulová",J163,0)</f>
        <v>0</v>
      </c>
      <c r="BJ163" s="18" t="s">
        <v>82</v>
      </c>
      <c r="BK163" s="240">
        <f>ROUND(I163*H163,2)</f>
        <v>0</v>
      </c>
      <c r="BL163" s="18" t="s">
        <v>201</v>
      </c>
      <c r="BM163" s="239" t="s">
        <v>622</v>
      </c>
    </row>
    <row r="164" s="2" customFormat="1" ht="24.15" customHeight="1">
      <c r="A164" s="39"/>
      <c r="B164" s="40"/>
      <c r="C164" s="228" t="s">
        <v>239</v>
      </c>
      <c r="D164" s="228" t="s">
        <v>196</v>
      </c>
      <c r="E164" s="229" t="s">
        <v>624</v>
      </c>
      <c r="F164" s="230" t="s">
        <v>625</v>
      </c>
      <c r="G164" s="231" t="s">
        <v>232</v>
      </c>
      <c r="H164" s="232">
        <v>14.222</v>
      </c>
      <c r="I164" s="233"/>
      <c r="J164" s="234">
        <f>ROUND(I164*H164,2)</f>
        <v>0</v>
      </c>
      <c r="K164" s="230" t="s">
        <v>200</v>
      </c>
      <c r="L164" s="45"/>
      <c r="M164" s="235" t="s">
        <v>1</v>
      </c>
      <c r="N164" s="236" t="s">
        <v>40</v>
      </c>
      <c r="O164" s="92"/>
      <c r="P164" s="237">
        <f>O164*H164</f>
        <v>0</v>
      </c>
      <c r="Q164" s="237">
        <v>0</v>
      </c>
      <c r="R164" s="237">
        <f>Q164*H164</f>
        <v>0</v>
      </c>
      <c r="S164" s="237">
        <v>0</v>
      </c>
      <c r="T164" s="238">
        <f>S164*H164</f>
        <v>0</v>
      </c>
      <c r="U164" s="39"/>
      <c r="V164" s="39"/>
      <c r="W164" s="39"/>
      <c r="X164" s="39"/>
      <c r="Y164" s="39"/>
      <c r="Z164" s="39"/>
      <c r="AA164" s="39"/>
      <c r="AB164" s="39"/>
      <c r="AC164" s="39"/>
      <c r="AD164" s="39"/>
      <c r="AE164" s="39"/>
      <c r="AR164" s="239" t="s">
        <v>201</v>
      </c>
      <c r="AT164" s="239" t="s">
        <v>196</v>
      </c>
      <c r="AU164" s="239" t="s">
        <v>84</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201</v>
      </c>
      <c r="BM164" s="239" t="s">
        <v>626</v>
      </c>
    </row>
    <row r="165" s="2" customFormat="1" ht="24.15" customHeight="1">
      <c r="A165" s="39"/>
      <c r="B165" s="40"/>
      <c r="C165" s="228" t="s">
        <v>243</v>
      </c>
      <c r="D165" s="228" t="s">
        <v>196</v>
      </c>
      <c r="E165" s="229" t="s">
        <v>628</v>
      </c>
      <c r="F165" s="230" t="s">
        <v>629</v>
      </c>
      <c r="G165" s="231" t="s">
        <v>232</v>
      </c>
      <c r="H165" s="232">
        <v>127.99800000000001</v>
      </c>
      <c r="I165" s="233"/>
      <c r="J165" s="234">
        <f>ROUND(I165*H165,2)</f>
        <v>0</v>
      </c>
      <c r="K165" s="230" t="s">
        <v>200</v>
      </c>
      <c r="L165" s="45"/>
      <c r="M165" s="235" t="s">
        <v>1</v>
      </c>
      <c r="N165" s="236" t="s">
        <v>40</v>
      </c>
      <c r="O165" s="92"/>
      <c r="P165" s="237">
        <f>O165*H165</f>
        <v>0</v>
      </c>
      <c r="Q165" s="237">
        <v>0</v>
      </c>
      <c r="R165" s="237">
        <f>Q165*H165</f>
        <v>0</v>
      </c>
      <c r="S165" s="237">
        <v>0</v>
      </c>
      <c r="T165" s="238">
        <f>S165*H165</f>
        <v>0</v>
      </c>
      <c r="U165" s="39"/>
      <c r="V165" s="39"/>
      <c r="W165" s="39"/>
      <c r="X165" s="39"/>
      <c r="Y165" s="39"/>
      <c r="Z165" s="39"/>
      <c r="AA165" s="39"/>
      <c r="AB165" s="39"/>
      <c r="AC165" s="39"/>
      <c r="AD165" s="39"/>
      <c r="AE165" s="39"/>
      <c r="AR165" s="239" t="s">
        <v>201</v>
      </c>
      <c r="AT165" s="239" t="s">
        <v>196</v>
      </c>
      <c r="AU165" s="239" t="s">
        <v>84</v>
      </c>
      <c r="AY165" s="18" t="s">
        <v>194</v>
      </c>
      <c r="BE165" s="240">
        <f>IF(N165="základní",J165,0)</f>
        <v>0</v>
      </c>
      <c r="BF165" s="240">
        <f>IF(N165="snížená",J165,0)</f>
        <v>0</v>
      </c>
      <c r="BG165" s="240">
        <f>IF(N165="zákl. přenesená",J165,0)</f>
        <v>0</v>
      </c>
      <c r="BH165" s="240">
        <f>IF(N165="sníž. přenesená",J165,0)</f>
        <v>0</v>
      </c>
      <c r="BI165" s="240">
        <f>IF(N165="nulová",J165,0)</f>
        <v>0</v>
      </c>
      <c r="BJ165" s="18" t="s">
        <v>82</v>
      </c>
      <c r="BK165" s="240">
        <f>ROUND(I165*H165,2)</f>
        <v>0</v>
      </c>
      <c r="BL165" s="18" t="s">
        <v>201</v>
      </c>
      <c r="BM165" s="239" t="s">
        <v>630</v>
      </c>
    </row>
    <row r="166" s="14" customFormat="1">
      <c r="A166" s="14"/>
      <c r="B166" s="252"/>
      <c r="C166" s="253"/>
      <c r="D166" s="243" t="s">
        <v>203</v>
      </c>
      <c r="E166" s="253"/>
      <c r="F166" s="255" t="s">
        <v>2608</v>
      </c>
      <c r="G166" s="253"/>
      <c r="H166" s="256">
        <v>127.99800000000001</v>
      </c>
      <c r="I166" s="257"/>
      <c r="J166" s="253"/>
      <c r="K166" s="253"/>
      <c r="L166" s="258"/>
      <c r="M166" s="259"/>
      <c r="N166" s="260"/>
      <c r="O166" s="260"/>
      <c r="P166" s="260"/>
      <c r="Q166" s="260"/>
      <c r="R166" s="260"/>
      <c r="S166" s="260"/>
      <c r="T166" s="261"/>
      <c r="U166" s="14"/>
      <c r="V166" s="14"/>
      <c r="W166" s="14"/>
      <c r="X166" s="14"/>
      <c r="Y166" s="14"/>
      <c r="Z166" s="14"/>
      <c r="AA166" s="14"/>
      <c r="AB166" s="14"/>
      <c r="AC166" s="14"/>
      <c r="AD166" s="14"/>
      <c r="AE166" s="14"/>
      <c r="AT166" s="262" t="s">
        <v>203</v>
      </c>
      <c r="AU166" s="262" t="s">
        <v>84</v>
      </c>
      <c r="AV166" s="14" t="s">
        <v>84</v>
      </c>
      <c r="AW166" s="14" t="s">
        <v>4</v>
      </c>
      <c r="AX166" s="14" t="s">
        <v>82</v>
      </c>
      <c r="AY166" s="262" t="s">
        <v>194</v>
      </c>
    </row>
    <row r="167" s="2" customFormat="1" ht="44.25" customHeight="1">
      <c r="A167" s="39"/>
      <c r="B167" s="40"/>
      <c r="C167" s="228" t="s">
        <v>249</v>
      </c>
      <c r="D167" s="228" t="s">
        <v>196</v>
      </c>
      <c r="E167" s="229" t="s">
        <v>633</v>
      </c>
      <c r="F167" s="230" t="s">
        <v>634</v>
      </c>
      <c r="G167" s="231" t="s">
        <v>232</v>
      </c>
      <c r="H167" s="232">
        <v>154.18000000000001</v>
      </c>
      <c r="I167" s="233"/>
      <c r="J167" s="234">
        <f>ROUND(I167*H167,2)</f>
        <v>0</v>
      </c>
      <c r="K167" s="230" t="s">
        <v>200</v>
      </c>
      <c r="L167" s="45"/>
      <c r="M167" s="235" t="s">
        <v>1</v>
      </c>
      <c r="N167" s="236" t="s">
        <v>40</v>
      </c>
      <c r="O167" s="92"/>
      <c r="P167" s="237">
        <f>O167*H167</f>
        <v>0</v>
      </c>
      <c r="Q167" s="237">
        <v>0</v>
      </c>
      <c r="R167" s="237">
        <f>Q167*H167</f>
        <v>0</v>
      </c>
      <c r="S167" s="237">
        <v>0</v>
      </c>
      <c r="T167" s="238">
        <f>S167*H167</f>
        <v>0</v>
      </c>
      <c r="U167" s="39"/>
      <c r="V167" s="39"/>
      <c r="W167" s="39"/>
      <c r="X167" s="39"/>
      <c r="Y167" s="39"/>
      <c r="Z167" s="39"/>
      <c r="AA167" s="39"/>
      <c r="AB167" s="39"/>
      <c r="AC167" s="39"/>
      <c r="AD167" s="39"/>
      <c r="AE167" s="39"/>
      <c r="AR167" s="239" t="s">
        <v>201</v>
      </c>
      <c r="AT167" s="239" t="s">
        <v>196</v>
      </c>
      <c r="AU167" s="239" t="s">
        <v>84</v>
      </c>
      <c r="AY167" s="18" t="s">
        <v>194</v>
      </c>
      <c r="BE167" s="240">
        <f>IF(N167="základní",J167,0)</f>
        <v>0</v>
      </c>
      <c r="BF167" s="240">
        <f>IF(N167="snížená",J167,0)</f>
        <v>0</v>
      </c>
      <c r="BG167" s="240">
        <f>IF(N167="zákl. přenesená",J167,0)</f>
        <v>0</v>
      </c>
      <c r="BH167" s="240">
        <f>IF(N167="sníž. přenesená",J167,0)</f>
        <v>0</v>
      </c>
      <c r="BI167" s="240">
        <f>IF(N167="nulová",J167,0)</f>
        <v>0</v>
      </c>
      <c r="BJ167" s="18" t="s">
        <v>82</v>
      </c>
      <c r="BK167" s="240">
        <f>ROUND(I167*H167,2)</f>
        <v>0</v>
      </c>
      <c r="BL167" s="18" t="s">
        <v>201</v>
      </c>
      <c r="BM167" s="239" t="s">
        <v>635</v>
      </c>
    </row>
    <row r="168" s="12" customFormat="1" ht="22.8" customHeight="1">
      <c r="A168" s="12"/>
      <c r="B168" s="212"/>
      <c r="C168" s="213"/>
      <c r="D168" s="214" t="s">
        <v>74</v>
      </c>
      <c r="E168" s="226" t="s">
        <v>636</v>
      </c>
      <c r="F168" s="226" t="s">
        <v>637</v>
      </c>
      <c r="G168" s="213"/>
      <c r="H168" s="213"/>
      <c r="I168" s="216"/>
      <c r="J168" s="227">
        <f>BK168</f>
        <v>0</v>
      </c>
      <c r="K168" s="213"/>
      <c r="L168" s="218"/>
      <c r="M168" s="219"/>
      <c r="N168" s="220"/>
      <c r="O168" s="220"/>
      <c r="P168" s="221">
        <f>P169</f>
        <v>0</v>
      </c>
      <c r="Q168" s="220"/>
      <c r="R168" s="221">
        <f>R169</f>
        <v>0</v>
      </c>
      <c r="S168" s="220"/>
      <c r="T168" s="222">
        <f>T169</f>
        <v>0</v>
      </c>
      <c r="U168" s="12"/>
      <c r="V168" s="12"/>
      <c r="W168" s="12"/>
      <c r="X168" s="12"/>
      <c r="Y168" s="12"/>
      <c r="Z168" s="12"/>
      <c r="AA168" s="12"/>
      <c r="AB168" s="12"/>
      <c r="AC168" s="12"/>
      <c r="AD168" s="12"/>
      <c r="AE168" s="12"/>
      <c r="AR168" s="223" t="s">
        <v>82</v>
      </c>
      <c r="AT168" s="224" t="s">
        <v>74</v>
      </c>
      <c r="AU168" s="224" t="s">
        <v>82</v>
      </c>
      <c r="AY168" s="223" t="s">
        <v>194</v>
      </c>
      <c r="BK168" s="225">
        <f>BK169</f>
        <v>0</v>
      </c>
    </row>
    <row r="169" s="2" customFormat="1" ht="24.15" customHeight="1">
      <c r="A169" s="39"/>
      <c r="B169" s="40"/>
      <c r="C169" s="228" t="s">
        <v>256</v>
      </c>
      <c r="D169" s="228" t="s">
        <v>196</v>
      </c>
      <c r="E169" s="229" t="s">
        <v>639</v>
      </c>
      <c r="F169" s="230" t="s">
        <v>640</v>
      </c>
      <c r="G169" s="231" t="s">
        <v>232</v>
      </c>
      <c r="H169" s="232">
        <v>3.2109999999999999</v>
      </c>
      <c r="I169" s="233"/>
      <c r="J169" s="234">
        <f>ROUND(I169*H169,2)</f>
        <v>0</v>
      </c>
      <c r="K169" s="230" t="s">
        <v>641</v>
      </c>
      <c r="L169" s="45"/>
      <c r="M169" s="235" t="s">
        <v>1</v>
      </c>
      <c r="N169" s="236" t="s">
        <v>40</v>
      </c>
      <c r="O169" s="92"/>
      <c r="P169" s="237">
        <f>O169*H169</f>
        <v>0</v>
      </c>
      <c r="Q169" s="237">
        <v>0</v>
      </c>
      <c r="R169" s="237">
        <f>Q169*H169</f>
        <v>0</v>
      </c>
      <c r="S169" s="237">
        <v>0</v>
      </c>
      <c r="T169" s="238">
        <f>S169*H169</f>
        <v>0</v>
      </c>
      <c r="U169" s="39"/>
      <c r="V169" s="39"/>
      <c r="W169" s="39"/>
      <c r="X169" s="39"/>
      <c r="Y169" s="39"/>
      <c r="Z169" s="39"/>
      <c r="AA169" s="39"/>
      <c r="AB169" s="39"/>
      <c r="AC169" s="39"/>
      <c r="AD169" s="39"/>
      <c r="AE169" s="39"/>
      <c r="AR169" s="239" t="s">
        <v>201</v>
      </c>
      <c r="AT169" s="239" t="s">
        <v>196</v>
      </c>
      <c r="AU169" s="239" t="s">
        <v>84</v>
      </c>
      <c r="AY169" s="18" t="s">
        <v>194</v>
      </c>
      <c r="BE169" s="240">
        <f>IF(N169="základní",J169,0)</f>
        <v>0</v>
      </c>
      <c r="BF169" s="240">
        <f>IF(N169="snížená",J169,0)</f>
        <v>0</v>
      </c>
      <c r="BG169" s="240">
        <f>IF(N169="zákl. přenesená",J169,0)</f>
        <v>0</v>
      </c>
      <c r="BH169" s="240">
        <f>IF(N169="sníž. přenesená",J169,0)</f>
        <v>0</v>
      </c>
      <c r="BI169" s="240">
        <f>IF(N169="nulová",J169,0)</f>
        <v>0</v>
      </c>
      <c r="BJ169" s="18" t="s">
        <v>82</v>
      </c>
      <c r="BK169" s="240">
        <f>ROUND(I169*H169,2)</f>
        <v>0</v>
      </c>
      <c r="BL169" s="18" t="s">
        <v>201</v>
      </c>
      <c r="BM169" s="239" t="s">
        <v>642</v>
      </c>
    </row>
    <row r="170" s="12" customFormat="1" ht="25.92" customHeight="1">
      <c r="A170" s="12"/>
      <c r="B170" s="212"/>
      <c r="C170" s="213"/>
      <c r="D170" s="214" t="s">
        <v>74</v>
      </c>
      <c r="E170" s="215" t="s">
        <v>643</v>
      </c>
      <c r="F170" s="215" t="s">
        <v>644</v>
      </c>
      <c r="G170" s="213"/>
      <c r="H170" s="213"/>
      <c r="I170" s="216"/>
      <c r="J170" s="217">
        <f>BK170</f>
        <v>0</v>
      </c>
      <c r="K170" s="213"/>
      <c r="L170" s="218"/>
      <c r="M170" s="219"/>
      <c r="N170" s="220"/>
      <c r="O170" s="220"/>
      <c r="P170" s="221">
        <f>P171+P200+P204+P235+P257</f>
        <v>0</v>
      </c>
      <c r="Q170" s="220"/>
      <c r="R170" s="221">
        <f>R171+R200+R204+R235+R257</f>
        <v>14.901144676750002</v>
      </c>
      <c r="S170" s="220"/>
      <c r="T170" s="222">
        <f>T171+T200+T204+T235+T257</f>
        <v>14.222364549999998</v>
      </c>
      <c r="U170" s="12"/>
      <c r="V170" s="12"/>
      <c r="W170" s="12"/>
      <c r="X170" s="12"/>
      <c r="Y170" s="12"/>
      <c r="Z170" s="12"/>
      <c r="AA170" s="12"/>
      <c r="AB170" s="12"/>
      <c r="AC170" s="12"/>
      <c r="AD170" s="12"/>
      <c r="AE170" s="12"/>
      <c r="AR170" s="223" t="s">
        <v>84</v>
      </c>
      <c r="AT170" s="224" t="s">
        <v>74</v>
      </c>
      <c r="AU170" s="224" t="s">
        <v>75</v>
      </c>
      <c r="AY170" s="223" t="s">
        <v>194</v>
      </c>
      <c r="BK170" s="225">
        <f>BK171+BK200+BK204+BK235+BK257</f>
        <v>0</v>
      </c>
    </row>
    <row r="171" s="12" customFormat="1" ht="22.8" customHeight="1">
      <c r="A171" s="12"/>
      <c r="B171" s="212"/>
      <c r="C171" s="213"/>
      <c r="D171" s="214" t="s">
        <v>74</v>
      </c>
      <c r="E171" s="226" t="s">
        <v>785</v>
      </c>
      <c r="F171" s="226" t="s">
        <v>786</v>
      </c>
      <c r="G171" s="213"/>
      <c r="H171" s="213"/>
      <c r="I171" s="216"/>
      <c r="J171" s="227">
        <f>BK171</f>
        <v>0</v>
      </c>
      <c r="K171" s="213"/>
      <c r="L171" s="218"/>
      <c r="M171" s="219"/>
      <c r="N171" s="220"/>
      <c r="O171" s="220"/>
      <c r="P171" s="221">
        <f>SUM(P172:P199)</f>
        <v>0</v>
      </c>
      <c r="Q171" s="220"/>
      <c r="R171" s="221">
        <f>SUM(R172:R199)</f>
        <v>2.7998782200000001</v>
      </c>
      <c r="S171" s="220"/>
      <c r="T171" s="222">
        <f>SUM(T172:T199)</f>
        <v>2.5285377499999999</v>
      </c>
      <c r="U171" s="12"/>
      <c r="V171" s="12"/>
      <c r="W171" s="12"/>
      <c r="X171" s="12"/>
      <c r="Y171" s="12"/>
      <c r="Z171" s="12"/>
      <c r="AA171" s="12"/>
      <c r="AB171" s="12"/>
      <c r="AC171" s="12"/>
      <c r="AD171" s="12"/>
      <c r="AE171" s="12"/>
      <c r="AR171" s="223" t="s">
        <v>84</v>
      </c>
      <c r="AT171" s="224" t="s">
        <v>74</v>
      </c>
      <c r="AU171" s="224" t="s">
        <v>82</v>
      </c>
      <c r="AY171" s="223" t="s">
        <v>194</v>
      </c>
      <c r="BK171" s="225">
        <f>SUM(BK172:BK199)</f>
        <v>0</v>
      </c>
    </row>
    <row r="172" s="2" customFormat="1" ht="16.5" customHeight="1">
      <c r="A172" s="39"/>
      <c r="B172" s="40"/>
      <c r="C172" s="228" t="s">
        <v>263</v>
      </c>
      <c r="D172" s="228" t="s">
        <v>196</v>
      </c>
      <c r="E172" s="229" t="s">
        <v>788</v>
      </c>
      <c r="F172" s="230" t="s">
        <v>789</v>
      </c>
      <c r="G172" s="231" t="s">
        <v>790</v>
      </c>
      <c r="H172" s="232">
        <v>1.5</v>
      </c>
      <c r="I172" s="233"/>
      <c r="J172" s="234">
        <f>ROUND(I172*H172,2)</f>
        <v>0</v>
      </c>
      <c r="K172" s="230" t="s">
        <v>296</v>
      </c>
      <c r="L172" s="45"/>
      <c r="M172" s="235" t="s">
        <v>1</v>
      </c>
      <c r="N172" s="236" t="s">
        <v>40</v>
      </c>
      <c r="O172" s="92"/>
      <c r="P172" s="237">
        <f>O172*H172</f>
        <v>0</v>
      </c>
      <c r="Q172" s="237">
        <v>0</v>
      </c>
      <c r="R172" s="237">
        <f>Q172*H172</f>
        <v>0</v>
      </c>
      <c r="S172" s="237">
        <v>0</v>
      </c>
      <c r="T172" s="238">
        <f>S172*H172</f>
        <v>0</v>
      </c>
      <c r="U172" s="39"/>
      <c r="V172" s="39"/>
      <c r="W172" s="39"/>
      <c r="X172" s="39"/>
      <c r="Y172" s="39"/>
      <c r="Z172" s="39"/>
      <c r="AA172" s="39"/>
      <c r="AB172" s="39"/>
      <c r="AC172" s="39"/>
      <c r="AD172" s="39"/>
      <c r="AE172" s="39"/>
      <c r="AR172" s="239" t="s">
        <v>282</v>
      </c>
      <c r="AT172" s="239" t="s">
        <v>196</v>
      </c>
      <c r="AU172" s="239" t="s">
        <v>84</v>
      </c>
      <c r="AY172" s="18" t="s">
        <v>194</v>
      </c>
      <c r="BE172" s="240">
        <f>IF(N172="základní",J172,0)</f>
        <v>0</v>
      </c>
      <c r="BF172" s="240">
        <f>IF(N172="snížená",J172,0)</f>
        <v>0</v>
      </c>
      <c r="BG172" s="240">
        <f>IF(N172="zákl. přenesená",J172,0)</f>
        <v>0</v>
      </c>
      <c r="BH172" s="240">
        <f>IF(N172="sníž. přenesená",J172,0)</f>
        <v>0</v>
      </c>
      <c r="BI172" s="240">
        <f>IF(N172="nulová",J172,0)</f>
        <v>0</v>
      </c>
      <c r="BJ172" s="18" t="s">
        <v>82</v>
      </c>
      <c r="BK172" s="240">
        <f>ROUND(I172*H172,2)</f>
        <v>0</v>
      </c>
      <c r="BL172" s="18" t="s">
        <v>282</v>
      </c>
      <c r="BM172" s="239" t="s">
        <v>791</v>
      </c>
    </row>
    <row r="173" s="2" customFormat="1" ht="24.15" customHeight="1">
      <c r="A173" s="39"/>
      <c r="B173" s="40"/>
      <c r="C173" s="228" t="s">
        <v>268</v>
      </c>
      <c r="D173" s="228" t="s">
        <v>196</v>
      </c>
      <c r="E173" s="229" t="s">
        <v>793</v>
      </c>
      <c r="F173" s="230" t="s">
        <v>794</v>
      </c>
      <c r="G173" s="231" t="s">
        <v>252</v>
      </c>
      <c r="H173" s="232">
        <v>26</v>
      </c>
      <c r="I173" s="233"/>
      <c r="J173" s="234">
        <f>ROUND(I173*H173,2)</f>
        <v>0</v>
      </c>
      <c r="K173" s="230" t="s">
        <v>200</v>
      </c>
      <c r="L173" s="45"/>
      <c r="M173" s="235" t="s">
        <v>1</v>
      </c>
      <c r="N173" s="236" t="s">
        <v>40</v>
      </c>
      <c r="O173" s="92"/>
      <c r="P173" s="237">
        <f>O173*H173</f>
        <v>0</v>
      </c>
      <c r="Q173" s="237">
        <v>0.013855019999999999</v>
      </c>
      <c r="R173" s="237">
        <f>Q173*H173</f>
        <v>0.36023052</v>
      </c>
      <c r="S173" s="237">
        <v>0</v>
      </c>
      <c r="T173" s="238">
        <f>S173*H173</f>
        <v>0</v>
      </c>
      <c r="U173" s="39"/>
      <c r="V173" s="39"/>
      <c r="W173" s="39"/>
      <c r="X173" s="39"/>
      <c r="Y173" s="39"/>
      <c r="Z173" s="39"/>
      <c r="AA173" s="39"/>
      <c r="AB173" s="39"/>
      <c r="AC173" s="39"/>
      <c r="AD173" s="39"/>
      <c r="AE173" s="39"/>
      <c r="AR173" s="239" t="s">
        <v>282</v>
      </c>
      <c r="AT173" s="239" t="s">
        <v>196</v>
      </c>
      <c r="AU173" s="239" t="s">
        <v>84</v>
      </c>
      <c r="AY173" s="18" t="s">
        <v>194</v>
      </c>
      <c r="BE173" s="240">
        <f>IF(N173="základní",J173,0)</f>
        <v>0</v>
      </c>
      <c r="BF173" s="240">
        <f>IF(N173="snížená",J173,0)</f>
        <v>0</v>
      </c>
      <c r="BG173" s="240">
        <f>IF(N173="zákl. přenesená",J173,0)</f>
        <v>0</v>
      </c>
      <c r="BH173" s="240">
        <f>IF(N173="sníž. přenesená",J173,0)</f>
        <v>0</v>
      </c>
      <c r="BI173" s="240">
        <f>IF(N173="nulová",J173,0)</f>
        <v>0</v>
      </c>
      <c r="BJ173" s="18" t="s">
        <v>82</v>
      </c>
      <c r="BK173" s="240">
        <f>ROUND(I173*H173,2)</f>
        <v>0</v>
      </c>
      <c r="BL173" s="18" t="s">
        <v>282</v>
      </c>
      <c r="BM173" s="239" t="s">
        <v>795</v>
      </c>
    </row>
    <row r="174" s="13" customFormat="1">
      <c r="A174" s="13"/>
      <c r="B174" s="241"/>
      <c r="C174" s="242"/>
      <c r="D174" s="243" t="s">
        <v>203</v>
      </c>
      <c r="E174" s="244" t="s">
        <v>1</v>
      </c>
      <c r="F174" s="245" t="s">
        <v>204</v>
      </c>
      <c r="G174" s="242"/>
      <c r="H174" s="244" t="s">
        <v>1</v>
      </c>
      <c r="I174" s="246"/>
      <c r="J174" s="242"/>
      <c r="K174" s="242"/>
      <c r="L174" s="247"/>
      <c r="M174" s="248"/>
      <c r="N174" s="249"/>
      <c r="O174" s="249"/>
      <c r="P174" s="249"/>
      <c r="Q174" s="249"/>
      <c r="R174" s="249"/>
      <c r="S174" s="249"/>
      <c r="T174" s="250"/>
      <c r="U174" s="13"/>
      <c r="V174" s="13"/>
      <c r="W174" s="13"/>
      <c r="X174" s="13"/>
      <c r="Y174" s="13"/>
      <c r="Z174" s="13"/>
      <c r="AA174" s="13"/>
      <c r="AB174" s="13"/>
      <c r="AC174" s="13"/>
      <c r="AD174" s="13"/>
      <c r="AE174" s="13"/>
      <c r="AT174" s="251" t="s">
        <v>203</v>
      </c>
      <c r="AU174" s="251" t="s">
        <v>84</v>
      </c>
      <c r="AV174" s="13" t="s">
        <v>82</v>
      </c>
      <c r="AW174" s="13" t="s">
        <v>32</v>
      </c>
      <c r="AX174" s="13" t="s">
        <v>75</v>
      </c>
      <c r="AY174" s="251" t="s">
        <v>194</v>
      </c>
    </row>
    <row r="175" s="14" customFormat="1">
      <c r="A175" s="14"/>
      <c r="B175" s="252"/>
      <c r="C175" s="253"/>
      <c r="D175" s="243" t="s">
        <v>203</v>
      </c>
      <c r="E175" s="254" t="s">
        <v>1</v>
      </c>
      <c r="F175" s="255" t="s">
        <v>2609</v>
      </c>
      <c r="G175" s="253"/>
      <c r="H175" s="256">
        <v>3.4500000000000002</v>
      </c>
      <c r="I175" s="257"/>
      <c r="J175" s="253"/>
      <c r="K175" s="253"/>
      <c r="L175" s="258"/>
      <c r="M175" s="259"/>
      <c r="N175" s="260"/>
      <c r="O175" s="260"/>
      <c r="P175" s="260"/>
      <c r="Q175" s="260"/>
      <c r="R175" s="260"/>
      <c r="S175" s="260"/>
      <c r="T175" s="261"/>
      <c r="U175" s="14"/>
      <c r="V175" s="14"/>
      <c r="W175" s="14"/>
      <c r="X175" s="14"/>
      <c r="Y175" s="14"/>
      <c r="Z175" s="14"/>
      <c r="AA175" s="14"/>
      <c r="AB175" s="14"/>
      <c r="AC175" s="14"/>
      <c r="AD175" s="14"/>
      <c r="AE175" s="14"/>
      <c r="AT175" s="262" t="s">
        <v>203</v>
      </c>
      <c r="AU175" s="262" t="s">
        <v>84</v>
      </c>
      <c r="AV175" s="14" t="s">
        <v>84</v>
      </c>
      <c r="AW175" s="14" t="s">
        <v>32</v>
      </c>
      <c r="AX175" s="14" t="s">
        <v>75</v>
      </c>
      <c r="AY175" s="262" t="s">
        <v>194</v>
      </c>
    </row>
    <row r="176" s="14" customFormat="1">
      <c r="A176" s="14"/>
      <c r="B176" s="252"/>
      <c r="C176" s="253"/>
      <c r="D176" s="243" t="s">
        <v>203</v>
      </c>
      <c r="E176" s="254" t="s">
        <v>1</v>
      </c>
      <c r="F176" s="255" t="s">
        <v>2610</v>
      </c>
      <c r="G176" s="253"/>
      <c r="H176" s="256">
        <v>17.100000000000001</v>
      </c>
      <c r="I176" s="257"/>
      <c r="J176" s="253"/>
      <c r="K176" s="253"/>
      <c r="L176" s="258"/>
      <c r="M176" s="259"/>
      <c r="N176" s="260"/>
      <c r="O176" s="260"/>
      <c r="P176" s="260"/>
      <c r="Q176" s="260"/>
      <c r="R176" s="260"/>
      <c r="S176" s="260"/>
      <c r="T176" s="261"/>
      <c r="U176" s="14"/>
      <c r="V176" s="14"/>
      <c r="W176" s="14"/>
      <c r="X176" s="14"/>
      <c r="Y176" s="14"/>
      <c r="Z176" s="14"/>
      <c r="AA176" s="14"/>
      <c r="AB176" s="14"/>
      <c r="AC176" s="14"/>
      <c r="AD176" s="14"/>
      <c r="AE176" s="14"/>
      <c r="AT176" s="262" t="s">
        <v>203</v>
      </c>
      <c r="AU176" s="262" t="s">
        <v>84</v>
      </c>
      <c r="AV176" s="14" t="s">
        <v>84</v>
      </c>
      <c r="AW176" s="14" t="s">
        <v>32</v>
      </c>
      <c r="AX176" s="14" t="s">
        <v>75</v>
      </c>
      <c r="AY176" s="262" t="s">
        <v>194</v>
      </c>
    </row>
    <row r="177" s="14" customFormat="1">
      <c r="A177" s="14"/>
      <c r="B177" s="252"/>
      <c r="C177" s="253"/>
      <c r="D177" s="243" t="s">
        <v>203</v>
      </c>
      <c r="E177" s="254" t="s">
        <v>1</v>
      </c>
      <c r="F177" s="255" t="s">
        <v>2611</v>
      </c>
      <c r="G177" s="253"/>
      <c r="H177" s="256">
        <v>4.4500000000000002</v>
      </c>
      <c r="I177" s="257"/>
      <c r="J177" s="253"/>
      <c r="K177" s="253"/>
      <c r="L177" s="258"/>
      <c r="M177" s="259"/>
      <c r="N177" s="260"/>
      <c r="O177" s="260"/>
      <c r="P177" s="260"/>
      <c r="Q177" s="260"/>
      <c r="R177" s="260"/>
      <c r="S177" s="260"/>
      <c r="T177" s="261"/>
      <c r="U177" s="14"/>
      <c r="V177" s="14"/>
      <c r="W177" s="14"/>
      <c r="X177" s="14"/>
      <c r="Y177" s="14"/>
      <c r="Z177" s="14"/>
      <c r="AA177" s="14"/>
      <c r="AB177" s="14"/>
      <c r="AC177" s="14"/>
      <c r="AD177" s="14"/>
      <c r="AE177" s="14"/>
      <c r="AT177" s="262" t="s">
        <v>203</v>
      </c>
      <c r="AU177" s="262" t="s">
        <v>84</v>
      </c>
      <c r="AV177" s="14" t="s">
        <v>84</v>
      </c>
      <c r="AW177" s="14" t="s">
        <v>32</v>
      </c>
      <c r="AX177" s="14" t="s">
        <v>75</v>
      </c>
      <c r="AY177" s="262" t="s">
        <v>194</v>
      </c>
    </row>
    <row r="178" s="14" customFormat="1">
      <c r="A178" s="14"/>
      <c r="B178" s="252"/>
      <c r="C178" s="253"/>
      <c r="D178" s="243" t="s">
        <v>203</v>
      </c>
      <c r="E178" s="254" t="s">
        <v>1</v>
      </c>
      <c r="F178" s="255" t="s">
        <v>2612</v>
      </c>
      <c r="G178" s="253"/>
      <c r="H178" s="256">
        <v>1</v>
      </c>
      <c r="I178" s="257"/>
      <c r="J178" s="253"/>
      <c r="K178" s="253"/>
      <c r="L178" s="258"/>
      <c r="M178" s="259"/>
      <c r="N178" s="260"/>
      <c r="O178" s="260"/>
      <c r="P178" s="260"/>
      <c r="Q178" s="260"/>
      <c r="R178" s="260"/>
      <c r="S178" s="260"/>
      <c r="T178" s="261"/>
      <c r="U178" s="14"/>
      <c r="V178" s="14"/>
      <c r="W178" s="14"/>
      <c r="X178" s="14"/>
      <c r="Y178" s="14"/>
      <c r="Z178" s="14"/>
      <c r="AA178" s="14"/>
      <c r="AB178" s="14"/>
      <c r="AC178" s="14"/>
      <c r="AD178" s="14"/>
      <c r="AE178" s="14"/>
      <c r="AT178" s="262" t="s">
        <v>203</v>
      </c>
      <c r="AU178" s="262" t="s">
        <v>84</v>
      </c>
      <c r="AV178" s="14" t="s">
        <v>84</v>
      </c>
      <c r="AW178" s="14" t="s">
        <v>32</v>
      </c>
      <c r="AX178" s="14" t="s">
        <v>75</v>
      </c>
      <c r="AY178" s="262" t="s">
        <v>194</v>
      </c>
    </row>
    <row r="179" s="16" customFormat="1">
      <c r="A179" s="16"/>
      <c r="B179" s="274"/>
      <c r="C179" s="275"/>
      <c r="D179" s="243" t="s">
        <v>203</v>
      </c>
      <c r="E179" s="276" t="s">
        <v>143</v>
      </c>
      <c r="F179" s="277" t="s">
        <v>214</v>
      </c>
      <c r="G179" s="275"/>
      <c r="H179" s="278">
        <v>26</v>
      </c>
      <c r="I179" s="279"/>
      <c r="J179" s="275"/>
      <c r="K179" s="275"/>
      <c r="L179" s="280"/>
      <c r="M179" s="281"/>
      <c r="N179" s="282"/>
      <c r="O179" s="282"/>
      <c r="P179" s="282"/>
      <c r="Q179" s="282"/>
      <c r="R179" s="282"/>
      <c r="S179" s="282"/>
      <c r="T179" s="283"/>
      <c r="U179" s="16"/>
      <c r="V179" s="16"/>
      <c r="W179" s="16"/>
      <c r="X179" s="16"/>
      <c r="Y179" s="16"/>
      <c r="Z179" s="16"/>
      <c r="AA179" s="16"/>
      <c r="AB179" s="16"/>
      <c r="AC179" s="16"/>
      <c r="AD179" s="16"/>
      <c r="AE179" s="16"/>
      <c r="AT179" s="284" t="s">
        <v>203</v>
      </c>
      <c r="AU179" s="284" t="s">
        <v>84</v>
      </c>
      <c r="AV179" s="16" t="s">
        <v>201</v>
      </c>
      <c r="AW179" s="16" t="s">
        <v>32</v>
      </c>
      <c r="AX179" s="16" t="s">
        <v>82</v>
      </c>
      <c r="AY179" s="284" t="s">
        <v>194</v>
      </c>
    </row>
    <row r="180" s="2" customFormat="1" ht="16.5" customHeight="1">
      <c r="A180" s="39"/>
      <c r="B180" s="40"/>
      <c r="C180" s="228" t="s">
        <v>273</v>
      </c>
      <c r="D180" s="228" t="s">
        <v>196</v>
      </c>
      <c r="E180" s="229" t="s">
        <v>2613</v>
      </c>
      <c r="F180" s="230" t="s">
        <v>2614</v>
      </c>
      <c r="G180" s="231" t="s">
        <v>301</v>
      </c>
      <c r="H180" s="232">
        <v>7.875</v>
      </c>
      <c r="I180" s="233"/>
      <c r="J180" s="234">
        <f>ROUND(I180*H180,2)</f>
        <v>0</v>
      </c>
      <c r="K180" s="230" t="s">
        <v>296</v>
      </c>
      <c r="L180" s="45"/>
      <c r="M180" s="235" t="s">
        <v>1</v>
      </c>
      <c r="N180" s="236" t="s">
        <v>40</v>
      </c>
      <c r="O180" s="92"/>
      <c r="P180" s="237">
        <f>O180*H180</f>
        <v>0</v>
      </c>
      <c r="Q180" s="237">
        <v>0</v>
      </c>
      <c r="R180" s="237">
        <f>Q180*H180</f>
        <v>0</v>
      </c>
      <c r="S180" s="237">
        <v>0.01721</v>
      </c>
      <c r="T180" s="238">
        <f>S180*H180</f>
        <v>0.13552875</v>
      </c>
      <c r="U180" s="39"/>
      <c r="V180" s="39"/>
      <c r="W180" s="39"/>
      <c r="X180" s="39"/>
      <c r="Y180" s="39"/>
      <c r="Z180" s="39"/>
      <c r="AA180" s="39"/>
      <c r="AB180" s="39"/>
      <c r="AC180" s="39"/>
      <c r="AD180" s="39"/>
      <c r="AE180" s="39"/>
      <c r="AR180" s="239" t="s">
        <v>282</v>
      </c>
      <c r="AT180" s="239" t="s">
        <v>196</v>
      </c>
      <c r="AU180" s="239" t="s">
        <v>84</v>
      </c>
      <c r="AY180" s="18" t="s">
        <v>194</v>
      </c>
      <c r="BE180" s="240">
        <f>IF(N180="základní",J180,0)</f>
        <v>0</v>
      </c>
      <c r="BF180" s="240">
        <f>IF(N180="snížená",J180,0)</f>
        <v>0</v>
      </c>
      <c r="BG180" s="240">
        <f>IF(N180="zákl. přenesená",J180,0)</f>
        <v>0</v>
      </c>
      <c r="BH180" s="240">
        <f>IF(N180="sníž. přenesená",J180,0)</f>
        <v>0</v>
      </c>
      <c r="BI180" s="240">
        <f>IF(N180="nulová",J180,0)</f>
        <v>0</v>
      </c>
      <c r="BJ180" s="18" t="s">
        <v>82</v>
      </c>
      <c r="BK180" s="240">
        <f>ROUND(I180*H180,2)</f>
        <v>0</v>
      </c>
      <c r="BL180" s="18" t="s">
        <v>282</v>
      </c>
      <c r="BM180" s="239" t="s">
        <v>2615</v>
      </c>
    </row>
    <row r="181" s="13" customFormat="1">
      <c r="A181" s="13"/>
      <c r="B181" s="241"/>
      <c r="C181" s="242"/>
      <c r="D181" s="243" t="s">
        <v>203</v>
      </c>
      <c r="E181" s="244" t="s">
        <v>1</v>
      </c>
      <c r="F181" s="245" t="s">
        <v>2616</v>
      </c>
      <c r="G181" s="242"/>
      <c r="H181" s="244" t="s">
        <v>1</v>
      </c>
      <c r="I181" s="246"/>
      <c r="J181" s="242"/>
      <c r="K181" s="242"/>
      <c r="L181" s="247"/>
      <c r="M181" s="248"/>
      <c r="N181" s="249"/>
      <c r="O181" s="249"/>
      <c r="P181" s="249"/>
      <c r="Q181" s="249"/>
      <c r="R181" s="249"/>
      <c r="S181" s="249"/>
      <c r="T181" s="250"/>
      <c r="U181" s="13"/>
      <c r="V181" s="13"/>
      <c r="W181" s="13"/>
      <c r="X181" s="13"/>
      <c r="Y181" s="13"/>
      <c r="Z181" s="13"/>
      <c r="AA181" s="13"/>
      <c r="AB181" s="13"/>
      <c r="AC181" s="13"/>
      <c r="AD181" s="13"/>
      <c r="AE181" s="13"/>
      <c r="AT181" s="251" t="s">
        <v>203</v>
      </c>
      <c r="AU181" s="251" t="s">
        <v>84</v>
      </c>
      <c r="AV181" s="13" t="s">
        <v>82</v>
      </c>
      <c r="AW181" s="13" t="s">
        <v>32</v>
      </c>
      <c r="AX181" s="13" t="s">
        <v>75</v>
      </c>
      <c r="AY181" s="251" t="s">
        <v>194</v>
      </c>
    </row>
    <row r="182" s="14" customFormat="1">
      <c r="A182" s="14"/>
      <c r="B182" s="252"/>
      <c r="C182" s="253"/>
      <c r="D182" s="243" t="s">
        <v>203</v>
      </c>
      <c r="E182" s="254" t="s">
        <v>1</v>
      </c>
      <c r="F182" s="255" t="s">
        <v>2617</v>
      </c>
      <c r="G182" s="253"/>
      <c r="H182" s="256">
        <v>7.875</v>
      </c>
      <c r="I182" s="257"/>
      <c r="J182" s="253"/>
      <c r="K182" s="253"/>
      <c r="L182" s="258"/>
      <c r="M182" s="259"/>
      <c r="N182" s="260"/>
      <c r="O182" s="260"/>
      <c r="P182" s="260"/>
      <c r="Q182" s="260"/>
      <c r="R182" s="260"/>
      <c r="S182" s="260"/>
      <c r="T182" s="261"/>
      <c r="U182" s="14"/>
      <c r="V182" s="14"/>
      <c r="W182" s="14"/>
      <c r="X182" s="14"/>
      <c r="Y182" s="14"/>
      <c r="Z182" s="14"/>
      <c r="AA182" s="14"/>
      <c r="AB182" s="14"/>
      <c r="AC182" s="14"/>
      <c r="AD182" s="14"/>
      <c r="AE182" s="14"/>
      <c r="AT182" s="262" t="s">
        <v>203</v>
      </c>
      <c r="AU182" s="262" t="s">
        <v>84</v>
      </c>
      <c r="AV182" s="14" t="s">
        <v>84</v>
      </c>
      <c r="AW182" s="14" t="s">
        <v>32</v>
      </c>
      <c r="AX182" s="14" t="s">
        <v>75</v>
      </c>
      <c r="AY182" s="262" t="s">
        <v>194</v>
      </c>
    </row>
    <row r="183" s="16" customFormat="1">
      <c r="A183" s="16"/>
      <c r="B183" s="274"/>
      <c r="C183" s="275"/>
      <c r="D183" s="243" t="s">
        <v>203</v>
      </c>
      <c r="E183" s="276" t="s">
        <v>1</v>
      </c>
      <c r="F183" s="277" t="s">
        <v>214</v>
      </c>
      <c r="G183" s="275"/>
      <c r="H183" s="278">
        <v>7.875</v>
      </c>
      <c r="I183" s="279"/>
      <c r="J183" s="275"/>
      <c r="K183" s="275"/>
      <c r="L183" s="280"/>
      <c r="M183" s="281"/>
      <c r="N183" s="282"/>
      <c r="O183" s="282"/>
      <c r="P183" s="282"/>
      <c r="Q183" s="282"/>
      <c r="R183" s="282"/>
      <c r="S183" s="282"/>
      <c r="T183" s="283"/>
      <c r="U183" s="16"/>
      <c r="V183" s="16"/>
      <c r="W183" s="16"/>
      <c r="X183" s="16"/>
      <c r="Y183" s="16"/>
      <c r="Z183" s="16"/>
      <c r="AA183" s="16"/>
      <c r="AB183" s="16"/>
      <c r="AC183" s="16"/>
      <c r="AD183" s="16"/>
      <c r="AE183" s="16"/>
      <c r="AT183" s="284" t="s">
        <v>203</v>
      </c>
      <c r="AU183" s="284" t="s">
        <v>84</v>
      </c>
      <c r="AV183" s="16" t="s">
        <v>201</v>
      </c>
      <c r="AW183" s="16" t="s">
        <v>32</v>
      </c>
      <c r="AX183" s="16" t="s">
        <v>82</v>
      </c>
      <c r="AY183" s="284" t="s">
        <v>194</v>
      </c>
    </row>
    <row r="184" s="2" customFormat="1" ht="24.15" customHeight="1">
      <c r="A184" s="39"/>
      <c r="B184" s="40"/>
      <c r="C184" s="228" t="s">
        <v>8</v>
      </c>
      <c r="D184" s="228" t="s">
        <v>196</v>
      </c>
      <c r="E184" s="229" t="s">
        <v>801</v>
      </c>
      <c r="F184" s="230" t="s">
        <v>802</v>
      </c>
      <c r="G184" s="231" t="s">
        <v>252</v>
      </c>
      <c r="H184" s="232">
        <v>8.9000000000000004</v>
      </c>
      <c r="I184" s="233"/>
      <c r="J184" s="234">
        <f>ROUND(I184*H184,2)</f>
        <v>0</v>
      </c>
      <c r="K184" s="230" t="s">
        <v>200</v>
      </c>
      <c r="L184" s="45"/>
      <c r="M184" s="235" t="s">
        <v>1</v>
      </c>
      <c r="N184" s="236" t="s">
        <v>40</v>
      </c>
      <c r="O184" s="92"/>
      <c r="P184" s="237">
        <f>O184*H184</f>
        <v>0</v>
      </c>
      <c r="Q184" s="237">
        <v>0</v>
      </c>
      <c r="R184" s="237">
        <f>Q184*H184</f>
        <v>0</v>
      </c>
      <c r="S184" s="237">
        <v>0.01721</v>
      </c>
      <c r="T184" s="238">
        <f>S184*H184</f>
        <v>0.153169</v>
      </c>
      <c r="U184" s="39"/>
      <c r="V184" s="39"/>
      <c r="W184" s="39"/>
      <c r="X184" s="39"/>
      <c r="Y184" s="39"/>
      <c r="Z184" s="39"/>
      <c r="AA184" s="39"/>
      <c r="AB184" s="39"/>
      <c r="AC184" s="39"/>
      <c r="AD184" s="39"/>
      <c r="AE184" s="39"/>
      <c r="AR184" s="239" t="s">
        <v>282</v>
      </c>
      <c r="AT184" s="239" t="s">
        <v>196</v>
      </c>
      <c r="AU184" s="239" t="s">
        <v>84</v>
      </c>
      <c r="AY184" s="18" t="s">
        <v>194</v>
      </c>
      <c r="BE184" s="240">
        <f>IF(N184="základní",J184,0)</f>
        <v>0</v>
      </c>
      <c r="BF184" s="240">
        <f>IF(N184="snížená",J184,0)</f>
        <v>0</v>
      </c>
      <c r="BG184" s="240">
        <f>IF(N184="zákl. přenesená",J184,0)</f>
        <v>0</v>
      </c>
      <c r="BH184" s="240">
        <f>IF(N184="sníž. přenesená",J184,0)</f>
        <v>0</v>
      </c>
      <c r="BI184" s="240">
        <f>IF(N184="nulová",J184,0)</f>
        <v>0</v>
      </c>
      <c r="BJ184" s="18" t="s">
        <v>82</v>
      </c>
      <c r="BK184" s="240">
        <f>ROUND(I184*H184,2)</f>
        <v>0</v>
      </c>
      <c r="BL184" s="18" t="s">
        <v>282</v>
      </c>
      <c r="BM184" s="239" t="s">
        <v>803</v>
      </c>
    </row>
    <row r="185" s="13" customFormat="1">
      <c r="A185" s="13"/>
      <c r="B185" s="241"/>
      <c r="C185" s="242"/>
      <c r="D185" s="243" t="s">
        <v>203</v>
      </c>
      <c r="E185" s="244" t="s">
        <v>1</v>
      </c>
      <c r="F185" s="245" t="s">
        <v>204</v>
      </c>
      <c r="G185" s="242"/>
      <c r="H185" s="244" t="s">
        <v>1</v>
      </c>
      <c r="I185" s="246"/>
      <c r="J185" s="242"/>
      <c r="K185" s="242"/>
      <c r="L185" s="247"/>
      <c r="M185" s="248"/>
      <c r="N185" s="249"/>
      <c r="O185" s="249"/>
      <c r="P185" s="249"/>
      <c r="Q185" s="249"/>
      <c r="R185" s="249"/>
      <c r="S185" s="249"/>
      <c r="T185" s="250"/>
      <c r="U185" s="13"/>
      <c r="V185" s="13"/>
      <c r="W185" s="13"/>
      <c r="X185" s="13"/>
      <c r="Y185" s="13"/>
      <c r="Z185" s="13"/>
      <c r="AA185" s="13"/>
      <c r="AB185" s="13"/>
      <c r="AC185" s="13"/>
      <c r="AD185" s="13"/>
      <c r="AE185" s="13"/>
      <c r="AT185" s="251" t="s">
        <v>203</v>
      </c>
      <c r="AU185" s="251" t="s">
        <v>84</v>
      </c>
      <c r="AV185" s="13" t="s">
        <v>82</v>
      </c>
      <c r="AW185" s="13" t="s">
        <v>32</v>
      </c>
      <c r="AX185" s="13" t="s">
        <v>75</v>
      </c>
      <c r="AY185" s="251" t="s">
        <v>194</v>
      </c>
    </row>
    <row r="186" s="14" customFormat="1">
      <c r="A186" s="14"/>
      <c r="B186" s="252"/>
      <c r="C186" s="253"/>
      <c r="D186" s="243" t="s">
        <v>203</v>
      </c>
      <c r="E186" s="254" t="s">
        <v>1</v>
      </c>
      <c r="F186" s="255" t="s">
        <v>2609</v>
      </c>
      <c r="G186" s="253"/>
      <c r="H186" s="256">
        <v>3.4500000000000002</v>
      </c>
      <c r="I186" s="257"/>
      <c r="J186" s="253"/>
      <c r="K186" s="253"/>
      <c r="L186" s="258"/>
      <c r="M186" s="259"/>
      <c r="N186" s="260"/>
      <c r="O186" s="260"/>
      <c r="P186" s="260"/>
      <c r="Q186" s="260"/>
      <c r="R186" s="260"/>
      <c r="S186" s="260"/>
      <c r="T186" s="261"/>
      <c r="U186" s="14"/>
      <c r="V186" s="14"/>
      <c r="W186" s="14"/>
      <c r="X186" s="14"/>
      <c r="Y186" s="14"/>
      <c r="Z186" s="14"/>
      <c r="AA186" s="14"/>
      <c r="AB186" s="14"/>
      <c r="AC186" s="14"/>
      <c r="AD186" s="14"/>
      <c r="AE186" s="14"/>
      <c r="AT186" s="262" t="s">
        <v>203</v>
      </c>
      <c r="AU186" s="262" t="s">
        <v>84</v>
      </c>
      <c r="AV186" s="14" t="s">
        <v>84</v>
      </c>
      <c r="AW186" s="14" t="s">
        <v>32</v>
      </c>
      <c r="AX186" s="14" t="s">
        <v>75</v>
      </c>
      <c r="AY186" s="262" t="s">
        <v>194</v>
      </c>
    </row>
    <row r="187" s="14" customFormat="1">
      <c r="A187" s="14"/>
      <c r="B187" s="252"/>
      <c r="C187" s="253"/>
      <c r="D187" s="243" t="s">
        <v>203</v>
      </c>
      <c r="E187" s="254" t="s">
        <v>1</v>
      </c>
      <c r="F187" s="255" t="s">
        <v>2611</v>
      </c>
      <c r="G187" s="253"/>
      <c r="H187" s="256">
        <v>4.4500000000000002</v>
      </c>
      <c r="I187" s="257"/>
      <c r="J187" s="253"/>
      <c r="K187" s="253"/>
      <c r="L187" s="258"/>
      <c r="M187" s="259"/>
      <c r="N187" s="260"/>
      <c r="O187" s="260"/>
      <c r="P187" s="260"/>
      <c r="Q187" s="260"/>
      <c r="R187" s="260"/>
      <c r="S187" s="260"/>
      <c r="T187" s="261"/>
      <c r="U187" s="14"/>
      <c r="V187" s="14"/>
      <c r="W187" s="14"/>
      <c r="X187" s="14"/>
      <c r="Y187" s="14"/>
      <c r="Z187" s="14"/>
      <c r="AA187" s="14"/>
      <c r="AB187" s="14"/>
      <c r="AC187" s="14"/>
      <c r="AD187" s="14"/>
      <c r="AE187" s="14"/>
      <c r="AT187" s="262" t="s">
        <v>203</v>
      </c>
      <c r="AU187" s="262" t="s">
        <v>84</v>
      </c>
      <c r="AV187" s="14" t="s">
        <v>84</v>
      </c>
      <c r="AW187" s="14" t="s">
        <v>32</v>
      </c>
      <c r="AX187" s="14" t="s">
        <v>75</v>
      </c>
      <c r="AY187" s="262" t="s">
        <v>194</v>
      </c>
    </row>
    <row r="188" s="14" customFormat="1">
      <c r="A188" s="14"/>
      <c r="B188" s="252"/>
      <c r="C188" s="253"/>
      <c r="D188" s="243" t="s">
        <v>203</v>
      </c>
      <c r="E188" s="254" t="s">
        <v>1</v>
      </c>
      <c r="F188" s="255" t="s">
        <v>2612</v>
      </c>
      <c r="G188" s="253"/>
      <c r="H188" s="256">
        <v>1</v>
      </c>
      <c r="I188" s="257"/>
      <c r="J188" s="253"/>
      <c r="K188" s="253"/>
      <c r="L188" s="258"/>
      <c r="M188" s="259"/>
      <c r="N188" s="260"/>
      <c r="O188" s="260"/>
      <c r="P188" s="260"/>
      <c r="Q188" s="260"/>
      <c r="R188" s="260"/>
      <c r="S188" s="260"/>
      <c r="T188" s="261"/>
      <c r="U188" s="14"/>
      <c r="V188" s="14"/>
      <c r="W188" s="14"/>
      <c r="X188" s="14"/>
      <c r="Y188" s="14"/>
      <c r="Z188" s="14"/>
      <c r="AA188" s="14"/>
      <c r="AB188" s="14"/>
      <c r="AC188" s="14"/>
      <c r="AD188" s="14"/>
      <c r="AE188" s="14"/>
      <c r="AT188" s="262" t="s">
        <v>203</v>
      </c>
      <c r="AU188" s="262" t="s">
        <v>84</v>
      </c>
      <c r="AV188" s="14" t="s">
        <v>84</v>
      </c>
      <c r="AW188" s="14" t="s">
        <v>32</v>
      </c>
      <c r="AX188" s="14" t="s">
        <v>75</v>
      </c>
      <c r="AY188" s="262" t="s">
        <v>194</v>
      </c>
    </row>
    <row r="189" s="16" customFormat="1">
      <c r="A189" s="16"/>
      <c r="B189" s="274"/>
      <c r="C189" s="275"/>
      <c r="D189" s="243" t="s">
        <v>203</v>
      </c>
      <c r="E189" s="276" t="s">
        <v>1</v>
      </c>
      <c r="F189" s="277" t="s">
        <v>214</v>
      </c>
      <c r="G189" s="275"/>
      <c r="H189" s="278">
        <v>8.9000000000000004</v>
      </c>
      <c r="I189" s="279"/>
      <c r="J189" s="275"/>
      <c r="K189" s="275"/>
      <c r="L189" s="280"/>
      <c r="M189" s="281"/>
      <c r="N189" s="282"/>
      <c r="O189" s="282"/>
      <c r="P189" s="282"/>
      <c r="Q189" s="282"/>
      <c r="R189" s="282"/>
      <c r="S189" s="282"/>
      <c r="T189" s="283"/>
      <c r="U189" s="16"/>
      <c r="V189" s="16"/>
      <c r="W189" s="16"/>
      <c r="X189" s="16"/>
      <c r="Y189" s="16"/>
      <c r="Z189" s="16"/>
      <c r="AA189" s="16"/>
      <c r="AB189" s="16"/>
      <c r="AC189" s="16"/>
      <c r="AD189" s="16"/>
      <c r="AE189" s="16"/>
      <c r="AT189" s="284" t="s">
        <v>203</v>
      </c>
      <c r="AU189" s="284" t="s">
        <v>84</v>
      </c>
      <c r="AV189" s="16" t="s">
        <v>201</v>
      </c>
      <c r="AW189" s="16" t="s">
        <v>32</v>
      </c>
      <c r="AX189" s="16" t="s">
        <v>82</v>
      </c>
      <c r="AY189" s="284" t="s">
        <v>194</v>
      </c>
    </row>
    <row r="190" s="2" customFormat="1" ht="16.5" customHeight="1">
      <c r="A190" s="39"/>
      <c r="B190" s="40"/>
      <c r="C190" s="228" t="s">
        <v>282</v>
      </c>
      <c r="D190" s="228" t="s">
        <v>196</v>
      </c>
      <c r="E190" s="229" t="s">
        <v>2618</v>
      </c>
      <c r="F190" s="230" t="s">
        <v>2619</v>
      </c>
      <c r="G190" s="231" t="s">
        <v>252</v>
      </c>
      <c r="H190" s="232">
        <v>279.98000000000002</v>
      </c>
      <c r="I190" s="233"/>
      <c r="J190" s="234">
        <f>ROUND(I190*H190,2)</f>
        <v>0</v>
      </c>
      <c r="K190" s="230" t="s">
        <v>200</v>
      </c>
      <c r="L190" s="45"/>
      <c r="M190" s="235" t="s">
        <v>1</v>
      </c>
      <c r="N190" s="236" t="s">
        <v>40</v>
      </c>
      <c r="O190" s="92"/>
      <c r="P190" s="237">
        <f>O190*H190</f>
        <v>0</v>
      </c>
      <c r="Q190" s="237">
        <v>0</v>
      </c>
      <c r="R190" s="237">
        <f>Q190*H190</f>
        <v>0</v>
      </c>
      <c r="S190" s="237">
        <v>0</v>
      </c>
      <c r="T190" s="238">
        <f>S190*H190</f>
        <v>0</v>
      </c>
      <c r="U190" s="39"/>
      <c r="V190" s="39"/>
      <c r="W190" s="39"/>
      <c r="X190" s="39"/>
      <c r="Y190" s="39"/>
      <c r="Z190" s="39"/>
      <c r="AA190" s="39"/>
      <c r="AB190" s="39"/>
      <c r="AC190" s="39"/>
      <c r="AD190" s="39"/>
      <c r="AE190" s="39"/>
      <c r="AR190" s="239" t="s">
        <v>282</v>
      </c>
      <c r="AT190" s="239" t="s">
        <v>196</v>
      </c>
      <c r="AU190" s="239" t="s">
        <v>84</v>
      </c>
      <c r="AY190" s="18" t="s">
        <v>194</v>
      </c>
      <c r="BE190" s="240">
        <f>IF(N190="základní",J190,0)</f>
        <v>0</v>
      </c>
      <c r="BF190" s="240">
        <f>IF(N190="snížená",J190,0)</f>
        <v>0</v>
      </c>
      <c r="BG190" s="240">
        <f>IF(N190="zákl. přenesená",J190,0)</f>
        <v>0</v>
      </c>
      <c r="BH190" s="240">
        <f>IF(N190="sníž. přenesená",J190,0)</f>
        <v>0</v>
      </c>
      <c r="BI190" s="240">
        <f>IF(N190="nulová",J190,0)</f>
        <v>0</v>
      </c>
      <c r="BJ190" s="18" t="s">
        <v>82</v>
      </c>
      <c r="BK190" s="240">
        <f>ROUND(I190*H190,2)</f>
        <v>0</v>
      </c>
      <c r="BL190" s="18" t="s">
        <v>282</v>
      </c>
      <c r="BM190" s="239" t="s">
        <v>2620</v>
      </c>
    </row>
    <row r="191" s="2" customFormat="1" ht="16.5" customHeight="1">
      <c r="A191" s="39"/>
      <c r="B191" s="40"/>
      <c r="C191" s="285" t="s">
        <v>287</v>
      </c>
      <c r="D191" s="285" t="s">
        <v>244</v>
      </c>
      <c r="E191" s="286" t="s">
        <v>2621</v>
      </c>
      <c r="F191" s="287" t="s">
        <v>2622</v>
      </c>
      <c r="G191" s="288" t="s">
        <v>252</v>
      </c>
      <c r="H191" s="289">
        <v>293.97899999999998</v>
      </c>
      <c r="I191" s="290"/>
      <c r="J191" s="291">
        <f>ROUND(I191*H191,2)</f>
        <v>0</v>
      </c>
      <c r="K191" s="287" t="s">
        <v>200</v>
      </c>
      <c r="L191" s="292"/>
      <c r="M191" s="293" t="s">
        <v>1</v>
      </c>
      <c r="N191" s="294" t="s">
        <v>40</v>
      </c>
      <c r="O191" s="92"/>
      <c r="P191" s="237">
        <f>O191*H191</f>
        <v>0</v>
      </c>
      <c r="Q191" s="237">
        <v>0.0080000000000000002</v>
      </c>
      <c r="R191" s="237">
        <f>Q191*H191</f>
        <v>2.3518319999999999</v>
      </c>
      <c r="S191" s="237">
        <v>0</v>
      </c>
      <c r="T191" s="238">
        <f>S191*H191</f>
        <v>0</v>
      </c>
      <c r="U191" s="39"/>
      <c r="V191" s="39"/>
      <c r="W191" s="39"/>
      <c r="X191" s="39"/>
      <c r="Y191" s="39"/>
      <c r="Z191" s="39"/>
      <c r="AA191" s="39"/>
      <c r="AB191" s="39"/>
      <c r="AC191" s="39"/>
      <c r="AD191" s="39"/>
      <c r="AE191" s="39"/>
      <c r="AR191" s="239" t="s">
        <v>444</v>
      </c>
      <c r="AT191" s="239" t="s">
        <v>244</v>
      </c>
      <c r="AU191" s="239" t="s">
        <v>84</v>
      </c>
      <c r="AY191" s="18" t="s">
        <v>194</v>
      </c>
      <c r="BE191" s="240">
        <f>IF(N191="základní",J191,0)</f>
        <v>0</v>
      </c>
      <c r="BF191" s="240">
        <f>IF(N191="snížená",J191,0)</f>
        <v>0</v>
      </c>
      <c r="BG191" s="240">
        <f>IF(N191="zákl. přenesená",J191,0)</f>
        <v>0</v>
      </c>
      <c r="BH191" s="240">
        <f>IF(N191="sníž. přenesená",J191,0)</f>
        <v>0</v>
      </c>
      <c r="BI191" s="240">
        <f>IF(N191="nulová",J191,0)</f>
        <v>0</v>
      </c>
      <c r="BJ191" s="18" t="s">
        <v>82</v>
      </c>
      <c r="BK191" s="240">
        <f>ROUND(I191*H191,2)</f>
        <v>0</v>
      </c>
      <c r="BL191" s="18" t="s">
        <v>282</v>
      </c>
      <c r="BM191" s="239" t="s">
        <v>2623</v>
      </c>
    </row>
    <row r="192" s="14" customFormat="1">
      <c r="A192" s="14"/>
      <c r="B192" s="252"/>
      <c r="C192" s="253"/>
      <c r="D192" s="243" t="s">
        <v>203</v>
      </c>
      <c r="E192" s="253"/>
      <c r="F192" s="255" t="s">
        <v>2624</v>
      </c>
      <c r="G192" s="253"/>
      <c r="H192" s="256">
        <v>293.97899999999998</v>
      </c>
      <c r="I192" s="257"/>
      <c r="J192" s="253"/>
      <c r="K192" s="253"/>
      <c r="L192" s="258"/>
      <c r="M192" s="259"/>
      <c r="N192" s="260"/>
      <c r="O192" s="260"/>
      <c r="P192" s="260"/>
      <c r="Q192" s="260"/>
      <c r="R192" s="260"/>
      <c r="S192" s="260"/>
      <c r="T192" s="261"/>
      <c r="U192" s="14"/>
      <c r="V192" s="14"/>
      <c r="W192" s="14"/>
      <c r="X192" s="14"/>
      <c r="Y192" s="14"/>
      <c r="Z192" s="14"/>
      <c r="AA192" s="14"/>
      <c r="AB192" s="14"/>
      <c r="AC192" s="14"/>
      <c r="AD192" s="14"/>
      <c r="AE192" s="14"/>
      <c r="AT192" s="262" t="s">
        <v>203</v>
      </c>
      <c r="AU192" s="262" t="s">
        <v>84</v>
      </c>
      <c r="AV192" s="14" t="s">
        <v>84</v>
      </c>
      <c r="AW192" s="14" t="s">
        <v>4</v>
      </c>
      <c r="AX192" s="14" t="s">
        <v>82</v>
      </c>
      <c r="AY192" s="262" t="s">
        <v>194</v>
      </c>
    </row>
    <row r="193" s="2" customFormat="1" ht="16.5" customHeight="1">
      <c r="A193" s="39"/>
      <c r="B193" s="40"/>
      <c r="C193" s="228" t="s">
        <v>292</v>
      </c>
      <c r="D193" s="228" t="s">
        <v>196</v>
      </c>
      <c r="E193" s="229" t="s">
        <v>2625</v>
      </c>
      <c r="F193" s="230" t="s">
        <v>2626</v>
      </c>
      <c r="G193" s="231" t="s">
        <v>252</v>
      </c>
      <c r="H193" s="232">
        <v>279.98000000000002</v>
      </c>
      <c r="I193" s="233"/>
      <c r="J193" s="234">
        <f>ROUND(I193*H193,2)</f>
        <v>0</v>
      </c>
      <c r="K193" s="230" t="s">
        <v>200</v>
      </c>
      <c r="L193" s="45"/>
      <c r="M193" s="235" t="s">
        <v>1</v>
      </c>
      <c r="N193" s="236" t="s">
        <v>40</v>
      </c>
      <c r="O193" s="92"/>
      <c r="P193" s="237">
        <f>O193*H193</f>
        <v>0</v>
      </c>
      <c r="Q193" s="237">
        <v>0</v>
      </c>
      <c r="R193" s="237">
        <f>Q193*H193</f>
        <v>0</v>
      </c>
      <c r="S193" s="237">
        <v>0.0080000000000000002</v>
      </c>
      <c r="T193" s="238">
        <f>S193*H193</f>
        <v>2.2398400000000001</v>
      </c>
      <c r="U193" s="39"/>
      <c r="V193" s="39"/>
      <c r="W193" s="39"/>
      <c r="X193" s="39"/>
      <c r="Y193" s="39"/>
      <c r="Z193" s="39"/>
      <c r="AA193" s="39"/>
      <c r="AB193" s="39"/>
      <c r="AC193" s="39"/>
      <c r="AD193" s="39"/>
      <c r="AE193" s="39"/>
      <c r="AR193" s="239" t="s">
        <v>282</v>
      </c>
      <c r="AT193" s="239" t="s">
        <v>196</v>
      </c>
      <c r="AU193" s="239" t="s">
        <v>84</v>
      </c>
      <c r="AY193" s="18" t="s">
        <v>194</v>
      </c>
      <c r="BE193" s="240">
        <f>IF(N193="základní",J193,0)</f>
        <v>0</v>
      </c>
      <c r="BF193" s="240">
        <f>IF(N193="snížená",J193,0)</f>
        <v>0</v>
      </c>
      <c r="BG193" s="240">
        <f>IF(N193="zákl. přenesená",J193,0)</f>
        <v>0</v>
      </c>
      <c r="BH193" s="240">
        <f>IF(N193="sníž. přenesená",J193,0)</f>
        <v>0</v>
      </c>
      <c r="BI193" s="240">
        <f>IF(N193="nulová",J193,0)</f>
        <v>0</v>
      </c>
      <c r="BJ193" s="18" t="s">
        <v>82</v>
      </c>
      <c r="BK193" s="240">
        <f>ROUND(I193*H193,2)</f>
        <v>0</v>
      </c>
      <c r="BL193" s="18" t="s">
        <v>282</v>
      </c>
      <c r="BM193" s="239" t="s">
        <v>2627</v>
      </c>
    </row>
    <row r="194" s="14" customFormat="1">
      <c r="A194" s="14"/>
      <c r="B194" s="252"/>
      <c r="C194" s="253"/>
      <c r="D194" s="243" t="s">
        <v>203</v>
      </c>
      <c r="E194" s="254" t="s">
        <v>1</v>
      </c>
      <c r="F194" s="255" t="s">
        <v>2628</v>
      </c>
      <c r="G194" s="253"/>
      <c r="H194" s="256">
        <v>279.98000000000002</v>
      </c>
      <c r="I194" s="257"/>
      <c r="J194" s="253"/>
      <c r="K194" s="253"/>
      <c r="L194" s="258"/>
      <c r="M194" s="259"/>
      <c r="N194" s="260"/>
      <c r="O194" s="260"/>
      <c r="P194" s="260"/>
      <c r="Q194" s="260"/>
      <c r="R194" s="260"/>
      <c r="S194" s="260"/>
      <c r="T194" s="261"/>
      <c r="U194" s="14"/>
      <c r="V194" s="14"/>
      <c r="W194" s="14"/>
      <c r="X194" s="14"/>
      <c r="Y194" s="14"/>
      <c r="Z194" s="14"/>
      <c r="AA194" s="14"/>
      <c r="AB194" s="14"/>
      <c r="AC194" s="14"/>
      <c r="AD194" s="14"/>
      <c r="AE194" s="14"/>
      <c r="AT194" s="262" t="s">
        <v>203</v>
      </c>
      <c r="AU194" s="262" t="s">
        <v>84</v>
      </c>
      <c r="AV194" s="14" t="s">
        <v>84</v>
      </c>
      <c r="AW194" s="14" t="s">
        <v>32</v>
      </c>
      <c r="AX194" s="14" t="s">
        <v>75</v>
      </c>
      <c r="AY194" s="262" t="s">
        <v>194</v>
      </c>
    </row>
    <row r="195" s="16" customFormat="1">
      <c r="A195" s="16"/>
      <c r="B195" s="274"/>
      <c r="C195" s="275"/>
      <c r="D195" s="243" t="s">
        <v>203</v>
      </c>
      <c r="E195" s="276" t="s">
        <v>1</v>
      </c>
      <c r="F195" s="277" t="s">
        <v>214</v>
      </c>
      <c r="G195" s="275"/>
      <c r="H195" s="278">
        <v>279.98000000000002</v>
      </c>
      <c r="I195" s="279"/>
      <c r="J195" s="275"/>
      <c r="K195" s="275"/>
      <c r="L195" s="280"/>
      <c r="M195" s="281"/>
      <c r="N195" s="282"/>
      <c r="O195" s="282"/>
      <c r="P195" s="282"/>
      <c r="Q195" s="282"/>
      <c r="R195" s="282"/>
      <c r="S195" s="282"/>
      <c r="T195" s="283"/>
      <c r="U195" s="16"/>
      <c r="V195" s="16"/>
      <c r="W195" s="16"/>
      <c r="X195" s="16"/>
      <c r="Y195" s="16"/>
      <c r="Z195" s="16"/>
      <c r="AA195" s="16"/>
      <c r="AB195" s="16"/>
      <c r="AC195" s="16"/>
      <c r="AD195" s="16"/>
      <c r="AE195" s="16"/>
      <c r="AT195" s="284" t="s">
        <v>203</v>
      </c>
      <c r="AU195" s="284" t="s">
        <v>84</v>
      </c>
      <c r="AV195" s="16" t="s">
        <v>201</v>
      </c>
      <c r="AW195" s="16" t="s">
        <v>32</v>
      </c>
      <c r="AX195" s="16" t="s">
        <v>82</v>
      </c>
      <c r="AY195" s="284" t="s">
        <v>194</v>
      </c>
    </row>
    <row r="196" s="2" customFormat="1" ht="21.75" customHeight="1">
      <c r="A196" s="39"/>
      <c r="B196" s="40"/>
      <c r="C196" s="228" t="s">
        <v>298</v>
      </c>
      <c r="D196" s="228" t="s">
        <v>196</v>
      </c>
      <c r="E196" s="229" t="s">
        <v>2629</v>
      </c>
      <c r="F196" s="230" t="s">
        <v>2630</v>
      </c>
      <c r="G196" s="231" t="s">
        <v>252</v>
      </c>
      <c r="H196" s="232">
        <v>6.2999999999999998</v>
      </c>
      <c r="I196" s="233"/>
      <c r="J196" s="234">
        <f>ROUND(I196*H196,2)</f>
        <v>0</v>
      </c>
      <c r="K196" s="230" t="s">
        <v>200</v>
      </c>
      <c r="L196" s="45"/>
      <c r="M196" s="235" t="s">
        <v>1</v>
      </c>
      <c r="N196" s="236" t="s">
        <v>40</v>
      </c>
      <c r="O196" s="92"/>
      <c r="P196" s="237">
        <f>O196*H196</f>
        <v>0</v>
      </c>
      <c r="Q196" s="237">
        <v>0.013939</v>
      </c>
      <c r="R196" s="237">
        <f>Q196*H196</f>
        <v>0.087815699999999997</v>
      </c>
      <c r="S196" s="237">
        <v>0</v>
      </c>
      <c r="T196" s="238">
        <f>S196*H196</f>
        <v>0</v>
      </c>
      <c r="U196" s="39"/>
      <c r="V196" s="39"/>
      <c r="W196" s="39"/>
      <c r="X196" s="39"/>
      <c r="Y196" s="39"/>
      <c r="Z196" s="39"/>
      <c r="AA196" s="39"/>
      <c r="AB196" s="39"/>
      <c r="AC196" s="39"/>
      <c r="AD196" s="39"/>
      <c r="AE196" s="39"/>
      <c r="AR196" s="239" t="s">
        <v>282</v>
      </c>
      <c r="AT196" s="239" t="s">
        <v>196</v>
      </c>
      <c r="AU196" s="239" t="s">
        <v>84</v>
      </c>
      <c r="AY196" s="18" t="s">
        <v>194</v>
      </c>
      <c r="BE196" s="240">
        <f>IF(N196="základní",J196,0)</f>
        <v>0</v>
      </c>
      <c r="BF196" s="240">
        <f>IF(N196="snížená",J196,0)</f>
        <v>0</v>
      </c>
      <c r="BG196" s="240">
        <f>IF(N196="zákl. přenesená",J196,0)</f>
        <v>0</v>
      </c>
      <c r="BH196" s="240">
        <f>IF(N196="sníž. přenesená",J196,0)</f>
        <v>0</v>
      </c>
      <c r="BI196" s="240">
        <f>IF(N196="nulová",J196,0)</f>
        <v>0</v>
      </c>
      <c r="BJ196" s="18" t="s">
        <v>82</v>
      </c>
      <c r="BK196" s="240">
        <f>ROUND(I196*H196,2)</f>
        <v>0</v>
      </c>
      <c r="BL196" s="18" t="s">
        <v>282</v>
      </c>
      <c r="BM196" s="239" t="s">
        <v>2631</v>
      </c>
    </row>
    <row r="197" s="14" customFormat="1">
      <c r="A197" s="14"/>
      <c r="B197" s="252"/>
      <c r="C197" s="253"/>
      <c r="D197" s="243" t="s">
        <v>203</v>
      </c>
      <c r="E197" s="254" t="s">
        <v>1</v>
      </c>
      <c r="F197" s="255" t="s">
        <v>2632</v>
      </c>
      <c r="G197" s="253"/>
      <c r="H197" s="256">
        <v>6.2999999999999998</v>
      </c>
      <c r="I197" s="257"/>
      <c r="J197" s="253"/>
      <c r="K197" s="253"/>
      <c r="L197" s="258"/>
      <c r="M197" s="259"/>
      <c r="N197" s="260"/>
      <c r="O197" s="260"/>
      <c r="P197" s="260"/>
      <c r="Q197" s="260"/>
      <c r="R197" s="260"/>
      <c r="S197" s="260"/>
      <c r="T197" s="261"/>
      <c r="U197" s="14"/>
      <c r="V197" s="14"/>
      <c r="W197" s="14"/>
      <c r="X197" s="14"/>
      <c r="Y197" s="14"/>
      <c r="Z197" s="14"/>
      <c r="AA197" s="14"/>
      <c r="AB197" s="14"/>
      <c r="AC197" s="14"/>
      <c r="AD197" s="14"/>
      <c r="AE197" s="14"/>
      <c r="AT197" s="262" t="s">
        <v>203</v>
      </c>
      <c r="AU197" s="262" t="s">
        <v>84</v>
      </c>
      <c r="AV197" s="14" t="s">
        <v>84</v>
      </c>
      <c r="AW197" s="14" t="s">
        <v>32</v>
      </c>
      <c r="AX197" s="14" t="s">
        <v>75</v>
      </c>
      <c r="AY197" s="262" t="s">
        <v>194</v>
      </c>
    </row>
    <row r="198" s="16" customFormat="1">
      <c r="A198" s="16"/>
      <c r="B198" s="274"/>
      <c r="C198" s="275"/>
      <c r="D198" s="243" t="s">
        <v>203</v>
      </c>
      <c r="E198" s="276" t="s">
        <v>1</v>
      </c>
      <c r="F198" s="277" t="s">
        <v>214</v>
      </c>
      <c r="G198" s="275"/>
      <c r="H198" s="278">
        <v>6.2999999999999998</v>
      </c>
      <c r="I198" s="279"/>
      <c r="J198" s="275"/>
      <c r="K198" s="275"/>
      <c r="L198" s="280"/>
      <c r="M198" s="281"/>
      <c r="N198" s="282"/>
      <c r="O198" s="282"/>
      <c r="P198" s="282"/>
      <c r="Q198" s="282"/>
      <c r="R198" s="282"/>
      <c r="S198" s="282"/>
      <c r="T198" s="283"/>
      <c r="U198" s="16"/>
      <c r="V198" s="16"/>
      <c r="W198" s="16"/>
      <c r="X198" s="16"/>
      <c r="Y198" s="16"/>
      <c r="Z198" s="16"/>
      <c r="AA198" s="16"/>
      <c r="AB198" s="16"/>
      <c r="AC198" s="16"/>
      <c r="AD198" s="16"/>
      <c r="AE198" s="16"/>
      <c r="AT198" s="284" t="s">
        <v>203</v>
      </c>
      <c r="AU198" s="284" t="s">
        <v>84</v>
      </c>
      <c r="AV198" s="16" t="s">
        <v>201</v>
      </c>
      <c r="AW198" s="16" t="s">
        <v>32</v>
      </c>
      <c r="AX198" s="16" t="s">
        <v>82</v>
      </c>
      <c r="AY198" s="284" t="s">
        <v>194</v>
      </c>
    </row>
    <row r="199" s="2" customFormat="1" ht="24.15" customHeight="1">
      <c r="A199" s="39"/>
      <c r="B199" s="40"/>
      <c r="C199" s="228" t="s">
        <v>304</v>
      </c>
      <c r="D199" s="228" t="s">
        <v>196</v>
      </c>
      <c r="E199" s="229" t="s">
        <v>808</v>
      </c>
      <c r="F199" s="230" t="s">
        <v>809</v>
      </c>
      <c r="G199" s="231" t="s">
        <v>691</v>
      </c>
      <c r="H199" s="299"/>
      <c r="I199" s="233"/>
      <c r="J199" s="234">
        <f>ROUND(I199*H199,2)</f>
        <v>0</v>
      </c>
      <c r="K199" s="230" t="s">
        <v>200</v>
      </c>
      <c r="L199" s="45"/>
      <c r="M199" s="235" t="s">
        <v>1</v>
      </c>
      <c r="N199" s="236" t="s">
        <v>40</v>
      </c>
      <c r="O199" s="92"/>
      <c r="P199" s="237">
        <f>O199*H199</f>
        <v>0</v>
      </c>
      <c r="Q199" s="237">
        <v>0</v>
      </c>
      <c r="R199" s="237">
        <f>Q199*H199</f>
        <v>0</v>
      </c>
      <c r="S199" s="237">
        <v>0</v>
      </c>
      <c r="T199" s="238">
        <f>S199*H199</f>
        <v>0</v>
      </c>
      <c r="U199" s="39"/>
      <c r="V199" s="39"/>
      <c r="W199" s="39"/>
      <c r="X199" s="39"/>
      <c r="Y199" s="39"/>
      <c r="Z199" s="39"/>
      <c r="AA199" s="39"/>
      <c r="AB199" s="39"/>
      <c r="AC199" s="39"/>
      <c r="AD199" s="39"/>
      <c r="AE199" s="39"/>
      <c r="AR199" s="239" t="s">
        <v>282</v>
      </c>
      <c r="AT199" s="239" t="s">
        <v>196</v>
      </c>
      <c r="AU199" s="239" t="s">
        <v>84</v>
      </c>
      <c r="AY199" s="18" t="s">
        <v>194</v>
      </c>
      <c r="BE199" s="240">
        <f>IF(N199="základní",J199,0)</f>
        <v>0</v>
      </c>
      <c r="BF199" s="240">
        <f>IF(N199="snížená",J199,0)</f>
        <v>0</v>
      </c>
      <c r="BG199" s="240">
        <f>IF(N199="zákl. přenesená",J199,0)</f>
        <v>0</v>
      </c>
      <c r="BH199" s="240">
        <f>IF(N199="sníž. přenesená",J199,0)</f>
        <v>0</v>
      </c>
      <c r="BI199" s="240">
        <f>IF(N199="nulová",J199,0)</f>
        <v>0</v>
      </c>
      <c r="BJ199" s="18" t="s">
        <v>82</v>
      </c>
      <c r="BK199" s="240">
        <f>ROUND(I199*H199,2)</f>
        <v>0</v>
      </c>
      <c r="BL199" s="18" t="s">
        <v>282</v>
      </c>
      <c r="BM199" s="239" t="s">
        <v>810</v>
      </c>
    </row>
    <row r="200" s="12" customFormat="1" ht="22.8" customHeight="1">
      <c r="A200" s="12"/>
      <c r="B200" s="212"/>
      <c r="C200" s="213"/>
      <c r="D200" s="214" t="s">
        <v>74</v>
      </c>
      <c r="E200" s="226" t="s">
        <v>817</v>
      </c>
      <c r="F200" s="226" t="s">
        <v>818</v>
      </c>
      <c r="G200" s="213"/>
      <c r="H200" s="213"/>
      <c r="I200" s="216"/>
      <c r="J200" s="227">
        <f>BK200</f>
        <v>0</v>
      </c>
      <c r="K200" s="213"/>
      <c r="L200" s="218"/>
      <c r="M200" s="219"/>
      <c r="N200" s="220"/>
      <c r="O200" s="220"/>
      <c r="P200" s="221">
        <f>SUM(P201:P203)</f>
        <v>0</v>
      </c>
      <c r="Q200" s="220"/>
      <c r="R200" s="221">
        <f>SUM(R201:R203)</f>
        <v>0</v>
      </c>
      <c r="S200" s="220"/>
      <c r="T200" s="222">
        <f>SUM(T201:T203)</f>
        <v>0.38453999999999994</v>
      </c>
      <c r="U200" s="12"/>
      <c r="V200" s="12"/>
      <c r="W200" s="12"/>
      <c r="X200" s="12"/>
      <c r="Y200" s="12"/>
      <c r="Z200" s="12"/>
      <c r="AA200" s="12"/>
      <c r="AB200" s="12"/>
      <c r="AC200" s="12"/>
      <c r="AD200" s="12"/>
      <c r="AE200" s="12"/>
      <c r="AR200" s="223" t="s">
        <v>84</v>
      </c>
      <c r="AT200" s="224" t="s">
        <v>74</v>
      </c>
      <c r="AU200" s="224" t="s">
        <v>82</v>
      </c>
      <c r="AY200" s="223" t="s">
        <v>194</v>
      </c>
      <c r="BK200" s="225">
        <f>SUM(BK201:BK203)</f>
        <v>0</v>
      </c>
    </row>
    <row r="201" s="2" customFormat="1" ht="24.15" customHeight="1">
      <c r="A201" s="39"/>
      <c r="B201" s="40"/>
      <c r="C201" s="228" t="s">
        <v>7</v>
      </c>
      <c r="D201" s="228" t="s">
        <v>196</v>
      </c>
      <c r="E201" s="229" t="s">
        <v>2633</v>
      </c>
      <c r="F201" s="230" t="s">
        <v>2634</v>
      </c>
      <c r="G201" s="231" t="s">
        <v>252</v>
      </c>
      <c r="H201" s="232">
        <v>15.6</v>
      </c>
      <c r="I201" s="233"/>
      <c r="J201" s="234">
        <f>ROUND(I201*H201,2)</f>
        <v>0</v>
      </c>
      <c r="K201" s="230" t="s">
        <v>200</v>
      </c>
      <c r="L201" s="45"/>
      <c r="M201" s="235" t="s">
        <v>1</v>
      </c>
      <c r="N201" s="236" t="s">
        <v>40</v>
      </c>
      <c r="O201" s="92"/>
      <c r="P201" s="237">
        <f>O201*H201</f>
        <v>0</v>
      </c>
      <c r="Q201" s="237">
        <v>0</v>
      </c>
      <c r="R201" s="237">
        <f>Q201*H201</f>
        <v>0</v>
      </c>
      <c r="S201" s="237">
        <v>0.024649999999999998</v>
      </c>
      <c r="T201" s="238">
        <f>S201*H201</f>
        <v>0.38453999999999994</v>
      </c>
      <c r="U201" s="39"/>
      <c r="V201" s="39"/>
      <c r="W201" s="39"/>
      <c r="X201" s="39"/>
      <c r="Y201" s="39"/>
      <c r="Z201" s="39"/>
      <c r="AA201" s="39"/>
      <c r="AB201" s="39"/>
      <c r="AC201" s="39"/>
      <c r="AD201" s="39"/>
      <c r="AE201" s="39"/>
      <c r="AR201" s="239" t="s">
        <v>282</v>
      </c>
      <c r="AT201" s="239" t="s">
        <v>196</v>
      </c>
      <c r="AU201" s="239" t="s">
        <v>84</v>
      </c>
      <c r="AY201" s="18" t="s">
        <v>194</v>
      </c>
      <c r="BE201" s="240">
        <f>IF(N201="základní",J201,0)</f>
        <v>0</v>
      </c>
      <c r="BF201" s="240">
        <f>IF(N201="snížená",J201,0)</f>
        <v>0</v>
      </c>
      <c r="BG201" s="240">
        <f>IF(N201="zákl. přenesená",J201,0)</f>
        <v>0</v>
      </c>
      <c r="BH201" s="240">
        <f>IF(N201="sníž. přenesená",J201,0)</f>
        <v>0</v>
      </c>
      <c r="BI201" s="240">
        <f>IF(N201="nulová",J201,0)</f>
        <v>0</v>
      </c>
      <c r="BJ201" s="18" t="s">
        <v>82</v>
      </c>
      <c r="BK201" s="240">
        <f>ROUND(I201*H201,2)</f>
        <v>0</v>
      </c>
      <c r="BL201" s="18" t="s">
        <v>282</v>
      </c>
      <c r="BM201" s="239" t="s">
        <v>2635</v>
      </c>
    </row>
    <row r="202" s="14" customFormat="1">
      <c r="A202" s="14"/>
      <c r="B202" s="252"/>
      <c r="C202" s="253"/>
      <c r="D202" s="243" t="s">
        <v>203</v>
      </c>
      <c r="E202" s="254" t="s">
        <v>1</v>
      </c>
      <c r="F202" s="255" t="s">
        <v>2598</v>
      </c>
      <c r="G202" s="253"/>
      <c r="H202" s="256">
        <v>15.6</v>
      </c>
      <c r="I202" s="257"/>
      <c r="J202" s="253"/>
      <c r="K202" s="253"/>
      <c r="L202" s="258"/>
      <c r="M202" s="259"/>
      <c r="N202" s="260"/>
      <c r="O202" s="260"/>
      <c r="P202" s="260"/>
      <c r="Q202" s="260"/>
      <c r="R202" s="260"/>
      <c r="S202" s="260"/>
      <c r="T202" s="261"/>
      <c r="U202" s="14"/>
      <c r="V202" s="14"/>
      <c r="W202" s="14"/>
      <c r="X202" s="14"/>
      <c r="Y202" s="14"/>
      <c r="Z202" s="14"/>
      <c r="AA202" s="14"/>
      <c r="AB202" s="14"/>
      <c r="AC202" s="14"/>
      <c r="AD202" s="14"/>
      <c r="AE202" s="14"/>
      <c r="AT202" s="262" t="s">
        <v>203</v>
      </c>
      <c r="AU202" s="262" t="s">
        <v>84</v>
      </c>
      <c r="AV202" s="14" t="s">
        <v>84</v>
      </c>
      <c r="AW202" s="14" t="s">
        <v>32</v>
      </c>
      <c r="AX202" s="14" t="s">
        <v>82</v>
      </c>
      <c r="AY202" s="262" t="s">
        <v>194</v>
      </c>
    </row>
    <row r="203" s="2" customFormat="1" ht="24.15" customHeight="1">
      <c r="A203" s="39"/>
      <c r="B203" s="40"/>
      <c r="C203" s="228" t="s">
        <v>318</v>
      </c>
      <c r="D203" s="228" t="s">
        <v>196</v>
      </c>
      <c r="E203" s="229" t="s">
        <v>865</v>
      </c>
      <c r="F203" s="230" t="s">
        <v>866</v>
      </c>
      <c r="G203" s="231" t="s">
        <v>691</v>
      </c>
      <c r="H203" s="299"/>
      <c r="I203" s="233"/>
      <c r="J203" s="234">
        <f>ROUND(I203*H203,2)</f>
        <v>0</v>
      </c>
      <c r="K203" s="230" t="s">
        <v>200</v>
      </c>
      <c r="L203" s="45"/>
      <c r="M203" s="235" t="s">
        <v>1</v>
      </c>
      <c r="N203" s="236" t="s">
        <v>40</v>
      </c>
      <c r="O203" s="92"/>
      <c r="P203" s="237">
        <f>O203*H203</f>
        <v>0</v>
      </c>
      <c r="Q203" s="237">
        <v>0</v>
      </c>
      <c r="R203" s="237">
        <f>Q203*H203</f>
        <v>0</v>
      </c>
      <c r="S203" s="237">
        <v>0</v>
      </c>
      <c r="T203" s="238">
        <f>S203*H203</f>
        <v>0</v>
      </c>
      <c r="U203" s="39"/>
      <c r="V203" s="39"/>
      <c r="W203" s="39"/>
      <c r="X203" s="39"/>
      <c r="Y203" s="39"/>
      <c r="Z203" s="39"/>
      <c r="AA203" s="39"/>
      <c r="AB203" s="39"/>
      <c r="AC203" s="39"/>
      <c r="AD203" s="39"/>
      <c r="AE203" s="39"/>
      <c r="AR203" s="239" t="s">
        <v>282</v>
      </c>
      <c r="AT203" s="239" t="s">
        <v>196</v>
      </c>
      <c r="AU203" s="239" t="s">
        <v>84</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282</v>
      </c>
      <c r="BM203" s="239" t="s">
        <v>867</v>
      </c>
    </row>
    <row r="204" s="12" customFormat="1" ht="22.8" customHeight="1">
      <c r="A204" s="12"/>
      <c r="B204" s="212"/>
      <c r="C204" s="213"/>
      <c r="D204" s="214" t="s">
        <v>74</v>
      </c>
      <c r="E204" s="226" t="s">
        <v>918</v>
      </c>
      <c r="F204" s="226" t="s">
        <v>919</v>
      </c>
      <c r="G204" s="213"/>
      <c r="H204" s="213"/>
      <c r="I204" s="216"/>
      <c r="J204" s="227">
        <f>BK204</f>
        <v>0</v>
      </c>
      <c r="K204" s="213"/>
      <c r="L204" s="218"/>
      <c r="M204" s="219"/>
      <c r="N204" s="220"/>
      <c r="O204" s="220"/>
      <c r="P204" s="221">
        <f>SUM(P205:P234)</f>
        <v>0</v>
      </c>
      <c r="Q204" s="220"/>
      <c r="R204" s="221">
        <f>SUM(R205:R234)</f>
        <v>11.584376260000001</v>
      </c>
      <c r="S204" s="220"/>
      <c r="T204" s="222">
        <f>SUM(T205:T234)</f>
        <v>11.3085668</v>
      </c>
      <c r="U204" s="12"/>
      <c r="V204" s="12"/>
      <c r="W204" s="12"/>
      <c r="X204" s="12"/>
      <c r="Y204" s="12"/>
      <c r="Z204" s="12"/>
      <c r="AA204" s="12"/>
      <c r="AB204" s="12"/>
      <c r="AC204" s="12"/>
      <c r="AD204" s="12"/>
      <c r="AE204" s="12"/>
      <c r="AR204" s="223" t="s">
        <v>84</v>
      </c>
      <c r="AT204" s="224" t="s">
        <v>74</v>
      </c>
      <c r="AU204" s="224" t="s">
        <v>82</v>
      </c>
      <c r="AY204" s="223" t="s">
        <v>194</v>
      </c>
      <c r="BK204" s="225">
        <f>SUM(BK205:BK234)</f>
        <v>0</v>
      </c>
    </row>
    <row r="205" s="2" customFormat="1" ht="16.5" customHeight="1">
      <c r="A205" s="39"/>
      <c r="B205" s="40"/>
      <c r="C205" s="228" t="s">
        <v>449</v>
      </c>
      <c r="D205" s="228" t="s">
        <v>196</v>
      </c>
      <c r="E205" s="229" t="s">
        <v>921</v>
      </c>
      <c r="F205" s="230" t="s">
        <v>922</v>
      </c>
      <c r="G205" s="231" t="s">
        <v>252</v>
      </c>
      <c r="H205" s="232">
        <v>337.19600000000003</v>
      </c>
      <c r="I205" s="233"/>
      <c r="J205" s="234">
        <f>ROUND(I205*H205,2)</f>
        <v>0</v>
      </c>
      <c r="K205" s="230" t="s">
        <v>200</v>
      </c>
      <c r="L205" s="45"/>
      <c r="M205" s="235" t="s">
        <v>1</v>
      </c>
      <c r="N205" s="236" t="s">
        <v>40</v>
      </c>
      <c r="O205" s="92"/>
      <c r="P205" s="237">
        <f>O205*H205</f>
        <v>0</v>
      </c>
      <c r="Q205" s="237">
        <v>0</v>
      </c>
      <c r="R205" s="237">
        <f>Q205*H205</f>
        <v>0</v>
      </c>
      <c r="S205" s="237">
        <v>0</v>
      </c>
      <c r="T205" s="238">
        <f>S205*H205</f>
        <v>0</v>
      </c>
      <c r="U205" s="39"/>
      <c r="V205" s="39"/>
      <c r="W205" s="39"/>
      <c r="X205" s="39"/>
      <c r="Y205" s="39"/>
      <c r="Z205" s="39"/>
      <c r="AA205" s="39"/>
      <c r="AB205" s="39"/>
      <c r="AC205" s="39"/>
      <c r="AD205" s="39"/>
      <c r="AE205" s="39"/>
      <c r="AR205" s="239" t="s">
        <v>282</v>
      </c>
      <c r="AT205" s="239" t="s">
        <v>196</v>
      </c>
      <c r="AU205" s="239" t="s">
        <v>84</v>
      </c>
      <c r="AY205" s="18" t="s">
        <v>194</v>
      </c>
      <c r="BE205" s="240">
        <f>IF(N205="základní",J205,0)</f>
        <v>0</v>
      </c>
      <c r="BF205" s="240">
        <f>IF(N205="snížená",J205,0)</f>
        <v>0</v>
      </c>
      <c r="BG205" s="240">
        <f>IF(N205="zákl. přenesená",J205,0)</f>
        <v>0</v>
      </c>
      <c r="BH205" s="240">
        <f>IF(N205="sníž. přenesená",J205,0)</f>
        <v>0</v>
      </c>
      <c r="BI205" s="240">
        <f>IF(N205="nulová",J205,0)</f>
        <v>0</v>
      </c>
      <c r="BJ205" s="18" t="s">
        <v>82</v>
      </c>
      <c r="BK205" s="240">
        <f>ROUND(I205*H205,2)</f>
        <v>0</v>
      </c>
      <c r="BL205" s="18" t="s">
        <v>282</v>
      </c>
      <c r="BM205" s="239" t="s">
        <v>923</v>
      </c>
    </row>
    <row r="206" s="14" customFormat="1">
      <c r="A206" s="14"/>
      <c r="B206" s="252"/>
      <c r="C206" s="253"/>
      <c r="D206" s="243" t="s">
        <v>203</v>
      </c>
      <c r="E206" s="254" t="s">
        <v>1</v>
      </c>
      <c r="F206" s="255" t="s">
        <v>134</v>
      </c>
      <c r="G206" s="253"/>
      <c r="H206" s="256">
        <v>337.19600000000003</v>
      </c>
      <c r="I206" s="257"/>
      <c r="J206" s="253"/>
      <c r="K206" s="253"/>
      <c r="L206" s="258"/>
      <c r="M206" s="259"/>
      <c r="N206" s="260"/>
      <c r="O206" s="260"/>
      <c r="P206" s="260"/>
      <c r="Q206" s="260"/>
      <c r="R206" s="260"/>
      <c r="S206" s="260"/>
      <c r="T206" s="261"/>
      <c r="U206" s="14"/>
      <c r="V206" s="14"/>
      <c r="W206" s="14"/>
      <c r="X206" s="14"/>
      <c r="Y206" s="14"/>
      <c r="Z206" s="14"/>
      <c r="AA206" s="14"/>
      <c r="AB206" s="14"/>
      <c r="AC206" s="14"/>
      <c r="AD206" s="14"/>
      <c r="AE206" s="14"/>
      <c r="AT206" s="262" t="s">
        <v>203</v>
      </c>
      <c r="AU206" s="262" t="s">
        <v>84</v>
      </c>
      <c r="AV206" s="14" t="s">
        <v>84</v>
      </c>
      <c r="AW206" s="14" t="s">
        <v>32</v>
      </c>
      <c r="AX206" s="14" t="s">
        <v>82</v>
      </c>
      <c r="AY206" s="262" t="s">
        <v>194</v>
      </c>
    </row>
    <row r="207" s="2" customFormat="1" ht="16.5" customHeight="1">
      <c r="A207" s="39"/>
      <c r="B207" s="40"/>
      <c r="C207" s="228" t="s">
        <v>456</v>
      </c>
      <c r="D207" s="228" t="s">
        <v>196</v>
      </c>
      <c r="E207" s="229" t="s">
        <v>925</v>
      </c>
      <c r="F207" s="230" t="s">
        <v>926</v>
      </c>
      <c r="G207" s="231" t="s">
        <v>252</v>
      </c>
      <c r="H207" s="232">
        <v>337.19600000000003</v>
      </c>
      <c r="I207" s="233"/>
      <c r="J207" s="234">
        <f>ROUND(I207*H207,2)</f>
        <v>0</v>
      </c>
      <c r="K207" s="230" t="s">
        <v>200</v>
      </c>
      <c r="L207" s="45"/>
      <c r="M207" s="235" t="s">
        <v>1</v>
      </c>
      <c r="N207" s="236" t="s">
        <v>40</v>
      </c>
      <c r="O207" s="92"/>
      <c r="P207" s="237">
        <f>O207*H207</f>
        <v>0</v>
      </c>
      <c r="Q207" s="237">
        <v>0.00029999999999999997</v>
      </c>
      <c r="R207" s="237">
        <f>Q207*H207</f>
        <v>0.10115879999999999</v>
      </c>
      <c r="S207" s="237">
        <v>0</v>
      </c>
      <c r="T207" s="238">
        <f>S207*H207</f>
        <v>0</v>
      </c>
      <c r="U207" s="39"/>
      <c r="V207" s="39"/>
      <c r="W207" s="39"/>
      <c r="X207" s="39"/>
      <c r="Y207" s="39"/>
      <c r="Z207" s="39"/>
      <c r="AA207" s="39"/>
      <c r="AB207" s="39"/>
      <c r="AC207" s="39"/>
      <c r="AD207" s="39"/>
      <c r="AE207" s="39"/>
      <c r="AR207" s="239" t="s">
        <v>282</v>
      </c>
      <c r="AT207" s="239" t="s">
        <v>196</v>
      </c>
      <c r="AU207" s="239" t="s">
        <v>84</v>
      </c>
      <c r="AY207" s="18" t="s">
        <v>194</v>
      </c>
      <c r="BE207" s="240">
        <f>IF(N207="základní",J207,0)</f>
        <v>0</v>
      </c>
      <c r="BF207" s="240">
        <f>IF(N207="snížená",J207,0)</f>
        <v>0</v>
      </c>
      <c r="BG207" s="240">
        <f>IF(N207="zákl. přenesená",J207,0)</f>
        <v>0</v>
      </c>
      <c r="BH207" s="240">
        <f>IF(N207="sníž. přenesená",J207,0)</f>
        <v>0</v>
      </c>
      <c r="BI207" s="240">
        <f>IF(N207="nulová",J207,0)</f>
        <v>0</v>
      </c>
      <c r="BJ207" s="18" t="s">
        <v>82</v>
      </c>
      <c r="BK207" s="240">
        <f>ROUND(I207*H207,2)</f>
        <v>0</v>
      </c>
      <c r="BL207" s="18" t="s">
        <v>282</v>
      </c>
      <c r="BM207" s="239" t="s">
        <v>927</v>
      </c>
    </row>
    <row r="208" s="13" customFormat="1">
      <c r="A208" s="13"/>
      <c r="B208" s="241"/>
      <c r="C208" s="242"/>
      <c r="D208" s="243" t="s">
        <v>203</v>
      </c>
      <c r="E208" s="244" t="s">
        <v>1</v>
      </c>
      <c r="F208" s="245" t="s">
        <v>261</v>
      </c>
      <c r="G208" s="242"/>
      <c r="H208" s="244" t="s">
        <v>1</v>
      </c>
      <c r="I208" s="246"/>
      <c r="J208" s="242"/>
      <c r="K208" s="242"/>
      <c r="L208" s="247"/>
      <c r="M208" s="248"/>
      <c r="N208" s="249"/>
      <c r="O208" s="249"/>
      <c r="P208" s="249"/>
      <c r="Q208" s="249"/>
      <c r="R208" s="249"/>
      <c r="S208" s="249"/>
      <c r="T208" s="250"/>
      <c r="U208" s="13"/>
      <c r="V208" s="13"/>
      <c r="W208" s="13"/>
      <c r="X208" s="13"/>
      <c r="Y208" s="13"/>
      <c r="Z208" s="13"/>
      <c r="AA208" s="13"/>
      <c r="AB208" s="13"/>
      <c r="AC208" s="13"/>
      <c r="AD208" s="13"/>
      <c r="AE208" s="13"/>
      <c r="AT208" s="251" t="s">
        <v>203</v>
      </c>
      <c r="AU208" s="251" t="s">
        <v>84</v>
      </c>
      <c r="AV208" s="13" t="s">
        <v>82</v>
      </c>
      <c r="AW208" s="13" t="s">
        <v>32</v>
      </c>
      <c r="AX208" s="13" t="s">
        <v>75</v>
      </c>
      <c r="AY208" s="251" t="s">
        <v>194</v>
      </c>
    </row>
    <row r="209" s="14" customFormat="1">
      <c r="A209" s="14"/>
      <c r="B209" s="252"/>
      <c r="C209" s="253"/>
      <c r="D209" s="243" t="s">
        <v>203</v>
      </c>
      <c r="E209" s="254" t="s">
        <v>1</v>
      </c>
      <c r="F209" s="255" t="s">
        <v>2636</v>
      </c>
      <c r="G209" s="253"/>
      <c r="H209" s="256">
        <v>279.98000000000002</v>
      </c>
      <c r="I209" s="257"/>
      <c r="J209" s="253"/>
      <c r="K209" s="253"/>
      <c r="L209" s="258"/>
      <c r="M209" s="259"/>
      <c r="N209" s="260"/>
      <c r="O209" s="260"/>
      <c r="P209" s="260"/>
      <c r="Q209" s="260"/>
      <c r="R209" s="260"/>
      <c r="S209" s="260"/>
      <c r="T209" s="261"/>
      <c r="U209" s="14"/>
      <c r="V209" s="14"/>
      <c r="W209" s="14"/>
      <c r="X209" s="14"/>
      <c r="Y209" s="14"/>
      <c r="Z209" s="14"/>
      <c r="AA209" s="14"/>
      <c r="AB209" s="14"/>
      <c r="AC209" s="14"/>
      <c r="AD209" s="14"/>
      <c r="AE209" s="14"/>
      <c r="AT209" s="262" t="s">
        <v>203</v>
      </c>
      <c r="AU209" s="262" t="s">
        <v>84</v>
      </c>
      <c r="AV209" s="14" t="s">
        <v>84</v>
      </c>
      <c r="AW209" s="14" t="s">
        <v>32</v>
      </c>
      <c r="AX209" s="14" t="s">
        <v>75</v>
      </c>
      <c r="AY209" s="262" t="s">
        <v>194</v>
      </c>
    </row>
    <row r="210" s="14" customFormat="1">
      <c r="A210" s="14"/>
      <c r="B210" s="252"/>
      <c r="C210" s="253"/>
      <c r="D210" s="243" t="s">
        <v>203</v>
      </c>
      <c r="E210" s="254" t="s">
        <v>1</v>
      </c>
      <c r="F210" s="255" t="s">
        <v>2637</v>
      </c>
      <c r="G210" s="253"/>
      <c r="H210" s="256">
        <v>17.100000000000001</v>
      </c>
      <c r="I210" s="257"/>
      <c r="J210" s="253"/>
      <c r="K210" s="253"/>
      <c r="L210" s="258"/>
      <c r="M210" s="259"/>
      <c r="N210" s="260"/>
      <c r="O210" s="260"/>
      <c r="P210" s="260"/>
      <c r="Q210" s="260"/>
      <c r="R210" s="260"/>
      <c r="S210" s="260"/>
      <c r="T210" s="261"/>
      <c r="U210" s="14"/>
      <c r="V210" s="14"/>
      <c r="W210" s="14"/>
      <c r="X210" s="14"/>
      <c r="Y210" s="14"/>
      <c r="Z210" s="14"/>
      <c r="AA210" s="14"/>
      <c r="AB210" s="14"/>
      <c r="AC210" s="14"/>
      <c r="AD210" s="14"/>
      <c r="AE210" s="14"/>
      <c r="AT210" s="262" t="s">
        <v>203</v>
      </c>
      <c r="AU210" s="262" t="s">
        <v>84</v>
      </c>
      <c r="AV210" s="14" t="s">
        <v>84</v>
      </c>
      <c r="AW210" s="14" t="s">
        <v>32</v>
      </c>
      <c r="AX210" s="14" t="s">
        <v>75</v>
      </c>
      <c r="AY210" s="262" t="s">
        <v>194</v>
      </c>
    </row>
    <row r="211" s="14" customFormat="1">
      <c r="A211" s="14"/>
      <c r="B211" s="252"/>
      <c r="C211" s="253"/>
      <c r="D211" s="243" t="s">
        <v>203</v>
      </c>
      <c r="E211" s="254" t="s">
        <v>1</v>
      </c>
      <c r="F211" s="255" t="s">
        <v>2638</v>
      </c>
      <c r="G211" s="253"/>
      <c r="H211" s="256">
        <v>2.52</v>
      </c>
      <c r="I211" s="257"/>
      <c r="J211" s="253"/>
      <c r="K211" s="253"/>
      <c r="L211" s="258"/>
      <c r="M211" s="259"/>
      <c r="N211" s="260"/>
      <c r="O211" s="260"/>
      <c r="P211" s="260"/>
      <c r="Q211" s="260"/>
      <c r="R211" s="260"/>
      <c r="S211" s="260"/>
      <c r="T211" s="261"/>
      <c r="U211" s="14"/>
      <c r="V211" s="14"/>
      <c r="W211" s="14"/>
      <c r="X211" s="14"/>
      <c r="Y211" s="14"/>
      <c r="Z211" s="14"/>
      <c r="AA211" s="14"/>
      <c r="AB211" s="14"/>
      <c r="AC211" s="14"/>
      <c r="AD211" s="14"/>
      <c r="AE211" s="14"/>
      <c r="AT211" s="262" t="s">
        <v>203</v>
      </c>
      <c r="AU211" s="262" t="s">
        <v>84</v>
      </c>
      <c r="AV211" s="14" t="s">
        <v>84</v>
      </c>
      <c r="AW211" s="14" t="s">
        <v>32</v>
      </c>
      <c r="AX211" s="14" t="s">
        <v>75</v>
      </c>
      <c r="AY211" s="262" t="s">
        <v>194</v>
      </c>
    </row>
    <row r="212" s="14" customFormat="1">
      <c r="A212" s="14"/>
      <c r="B212" s="252"/>
      <c r="C212" s="253"/>
      <c r="D212" s="243" t="s">
        <v>203</v>
      </c>
      <c r="E212" s="254" t="s">
        <v>1</v>
      </c>
      <c r="F212" s="255" t="s">
        <v>2639</v>
      </c>
      <c r="G212" s="253"/>
      <c r="H212" s="256">
        <v>4.2080000000000002</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203</v>
      </c>
      <c r="AU212" s="262" t="s">
        <v>84</v>
      </c>
      <c r="AV212" s="14" t="s">
        <v>84</v>
      </c>
      <c r="AW212" s="14" t="s">
        <v>32</v>
      </c>
      <c r="AX212" s="14" t="s">
        <v>75</v>
      </c>
      <c r="AY212" s="262" t="s">
        <v>194</v>
      </c>
    </row>
    <row r="213" s="14" customFormat="1">
      <c r="A213" s="14"/>
      <c r="B213" s="252"/>
      <c r="C213" s="253"/>
      <c r="D213" s="243" t="s">
        <v>203</v>
      </c>
      <c r="E213" s="254" t="s">
        <v>1</v>
      </c>
      <c r="F213" s="255" t="s">
        <v>2640</v>
      </c>
      <c r="G213" s="253"/>
      <c r="H213" s="256">
        <v>0.56299999999999994</v>
      </c>
      <c r="I213" s="257"/>
      <c r="J213" s="253"/>
      <c r="K213" s="253"/>
      <c r="L213" s="258"/>
      <c r="M213" s="259"/>
      <c r="N213" s="260"/>
      <c r="O213" s="260"/>
      <c r="P213" s="260"/>
      <c r="Q213" s="260"/>
      <c r="R213" s="260"/>
      <c r="S213" s="260"/>
      <c r="T213" s="261"/>
      <c r="U213" s="14"/>
      <c r="V213" s="14"/>
      <c r="W213" s="14"/>
      <c r="X213" s="14"/>
      <c r="Y213" s="14"/>
      <c r="Z213" s="14"/>
      <c r="AA213" s="14"/>
      <c r="AB213" s="14"/>
      <c r="AC213" s="14"/>
      <c r="AD213" s="14"/>
      <c r="AE213" s="14"/>
      <c r="AT213" s="262" t="s">
        <v>203</v>
      </c>
      <c r="AU213" s="262" t="s">
        <v>84</v>
      </c>
      <c r="AV213" s="14" t="s">
        <v>84</v>
      </c>
      <c r="AW213" s="14" t="s">
        <v>32</v>
      </c>
      <c r="AX213" s="14" t="s">
        <v>75</v>
      </c>
      <c r="AY213" s="262" t="s">
        <v>194</v>
      </c>
    </row>
    <row r="214" s="14" customFormat="1">
      <c r="A214" s="14"/>
      <c r="B214" s="252"/>
      <c r="C214" s="253"/>
      <c r="D214" s="243" t="s">
        <v>203</v>
      </c>
      <c r="E214" s="254" t="s">
        <v>1</v>
      </c>
      <c r="F214" s="255" t="s">
        <v>2641</v>
      </c>
      <c r="G214" s="253"/>
      <c r="H214" s="256">
        <v>32.369999999999997</v>
      </c>
      <c r="I214" s="257"/>
      <c r="J214" s="253"/>
      <c r="K214" s="253"/>
      <c r="L214" s="258"/>
      <c r="M214" s="259"/>
      <c r="N214" s="260"/>
      <c r="O214" s="260"/>
      <c r="P214" s="260"/>
      <c r="Q214" s="260"/>
      <c r="R214" s="260"/>
      <c r="S214" s="260"/>
      <c r="T214" s="261"/>
      <c r="U214" s="14"/>
      <c r="V214" s="14"/>
      <c r="W214" s="14"/>
      <c r="X214" s="14"/>
      <c r="Y214" s="14"/>
      <c r="Z214" s="14"/>
      <c r="AA214" s="14"/>
      <c r="AB214" s="14"/>
      <c r="AC214" s="14"/>
      <c r="AD214" s="14"/>
      <c r="AE214" s="14"/>
      <c r="AT214" s="262" t="s">
        <v>203</v>
      </c>
      <c r="AU214" s="262" t="s">
        <v>84</v>
      </c>
      <c r="AV214" s="14" t="s">
        <v>84</v>
      </c>
      <c r="AW214" s="14" t="s">
        <v>32</v>
      </c>
      <c r="AX214" s="14" t="s">
        <v>75</v>
      </c>
      <c r="AY214" s="262" t="s">
        <v>194</v>
      </c>
    </row>
    <row r="215" s="14" customFormat="1">
      <c r="A215" s="14"/>
      <c r="B215" s="252"/>
      <c r="C215" s="253"/>
      <c r="D215" s="243" t="s">
        <v>203</v>
      </c>
      <c r="E215" s="254" t="s">
        <v>1</v>
      </c>
      <c r="F215" s="255" t="s">
        <v>752</v>
      </c>
      <c r="G215" s="253"/>
      <c r="H215" s="256">
        <v>0.45500000000000002</v>
      </c>
      <c r="I215" s="257"/>
      <c r="J215" s="253"/>
      <c r="K215" s="253"/>
      <c r="L215" s="258"/>
      <c r="M215" s="259"/>
      <c r="N215" s="260"/>
      <c r="O215" s="260"/>
      <c r="P215" s="260"/>
      <c r="Q215" s="260"/>
      <c r="R215" s="260"/>
      <c r="S215" s="260"/>
      <c r="T215" s="261"/>
      <c r="U215" s="14"/>
      <c r="V215" s="14"/>
      <c r="W215" s="14"/>
      <c r="X215" s="14"/>
      <c r="Y215" s="14"/>
      <c r="Z215" s="14"/>
      <c r="AA215" s="14"/>
      <c r="AB215" s="14"/>
      <c r="AC215" s="14"/>
      <c r="AD215" s="14"/>
      <c r="AE215" s="14"/>
      <c r="AT215" s="262" t="s">
        <v>203</v>
      </c>
      <c r="AU215" s="262" t="s">
        <v>84</v>
      </c>
      <c r="AV215" s="14" t="s">
        <v>84</v>
      </c>
      <c r="AW215" s="14" t="s">
        <v>32</v>
      </c>
      <c r="AX215" s="14" t="s">
        <v>75</v>
      </c>
      <c r="AY215" s="262" t="s">
        <v>194</v>
      </c>
    </row>
    <row r="216" s="16" customFormat="1">
      <c r="A216" s="16"/>
      <c r="B216" s="274"/>
      <c r="C216" s="275"/>
      <c r="D216" s="243" t="s">
        <v>203</v>
      </c>
      <c r="E216" s="276" t="s">
        <v>134</v>
      </c>
      <c r="F216" s="277" t="s">
        <v>214</v>
      </c>
      <c r="G216" s="275"/>
      <c r="H216" s="278">
        <v>337.19600000000003</v>
      </c>
      <c r="I216" s="279"/>
      <c r="J216" s="275"/>
      <c r="K216" s="275"/>
      <c r="L216" s="280"/>
      <c r="M216" s="281"/>
      <c r="N216" s="282"/>
      <c r="O216" s="282"/>
      <c r="P216" s="282"/>
      <c r="Q216" s="282"/>
      <c r="R216" s="282"/>
      <c r="S216" s="282"/>
      <c r="T216" s="283"/>
      <c r="U216" s="16"/>
      <c r="V216" s="16"/>
      <c r="W216" s="16"/>
      <c r="X216" s="16"/>
      <c r="Y216" s="16"/>
      <c r="Z216" s="16"/>
      <c r="AA216" s="16"/>
      <c r="AB216" s="16"/>
      <c r="AC216" s="16"/>
      <c r="AD216" s="16"/>
      <c r="AE216" s="16"/>
      <c r="AT216" s="284" t="s">
        <v>203</v>
      </c>
      <c r="AU216" s="284" t="s">
        <v>84</v>
      </c>
      <c r="AV216" s="16" t="s">
        <v>201</v>
      </c>
      <c r="AW216" s="16" t="s">
        <v>32</v>
      </c>
      <c r="AX216" s="16" t="s">
        <v>82</v>
      </c>
      <c r="AY216" s="284" t="s">
        <v>194</v>
      </c>
    </row>
    <row r="217" s="2" customFormat="1" ht="21.75" customHeight="1">
      <c r="A217" s="39"/>
      <c r="B217" s="40"/>
      <c r="C217" s="228" t="s">
        <v>462</v>
      </c>
      <c r="D217" s="228" t="s">
        <v>196</v>
      </c>
      <c r="E217" s="229" t="s">
        <v>931</v>
      </c>
      <c r="F217" s="230" t="s">
        <v>932</v>
      </c>
      <c r="G217" s="231" t="s">
        <v>252</v>
      </c>
      <c r="H217" s="232">
        <v>337.19600000000003</v>
      </c>
      <c r="I217" s="233"/>
      <c r="J217" s="234">
        <f>ROUND(I217*H217,2)</f>
        <v>0</v>
      </c>
      <c r="K217" s="230" t="s">
        <v>200</v>
      </c>
      <c r="L217" s="45"/>
      <c r="M217" s="235" t="s">
        <v>1</v>
      </c>
      <c r="N217" s="236" t="s">
        <v>40</v>
      </c>
      <c r="O217" s="92"/>
      <c r="P217" s="237">
        <f>O217*H217</f>
        <v>0</v>
      </c>
      <c r="Q217" s="237">
        <v>0.0045450000000000004</v>
      </c>
      <c r="R217" s="237">
        <f>Q217*H217</f>
        <v>1.5325558200000002</v>
      </c>
      <c r="S217" s="237">
        <v>0</v>
      </c>
      <c r="T217" s="238">
        <f>S217*H217</f>
        <v>0</v>
      </c>
      <c r="U217" s="39"/>
      <c r="V217" s="39"/>
      <c r="W217" s="39"/>
      <c r="X217" s="39"/>
      <c r="Y217" s="39"/>
      <c r="Z217" s="39"/>
      <c r="AA217" s="39"/>
      <c r="AB217" s="39"/>
      <c r="AC217" s="39"/>
      <c r="AD217" s="39"/>
      <c r="AE217" s="39"/>
      <c r="AR217" s="239" t="s">
        <v>282</v>
      </c>
      <c r="AT217" s="239" t="s">
        <v>196</v>
      </c>
      <c r="AU217" s="239" t="s">
        <v>84</v>
      </c>
      <c r="AY217" s="18" t="s">
        <v>194</v>
      </c>
      <c r="BE217" s="240">
        <f>IF(N217="základní",J217,0)</f>
        <v>0</v>
      </c>
      <c r="BF217" s="240">
        <f>IF(N217="snížená",J217,0)</f>
        <v>0</v>
      </c>
      <c r="BG217" s="240">
        <f>IF(N217="zákl. přenesená",J217,0)</f>
        <v>0</v>
      </c>
      <c r="BH217" s="240">
        <f>IF(N217="sníž. přenesená",J217,0)</f>
        <v>0</v>
      </c>
      <c r="BI217" s="240">
        <f>IF(N217="nulová",J217,0)</f>
        <v>0</v>
      </c>
      <c r="BJ217" s="18" t="s">
        <v>82</v>
      </c>
      <c r="BK217" s="240">
        <f>ROUND(I217*H217,2)</f>
        <v>0</v>
      </c>
      <c r="BL217" s="18" t="s">
        <v>282</v>
      </c>
      <c r="BM217" s="239" t="s">
        <v>933</v>
      </c>
    </row>
    <row r="218" s="14" customFormat="1">
      <c r="A218" s="14"/>
      <c r="B218" s="252"/>
      <c r="C218" s="253"/>
      <c r="D218" s="243" t="s">
        <v>203</v>
      </c>
      <c r="E218" s="254" t="s">
        <v>1</v>
      </c>
      <c r="F218" s="255" t="s">
        <v>134</v>
      </c>
      <c r="G218" s="253"/>
      <c r="H218" s="256">
        <v>337.19600000000003</v>
      </c>
      <c r="I218" s="257"/>
      <c r="J218" s="253"/>
      <c r="K218" s="253"/>
      <c r="L218" s="258"/>
      <c r="M218" s="259"/>
      <c r="N218" s="260"/>
      <c r="O218" s="260"/>
      <c r="P218" s="260"/>
      <c r="Q218" s="260"/>
      <c r="R218" s="260"/>
      <c r="S218" s="260"/>
      <c r="T218" s="261"/>
      <c r="U218" s="14"/>
      <c r="V218" s="14"/>
      <c r="W218" s="14"/>
      <c r="X218" s="14"/>
      <c r="Y218" s="14"/>
      <c r="Z218" s="14"/>
      <c r="AA218" s="14"/>
      <c r="AB218" s="14"/>
      <c r="AC218" s="14"/>
      <c r="AD218" s="14"/>
      <c r="AE218" s="14"/>
      <c r="AT218" s="262" t="s">
        <v>203</v>
      </c>
      <c r="AU218" s="262" t="s">
        <v>84</v>
      </c>
      <c r="AV218" s="14" t="s">
        <v>84</v>
      </c>
      <c r="AW218" s="14" t="s">
        <v>32</v>
      </c>
      <c r="AX218" s="14" t="s">
        <v>82</v>
      </c>
      <c r="AY218" s="262" t="s">
        <v>194</v>
      </c>
    </row>
    <row r="219" s="2" customFormat="1" ht="16.5" customHeight="1">
      <c r="A219" s="39"/>
      <c r="B219" s="40"/>
      <c r="C219" s="228" t="s">
        <v>467</v>
      </c>
      <c r="D219" s="228" t="s">
        <v>196</v>
      </c>
      <c r="E219" s="229" t="s">
        <v>935</v>
      </c>
      <c r="F219" s="230" t="s">
        <v>936</v>
      </c>
      <c r="G219" s="231" t="s">
        <v>252</v>
      </c>
      <c r="H219" s="232">
        <v>320.35599999999999</v>
      </c>
      <c r="I219" s="233"/>
      <c r="J219" s="234">
        <f>ROUND(I219*H219,2)</f>
        <v>0</v>
      </c>
      <c r="K219" s="230" t="s">
        <v>200</v>
      </c>
      <c r="L219" s="45"/>
      <c r="M219" s="235" t="s">
        <v>1</v>
      </c>
      <c r="N219" s="236" t="s">
        <v>40</v>
      </c>
      <c r="O219" s="92"/>
      <c r="P219" s="237">
        <f>O219*H219</f>
        <v>0</v>
      </c>
      <c r="Q219" s="237">
        <v>0</v>
      </c>
      <c r="R219" s="237">
        <f>Q219*H219</f>
        <v>0</v>
      </c>
      <c r="S219" s="237">
        <v>0.035299999999999998</v>
      </c>
      <c r="T219" s="238">
        <f>S219*H219</f>
        <v>11.3085668</v>
      </c>
      <c r="U219" s="39"/>
      <c r="V219" s="39"/>
      <c r="W219" s="39"/>
      <c r="X219" s="39"/>
      <c r="Y219" s="39"/>
      <c r="Z219" s="39"/>
      <c r="AA219" s="39"/>
      <c r="AB219" s="39"/>
      <c r="AC219" s="39"/>
      <c r="AD219" s="39"/>
      <c r="AE219" s="39"/>
      <c r="AR219" s="239" t="s">
        <v>282</v>
      </c>
      <c r="AT219" s="239" t="s">
        <v>196</v>
      </c>
      <c r="AU219" s="239" t="s">
        <v>84</v>
      </c>
      <c r="AY219" s="18" t="s">
        <v>194</v>
      </c>
      <c r="BE219" s="240">
        <f>IF(N219="základní",J219,0)</f>
        <v>0</v>
      </c>
      <c r="BF219" s="240">
        <f>IF(N219="snížená",J219,0)</f>
        <v>0</v>
      </c>
      <c r="BG219" s="240">
        <f>IF(N219="zákl. přenesená",J219,0)</f>
        <v>0</v>
      </c>
      <c r="BH219" s="240">
        <f>IF(N219="sníž. přenesená",J219,0)</f>
        <v>0</v>
      </c>
      <c r="BI219" s="240">
        <f>IF(N219="nulová",J219,0)</f>
        <v>0</v>
      </c>
      <c r="BJ219" s="18" t="s">
        <v>82</v>
      </c>
      <c r="BK219" s="240">
        <f>ROUND(I219*H219,2)</f>
        <v>0</v>
      </c>
      <c r="BL219" s="18" t="s">
        <v>282</v>
      </c>
      <c r="BM219" s="239" t="s">
        <v>937</v>
      </c>
    </row>
    <row r="220" s="13" customFormat="1">
      <c r="A220" s="13"/>
      <c r="B220" s="241"/>
      <c r="C220" s="242"/>
      <c r="D220" s="243" t="s">
        <v>203</v>
      </c>
      <c r="E220" s="244" t="s">
        <v>1</v>
      </c>
      <c r="F220" s="245" t="s">
        <v>204</v>
      </c>
      <c r="G220" s="242"/>
      <c r="H220" s="244" t="s">
        <v>1</v>
      </c>
      <c r="I220" s="246"/>
      <c r="J220" s="242"/>
      <c r="K220" s="242"/>
      <c r="L220" s="247"/>
      <c r="M220" s="248"/>
      <c r="N220" s="249"/>
      <c r="O220" s="249"/>
      <c r="P220" s="249"/>
      <c r="Q220" s="249"/>
      <c r="R220" s="249"/>
      <c r="S220" s="249"/>
      <c r="T220" s="250"/>
      <c r="U220" s="13"/>
      <c r="V220" s="13"/>
      <c r="W220" s="13"/>
      <c r="X220" s="13"/>
      <c r="Y220" s="13"/>
      <c r="Z220" s="13"/>
      <c r="AA220" s="13"/>
      <c r="AB220" s="13"/>
      <c r="AC220" s="13"/>
      <c r="AD220" s="13"/>
      <c r="AE220" s="13"/>
      <c r="AT220" s="251" t="s">
        <v>203</v>
      </c>
      <c r="AU220" s="251" t="s">
        <v>84</v>
      </c>
      <c r="AV220" s="13" t="s">
        <v>82</v>
      </c>
      <c r="AW220" s="13" t="s">
        <v>32</v>
      </c>
      <c r="AX220" s="13" t="s">
        <v>75</v>
      </c>
      <c r="AY220" s="251" t="s">
        <v>194</v>
      </c>
    </row>
    <row r="221" s="14" customFormat="1">
      <c r="A221" s="14"/>
      <c r="B221" s="252"/>
      <c r="C221" s="253"/>
      <c r="D221" s="243" t="s">
        <v>203</v>
      </c>
      <c r="E221" s="254" t="s">
        <v>1</v>
      </c>
      <c r="F221" s="255" t="s">
        <v>2636</v>
      </c>
      <c r="G221" s="253"/>
      <c r="H221" s="256">
        <v>279.98000000000002</v>
      </c>
      <c r="I221" s="257"/>
      <c r="J221" s="253"/>
      <c r="K221" s="253"/>
      <c r="L221" s="258"/>
      <c r="M221" s="259"/>
      <c r="N221" s="260"/>
      <c r="O221" s="260"/>
      <c r="P221" s="260"/>
      <c r="Q221" s="260"/>
      <c r="R221" s="260"/>
      <c r="S221" s="260"/>
      <c r="T221" s="261"/>
      <c r="U221" s="14"/>
      <c r="V221" s="14"/>
      <c r="W221" s="14"/>
      <c r="X221" s="14"/>
      <c r="Y221" s="14"/>
      <c r="Z221" s="14"/>
      <c r="AA221" s="14"/>
      <c r="AB221" s="14"/>
      <c r="AC221" s="14"/>
      <c r="AD221" s="14"/>
      <c r="AE221" s="14"/>
      <c r="AT221" s="262" t="s">
        <v>203</v>
      </c>
      <c r="AU221" s="262" t="s">
        <v>84</v>
      </c>
      <c r="AV221" s="14" t="s">
        <v>84</v>
      </c>
      <c r="AW221" s="14" t="s">
        <v>32</v>
      </c>
      <c r="AX221" s="14" t="s">
        <v>75</v>
      </c>
      <c r="AY221" s="262" t="s">
        <v>194</v>
      </c>
    </row>
    <row r="222" s="14" customFormat="1">
      <c r="A222" s="14"/>
      <c r="B222" s="252"/>
      <c r="C222" s="253"/>
      <c r="D222" s="243" t="s">
        <v>203</v>
      </c>
      <c r="E222" s="254" t="s">
        <v>1</v>
      </c>
      <c r="F222" s="255" t="s">
        <v>2638</v>
      </c>
      <c r="G222" s="253"/>
      <c r="H222" s="256">
        <v>2.52</v>
      </c>
      <c r="I222" s="257"/>
      <c r="J222" s="253"/>
      <c r="K222" s="253"/>
      <c r="L222" s="258"/>
      <c r="M222" s="259"/>
      <c r="N222" s="260"/>
      <c r="O222" s="260"/>
      <c r="P222" s="260"/>
      <c r="Q222" s="260"/>
      <c r="R222" s="260"/>
      <c r="S222" s="260"/>
      <c r="T222" s="261"/>
      <c r="U222" s="14"/>
      <c r="V222" s="14"/>
      <c r="W222" s="14"/>
      <c r="X222" s="14"/>
      <c r="Y222" s="14"/>
      <c r="Z222" s="14"/>
      <c r="AA222" s="14"/>
      <c r="AB222" s="14"/>
      <c r="AC222" s="14"/>
      <c r="AD222" s="14"/>
      <c r="AE222" s="14"/>
      <c r="AT222" s="262" t="s">
        <v>203</v>
      </c>
      <c r="AU222" s="262" t="s">
        <v>84</v>
      </c>
      <c r="AV222" s="14" t="s">
        <v>84</v>
      </c>
      <c r="AW222" s="14" t="s">
        <v>32</v>
      </c>
      <c r="AX222" s="14" t="s">
        <v>75</v>
      </c>
      <c r="AY222" s="262" t="s">
        <v>194</v>
      </c>
    </row>
    <row r="223" s="14" customFormat="1">
      <c r="A223" s="14"/>
      <c r="B223" s="252"/>
      <c r="C223" s="253"/>
      <c r="D223" s="243" t="s">
        <v>203</v>
      </c>
      <c r="E223" s="254" t="s">
        <v>1</v>
      </c>
      <c r="F223" s="255" t="s">
        <v>2639</v>
      </c>
      <c r="G223" s="253"/>
      <c r="H223" s="256">
        <v>4.2080000000000002</v>
      </c>
      <c r="I223" s="257"/>
      <c r="J223" s="253"/>
      <c r="K223" s="253"/>
      <c r="L223" s="258"/>
      <c r="M223" s="259"/>
      <c r="N223" s="260"/>
      <c r="O223" s="260"/>
      <c r="P223" s="260"/>
      <c r="Q223" s="260"/>
      <c r="R223" s="260"/>
      <c r="S223" s="260"/>
      <c r="T223" s="261"/>
      <c r="U223" s="14"/>
      <c r="V223" s="14"/>
      <c r="W223" s="14"/>
      <c r="X223" s="14"/>
      <c r="Y223" s="14"/>
      <c r="Z223" s="14"/>
      <c r="AA223" s="14"/>
      <c r="AB223" s="14"/>
      <c r="AC223" s="14"/>
      <c r="AD223" s="14"/>
      <c r="AE223" s="14"/>
      <c r="AT223" s="262" t="s">
        <v>203</v>
      </c>
      <c r="AU223" s="262" t="s">
        <v>84</v>
      </c>
      <c r="AV223" s="14" t="s">
        <v>84</v>
      </c>
      <c r="AW223" s="14" t="s">
        <v>32</v>
      </c>
      <c r="AX223" s="14" t="s">
        <v>75</v>
      </c>
      <c r="AY223" s="262" t="s">
        <v>194</v>
      </c>
    </row>
    <row r="224" s="14" customFormat="1">
      <c r="A224" s="14"/>
      <c r="B224" s="252"/>
      <c r="C224" s="253"/>
      <c r="D224" s="243" t="s">
        <v>203</v>
      </c>
      <c r="E224" s="254" t="s">
        <v>1</v>
      </c>
      <c r="F224" s="255" t="s">
        <v>2640</v>
      </c>
      <c r="G224" s="253"/>
      <c r="H224" s="256">
        <v>0.56299999999999994</v>
      </c>
      <c r="I224" s="257"/>
      <c r="J224" s="253"/>
      <c r="K224" s="253"/>
      <c r="L224" s="258"/>
      <c r="M224" s="259"/>
      <c r="N224" s="260"/>
      <c r="O224" s="260"/>
      <c r="P224" s="260"/>
      <c r="Q224" s="260"/>
      <c r="R224" s="260"/>
      <c r="S224" s="260"/>
      <c r="T224" s="261"/>
      <c r="U224" s="14"/>
      <c r="V224" s="14"/>
      <c r="W224" s="14"/>
      <c r="X224" s="14"/>
      <c r="Y224" s="14"/>
      <c r="Z224" s="14"/>
      <c r="AA224" s="14"/>
      <c r="AB224" s="14"/>
      <c r="AC224" s="14"/>
      <c r="AD224" s="14"/>
      <c r="AE224" s="14"/>
      <c r="AT224" s="262" t="s">
        <v>203</v>
      </c>
      <c r="AU224" s="262" t="s">
        <v>84</v>
      </c>
      <c r="AV224" s="14" t="s">
        <v>84</v>
      </c>
      <c r="AW224" s="14" t="s">
        <v>32</v>
      </c>
      <c r="AX224" s="14" t="s">
        <v>75</v>
      </c>
      <c r="AY224" s="262" t="s">
        <v>194</v>
      </c>
    </row>
    <row r="225" s="14" customFormat="1">
      <c r="A225" s="14"/>
      <c r="B225" s="252"/>
      <c r="C225" s="253"/>
      <c r="D225" s="243" t="s">
        <v>203</v>
      </c>
      <c r="E225" s="254" t="s">
        <v>1</v>
      </c>
      <c r="F225" s="255" t="s">
        <v>2642</v>
      </c>
      <c r="G225" s="253"/>
      <c r="H225" s="256">
        <v>32.630000000000003</v>
      </c>
      <c r="I225" s="257"/>
      <c r="J225" s="253"/>
      <c r="K225" s="253"/>
      <c r="L225" s="258"/>
      <c r="M225" s="259"/>
      <c r="N225" s="260"/>
      <c r="O225" s="260"/>
      <c r="P225" s="260"/>
      <c r="Q225" s="260"/>
      <c r="R225" s="260"/>
      <c r="S225" s="260"/>
      <c r="T225" s="261"/>
      <c r="U225" s="14"/>
      <c r="V225" s="14"/>
      <c r="W225" s="14"/>
      <c r="X225" s="14"/>
      <c r="Y225" s="14"/>
      <c r="Z225" s="14"/>
      <c r="AA225" s="14"/>
      <c r="AB225" s="14"/>
      <c r="AC225" s="14"/>
      <c r="AD225" s="14"/>
      <c r="AE225" s="14"/>
      <c r="AT225" s="262" t="s">
        <v>203</v>
      </c>
      <c r="AU225" s="262" t="s">
        <v>84</v>
      </c>
      <c r="AV225" s="14" t="s">
        <v>84</v>
      </c>
      <c r="AW225" s="14" t="s">
        <v>32</v>
      </c>
      <c r="AX225" s="14" t="s">
        <v>75</v>
      </c>
      <c r="AY225" s="262" t="s">
        <v>194</v>
      </c>
    </row>
    <row r="226" s="14" customFormat="1">
      <c r="A226" s="14"/>
      <c r="B226" s="252"/>
      <c r="C226" s="253"/>
      <c r="D226" s="243" t="s">
        <v>203</v>
      </c>
      <c r="E226" s="254" t="s">
        <v>1</v>
      </c>
      <c r="F226" s="255" t="s">
        <v>752</v>
      </c>
      <c r="G226" s="253"/>
      <c r="H226" s="256">
        <v>0.45500000000000002</v>
      </c>
      <c r="I226" s="257"/>
      <c r="J226" s="253"/>
      <c r="K226" s="253"/>
      <c r="L226" s="258"/>
      <c r="M226" s="259"/>
      <c r="N226" s="260"/>
      <c r="O226" s="260"/>
      <c r="P226" s="260"/>
      <c r="Q226" s="260"/>
      <c r="R226" s="260"/>
      <c r="S226" s="260"/>
      <c r="T226" s="261"/>
      <c r="U226" s="14"/>
      <c r="V226" s="14"/>
      <c r="W226" s="14"/>
      <c r="X226" s="14"/>
      <c r="Y226" s="14"/>
      <c r="Z226" s="14"/>
      <c r="AA226" s="14"/>
      <c r="AB226" s="14"/>
      <c r="AC226" s="14"/>
      <c r="AD226" s="14"/>
      <c r="AE226" s="14"/>
      <c r="AT226" s="262" t="s">
        <v>203</v>
      </c>
      <c r="AU226" s="262" t="s">
        <v>84</v>
      </c>
      <c r="AV226" s="14" t="s">
        <v>84</v>
      </c>
      <c r="AW226" s="14" t="s">
        <v>32</v>
      </c>
      <c r="AX226" s="14" t="s">
        <v>75</v>
      </c>
      <c r="AY226" s="262" t="s">
        <v>194</v>
      </c>
    </row>
    <row r="227" s="16" customFormat="1">
      <c r="A227" s="16"/>
      <c r="B227" s="274"/>
      <c r="C227" s="275"/>
      <c r="D227" s="243" t="s">
        <v>203</v>
      </c>
      <c r="E227" s="276" t="s">
        <v>1</v>
      </c>
      <c r="F227" s="277" t="s">
        <v>214</v>
      </c>
      <c r="G227" s="275"/>
      <c r="H227" s="278">
        <v>320.35599999999999</v>
      </c>
      <c r="I227" s="279"/>
      <c r="J227" s="275"/>
      <c r="K227" s="275"/>
      <c r="L227" s="280"/>
      <c r="M227" s="281"/>
      <c r="N227" s="282"/>
      <c r="O227" s="282"/>
      <c r="P227" s="282"/>
      <c r="Q227" s="282"/>
      <c r="R227" s="282"/>
      <c r="S227" s="282"/>
      <c r="T227" s="283"/>
      <c r="U227" s="16"/>
      <c r="V227" s="16"/>
      <c r="W227" s="16"/>
      <c r="X227" s="16"/>
      <c r="Y227" s="16"/>
      <c r="Z227" s="16"/>
      <c r="AA227" s="16"/>
      <c r="AB227" s="16"/>
      <c r="AC227" s="16"/>
      <c r="AD227" s="16"/>
      <c r="AE227" s="16"/>
      <c r="AT227" s="284" t="s">
        <v>203</v>
      </c>
      <c r="AU227" s="284" t="s">
        <v>84</v>
      </c>
      <c r="AV227" s="16" t="s">
        <v>201</v>
      </c>
      <c r="AW227" s="16" t="s">
        <v>32</v>
      </c>
      <c r="AX227" s="16" t="s">
        <v>82</v>
      </c>
      <c r="AY227" s="284" t="s">
        <v>194</v>
      </c>
    </row>
    <row r="228" s="2" customFormat="1" ht="37.8" customHeight="1">
      <c r="A228" s="39"/>
      <c r="B228" s="40"/>
      <c r="C228" s="228" t="s">
        <v>475</v>
      </c>
      <c r="D228" s="228" t="s">
        <v>196</v>
      </c>
      <c r="E228" s="229" t="s">
        <v>940</v>
      </c>
      <c r="F228" s="230" t="s">
        <v>941</v>
      </c>
      <c r="G228" s="231" t="s">
        <v>252</v>
      </c>
      <c r="H228" s="232">
        <v>337.19600000000003</v>
      </c>
      <c r="I228" s="233"/>
      <c r="J228" s="234">
        <f>ROUND(I228*H228,2)</f>
        <v>0</v>
      </c>
      <c r="K228" s="230" t="s">
        <v>641</v>
      </c>
      <c r="L228" s="45"/>
      <c r="M228" s="235" t="s">
        <v>1</v>
      </c>
      <c r="N228" s="236" t="s">
        <v>40</v>
      </c>
      <c r="O228" s="92"/>
      <c r="P228" s="237">
        <f>O228*H228</f>
        <v>0</v>
      </c>
      <c r="Q228" s="237">
        <v>0.0068900000000000003</v>
      </c>
      <c r="R228" s="237">
        <f>Q228*H228</f>
        <v>2.3232804400000004</v>
      </c>
      <c r="S228" s="237">
        <v>0</v>
      </c>
      <c r="T228" s="238">
        <f>S228*H228</f>
        <v>0</v>
      </c>
      <c r="U228" s="39"/>
      <c r="V228" s="39"/>
      <c r="W228" s="39"/>
      <c r="X228" s="39"/>
      <c r="Y228" s="39"/>
      <c r="Z228" s="39"/>
      <c r="AA228" s="39"/>
      <c r="AB228" s="39"/>
      <c r="AC228" s="39"/>
      <c r="AD228" s="39"/>
      <c r="AE228" s="39"/>
      <c r="AR228" s="239" t="s">
        <v>282</v>
      </c>
      <c r="AT228" s="239" t="s">
        <v>196</v>
      </c>
      <c r="AU228" s="239" t="s">
        <v>84</v>
      </c>
      <c r="AY228" s="18" t="s">
        <v>194</v>
      </c>
      <c r="BE228" s="240">
        <f>IF(N228="základní",J228,0)</f>
        <v>0</v>
      </c>
      <c r="BF228" s="240">
        <f>IF(N228="snížená",J228,0)</f>
        <v>0</v>
      </c>
      <c r="BG228" s="240">
        <f>IF(N228="zákl. přenesená",J228,0)</f>
        <v>0</v>
      </c>
      <c r="BH228" s="240">
        <f>IF(N228="sníž. přenesená",J228,0)</f>
        <v>0</v>
      </c>
      <c r="BI228" s="240">
        <f>IF(N228="nulová",J228,0)</f>
        <v>0</v>
      </c>
      <c r="BJ228" s="18" t="s">
        <v>82</v>
      </c>
      <c r="BK228" s="240">
        <f>ROUND(I228*H228,2)</f>
        <v>0</v>
      </c>
      <c r="BL228" s="18" t="s">
        <v>282</v>
      </c>
      <c r="BM228" s="239" t="s">
        <v>942</v>
      </c>
    </row>
    <row r="229" s="14" customFormat="1">
      <c r="A229" s="14"/>
      <c r="B229" s="252"/>
      <c r="C229" s="253"/>
      <c r="D229" s="243" t="s">
        <v>203</v>
      </c>
      <c r="E229" s="254" t="s">
        <v>1</v>
      </c>
      <c r="F229" s="255" t="s">
        <v>134</v>
      </c>
      <c r="G229" s="253"/>
      <c r="H229" s="256">
        <v>337.19600000000003</v>
      </c>
      <c r="I229" s="257"/>
      <c r="J229" s="253"/>
      <c r="K229" s="253"/>
      <c r="L229" s="258"/>
      <c r="M229" s="259"/>
      <c r="N229" s="260"/>
      <c r="O229" s="260"/>
      <c r="P229" s="260"/>
      <c r="Q229" s="260"/>
      <c r="R229" s="260"/>
      <c r="S229" s="260"/>
      <c r="T229" s="261"/>
      <c r="U229" s="14"/>
      <c r="V229" s="14"/>
      <c r="W229" s="14"/>
      <c r="X229" s="14"/>
      <c r="Y229" s="14"/>
      <c r="Z229" s="14"/>
      <c r="AA229" s="14"/>
      <c r="AB229" s="14"/>
      <c r="AC229" s="14"/>
      <c r="AD229" s="14"/>
      <c r="AE229" s="14"/>
      <c r="AT229" s="262" t="s">
        <v>203</v>
      </c>
      <c r="AU229" s="262" t="s">
        <v>84</v>
      </c>
      <c r="AV229" s="14" t="s">
        <v>84</v>
      </c>
      <c r="AW229" s="14" t="s">
        <v>32</v>
      </c>
      <c r="AX229" s="14" t="s">
        <v>82</v>
      </c>
      <c r="AY229" s="262" t="s">
        <v>194</v>
      </c>
    </row>
    <row r="230" s="2" customFormat="1" ht="37.8" customHeight="1">
      <c r="A230" s="39"/>
      <c r="B230" s="40"/>
      <c r="C230" s="285" t="s">
        <v>483</v>
      </c>
      <c r="D230" s="285" t="s">
        <v>244</v>
      </c>
      <c r="E230" s="286" t="s">
        <v>944</v>
      </c>
      <c r="F230" s="287" t="s">
        <v>945</v>
      </c>
      <c r="G230" s="288" t="s">
        <v>252</v>
      </c>
      <c r="H230" s="289">
        <v>370.916</v>
      </c>
      <c r="I230" s="290"/>
      <c r="J230" s="291">
        <f>ROUND(I230*H230,2)</f>
        <v>0</v>
      </c>
      <c r="K230" s="287" t="s">
        <v>641</v>
      </c>
      <c r="L230" s="292"/>
      <c r="M230" s="293" t="s">
        <v>1</v>
      </c>
      <c r="N230" s="294" t="s">
        <v>40</v>
      </c>
      <c r="O230" s="92"/>
      <c r="P230" s="237">
        <f>O230*H230</f>
        <v>0</v>
      </c>
      <c r="Q230" s="237">
        <v>0.019199999999999998</v>
      </c>
      <c r="R230" s="237">
        <f>Q230*H230</f>
        <v>7.1215871999999996</v>
      </c>
      <c r="S230" s="237">
        <v>0</v>
      </c>
      <c r="T230" s="238">
        <f>S230*H230</f>
        <v>0</v>
      </c>
      <c r="U230" s="39"/>
      <c r="V230" s="39"/>
      <c r="W230" s="39"/>
      <c r="X230" s="39"/>
      <c r="Y230" s="39"/>
      <c r="Z230" s="39"/>
      <c r="AA230" s="39"/>
      <c r="AB230" s="39"/>
      <c r="AC230" s="39"/>
      <c r="AD230" s="39"/>
      <c r="AE230" s="39"/>
      <c r="AR230" s="239" t="s">
        <v>444</v>
      </c>
      <c r="AT230" s="239" t="s">
        <v>244</v>
      </c>
      <c r="AU230" s="239" t="s">
        <v>84</v>
      </c>
      <c r="AY230" s="18" t="s">
        <v>194</v>
      </c>
      <c r="BE230" s="240">
        <f>IF(N230="základní",J230,0)</f>
        <v>0</v>
      </c>
      <c r="BF230" s="240">
        <f>IF(N230="snížená",J230,0)</f>
        <v>0</v>
      </c>
      <c r="BG230" s="240">
        <f>IF(N230="zákl. přenesená",J230,0)</f>
        <v>0</v>
      </c>
      <c r="BH230" s="240">
        <f>IF(N230="sníž. přenesená",J230,0)</f>
        <v>0</v>
      </c>
      <c r="BI230" s="240">
        <f>IF(N230="nulová",J230,0)</f>
        <v>0</v>
      </c>
      <c r="BJ230" s="18" t="s">
        <v>82</v>
      </c>
      <c r="BK230" s="240">
        <f>ROUND(I230*H230,2)</f>
        <v>0</v>
      </c>
      <c r="BL230" s="18" t="s">
        <v>282</v>
      </c>
      <c r="BM230" s="239" t="s">
        <v>946</v>
      </c>
    </row>
    <row r="231" s="14" customFormat="1">
      <c r="A231" s="14"/>
      <c r="B231" s="252"/>
      <c r="C231" s="253"/>
      <c r="D231" s="243" t="s">
        <v>203</v>
      </c>
      <c r="E231" s="253"/>
      <c r="F231" s="255" t="s">
        <v>2643</v>
      </c>
      <c r="G231" s="253"/>
      <c r="H231" s="256">
        <v>370.916</v>
      </c>
      <c r="I231" s="257"/>
      <c r="J231" s="253"/>
      <c r="K231" s="253"/>
      <c r="L231" s="258"/>
      <c r="M231" s="259"/>
      <c r="N231" s="260"/>
      <c r="O231" s="260"/>
      <c r="P231" s="260"/>
      <c r="Q231" s="260"/>
      <c r="R231" s="260"/>
      <c r="S231" s="260"/>
      <c r="T231" s="261"/>
      <c r="U231" s="14"/>
      <c r="V231" s="14"/>
      <c r="W231" s="14"/>
      <c r="X231" s="14"/>
      <c r="Y231" s="14"/>
      <c r="Z231" s="14"/>
      <c r="AA231" s="14"/>
      <c r="AB231" s="14"/>
      <c r="AC231" s="14"/>
      <c r="AD231" s="14"/>
      <c r="AE231" s="14"/>
      <c r="AT231" s="262" t="s">
        <v>203</v>
      </c>
      <c r="AU231" s="262" t="s">
        <v>84</v>
      </c>
      <c r="AV231" s="14" t="s">
        <v>84</v>
      </c>
      <c r="AW231" s="14" t="s">
        <v>4</v>
      </c>
      <c r="AX231" s="14" t="s">
        <v>82</v>
      </c>
      <c r="AY231" s="262" t="s">
        <v>194</v>
      </c>
    </row>
    <row r="232" s="2" customFormat="1" ht="24.15" customHeight="1">
      <c r="A232" s="39"/>
      <c r="B232" s="40"/>
      <c r="C232" s="228" t="s">
        <v>493</v>
      </c>
      <c r="D232" s="228" t="s">
        <v>196</v>
      </c>
      <c r="E232" s="229" t="s">
        <v>949</v>
      </c>
      <c r="F232" s="230" t="s">
        <v>950</v>
      </c>
      <c r="G232" s="231" t="s">
        <v>252</v>
      </c>
      <c r="H232" s="232">
        <v>337.19600000000003</v>
      </c>
      <c r="I232" s="233"/>
      <c r="J232" s="234">
        <f>ROUND(I232*H232,2)</f>
        <v>0</v>
      </c>
      <c r="K232" s="230" t="s">
        <v>200</v>
      </c>
      <c r="L232" s="45"/>
      <c r="M232" s="235" t="s">
        <v>1</v>
      </c>
      <c r="N232" s="236" t="s">
        <v>40</v>
      </c>
      <c r="O232" s="92"/>
      <c r="P232" s="237">
        <f>O232*H232</f>
        <v>0</v>
      </c>
      <c r="Q232" s="237">
        <v>0.0015</v>
      </c>
      <c r="R232" s="237">
        <f>Q232*H232</f>
        <v>0.50579400000000008</v>
      </c>
      <c r="S232" s="237">
        <v>0</v>
      </c>
      <c r="T232" s="238">
        <f>S232*H232</f>
        <v>0</v>
      </c>
      <c r="U232" s="39"/>
      <c r="V232" s="39"/>
      <c r="W232" s="39"/>
      <c r="X232" s="39"/>
      <c r="Y232" s="39"/>
      <c r="Z232" s="39"/>
      <c r="AA232" s="39"/>
      <c r="AB232" s="39"/>
      <c r="AC232" s="39"/>
      <c r="AD232" s="39"/>
      <c r="AE232" s="39"/>
      <c r="AR232" s="239" t="s">
        <v>282</v>
      </c>
      <c r="AT232" s="239" t="s">
        <v>196</v>
      </c>
      <c r="AU232" s="239" t="s">
        <v>84</v>
      </c>
      <c r="AY232" s="18" t="s">
        <v>194</v>
      </c>
      <c r="BE232" s="240">
        <f>IF(N232="základní",J232,0)</f>
        <v>0</v>
      </c>
      <c r="BF232" s="240">
        <f>IF(N232="snížená",J232,0)</f>
        <v>0</v>
      </c>
      <c r="BG232" s="240">
        <f>IF(N232="zákl. přenesená",J232,0)</f>
        <v>0</v>
      </c>
      <c r="BH232" s="240">
        <f>IF(N232="sníž. přenesená",J232,0)</f>
        <v>0</v>
      </c>
      <c r="BI232" s="240">
        <f>IF(N232="nulová",J232,0)</f>
        <v>0</v>
      </c>
      <c r="BJ232" s="18" t="s">
        <v>82</v>
      </c>
      <c r="BK232" s="240">
        <f>ROUND(I232*H232,2)</f>
        <v>0</v>
      </c>
      <c r="BL232" s="18" t="s">
        <v>282</v>
      </c>
      <c r="BM232" s="239" t="s">
        <v>951</v>
      </c>
    </row>
    <row r="233" s="14" customFormat="1">
      <c r="A233" s="14"/>
      <c r="B233" s="252"/>
      <c r="C233" s="253"/>
      <c r="D233" s="243" t="s">
        <v>203</v>
      </c>
      <c r="E233" s="254" t="s">
        <v>1</v>
      </c>
      <c r="F233" s="255" t="s">
        <v>134</v>
      </c>
      <c r="G233" s="253"/>
      <c r="H233" s="256">
        <v>337.19600000000003</v>
      </c>
      <c r="I233" s="257"/>
      <c r="J233" s="253"/>
      <c r="K233" s="253"/>
      <c r="L233" s="258"/>
      <c r="M233" s="259"/>
      <c r="N233" s="260"/>
      <c r="O233" s="260"/>
      <c r="P233" s="260"/>
      <c r="Q233" s="260"/>
      <c r="R233" s="260"/>
      <c r="S233" s="260"/>
      <c r="T233" s="261"/>
      <c r="U233" s="14"/>
      <c r="V233" s="14"/>
      <c r="W233" s="14"/>
      <c r="X233" s="14"/>
      <c r="Y233" s="14"/>
      <c r="Z233" s="14"/>
      <c r="AA233" s="14"/>
      <c r="AB233" s="14"/>
      <c r="AC233" s="14"/>
      <c r="AD233" s="14"/>
      <c r="AE233" s="14"/>
      <c r="AT233" s="262" t="s">
        <v>203</v>
      </c>
      <c r="AU233" s="262" t="s">
        <v>84</v>
      </c>
      <c r="AV233" s="14" t="s">
        <v>84</v>
      </c>
      <c r="AW233" s="14" t="s">
        <v>32</v>
      </c>
      <c r="AX233" s="14" t="s">
        <v>82</v>
      </c>
      <c r="AY233" s="262" t="s">
        <v>194</v>
      </c>
    </row>
    <row r="234" s="2" customFormat="1" ht="24.15" customHeight="1">
      <c r="A234" s="39"/>
      <c r="B234" s="40"/>
      <c r="C234" s="228" t="s">
        <v>497</v>
      </c>
      <c r="D234" s="228" t="s">
        <v>196</v>
      </c>
      <c r="E234" s="229" t="s">
        <v>953</v>
      </c>
      <c r="F234" s="230" t="s">
        <v>954</v>
      </c>
      <c r="G234" s="231" t="s">
        <v>691</v>
      </c>
      <c r="H234" s="299"/>
      <c r="I234" s="233"/>
      <c r="J234" s="234">
        <f>ROUND(I234*H234,2)</f>
        <v>0</v>
      </c>
      <c r="K234" s="230" t="s">
        <v>200</v>
      </c>
      <c r="L234" s="45"/>
      <c r="M234" s="235" t="s">
        <v>1</v>
      </c>
      <c r="N234" s="236" t="s">
        <v>40</v>
      </c>
      <c r="O234" s="92"/>
      <c r="P234" s="237">
        <f>O234*H234</f>
        <v>0</v>
      </c>
      <c r="Q234" s="237">
        <v>0</v>
      </c>
      <c r="R234" s="237">
        <f>Q234*H234</f>
        <v>0</v>
      </c>
      <c r="S234" s="237">
        <v>0</v>
      </c>
      <c r="T234" s="238">
        <f>S234*H234</f>
        <v>0</v>
      </c>
      <c r="U234" s="39"/>
      <c r="V234" s="39"/>
      <c r="W234" s="39"/>
      <c r="X234" s="39"/>
      <c r="Y234" s="39"/>
      <c r="Z234" s="39"/>
      <c r="AA234" s="39"/>
      <c r="AB234" s="39"/>
      <c r="AC234" s="39"/>
      <c r="AD234" s="39"/>
      <c r="AE234" s="39"/>
      <c r="AR234" s="239" t="s">
        <v>282</v>
      </c>
      <c r="AT234" s="239" t="s">
        <v>196</v>
      </c>
      <c r="AU234" s="239" t="s">
        <v>84</v>
      </c>
      <c r="AY234" s="18" t="s">
        <v>194</v>
      </c>
      <c r="BE234" s="240">
        <f>IF(N234="základní",J234,0)</f>
        <v>0</v>
      </c>
      <c r="BF234" s="240">
        <f>IF(N234="snížená",J234,0)</f>
        <v>0</v>
      </c>
      <c r="BG234" s="240">
        <f>IF(N234="zákl. přenesená",J234,0)</f>
        <v>0</v>
      </c>
      <c r="BH234" s="240">
        <f>IF(N234="sníž. přenesená",J234,0)</f>
        <v>0</v>
      </c>
      <c r="BI234" s="240">
        <f>IF(N234="nulová",J234,0)</f>
        <v>0</v>
      </c>
      <c r="BJ234" s="18" t="s">
        <v>82</v>
      </c>
      <c r="BK234" s="240">
        <f>ROUND(I234*H234,2)</f>
        <v>0</v>
      </c>
      <c r="BL234" s="18" t="s">
        <v>282</v>
      </c>
      <c r="BM234" s="239" t="s">
        <v>955</v>
      </c>
    </row>
    <row r="235" s="12" customFormat="1" ht="22.8" customHeight="1">
      <c r="A235" s="12"/>
      <c r="B235" s="212"/>
      <c r="C235" s="213"/>
      <c r="D235" s="214" t="s">
        <v>74</v>
      </c>
      <c r="E235" s="226" t="s">
        <v>2644</v>
      </c>
      <c r="F235" s="226" t="s">
        <v>2645</v>
      </c>
      <c r="G235" s="213"/>
      <c r="H235" s="213"/>
      <c r="I235" s="216"/>
      <c r="J235" s="227">
        <f>BK235</f>
        <v>0</v>
      </c>
      <c r="K235" s="213"/>
      <c r="L235" s="218"/>
      <c r="M235" s="219"/>
      <c r="N235" s="220"/>
      <c r="O235" s="220"/>
      <c r="P235" s="221">
        <f>SUM(P236:P256)</f>
        <v>0</v>
      </c>
      <c r="Q235" s="220"/>
      <c r="R235" s="221">
        <f>SUM(R236:R256)</f>
        <v>0.045509884750000007</v>
      </c>
      <c r="S235" s="220"/>
      <c r="T235" s="222">
        <f>SUM(T236:T256)</f>
        <v>0.00071999999999999994</v>
      </c>
      <c r="U235" s="12"/>
      <c r="V235" s="12"/>
      <c r="W235" s="12"/>
      <c r="X235" s="12"/>
      <c r="Y235" s="12"/>
      <c r="Z235" s="12"/>
      <c r="AA235" s="12"/>
      <c r="AB235" s="12"/>
      <c r="AC235" s="12"/>
      <c r="AD235" s="12"/>
      <c r="AE235" s="12"/>
      <c r="AR235" s="223" t="s">
        <v>84</v>
      </c>
      <c r="AT235" s="224" t="s">
        <v>74</v>
      </c>
      <c r="AU235" s="224" t="s">
        <v>82</v>
      </c>
      <c r="AY235" s="223" t="s">
        <v>194</v>
      </c>
      <c r="BK235" s="225">
        <f>SUM(BK236:BK256)</f>
        <v>0</v>
      </c>
    </row>
    <row r="236" s="2" customFormat="1" ht="16.5" customHeight="1">
      <c r="A236" s="39"/>
      <c r="B236" s="40"/>
      <c r="C236" s="228" t="s">
        <v>503</v>
      </c>
      <c r="D236" s="228" t="s">
        <v>196</v>
      </c>
      <c r="E236" s="229" t="s">
        <v>2646</v>
      </c>
      <c r="F236" s="230" t="s">
        <v>2647</v>
      </c>
      <c r="G236" s="231" t="s">
        <v>252</v>
      </c>
      <c r="H236" s="232">
        <v>8.8900000000000006</v>
      </c>
      <c r="I236" s="233"/>
      <c r="J236" s="234">
        <f>ROUND(I236*H236,2)</f>
        <v>0</v>
      </c>
      <c r="K236" s="230" t="s">
        <v>200</v>
      </c>
      <c r="L236" s="45"/>
      <c r="M236" s="235" t="s">
        <v>1</v>
      </c>
      <c r="N236" s="236" t="s">
        <v>40</v>
      </c>
      <c r="O236" s="92"/>
      <c r="P236" s="237">
        <f>O236*H236</f>
        <v>0</v>
      </c>
      <c r="Q236" s="237">
        <v>0</v>
      </c>
      <c r="R236" s="237">
        <f>Q236*H236</f>
        <v>0</v>
      </c>
      <c r="S236" s="237">
        <v>0</v>
      </c>
      <c r="T236" s="238">
        <f>S236*H236</f>
        <v>0</v>
      </c>
      <c r="U236" s="39"/>
      <c r="V236" s="39"/>
      <c r="W236" s="39"/>
      <c r="X236" s="39"/>
      <c r="Y236" s="39"/>
      <c r="Z236" s="39"/>
      <c r="AA236" s="39"/>
      <c r="AB236" s="39"/>
      <c r="AC236" s="39"/>
      <c r="AD236" s="39"/>
      <c r="AE236" s="39"/>
      <c r="AR236" s="239" t="s">
        <v>282</v>
      </c>
      <c r="AT236" s="239" t="s">
        <v>196</v>
      </c>
      <c r="AU236" s="239" t="s">
        <v>84</v>
      </c>
      <c r="AY236" s="18" t="s">
        <v>194</v>
      </c>
      <c r="BE236" s="240">
        <f>IF(N236="základní",J236,0)</f>
        <v>0</v>
      </c>
      <c r="BF236" s="240">
        <f>IF(N236="snížená",J236,0)</f>
        <v>0</v>
      </c>
      <c r="BG236" s="240">
        <f>IF(N236="zákl. přenesená",J236,0)</f>
        <v>0</v>
      </c>
      <c r="BH236" s="240">
        <f>IF(N236="sníž. přenesená",J236,0)</f>
        <v>0</v>
      </c>
      <c r="BI236" s="240">
        <f>IF(N236="nulová",J236,0)</f>
        <v>0</v>
      </c>
      <c r="BJ236" s="18" t="s">
        <v>82</v>
      </c>
      <c r="BK236" s="240">
        <f>ROUND(I236*H236,2)</f>
        <v>0</v>
      </c>
      <c r="BL236" s="18" t="s">
        <v>282</v>
      </c>
      <c r="BM236" s="239" t="s">
        <v>2648</v>
      </c>
    </row>
    <row r="237" s="13" customFormat="1">
      <c r="A237" s="13"/>
      <c r="B237" s="241"/>
      <c r="C237" s="242"/>
      <c r="D237" s="243" t="s">
        <v>203</v>
      </c>
      <c r="E237" s="244" t="s">
        <v>1</v>
      </c>
      <c r="F237" s="245" t="s">
        <v>254</v>
      </c>
      <c r="G237" s="242"/>
      <c r="H237" s="244" t="s">
        <v>1</v>
      </c>
      <c r="I237" s="246"/>
      <c r="J237" s="242"/>
      <c r="K237" s="242"/>
      <c r="L237" s="247"/>
      <c r="M237" s="248"/>
      <c r="N237" s="249"/>
      <c r="O237" s="249"/>
      <c r="P237" s="249"/>
      <c r="Q237" s="249"/>
      <c r="R237" s="249"/>
      <c r="S237" s="249"/>
      <c r="T237" s="250"/>
      <c r="U237" s="13"/>
      <c r="V237" s="13"/>
      <c r="W237" s="13"/>
      <c r="X237" s="13"/>
      <c r="Y237" s="13"/>
      <c r="Z237" s="13"/>
      <c r="AA237" s="13"/>
      <c r="AB237" s="13"/>
      <c r="AC237" s="13"/>
      <c r="AD237" s="13"/>
      <c r="AE237" s="13"/>
      <c r="AT237" s="251" t="s">
        <v>203</v>
      </c>
      <c r="AU237" s="251" t="s">
        <v>84</v>
      </c>
      <c r="AV237" s="13" t="s">
        <v>82</v>
      </c>
      <c r="AW237" s="13" t="s">
        <v>32</v>
      </c>
      <c r="AX237" s="13" t="s">
        <v>75</v>
      </c>
      <c r="AY237" s="251" t="s">
        <v>194</v>
      </c>
    </row>
    <row r="238" s="14" customFormat="1">
      <c r="A238" s="14"/>
      <c r="B238" s="252"/>
      <c r="C238" s="253"/>
      <c r="D238" s="243" t="s">
        <v>203</v>
      </c>
      <c r="E238" s="254" t="s">
        <v>1</v>
      </c>
      <c r="F238" s="255" t="s">
        <v>2649</v>
      </c>
      <c r="G238" s="253"/>
      <c r="H238" s="256">
        <v>8.8900000000000006</v>
      </c>
      <c r="I238" s="257"/>
      <c r="J238" s="253"/>
      <c r="K238" s="253"/>
      <c r="L238" s="258"/>
      <c r="M238" s="259"/>
      <c r="N238" s="260"/>
      <c r="O238" s="260"/>
      <c r="P238" s="260"/>
      <c r="Q238" s="260"/>
      <c r="R238" s="260"/>
      <c r="S238" s="260"/>
      <c r="T238" s="261"/>
      <c r="U238" s="14"/>
      <c r="V238" s="14"/>
      <c r="W238" s="14"/>
      <c r="X238" s="14"/>
      <c r="Y238" s="14"/>
      <c r="Z238" s="14"/>
      <c r="AA238" s="14"/>
      <c r="AB238" s="14"/>
      <c r="AC238" s="14"/>
      <c r="AD238" s="14"/>
      <c r="AE238" s="14"/>
      <c r="AT238" s="262" t="s">
        <v>203</v>
      </c>
      <c r="AU238" s="262" t="s">
        <v>84</v>
      </c>
      <c r="AV238" s="14" t="s">
        <v>84</v>
      </c>
      <c r="AW238" s="14" t="s">
        <v>32</v>
      </c>
      <c r="AX238" s="14" t="s">
        <v>75</v>
      </c>
      <c r="AY238" s="262" t="s">
        <v>194</v>
      </c>
    </row>
    <row r="239" s="16" customFormat="1">
      <c r="A239" s="16"/>
      <c r="B239" s="274"/>
      <c r="C239" s="275"/>
      <c r="D239" s="243" t="s">
        <v>203</v>
      </c>
      <c r="E239" s="276" t="s">
        <v>2585</v>
      </c>
      <c r="F239" s="277" t="s">
        <v>214</v>
      </c>
      <c r="G239" s="275"/>
      <c r="H239" s="278">
        <v>8.8900000000000006</v>
      </c>
      <c r="I239" s="279"/>
      <c r="J239" s="275"/>
      <c r="K239" s="275"/>
      <c r="L239" s="280"/>
      <c r="M239" s="281"/>
      <c r="N239" s="282"/>
      <c r="O239" s="282"/>
      <c r="P239" s="282"/>
      <c r="Q239" s="282"/>
      <c r="R239" s="282"/>
      <c r="S239" s="282"/>
      <c r="T239" s="283"/>
      <c r="U239" s="16"/>
      <c r="V239" s="16"/>
      <c r="W239" s="16"/>
      <c r="X239" s="16"/>
      <c r="Y239" s="16"/>
      <c r="Z239" s="16"/>
      <c r="AA239" s="16"/>
      <c r="AB239" s="16"/>
      <c r="AC239" s="16"/>
      <c r="AD239" s="16"/>
      <c r="AE239" s="16"/>
      <c r="AT239" s="284" t="s">
        <v>203</v>
      </c>
      <c r="AU239" s="284" t="s">
        <v>84</v>
      </c>
      <c r="AV239" s="16" t="s">
        <v>201</v>
      </c>
      <c r="AW239" s="16" t="s">
        <v>32</v>
      </c>
      <c r="AX239" s="16" t="s">
        <v>82</v>
      </c>
      <c r="AY239" s="284" t="s">
        <v>194</v>
      </c>
    </row>
    <row r="240" s="2" customFormat="1" ht="24.15" customHeight="1">
      <c r="A240" s="39"/>
      <c r="B240" s="40"/>
      <c r="C240" s="228" t="s">
        <v>508</v>
      </c>
      <c r="D240" s="228" t="s">
        <v>196</v>
      </c>
      <c r="E240" s="229" t="s">
        <v>2650</v>
      </c>
      <c r="F240" s="230" t="s">
        <v>2651</v>
      </c>
      <c r="G240" s="231" t="s">
        <v>252</v>
      </c>
      <c r="H240" s="232">
        <v>8.8900000000000006</v>
      </c>
      <c r="I240" s="233"/>
      <c r="J240" s="234">
        <f>ROUND(I240*H240,2)</f>
        <v>0</v>
      </c>
      <c r="K240" s="230" t="s">
        <v>200</v>
      </c>
      <c r="L240" s="45"/>
      <c r="M240" s="235" t="s">
        <v>1</v>
      </c>
      <c r="N240" s="236" t="s">
        <v>40</v>
      </c>
      <c r="O240" s="92"/>
      <c r="P240" s="237">
        <f>O240*H240</f>
        <v>0</v>
      </c>
      <c r="Q240" s="237">
        <v>3.3000000000000003E-05</v>
      </c>
      <c r="R240" s="237">
        <f>Q240*H240</f>
        <v>0.00029337000000000005</v>
      </c>
      <c r="S240" s="237">
        <v>0</v>
      </c>
      <c r="T240" s="238">
        <f>S240*H240</f>
        <v>0</v>
      </c>
      <c r="U240" s="39"/>
      <c r="V240" s="39"/>
      <c r="W240" s="39"/>
      <c r="X240" s="39"/>
      <c r="Y240" s="39"/>
      <c r="Z240" s="39"/>
      <c r="AA240" s="39"/>
      <c r="AB240" s="39"/>
      <c r="AC240" s="39"/>
      <c r="AD240" s="39"/>
      <c r="AE240" s="39"/>
      <c r="AR240" s="239" t="s">
        <v>282</v>
      </c>
      <c r="AT240" s="239" t="s">
        <v>196</v>
      </c>
      <c r="AU240" s="239" t="s">
        <v>84</v>
      </c>
      <c r="AY240" s="18" t="s">
        <v>194</v>
      </c>
      <c r="BE240" s="240">
        <f>IF(N240="základní",J240,0)</f>
        <v>0</v>
      </c>
      <c r="BF240" s="240">
        <f>IF(N240="snížená",J240,0)</f>
        <v>0</v>
      </c>
      <c r="BG240" s="240">
        <f>IF(N240="zákl. přenesená",J240,0)</f>
        <v>0</v>
      </c>
      <c r="BH240" s="240">
        <f>IF(N240="sníž. přenesená",J240,0)</f>
        <v>0</v>
      </c>
      <c r="BI240" s="240">
        <f>IF(N240="nulová",J240,0)</f>
        <v>0</v>
      </c>
      <c r="BJ240" s="18" t="s">
        <v>82</v>
      </c>
      <c r="BK240" s="240">
        <f>ROUND(I240*H240,2)</f>
        <v>0</v>
      </c>
      <c r="BL240" s="18" t="s">
        <v>282</v>
      </c>
      <c r="BM240" s="239" t="s">
        <v>2652</v>
      </c>
    </row>
    <row r="241" s="14" customFormat="1">
      <c r="A241" s="14"/>
      <c r="B241" s="252"/>
      <c r="C241" s="253"/>
      <c r="D241" s="243" t="s">
        <v>203</v>
      </c>
      <c r="E241" s="254" t="s">
        <v>1</v>
      </c>
      <c r="F241" s="255" t="s">
        <v>2585</v>
      </c>
      <c r="G241" s="253"/>
      <c r="H241" s="256">
        <v>8.8900000000000006</v>
      </c>
      <c r="I241" s="257"/>
      <c r="J241" s="253"/>
      <c r="K241" s="253"/>
      <c r="L241" s="258"/>
      <c r="M241" s="259"/>
      <c r="N241" s="260"/>
      <c r="O241" s="260"/>
      <c r="P241" s="260"/>
      <c r="Q241" s="260"/>
      <c r="R241" s="260"/>
      <c r="S241" s="260"/>
      <c r="T241" s="261"/>
      <c r="U241" s="14"/>
      <c r="V241" s="14"/>
      <c r="W241" s="14"/>
      <c r="X241" s="14"/>
      <c r="Y241" s="14"/>
      <c r="Z241" s="14"/>
      <c r="AA241" s="14"/>
      <c r="AB241" s="14"/>
      <c r="AC241" s="14"/>
      <c r="AD241" s="14"/>
      <c r="AE241" s="14"/>
      <c r="AT241" s="262" t="s">
        <v>203</v>
      </c>
      <c r="AU241" s="262" t="s">
        <v>84</v>
      </c>
      <c r="AV241" s="14" t="s">
        <v>84</v>
      </c>
      <c r="AW241" s="14" t="s">
        <v>32</v>
      </c>
      <c r="AX241" s="14" t="s">
        <v>82</v>
      </c>
      <c r="AY241" s="262" t="s">
        <v>194</v>
      </c>
    </row>
    <row r="242" s="2" customFormat="1" ht="24.15" customHeight="1">
      <c r="A242" s="39"/>
      <c r="B242" s="40"/>
      <c r="C242" s="228" t="s">
        <v>514</v>
      </c>
      <c r="D242" s="228" t="s">
        <v>196</v>
      </c>
      <c r="E242" s="229" t="s">
        <v>2653</v>
      </c>
      <c r="F242" s="230" t="s">
        <v>2654</v>
      </c>
      <c r="G242" s="231" t="s">
        <v>252</v>
      </c>
      <c r="H242" s="232">
        <v>8.8900000000000006</v>
      </c>
      <c r="I242" s="233"/>
      <c r="J242" s="234">
        <f>ROUND(I242*H242,2)</f>
        <v>0</v>
      </c>
      <c r="K242" s="230" t="s">
        <v>200</v>
      </c>
      <c r="L242" s="45"/>
      <c r="M242" s="235" t="s">
        <v>1</v>
      </c>
      <c r="N242" s="236" t="s">
        <v>40</v>
      </c>
      <c r="O242" s="92"/>
      <c r="P242" s="237">
        <f>O242*H242</f>
        <v>0</v>
      </c>
      <c r="Q242" s="237">
        <v>0.0045450000000000004</v>
      </c>
      <c r="R242" s="237">
        <f>Q242*H242</f>
        <v>0.040405050000000005</v>
      </c>
      <c r="S242" s="237">
        <v>0</v>
      </c>
      <c r="T242" s="238">
        <f>S242*H242</f>
        <v>0</v>
      </c>
      <c r="U242" s="39"/>
      <c r="V242" s="39"/>
      <c r="W242" s="39"/>
      <c r="X242" s="39"/>
      <c r="Y242" s="39"/>
      <c r="Z242" s="39"/>
      <c r="AA242" s="39"/>
      <c r="AB242" s="39"/>
      <c r="AC242" s="39"/>
      <c r="AD242" s="39"/>
      <c r="AE242" s="39"/>
      <c r="AR242" s="239" t="s">
        <v>282</v>
      </c>
      <c r="AT242" s="239" t="s">
        <v>196</v>
      </c>
      <c r="AU242" s="239" t="s">
        <v>84</v>
      </c>
      <c r="AY242" s="18" t="s">
        <v>194</v>
      </c>
      <c r="BE242" s="240">
        <f>IF(N242="základní",J242,0)</f>
        <v>0</v>
      </c>
      <c r="BF242" s="240">
        <f>IF(N242="snížená",J242,0)</f>
        <v>0</v>
      </c>
      <c r="BG242" s="240">
        <f>IF(N242="zákl. přenesená",J242,0)</f>
        <v>0</v>
      </c>
      <c r="BH242" s="240">
        <f>IF(N242="sníž. přenesená",J242,0)</f>
        <v>0</v>
      </c>
      <c r="BI242" s="240">
        <f>IF(N242="nulová",J242,0)</f>
        <v>0</v>
      </c>
      <c r="BJ242" s="18" t="s">
        <v>82</v>
      </c>
      <c r="BK242" s="240">
        <f>ROUND(I242*H242,2)</f>
        <v>0</v>
      </c>
      <c r="BL242" s="18" t="s">
        <v>282</v>
      </c>
      <c r="BM242" s="239" t="s">
        <v>2655</v>
      </c>
    </row>
    <row r="243" s="14" customFormat="1">
      <c r="A243" s="14"/>
      <c r="B243" s="252"/>
      <c r="C243" s="253"/>
      <c r="D243" s="243" t="s">
        <v>203</v>
      </c>
      <c r="E243" s="254" t="s">
        <v>1</v>
      </c>
      <c r="F243" s="255" t="s">
        <v>2585</v>
      </c>
      <c r="G243" s="253"/>
      <c r="H243" s="256">
        <v>8.8900000000000006</v>
      </c>
      <c r="I243" s="257"/>
      <c r="J243" s="253"/>
      <c r="K243" s="253"/>
      <c r="L243" s="258"/>
      <c r="M243" s="259"/>
      <c r="N243" s="260"/>
      <c r="O243" s="260"/>
      <c r="P243" s="260"/>
      <c r="Q243" s="260"/>
      <c r="R243" s="260"/>
      <c r="S243" s="260"/>
      <c r="T243" s="261"/>
      <c r="U243" s="14"/>
      <c r="V243" s="14"/>
      <c r="W243" s="14"/>
      <c r="X243" s="14"/>
      <c r="Y243" s="14"/>
      <c r="Z243" s="14"/>
      <c r="AA243" s="14"/>
      <c r="AB243" s="14"/>
      <c r="AC243" s="14"/>
      <c r="AD243" s="14"/>
      <c r="AE243" s="14"/>
      <c r="AT243" s="262" t="s">
        <v>203</v>
      </c>
      <c r="AU243" s="262" t="s">
        <v>84</v>
      </c>
      <c r="AV243" s="14" t="s">
        <v>84</v>
      </c>
      <c r="AW243" s="14" t="s">
        <v>32</v>
      </c>
      <c r="AX243" s="14" t="s">
        <v>82</v>
      </c>
      <c r="AY243" s="262" t="s">
        <v>194</v>
      </c>
    </row>
    <row r="244" s="2" customFormat="1" ht="24.15" customHeight="1">
      <c r="A244" s="39"/>
      <c r="B244" s="40"/>
      <c r="C244" s="228" t="s">
        <v>519</v>
      </c>
      <c r="D244" s="228" t="s">
        <v>196</v>
      </c>
      <c r="E244" s="229" t="s">
        <v>2656</v>
      </c>
      <c r="F244" s="230" t="s">
        <v>2657</v>
      </c>
      <c r="G244" s="231" t="s">
        <v>1251</v>
      </c>
      <c r="H244" s="232">
        <v>1</v>
      </c>
      <c r="I244" s="233"/>
      <c r="J244" s="234">
        <f>ROUND(I244*H244,2)</f>
        <v>0</v>
      </c>
      <c r="K244" s="230" t="s">
        <v>296</v>
      </c>
      <c r="L244" s="45"/>
      <c r="M244" s="235" t="s">
        <v>1</v>
      </c>
      <c r="N244" s="236" t="s">
        <v>40</v>
      </c>
      <c r="O244" s="92"/>
      <c r="P244" s="237">
        <f>O244*H244</f>
        <v>0</v>
      </c>
      <c r="Q244" s="237">
        <v>0.00029999999999999997</v>
      </c>
      <c r="R244" s="237">
        <f>Q244*H244</f>
        <v>0.00029999999999999997</v>
      </c>
      <c r="S244" s="237">
        <v>0</v>
      </c>
      <c r="T244" s="238">
        <f>S244*H244</f>
        <v>0</v>
      </c>
      <c r="U244" s="39"/>
      <c r="V244" s="39"/>
      <c r="W244" s="39"/>
      <c r="X244" s="39"/>
      <c r="Y244" s="39"/>
      <c r="Z244" s="39"/>
      <c r="AA244" s="39"/>
      <c r="AB244" s="39"/>
      <c r="AC244" s="39"/>
      <c r="AD244" s="39"/>
      <c r="AE244" s="39"/>
      <c r="AR244" s="239" t="s">
        <v>282</v>
      </c>
      <c r="AT244" s="239" t="s">
        <v>196</v>
      </c>
      <c r="AU244" s="239" t="s">
        <v>84</v>
      </c>
      <c r="AY244" s="18" t="s">
        <v>194</v>
      </c>
      <c r="BE244" s="240">
        <f>IF(N244="základní",J244,0)</f>
        <v>0</v>
      </c>
      <c r="BF244" s="240">
        <f>IF(N244="snížená",J244,0)</f>
        <v>0</v>
      </c>
      <c r="BG244" s="240">
        <f>IF(N244="zákl. přenesená",J244,0)</f>
        <v>0</v>
      </c>
      <c r="BH244" s="240">
        <f>IF(N244="sníž. přenesená",J244,0)</f>
        <v>0</v>
      </c>
      <c r="BI244" s="240">
        <f>IF(N244="nulová",J244,0)</f>
        <v>0</v>
      </c>
      <c r="BJ244" s="18" t="s">
        <v>82</v>
      </c>
      <c r="BK244" s="240">
        <f>ROUND(I244*H244,2)</f>
        <v>0</v>
      </c>
      <c r="BL244" s="18" t="s">
        <v>282</v>
      </c>
      <c r="BM244" s="239" t="s">
        <v>2658</v>
      </c>
    </row>
    <row r="245" s="2" customFormat="1" ht="21.75" customHeight="1">
      <c r="A245" s="39"/>
      <c r="B245" s="40"/>
      <c r="C245" s="228" t="s">
        <v>523</v>
      </c>
      <c r="D245" s="228" t="s">
        <v>196</v>
      </c>
      <c r="E245" s="229" t="s">
        <v>2659</v>
      </c>
      <c r="F245" s="230" t="s">
        <v>2660</v>
      </c>
      <c r="G245" s="231" t="s">
        <v>301</v>
      </c>
      <c r="H245" s="232">
        <v>2.3999999999999999</v>
      </c>
      <c r="I245" s="233"/>
      <c r="J245" s="234">
        <f>ROUND(I245*H245,2)</f>
        <v>0</v>
      </c>
      <c r="K245" s="230" t="s">
        <v>200</v>
      </c>
      <c r="L245" s="45"/>
      <c r="M245" s="235" t="s">
        <v>1</v>
      </c>
      <c r="N245" s="236" t="s">
        <v>40</v>
      </c>
      <c r="O245" s="92"/>
      <c r="P245" s="237">
        <f>O245*H245</f>
        <v>0</v>
      </c>
      <c r="Q245" s="237">
        <v>0</v>
      </c>
      <c r="R245" s="237">
        <f>Q245*H245</f>
        <v>0</v>
      </c>
      <c r="S245" s="237">
        <v>0.00029999999999999997</v>
      </c>
      <c r="T245" s="238">
        <f>S245*H245</f>
        <v>0.00071999999999999994</v>
      </c>
      <c r="U245" s="39"/>
      <c r="V245" s="39"/>
      <c r="W245" s="39"/>
      <c r="X245" s="39"/>
      <c r="Y245" s="39"/>
      <c r="Z245" s="39"/>
      <c r="AA245" s="39"/>
      <c r="AB245" s="39"/>
      <c r="AC245" s="39"/>
      <c r="AD245" s="39"/>
      <c r="AE245" s="39"/>
      <c r="AR245" s="239" t="s">
        <v>282</v>
      </c>
      <c r="AT245" s="239" t="s">
        <v>196</v>
      </c>
      <c r="AU245" s="239" t="s">
        <v>84</v>
      </c>
      <c r="AY245" s="18" t="s">
        <v>194</v>
      </c>
      <c r="BE245" s="240">
        <f>IF(N245="základní",J245,0)</f>
        <v>0</v>
      </c>
      <c r="BF245" s="240">
        <f>IF(N245="snížená",J245,0)</f>
        <v>0</v>
      </c>
      <c r="BG245" s="240">
        <f>IF(N245="zákl. přenesená",J245,0)</f>
        <v>0</v>
      </c>
      <c r="BH245" s="240">
        <f>IF(N245="sníž. přenesená",J245,0)</f>
        <v>0</v>
      </c>
      <c r="BI245" s="240">
        <f>IF(N245="nulová",J245,0)</f>
        <v>0</v>
      </c>
      <c r="BJ245" s="18" t="s">
        <v>82</v>
      </c>
      <c r="BK245" s="240">
        <f>ROUND(I245*H245,2)</f>
        <v>0</v>
      </c>
      <c r="BL245" s="18" t="s">
        <v>282</v>
      </c>
      <c r="BM245" s="239" t="s">
        <v>2661</v>
      </c>
    </row>
    <row r="246" s="13" customFormat="1">
      <c r="A246" s="13"/>
      <c r="B246" s="241"/>
      <c r="C246" s="242"/>
      <c r="D246" s="243" t="s">
        <v>203</v>
      </c>
      <c r="E246" s="244" t="s">
        <v>1</v>
      </c>
      <c r="F246" s="245" t="s">
        <v>261</v>
      </c>
      <c r="G246" s="242"/>
      <c r="H246" s="244" t="s">
        <v>1</v>
      </c>
      <c r="I246" s="246"/>
      <c r="J246" s="242"/>
      <c r="K246" s="242"/>
      <c r="L246" s="247"/>
      <c r="M246" s="248"/>
      <c r="N246" s="249"/>
      <c r="O246" s="249"/>
      <c r="P246" s="249"/>
      <c r="Q246" s="249"/>
      <c r="R246" s="249"/>
      <c r="S246" s="249"/>
      <c r="T246" s="250"/>
      <c r="U246" s="13"/>
      <c r="V246" s="13"/>
      <c r="W246" s="13"/>
      <c r="X246" s="13"/>
      <c r="Y246" s="13"/>
      <c r="Z246" s="13"/>
      <c r="AA246" s="13"/>
      <c r="AB246" s="13"/>
      <c r="AC246" s="13"/>
      <c r="AD246" s="13"/>
      <c r="AE246" s="13"/>
      <c r="AT246" s="251" t="s">
        <v>203</v>
      </c>
      <c r="AU246" s="251" t="s">
        <v>84</v>
      </c>
      <c r="AV246" s="13" t="s">
        <v>82</v>
      </c>
      <c r="AW246" s="13" t="s">
        <v>32</v>
      </c>
      <c r="AX246" s="13" t="s">
        <v>75</v>
      </c>
      <c r="AY246" s="251" t="s">
        <v>194</v>
      </c>
    </row>
    <row r="247" s="14" customFormat="1">
      <c r="A247" s="14"/>
      <c r="B247" s="252"/>
      <c r="C247" s="253"/>
      <c r="D247" s="243" t="s">
        <v>203</v>
      </c>
      <c r="E247" s="254" t="s">
        <v>1</v>
      </c>
      <c r="F247" s="255" t="s">
        <v>2662</v>
      </c>
      <c r="G247" s="253"/>
      <c r="H247" s="256">
        <v>2.3999999999999999</v>
      </c>
      <c r="I247" s="257"/>
      <c r="J247" s="253"/>
      <c r="K247" s="253"/>
      <c r="L247" s="258"/>
      <c r="M247" s="259"/>
      <c r="N247" s="260"/>
      <c r="O247" s="260"/>
      <c r="P247" s="260"/>
      <c r="Q247" s="260"/>
      <c r="R247" s="260"/>
      <c r="S247" s="260"/>
      <c r="T247" s="261"/>
      <c r="U247" s="14"/>
      <c r="V247" s="14"/>
      <c r="W247" s="14"/>
      <c r="X247" s="14"/>
      <c r="Y247" s="14"/>
      <c r="Z247" s="14"/>
      <c r="AA247" s="14"/>
      <c r="AB247" s="14"/>
      <c r="AC247" s="14"/>
      <c r="AD247" s="14"/>
      <c r="AE247" s="14"/>
      <c r="AT247" s="262" t="s">
        <v>203</v>
      </c>
      <c r="AU247" s="262" t="s">
        <v>84</v>
      </c>
      <c r="AV247" s="14" t="s">
        <v>84</v>
      </c>
      <c r="AW247" s="14" t="s">
        <v>32</v>
      </c>
      <c r="AX247" s="14" t="s">
        <v>75</v>
      </c>
      <c r="AY247" s="262" t="s">
        <v>194</v>
      </c>
    </row>
    <row r="248" s="16" customFormat="1">
      <c r="A248" s="16"/>
      <c r="B248" s="274"/>
      <c r="C248" s="275"/>
      <c r="D248" s="243" t="s">
        <v>203</v>
      </c>
      <c r="E248" s="276" t="s">
        <v>1</v>
      </c>
      <c r="F248" s="277" t="s">
        <v>214</v>
      </c>
      <c r="G248" s="275"/>
      <c r="H248" s="278">
        <v>2.3999999999999999</v>
      </c>
      <c r="I248" s="279"/>
      <c r="J248" s="275"/>
      <c r="K248" s="275"/>
      <c r="L248" s="280"/>
      <c r="M248" s="281"/>
      <c r="N248" s="282"/>
      <c r="O248" s="282"/>
      <c r="P248" s="282"/>
      <c r="Q248" s="282"/>
      <c r="R248" s="282"/>
      <c r="S248" s="282"/>
      <c r="T248" s="283"/>
      <c r="U248" s="16"/>
      <c r="V248" s="16"/>
      <c r="W248" s="16"/>
      <c r="X248" s="16"/>
      <c r="Y248" s="16"/>
      <c r="Z248" s="16"/>
      <c r="AA248" s="16"/>
      <c r="AB248" s="16"/>
      <c r="AC248" s="16"/>
      <c r="AD248" s="16"/>
      <c r="AE248" s="16"/>
      <c r="AT248" s="284" t="s">
        <v>203</v>
      </c>
      <c r="AU248" s="284" t="s">
        <v>84</v>
      </c>
      <c r="AV248" s="16" t="s">
        <v>201</v>
      </c>
      <c r="AW248" s="16" t="s">
        <v>32</v>
      </c>
      <c r="AX248" s="16" t="s">
        <v>82</v>
      </c>
      <c r="AY248" s="284" t="s">
        <v>194</v>
      </c>
    </row>
    <row r="249" s="2" customFormat="1" ht="16.5" customHeight="1">
      <c r="A249" s="39"/>
      <c r="B249" s="40"/>
      <c r="C249" s="228" t="s">
        <v>529</v>
      </c>
      <c r="D249" s="228" t="s">
        <v>196</v>
      </c>
      <c r="E249" s="229" t="s">
        <v>2663</v>
      </c>
      <c r="F249" s="230" t="s">
        <v>2664</v>
      </c>
      <c r="G249" s="231" t="s">
        <v>301</v>
      </c>
      <c r="H249" s="232">
        <v>18.850000000000001</v>
      </c>
      <c r="I249" s="233"/>
      <c r="J249" s="234">
        <f>ROUND(I249*H249,2)</f>
        <v>0</v>
      </c>
      <c r="K249" s="230" t="s">
        <v>200</v>
      </c>
      <c r="L249" s="45"/>
      <c r="M249" s="235" t="s">
        <v>1</v>
      </c>
      <c r="N249" s="236" t="s">
        <v>40</v>
      </c>
      <c r="O249" s="92"/>
      <c r="P249" s="237">
        <f>O249*H249</f>
        <v>0</v>
      </c>
      <c r="Q249" s="237">
        <v>1.4935E-05</v>
      </c>
      <c r="R249" s="237">
        <f>Q249*H249</f>
        <v>0.00028152475000000005</v>
      </c>
      <c r="S249" s="237">
        <v>0</v>
      </c>
      <c r="T249" s="238">
        <f>S249*H249</f>
        <v>0</v>
      </c>
      <c r="U249" s="39"/>
      <c r="V249" s="39"/>
      <c r="W249" s="39"/>
      <c r="X249" s="39"/>
      <c r="Y249" s="39"/>
      <c r="Z249" s="39"/>
      <c r="AA249" s="39"/>
      <c r="AB249" s="39"/>
      <c r="AC249" s="39"/>
      <c r="AD249" s="39"/>
      <c r="AE249" s="39"/>
      <c r="AR249" s="239" t="s">
        <v>282</v>
      </c>
      <c r="AT249" s="239" t="s">
        <v>196</v>
      </c>
      <c r="AU249" s="239" t="s">
        <v>84</v>
      </c>
      <c r="AY249" s="18" t="s">
        <v>194</v>
      </c>
      <c r="BE249" s="240">
        <f>IF(N249="základní",J249,0)</f>
        <v>0</v>
      </c>
      <c r="BF249" s="240">
        <f>IF(N249="snížená",J249,0)</f>
        <v>0</v>
      </c>
      <c r="BG249" s="240">
        <f>IF(N249="zákl. přenesená",J249,0)</f>
        <v>0</v>
      </c>
      <c r="BH249" s="240">
        <f>IF(N249="sníž. přenesená",J249,0)</f>
        <v>0</v>
      </c>
      <c r="BI249" s="240">
        <f>IF(N249="nulová",J249,0)</f>
        <v>0</v>
      </c>
      <c r="BJ249" s="18" t="s">
        <v>82</v>
      </c>
      <c r="BK249" s="240">
        <f>ROUND(I249*H249,2)</f>
        <v>0</v>
      </c>
      <c r="BL249" s="18" t="s">
        <v>282</v>
      </c>
      <c r="BM249" s="239" t="s">
        <v>2665</v>
      </c>
    </row>
    <row r="250" s="14" customFormat="1">
      <c r="A250" s="14"/>
      <c r="B250" s="252"/>
      <c r="C250" s="253"/>
      <c r="D250" s="243" t="s">
        <v>203</v>
      </c>
      <c r="E250" s="254" t="s">
        <v>1</v>
      </c>
      <c r="F250" s="255" t="s">
        <v>2666</v>
      </c>
      <c r="G250" s="253"/>
      <c r="H250" s="256">
        <v>6.9000000000000004</v>
      </c>
      <c r="I250" s="257"/>
      <c r="J250" s="253"/>
      <c r="K250" s="253"/>
      <c r="L250" s="258"/>
      <c r="M250" s="259"/>
      <c r="N250" s="260"/>
      <c r="O250" s="260"/>
      <c r="P250" s="260"/>
      <c r="Q250" s="260"/>
      <c r="R250" s="260"/>
      <c r="S250" s="260"/>
      <c r="T250" s="261"/>
      <c r="U250" s="14"/>
      <c r="V250" s="14"/>
      <c r="W250" s="14"/>
      <c r="X250" s="14"/>
      <c r="Y250" s="14"/>
      <c r="Z250" s="14"/>
      <c r="AA250" s="14"/>
      <c r="AB250" s="14"/>
      <c r="AC250" s="14"/>
      <c r="AD250" s="14"/>
      <c r="AE250" s="14"/>
      <c r="AT250" s="262" t="s">
        <v>203</v>
      </c>
      <c r="AU250" s="262" t="s">
        <v>84</v>
      </c>
      <c r="AV250" s="14" t="s">
        <v>84</v>
      </c>
      <c r="AW250" s="14" t="s">
        <v>32</v>
      </c>
      <c r="AX250" s="14" t="s">
        <v>75</v>
      </c>
      <c r="AY250" s="262" t="s">
        <v>194</v>
      </c>
    </row>
    <row r="251" s="14" customFormat="1">
      <c r="A251" s="14"/>
      <c r="B251" s="252"/>
      <c r="C251" s="253"/>
      <c r="D251" s="243" t="s">
        <v>203</v>
      </c>
      <c r="E251" s="254" t="s">
        <v>1</v>
      </c>
      <c r="F251" s="255" t="s">
        <v>2667</v>
      </c>
      <c r="G251" s="253"/>
      <c r="H251" s="256">
        <v>0.80000000000000004</v>
      </c>
      <c r="I251" s="257"/>
      <c r="J251" s="253"/>
      <c r="K251" s="253"/>
      <c r="L251" s="258"/>
      <c r="M251" s="259"/>
      <c r="N251" s="260"/>
      <c r="O251" s="260"/>
      <c r="P251" s="260"/>
      <c r="Q251" s="260"/>
      <c r="R251" s="260"/>
      <c r="S251" s="260"/>
      <c r="T251" s="261"/>
      <c r="U251" s="14"/>
      <c r="V251" s="14"/>
      <c r="W251" s="14"/>
      <c r="X251" s="14"/>
      <c r="Y251" s="14"/>
      <c r="Z251" s="14"/>
      <c r="AA251" s="14"/>
      <c r="AB251" s="14"/>
      <c r="AC251" s="14"/>
      <c r="AD251" s="14"/>
      <c r="AE251" s="14"/>
      <c r="AT251" s="262" t="s">
        <v>203</v>
      </c>
      <c r="AU251" s="262" t="s">
        <v>84</v>
      </c>
      <c r="AV251" s="14" t="s">
        <v>84</v>
      </c>
      <c r="AW251" s="14" t="s">
        <v>32</v>
      </c>
      <c r="AX251" s="14" t="s">
        <v>75</v>
      </c>
      <c r="AY251" s="262" t="s">
        <v>194</v>
      </c>
    </row>
    <row r="252" s="14" customFormat="1">
      <c r="A252" s="14"/>
      <c r="B252" s="252"/>
      <c r="C252" s="253"/>
      <c r="D252" s="243" t="s">
        <v>203</v>
      </c>
      <c r="E252" s="254" t="s">
        <v>1</v>
      </c>
      <c r="F252" s="255" t="s">
        <v>2668</v>
      </c>
      <c r="G252" s="253"/>
      <c r="H252" s="256">
        <v>11.15</v>
      </c>
      <c r="I252" s="257"/>
      <c r="J252" s="253"/>
      <c r="K252" s="253"/>
      <c r="L252" s="258"/>
      <c r="M252" s="259"/>
      <c r="N252" s="260"/>
      <c r="O252" s="260"/>
      <c r="P252" s="260"/>
      <c r="Q252" s="260"/>
      <c r="R252" s="260"/>
      <c r="S252" s="260"/>
      <c r="T252" s="261"/>
      <c r="U252" s="14"/>
      <c r="V252" s="14"/>
      <c r="W252" s="14"/>
      <c r="X252" s="14"/>
      <c r="Y252" s="14"/>
      <c r="Z252" s="14"/>
      <c r="AA252" s="14"/>
      <c r="AB252" s="14"/>
      <c r="AC252" s="14"/>
      <c r="AD252" s="14"/>
      <c r="AE252" s="14"/>
      <c r="AT252" s="262" t="s">
        <v>203</v>
      </c>
      <c r="AU252" s="262" t="s">
        <v>84</v>
      </c>
      <c r="AV252" s="14" t="s">
        <v>84</v>
      </c>
      <c r="AW252" s="14" t="s">
        <v>32</v>
      </c>
      <c r="AX252" s="14" t="s">
        <v>75</v>
      </c>
      <c r="AY252" s="262" t="s">
        <v>194</v>
      </c>
    </row>
    <row r="253" s="16" customFormat="1">
      <c r="A253" s="16"/>
      <c r="B253" s="274"/>
      <c r="C253" s="275"/>
      <c r="D253" s="243" t="s">
        <v>203</v>
      </c>
      <c r="E253" s="276" t="s">
        <v>1</v>
      </c>
      <c r="F253" s="277" t="s">
        <v>214</v>
      </c>
      <c r="G253" s="275"/>
      <c r="H253" s="278">
        <v>18.850000000000001</v>
      </c>
      <c r="I253" s="279"/>
      <c r="J253" s="275"/>
      <c r="K253" s="275"/>
      <c r="L253" s="280"/>
      <c r="M253" s="281"/>
      <c r="N253" s="282"/>
      <c r="O253" s="282"/>
      <c r="P253" s="282"/>
      <c r="Q253" s="282"/>
      <c r="R253" s="282"/>
      <c r="S253" s="282"/>
      <c r="T253" s="283"/>
      <c r="U253" s="16"/>
      <c r="V253" s="16"/>
      <c r="W253" s="16"/>
      <c r="X253" s="16"/>
      <c r="Y253" s="16"/>
      <c r="Z253" s="16"/>
      <c r="AA253" s="16"/>
      <c r="AB253" s="16"/>
      <c r="AC253" s="16"/>
      <c r="AD253" s="16"/>
      <c r="AE253" s="16"/>
      <c r="AT253" s="284" t="s">
        <v>203</v>
      </c>
      <c r="AU253" s="284" t="s">
        <v>84</v>
      </c>
      <c r="AV253" s="16" t="s">
        <v>201</v>
      </c>
      <c r="AW253" s="16" t="s">
        <v>32</v>
      </c>
      <c r="AX253" s="16" t="s">
        <v>82</v>
      </c>
      <c r="AY253" s="284" t="s">
        <v>194</v>
      </c>
    </row>
    <row r="254" s="2" customFormat="1" ht="16.5" customHeight="1">
      <c r="A254" s="39"/>
      <c r="B254" s="40"/>
      <c r="C254" s="285" t="s">
        <v>534</v>
      </c>
      <c r="D254" s="285" t="s">
        <v>244</v>
      </c>
      <c r="E254" s="286" t="s">
        <v>2669</v>
      </c>
      <c r="F254" s="287" t="s">
        <v>2670</v>
      </c>
      <c r="G254" s="288" t="s">
        <v>301</v>
      </c>
      <c r="H254" s="289">
        <v>19.227</v>
      </c>
      <c r="I254" s="290"/>
      <c r="J254" s="291">
        <f>ROUND(I254*H254,2)</f>
        <v>0</v>
      </c>
      <c r="K254" s="287" t="s">
        <v>200</v>
      </c>
      <c r="L254" s="292"/>
      <c r="M254" s="293" t="s">
        <v>1</v>
      </c>
      <c r="N254" s="294" t="s">
        <v>40</v>
      </c>
      <c r="O254" s="92"/>
      <c r="P254" s="237">
        <f>O254*H254</f>
        <v>0</v>
      </c>
      <c r="Q254" s="237">
        <v>0.00022000000000000001</v>
      </c>
      <c r="R254" s="237">
        <f>Q254*H254</f>
        <v>0.0042299400000000006</v>
      </c>
      <c r="S254" s="237">
        <v>0</v>
      </c>
      <c r="T254" s="238">
        <f>S254*H254</f>
        <v>0</v>
      </c>
      <c r="U254" s="39"/>
      <c r="V254" s="39"/>
      <c r="W254" s="39"/>
      <c r="X254" s="39"/>
      <c r="Y254" s="39"/>
      <c r="Z254" s="39"/>
      <c r="AA254" s="39"/>
      <c r="AB254" s="39"/>
      <c r="AC254" s="39"/>
      <c r="AD254" s="39"/>
      <c r="AE254" s="39"/>
      <c r="AR254" s="239" t="s">
        <v>444</v>
      </c>
      <c r="AT254" s="239" t="s">
        <v>244</v>
      </c>
      <c r="AU254" s="239" t="s">
        <v>84</v>
      </c>
      <c r="AY254" s="18" t="s">
        <v>194</v>
      </c>
      <c r="BE254" s="240">
        <f>IF(N254="základní",J254,0)</f>
        <v>0</v>
      </c>
      <c r="BF254" s="240">
        <f>IF(N254="snížená",J254,0)</f>
        <v>0</v>
      </c>
      <c r="BG254" s="240">
        <f>IF(N254="zákl. přenesená",J254,0)</f>
        <v>0</v>
      </c>
      <c r="BH254" s="240">
        <f>IF(N254="sníž. přenesená",J254,0)</f>
        <v>0</v>
      </c>
      <c r="BI254" s="240">
        <f>IF(N254="nulová",J254,0)</f>
        <v>0</v>
      </c>
      <c r="BJ254" s="18" t="s">
        <v>82</v>
      </c>
      <c r="BK254" s="240">
        <f>ROUND(I254*H254,2)</f>
        <v>0</v>
      </c>
      <c r="BL254" s="18" t="s">
        <v>282</v>
      </c>
      <c r="BM254" s="239" t="s">
        <v>2671</v>
      </c>
    </row>
    <row r="255" s="14" customFormat="1">
      <c r="A255" s="14"/>
      <c r="B255" s="252"/>
      <c r="C255" s="253"/>
      <c r="D255" s="243" t="s">
        <v>203</v>
      </c>
      <c r="E255" s="253"/>
      <c r="F255" s="255" t="s">
        <v>2672</v>
      </c>
      <c r="G255" s="253"/>
      <c r="H255" s="256">
        <v>19.227</v>
      </c>
      <c r="I255" s="257"/>
      <c r="J255" s="253"/>
      <c r="K255" s="253"/>
      <c r="L255" s="258"/>
      <c r="M255" s="259"/>
      <c r="N255" s="260"/>
      <c r="O255" s="260"/>
      <c r="P255" s="260"/>
      <c r="Q255" s="260"/>
      <c r="R255" s="260"/>
      <c r="S255" s="260"/>
      <c r="T255" s="261"/>
      <c r="U255" s="14"/>
      <c r="V255" s="14"/>
      <c r="W255" s="14"/>
      <c r="X255" s="14"/>
      <c r="Y255" s="14"/>
      <c r="Z255" s="14"/>
      <c r="AA255" s="14"/>
      <c r="AB255" s="14"/>
      <c r="AC255" s="14"/>
      <c r="AD255" s="14"/>
      <c r="AE255" s="14"/>
      <c r="AT255" s="262" t="s">
        <v>203</v>
      </c>
      <c r="AU255" s="262" t="s">
        <v>84</v>
      </c>
      <c r="AV255" s="14" t="s">
        <v>84</v>
      </c>
      <c r="AW255" s="14" t="s">
        <v>4</v>
      </c>
      <c r="AX255" s="14" t="s">
        <v>82</v>
      </c>
      <c r="AY255" s="262" t="s">
        <v>194</v>
      </c>
    </row>
    <row r="256" s="2" customFormat="1" ht="24.15" customHeight="1">
      <c r="A256" s="39"/>
      <c r="B256" s="40"/>
      <c r="C256" s="228" t="s">
        <v>542</v>
      </c>
      <c r="D256" s="228" t="s">
        <v>196</v>
      </c>
      <c r="E256" s="229" t="s">
        <v>2673</v>
      </c>
      <c r="F256" s="230" t="s">
        <v>2674</v>
      </c>
      <c r="G256" s="231" t="s">
        <v>691</v>
      </c>
      <c r="H256" s="299"/>
      <c r="I256" s="233"/>
      <c r="J256" s="234">
        <f>ROUND(I256*H256,2)</f>
        <v>0</v>
      </c>
      <c r="K256" s="230" t="s">
        <v>200</v>
      </c>
      <c r="L256" s="45"/>
      <c r="M256" s="235" t="s">
        <v>1</v>
      </c>
      <c r="N256" s="236" t="s">
        <v>40</v>
      </c>
      <c r="O256" s="92"/>
      <c r="P256" s="237">
        <f>O256*H256</f>
        <v>0</v>
      </c>
      <c r="Q256" s="237">
        <v>0</v>
      </c>
      <c r="R256" s="237">
        <f>Q256*H256</f>
        <v>0</v>
      </c>
      <c r="S256" s="237">
        <v>0</v>
      </c>
      <c r="T256" s="238">
        <f>S256*H256</f>
        <v>0</v>
      </c>
      <c r="U256" s="39"/>
      <c r="V256" s="39"/>
      <c r="W256" s="39"/>
      <c r="X256" s="39"/>
      <c r="Y256" s="39"/>
      <c r="Z256" s="39"/>
      <c r="AA256" s="39"/>
      <c r="AB256" s="39"/>
      <c r="AC256" s="39"/>
      <c r="AD256" s="39"/>
      <c r="AE256" s="39"/>
      <c r="AR256" s="239" t="s">
        <v>282</v>
      </c>
      <c r="AT256" s="239" t="s">
        <v>196</v>
      </c>
      <c r="AU256" s="239" t="s">
        <v>84</v>
      </c>
      <c r="AY256" s="18" t="s">
        <v>194</v>
      </c>
      <c r="BE256" s="240">
        <f>IF(N256="základní",J256,0)</f>
        <v>0</v>
      </c>
      <c r="BF256" s="240">
        <f>IF(N256="snížená",J256,0)</f>
        <v>0</v>
      </c>
      <c r="BG256" s="240">
        <f>IF(N256="zákl. přenesená",J256,0)</f>
        <v>0</v>
      </c>
      <c r="BH256" s="240">
        <f>IF(N256="sníž. přenesená",J256,0)</f>
        <v>0</v>
      </c>
      <c r="BI256" s="240">
        <f>IF(N256="nulová",J256,0)</f>
        <v>0</v>
      </c>
      <c r="BJ256" s="18" t="s">
        <v>82</v>
      </c>
      <c r="BK256" s="240">
        <f>ROUND(I256*H256,2)</f>
        <v>0</v>
      </c>
      <c r="BL256" s="18" t="s">
        <v>282</v>
      </c>
      <c r="BM256" s="239" t="s">
        <v>2675</v>
      </c>
    </row>
    <row r="257" s="12" customFormat="1" ht="22.8" customHeight="1">
      <c r="A257" s="12"/>
      <c r="B257" s="212"/>
      <c r="C257" s="213"/>
      <c r="D257" s="214" t="s">
        <v>74</v>
      </c>
      <c r="E257" s="226" t="s">
        <v>987</v>
      </c>
      <c r="F257" s="226" t="s">
        <v>988</v>
      </c>
      <c r="G257" s="213"/>
      <c r="H257" s="213"/>
      <c r="I257" s="216"/>
      <c r="J257" s="227">
        <f>BK257</f>
        <v>0</v>
      </c>
      <c r="K257" s="213"/>
      <c r="L257" s="218"/>
      <c r="M257" s="219"/>
      <c r="N257" s="220"/>
      <c r="O257" s="220"/>
      <c r="P257" s="221">
        <f>SUM(P258:P281)</f>
        <v>0</v>
      </c>
      <c r="Q257" s="220"/>
      <c r="R257" s="221">
        <f>SUM(R258:R281)</f>
        <v>0.47138031200000002</v>
      </c>
      <c r="S257" s="220"/>
      <c r="T257" s="222">
        <f>SUM(T258:T281)</f>
        <v>0</v>
      </c>
      <c r="U257" s="12"/>
      <c r="V257" s="12"/>
      <c r="W257" s="12"/>
      <c r="X257" s="12"/>
      <c r="Y257" s="12"/>
      <c r="Z257" s="12"/>
      <c r="AA257" s="12"/>
      <c r="AB257" s="12"/>
      <c r="AC257" s="12"/>
      <c r="AD257" s="12"/>
      <c r="AE257" s="12"/>
      <c r="AR257" s="223" t="s">
        <v>84</v>
      </c>
      <c r="AT257" s="224" t="s">
        <v>74</v>
      </c>
      <c r="AU257" s="224" t="s">
        <v>82</v>
      </c>
      <c r="AY257" s="223" t="s">
        <v>194</v>
      </c>
      <c r="BK257" s="225">
        <f>SUM(BK258:BK281)</f>
        <v>0</v>
      </c>
    </row>
    <row r="258" s="2" customFormat="1" ht="24.15" customHeight="1">
      <c r="A258" s="39"/>
      <c r="B258" s="40"/>
      <c r="C258" s="228" t="s">
        <v>548</v>
      </c>
      <c r="D258" s="228" t="s">
        <v>196</v>
      </c>
      <c r="E258" s="229" t="s">
        <v>990</v>
      </c>
      <c r="F258" s="230" t="s">
        <v>991</v>
      </c>
      <c r="G258" s="231" t="s">
        <v>252</v>
      </c>
      <c r="H258" s="232">
        <v>1535.7149999999999</v>
      </c>
      <c r="I258" s="233"/>
      <c r="J258" s="234">
        <f>ROUND(I258*H258,2)</f>
        <v>0</v>
      </c>
      <c r="K258" s="230" t="s">
        <v>200</v>
      </c>
      <c r="L258" s="45"/>
      <c r="M258" s="235" t="s">
        <v>1</v>
      </c>
      <c r="N258" s="236" t="s">
        <v>40</v>
      </c>
      <c r="O258" s="92"/>
      <c r="P258" s="237">
        <f>O258*H258</f>
        <v>0</v>
      </c>
      <c r="Q258" s="237">
        <v>0</v>
      </c>
      <c r="R258" s="237">
        <f>Q258*H258</f>
        <v>0</v>
      </c>
      <c r="S258" s="237">
        <v>0</v>
      </c>
      <c r="T258" s="238">
        <f>S258*H258</f>
        <v>0</v>
      </c>
      <c r="U258" s="39"/>
      <c r="V258" s="39"/>
      <c r="W258" s="39"/>
      <c r="X258" s="39"/>
      <c r="Y258" s="39"/>
      <c r="Z258" s="39"/>
      <c r="AA258" s="39"/>
      <c r="AB258" s="39"/>
      <c r="AC258" s="39"/>
      <c r="AD258" s="39"/>
      <c r="AE258" s="39"/>
      <c r="AR258" s="239" t="s">
        <v>282</v>
      </c>
      <c r="AT258" s="239" t="s">
        <v>196</v>
      </c>
      <c r="AU258" s="239" t="s">
        <v>84</v>
      </c>
      <c r="AY258" s="18" t="s">
        <v>194</v>
      </c>
      <c r="BE258" s="240">
        <f>IF(N258="základní",J258,0)</f>
        <v>0</v>
      </c>
      <c r="BF258" s="240">
        <f>IF(N258="snížená",J258,0)</f>
        <v>0</v>
      </c>
      <c r="BG258" s="240">
        <f>IF(N258="zákl. přenesená",J258,0)</f>
        <v>0</v>
      </c>
      <c r="BH258" s="240">
        <f>IF(N258="sníž. přenesená",J258,0)</f>
        <v>0</v>
      </c>
      <c r="BI258" s="240">
        <f>IF(N258="nulová",J258,0)</f>
        <v>0</v>
      </c>
      <c r="BJ258" s="18" t="s">
        <v>82</v>
      </c>
      <c r="BK258" s="240">
        <f>ROUND(I258*H258,2)</f>
        <v>0</v>
      </c>
      <c r="BL258" s="18" t="s">
        <v>282</v>
      </c>
      <c r="BM258" s="239" t="s">
        <v>992</v>
      </c>
    </row>
    <row r="259" s="13" customFormat="1">
      <c r="A259" s="13"/>
      <c r="B259" s="241"/>
      <c r="C259" s="242"/>
      <c r="D259" s="243" t="s">
        <v>203</v>
      </c>
      <c r="E259" s="244" t="s">
        <v>1</v>
      </c>
      <c r="F259" s="245" t="s">
        <v>993</v>
      </c>
      <c r="G259" s="242"/>
      <c r="H259" s="244" t="s">
        <v>1</v>
      </c>
      <c r="I259" s="246"/>
      <c r="J259" s="242"/>
      <c r="K259" s="242"/>
      <c r="L259" s="247"/>
      <c r="M259" s="248"/>
      <c r="N259" s="249"/>
      <c r="O259" s="249"/>
      <c r="P259" s="249"/>
      <c r="Q259" s="249"/>
      <c r="R259" s="249"/>
      <c r="S259" s="249"/>
      <c r="T259" s="250"/>
      <c r="U259" s="13"/>
      <c r="V259" s="13"/>
      <c r="W259" s="13"/>
      <c r="X259" s="13"/>
      <c r="Y259" s="13"/>
      <c r="Z259" s="13"/>
      <c r="AA259" s="13"/>
      <c r="AB259" s="13"/>
      <c r="AC259" s="13"/>
      <c r="AD259" s="13"/>
      <c r="AE259" s="13"/>
      <c r="AT259" s="251" t="s">
        <v>203</v>
      </c>
      <c r="AU259" s="251" t="s">
        <v>84</v>
      </c>
      <c r="AV259" s="13" t="s">
        <v>82</v>
      </c>
      <c r="AW259" s="13" t="s">
        <v>32</v>
      </c>
      <c r="AX259" s="13" t="s">
        <v>75</v>
      </c>
      <c r="AY259" s="251" t="s">
        <v>194</v>
      </c>
    </row>
    <row r="260" s="14" customFormat="1">
      <c r="A260" s="14"/>
      <c r="B260" s="252"/>
      <c r="C260" s="253"/>
      <c r="D260" s="243" t="s">
        <v>203</v>
      </c>
      <c r="E260" s="254" t="s">
        <v>1</v>
      </c>
      <c r="F260" s="255" t="s">
        <v>2676</v>
      </c>
      <c r="G260" s="253"/>
      <c r="H260" s="256">
        <v>187.13300000000001</v>
      </c>
      <c r="I260" s="257"/>
      <c r="J260" s="253"/>
      <c r="K260" s="253"/>
      <c r="L260" s="258"/>
      <c r="M260" s="259"/>
      <c r="N260" s="260"/>
      <c r="O260" s="260"/>
      <c r="P260" s="260"/>
      <c r="Q260" s="260"/>
      <c r="R260" s="260"/>
      <c r="S260" s="260"/>
      <c r="T260" s="261"/>
      <c r="U260" s="14"/>
      <c r="V260" s="14"/>
      <c r="W260" s="14"/>
      <c r="X260" s="14"/>
      <c r="Y260" s="14"/>
      <c r="Z260" s="14"/>
      <c r="AA260" s="14"/>
      <c r="AB260" s="14"/>
      <c r="AC260" s="14"/>
      <c r="AD260" s="14"/>
      <c r="AE260" s="14"/>
      <c r="AT260" s="262" t="s">
        <v>203</v>
      </c>
      <c r="AU260" s="262" t="s">
        <v>84</v>
      </c>
      <c r="AV260" s="14" t="s">
        <v>84</v>
      </c>
      <c r="AW260" s="14" t="s">
        <v>32</v>
      </c>
      <c r="AX260" s="14" t="s">
        <v>75</v>
      </c>
      <c r="AY260" s="262" t="s">
        <v>194</v>
      </c>
    </row>
    <row r="261" s="14" customFormat="1">
      <c r="A261" s="14"/>
      <c r="B261" s="252"/>
      <c r="C261" s="253"/>
      <c r="D261" s="243" t="s">
        <v>203</v>
      </c>
      <c r="E261" s="254" t="s">
        <v>1</v>
      </c>
      <c r="F261" s="255" t="s">
        <v>2677</v>
      </c>
      <c r="G261" s="253"/>
      <c r="H261" s="256">
        <v>55.118000000000002</v>
      </c>
      <c r="I261" s="257"/>
      <c r="J261" s="253"/>
      <c r="K261" s="253"/>
      <c r="L261" s="258"/>
      <c r="M261" s="259"/>
      <c r="N261" s="260"/>
      <c r="O261" s="260"/>
      <c r="P261" s="260"/>
      <c r="Q261" s="260"/>
      <c r="R261" s="260"/>
      <c r="S261" s="260"/>
      <c r="T261" s="261"/>
      <c r="U261" s="14"/>
      <c r="V261" s="14"/>
      <c r="W261" s="14"/>
      <c r="X261" s="14"/>
      <c r="Y261" s="14"/>
      <c r="Z261" s="14"/>
      <c r="AA261" s="14"/>
      <c r="AB261" s="14"/>
      <c r="AC261" s="14"/>
      <c r="AD261" s="14"/>
      <c r="AE261" s="14"/>
      <c r="AT261" s="262" t="s">
        <v>203</v>
      </c>
      <c r="AU261" s="262" t="s">
        <v>84</v>
      </c>
      <c r="AV261" s="14" t="s">
        <v>84</v>
      </c>
      <c r="AW261" s="14" t="s">
        <v>32</v>
      </c>
      <c r="AX261" s="14" t="s">
        <v>75</v>
      </c>
      <c r="AY261" s="262" t="s">
        <v>194</v>
      </c>
    </row>
    <row r="262" s="14" customFormat="1">
      <c r="A262" s="14"/>
      <c r="B262" s="252"/>
      <c r="C262" s="253"/>
      <c r="D262" s="243" t="s">
        <v>203</v>
      </c>
      <c r="E262" s="254" t="s">
        <v>1</v>
      </c>
      <c r="F262" s="255" t="s">
        <v>2678</v>
      </c>
      <c r="G262" s="253"/>
      <c r="H262" s="256">
        <v>75.920000000000002</v>
      </c>
      <c r="I262" s="257"/>
      <c r="J262" s="253"/>
      <c r="K262" s="253"/>
      <c r="L262" s="258"/>
      <c r="M262" s="259"/>
      <c r="N262" s="260"/>
      <c r="O262" s="260"/>
      <c r="P262" s="260"/>
      <c r="Q262" s="260"/>
      <c r="R262" s="260"/>
      <c r="S262" s="260"/>
      <c r="T262" s="261"/>
      <c r="U262" s="14"/>
      <c r="V262" s="14"/>
      <c r="W262" s="14"/>
      <c r="X262" s="14"/>
      <c r="Y262" s="14"/>
      <c r="Z262" s="14"/>
      <c r="AA262" s="14"/>
      <c r="AB262" s="14"/>
      <c r="AC262" s="14"/>
      <c r="AD262" s="14"/>
      <c r="AE262" s="14"/>
      <c r="AT262" s="262" t="s">
        <v>203</v>
      </c>
      <c r="AU262" s="262" t="s">
        <v>84</v>
      </c>
      <c r="AV262" s="14" t="s">
        <v>84</v>
      </c>
      <c r="AW262" s="14" t="s">
        <v>32</v>
      </c>
      <c r="AX262" s="14" t="s">
        <v>75</v>
      </c>
      <c r="AY262" s="262" t="s">
        <v>194</v>
      </c>
    </row>
    <row r="263" s="14" customFormat="1">
      <c r="A263" s="14"/>
      <c r="B263" s="252"/>
      <c r="C263" s="253"/>
      <c r="D263" s="243" t="s">
        <v>203</v>
      </c>
      <c r="E263" s="254" t="s">
        <v>1</v>
      </c>
      <c r="F263" s="255" t="s">
        <v>2679</v>
      </c>
      <c r="G263" s="253"/>
      <c r="H263" s="256">
        <v>11.565</v>
      </c>
      <c r="I263" s="257"/>
      <c r="J263" s="253"/>
      <c r="K263" s="253"/>
      <c r="L263" s="258"/>
      <c r="M263" s="259"/>
      <c r="N263" s="260"/>
      <c r="O263" s="260"/>
      <c r="P263" s="260"/>
      <c r="Q263" s="260"/>
      <c r="R263" s="260"/>
      <c r="S263" s="260"/>
      <c r="T263" s="261"/>
      <c r="U263" s="14"/>
      <c r="V263" s="14"/>
      <c r="W263" s="14"/>
      <c r="X263" s="14"/>
      <c r="Y263" s="14"/>
      <c r="Z263" s="14"/>
      <c r="AA263" s="14"/>
      <c r="AB263" s="14"/>
      <c r="AC263" s="14"/>
      <c r="AD263" s="14"/>
      <c r="AE263" s="14"/>
      <c r="AT263" s="262" t="s">
        <v>203</v>
      </c>
      <c r="AU263" s="262" t="s">
        <v>84</v>
      </c>
      <c r="AV263" s="14" t="s">
        <v>84</v>
      </c>
      <c r="AW263" s="14" t="s">
        <v>32</v>
      </c>
      <c r="AX263" s="14" t="s">
        <v>75</v>
      </c>
      <c r="AY263" s="262" t="s">
        <v>194</v>
      </c>
    </row>
    <row r="264" s="14" customFormat="1">
      <c r="A264" s="14"/>
      <c r="B264" s="252"/>
      <c r="C264" s="253"/>
      <c r="D264" s="243" t="s">
        <v>203</v>
      </c>
      <c r="E264" s="254" t="s">
        <v>1</v>
      </c>
      <c r="F264" s="255" t="s">
        <v>2680</v>
      </c>
      <c r="G264" s="253"/>
      <c r="H264" s="256">
        <v>35.850000000000001</v>
      </c>
      <c r="I264" s="257"/>
      <c r="J264" s="253"/>
      <c r="K264" s="253"/>
      <c r="L264" s="258"/>
      <c r="M264" s="259"/>
      <c r="N264" s="260"/>
      <c r="O264" s="260"/>
      <c r="P264" s="260"/>
      <c r="Q264" s="260"/>
      <c r="R264" s="260"/>
      <c r="S264" s="260"/>
      <c r="T264" s="261"/>
      <c r="U264" s="14"/>
      <c r="V264" s="14"/>
      <c r="W264" s="14"/>
      <c r="X264" s="14"/>
      <c r="Y264" s="14"/>
      <c r="Z264" s="14"/>
      <c r="AA264" s="14"/>
      <c r="AB264" s="14"/>
      <c r="AC264" s="14"/>
      <c r="AD264" s="14"/>
      <c r="AE264" s="14"/>
      <c r="AT264" s="262" t="s">
        <v>203</v>
      </c>
      <c r="AU264" s="262" t="s">
        <v>84</v>
      </c>
      <c r="AV264" s="14" t="s">
        <v>84</v>
      </c>
      <c r="AW264" s="14" t="s">
        <v>32</v>
      </c>
      <c r="AX264" s="14" t="s">
        <v>75</v>
      </c>
      <c r="AY264" s="262" t="s">
        <v>194</v>
      </c>
    </row>
    <row r="265" s="14" customFormat="1">
      <c r="A265" s="14"/>
      <c r="B265" s="252"/>
      <c r="C265" s="253"/>
      <c r="D265" s="243" t="s">
        <v>203</v>
      </c>
      <c r="E265" s="254" t="s">
        <v>1</v>
      </c>
      <c r="F265" s="255" t="s">
        <v>2681</v>
      </c>
      <c r="G265" s="253"/>
      <c r="H265" s="256">
        <v>27.302</v>
      </c>
      <c r="I265" s="257"/>
      <c r="J265" s="253"/>
      <c r="K265" s="253"/>
      <c r="L265" s="258"/>
      <c r="M265" s="259"/>
      <c r="N265" s="260"/>
      <c r="O265" s="260"/>
      <c r="P265" s="260"/>
      <c r="Q265" s="260"/>
      <c r="R265" s="260"/>
      <c r="S265" s="260"/>
      <c r="T265" s="261"/>
      <c r="U265" s="14"/>
      <c r="V265" s="14"/>
      <c r="W265" s="14"/>
      <c r="X265" s="14"/>
      <c r="Y265" s="14"/>
      <c r="Z265" s="14"/>
      <c r="AA265" s="14"/>
      <c r="AB265" s="14"/>
      <c r="AC265" s="14"/>
      <c r="AD265" s="14"/>
      <c r="AE265" s="14"/>
      <c r="AT265" s="262" t="s">
        <v>203</v>
      </c>
      <c r="AU265" s="262" t="s">
        <v>84</v>
      </c>
      <c r="AV265" s="14" t="s">
        <v>84</v>
      </c>
      <c r="AW265" s="14" t="s">
        <v>32</v>
      </c>
      <c r="AX265" s="14" t="s">
        <v>75</v>
      </c>
      <c r="AY265" s="262" t="s">
        <v>194</v>
      </c>
    </row>
    <row r="266" s="14" customFormat="1">
      <c r="A266" s="14"/>
      <c r="B266" s="252"/>
      <c r="C266" s="253"/>
      <c r="D266" s="243" t="s">
        <v>203</v>
      </c>
      <c r="E266" s="254" t="s">
        <v>1</v>
      </c>
      <c r="F266" s="255" t="s">
        <v>1021</v>
      </c>
      <c r="G266" s="253"/>
      <c r="H266" s="256">
        <v>-39.113</v>
      </c>
      <c r="I266" s="257"/>
      <c r="J266" s="253"/>
      <c r="K266" s="253"/>
      <c r="L266" s="258"/>
      <c r="M266" s="259"/>
      <c r="N266" s="260"/>
      <c r="O266" s="260"/>
      <c r="P266" s="260"/>
      <c r="Q266" s="260"/>
      <c r="R266" s="260"/>
      <c r="S266" s="260"/>
      <c r="T266" s="261"/>
      <c r="U266" s="14"/>
      <c r="V266" s="14"/>
      <c r="W266" s="14"/>
      <c r="X266" s="14"/>
      <c r="Y266" s="14"/>
      <c r="Z266" s="14"/>
      <c r="AA266" s="14"/>
      <c r="AB266" s="14"/>
      <c r="AC266" s="14"/>
      <c r="AD266" s="14"/>
      <c r="AE266" s="14"/>
      <c r="AT266" s="262" t="s">
        <v>203</v>
      </c>
      <c r="AU266" s="262" t="s">
        <v>84</v>
      </c>
      <c r="AV266" s="14" t="s">
        <v>84</v>
      </c>
      <c r="AW266" s="14" t="s">
        <v>32</v>
      </c>
      <c r="AX266" s="14" t="s">
        <v>75</v>
      </c>
      <c r="AY266" s="262" t="s">
        <v>194</v>
      </c>
    </row>
    <row r="267" s="15" customFormat="1">
      <c r="A267" s="15"/>
      <c r="B267" s="263"/>
      <c r="C267" s="264"/>
      <c r="D267" s="243" t="s">
        <v>203</v>
      </c>
      <c r="E267" s="265" t="s">
        <v>1</v>
      </c>
      <c r="F267" s="266" t="s">
        <v>211</v>
      </c>
      <c r="G267" s="264"/>
      <c r="H267" s="267">
        <v>353.77499999999998</v>
      </c>
      <c r="I267" s="268"/>
      <c r="J267" s="264"/>
      <c r="K267" s="264"/>
      <c r="L267" s="269"/>
      <c r="M267" s="270"/>
      <c r="N267" s="271"/>
      <c r="O267" s="271"/>
      <c r="P267" s="271"/>
      <c r="Q267" s="271"/>
      <c r="R267" s="271"/>
      <c r="S267" s="271"/>
      <c r="T267" s="272"/>
      <c r="U267" s="15"/>
      <c r="V267" s="15"/>
      <c r="W267" s="15"/>
      <c r="X267" s="15"/>
      <c r="Y267" s="15"/>
      <c r="Z267" s="15"/>
      <c r="AA267" s="15"/>
      <c r="AB267" s="15"/>
      <c r="AC267" s="15"/>
      <c r="AD267" s="15"/>
      <c r="AE267" s="15"/>
      <c r="AT267" s="273" t="s">
        <v>203</v>
      </c>
      <c r="AU267" s="273" t="s">
        <v>84</v>
      </c>
      <c r="AV267" s="15" t="s">
        <v>212</v>
      </c>
      <c r="AW267" s="15" t="s">
        <v>32</v>
      </c>
      <c r="AX267" s="15" t="s">
        <v>75</v>
      </c>
      <c r="AY267" s="273" t="s">
        <v>194</v>
      </c>
    </row>
    <row r="268" s="13" customFormat="1">
      <c r="A268" s="13"/>
      <c r="B268" s="241"/>
      <c r="C268" s="242"/>
      <c r="D268" s="243" t="s">
        <v>203</v>
      </c>
      <c r="E268" s="244" t="s">
        <v>1</v>
      </c>
      <c r="F268" s="245" t="s">
        <v>1022</v>
      </c>
      <c r="G268" s="242"/>
      <c r="H268" s="244" t="s">
        <v>1</v>
      </c>
      <c r="I268" s="246"/>
      <c r="J268" s="242"/>
      <c r="K268" s="242"/>
      <c r="L268" s="247"/>
      <c r="M268" s="248"/>
      <c r="N268" s="249"/>
      <c r="O268" s="249"/>
      <c r="P268" s="249"/>
      <c r="Q268" s="249"/>
      <c r="R268" s="249"/>
      <c r="S268" s="249"/>
      <c r="T268" s="250"/>
      <c r="U268" s="13"/>
      <c r="V268" s="13"/>
      <c r="W268" s="13"/>
      <c r="X268" s="13"/>
      <c r="Y268" s="13"/>
      <c r="Z268" s="13"/>
      <c r="AA268" s="13"/>
      <c r="AB268" s="13"/>
      <c r="AC268" s="13"/>
      <c r="AD268" s="13"/>
      <c r="AE268" s="13"/>
      <c r="AT268" s="251" t="s">
        <v>203</v>
      </c>
      <c r="AU268" s="251" t="s">
        <v>84</v>
      </c>
      <c r="AV268" s="13" t="s">
        <v>82</v>
      </c>
      <c r="AW268" s="13" t="s">
        <v>32</v>
      </c>
      <c r="AX268" s="13" t="s">
        <v>75</v>
      </c>
      <c r="AY268" s="251" t="s">
        <v>194</v>
      </c>
    </row>
    <row r="269" s="14" customFormat="1">
      <c r="A269" s="14"/>
      <c r="B269" s="252"/>
      <c r="C269" s="253"/>
      <c r="D269" s="243" t="s">
        <v>203</v>
      </c>
      <c r="E269" s="254" t="s">
        <v>1</v>
      </c>
      <c r="F269" s="255" t="s">
        <v>2682</v>
      </c>
      <c r="G269" s="253"/>
      <c r="H269" s="256">
        <v>901.96000000000004</v>
      </c>
      <c r="I269" s="257"/>
      <c r="J269" s="253"/>
      <c r="K269" s="253"/>
      <c r="L269" s="258"/>
      <c r="M269" s="259"/>
      <c r="N269" s="260"/>
      <c r="O269" s="260"/>
      <c r="P269" s="260"/>
      <c r="Q269" s="260"/>
      <c r="R269" s="260"/>
      <c r="S269" s="260"/>
      <c r="T269" s="261"/>
      <c r="U269" s="14"/>
      <c r="V269" s="14"/>
      <c r="W269" s="14"/>
      <c r="X269" s="14"/>
      <c r="Y269" s="14"/>
      <c r="Z269" s="14"/>
      <c r="AA269" s="14"/>
      <c r="AB269" s="14"/>
      <c r="AC269" s="14"/>
      <c r="AD269" s="14"/>
      <c r="AE269" s="14"/>
      <c r="AT269" s="262" t="s">
        <v>203</v>
      </c>
      <c r="AU269" s="262" t="s">
        <v>84</v>
      </c>
      <c r="AV269" s="14" t="s">
        <v>84</v>
      </c>
      <c r="AW269" s="14" t="s">
        <v>32</v>
      </c>
      <c r="AX269" s="14" t="s">
        <v>75</v>
      </c>
      <c r="AY269" s="262" t="s">
        <v>194</v>
      </c>
    </row>
    <row r="270" s="14" customFormat="1">
      <c r="A270" s="14"/>
      <c r="B270" s="252"/>
      <c r="C270" s="253"/>
      <c r="D270" s="243" t="s">
        <v>203</v>
      </c>
      <c r="E270" s="254" t="s">
        <v>1</v>
      </c>
      <c r="F270" s="255" t="s">
        <v>2683</v>
      </c>
      <c r="G270" s="253"/>
      <c r="H270" s="256">
        <v>279.98000000000002</v>
      </c>
      <c r="I270" s="257"/>
      <c r="J270" s="253"/>
      <c r="K270" s="253"/>
      <c r="L270" s="258"/>
      <c r="M270" s="259"/>
      <c r="N270" s="260"/>
      <c r="O270" s="260"/>
      <c r="P270" s="260"/>
      <c r="Q270" s="260"/>
      <c r="R270" s="260"/>
      <c r="S270" s="260"/>
      <c r="T270" s="261"/>
      <c r="U270" s="14"/>
      <c r="V270" s="14"/>
      <c r="W270" s="14"/>
      <c r="X270" s="14"/>
      <c r="Y270" s="14"/>
      <c r="Z270" s="14"/>
      <c r="AA270" s="14"/>
      <c r="AB270" s="14"/>
      <c r="AC270" s="14"/>
      <c r="AD270" s="14"/>
      <c r="AE270" s="14"/>
      <c r="AT270" s="262" t="s">
        <v>203</v>
      </c>
      <c r="AU270" s="262" t="s">
        <v>84</v>
      </c>
      <c r="AV270" s="14" t="s">
        <v>84</v>
      </c>
      <c r="AW270" s="14" t="s">
        <v>32</v>
      </c>
      <c r="AX270" s="14" t="s">
        <v>75</v>
      </c>
      <c r="AY270" s="262" t="s">
        <v>194</v>
      </c>
    </row>
    <row r="271" s="15" customFormat="1">
      <c r="A271" s="15"/>
      <c r="B271" s="263"/>
      <c r="C271" s="264"/>
      <c r="D271" s="243" t="s">
        <v>203</v>
      </c>
      <c r="E271" s="265" t="s">
        <v>1</v>
      </c>
      <c r="F271" s="266" t="s">
        <v>211</v>
      </c>
      <c r="G271" s="264"/>
      <c r="H271" s="267">
        <v>1181.9400000000001</v>
      </c>
      <c r="I271" s="268"/>
      <c r="J271" s="264"/>
      <c r="K271" s="264"/>
      <c r="L271" s="269"/>
      <c r="M271" s="270"/>
      <c r="N271" s="271"/>
      <c r="O271" s="271"/>
      <c r="P271" s="271"/>
      <c r="Q271" s="271"/>
      <c r="R271" s="271"/>
      <c r="S271" s="271"/>
      <c r="T271" s="272"/>
      <c r="U271" s="15"/>
      <c r="V271" s="15"/>
      <c r="W271" s="15"/>
      <c r="X271" s="15"/>
      <c r="Y271" s="15"/>
      <c r="Z271" s="15"/>
      <c r="AA271" s="15"/>
      <c r="AB271" s="15"/>
      <c r="AC271" s="15"/>
      <c r="AD271" s="15"/>
      <c r="AE271" s="15"/>
      <c r="AT271" s="273" t="s">
        <v>203</v>
      </c>
      <c r="AU271" s="273" t="s">
        <v>84</v>
      </c>
      <c r="AV271" s="15" t="s">
        <v>212</v>
      </c>
      <c r="AW271" s="15" t="s">
        <v>32</v>
      </c>
      <c r="AX271" s="15" t="s">
        <v>75</v>
      </c>
      <c r="AY271" s="273" t="s">
        <v>194</v>
      </c>
    </row>
    <row r="272" s="16" customFormat="1">
      <c r="A272" s="16"/>
      <c r="B272" s="274"/>
      <c r="C272" s="275"/>
      <c r="D272" s="243" t="s">
        <v>203</v>
      </c>
      <c r="E272" s="276" t="s">
        <v>136</v>
      </c>
      <c r="F272" s="277" t="s">
        <v>214</v>
      </c>
      <c r="G272" s="275"/>
      <c r="H272" s="278">
        <v>1535.7149999999999</v>
      </c>
      <c r="I272" s="279"/>
      <c r="J272" s="275"/>
      <c r="K272" s="275"/>
      <c r="L272" s="280"/>
      <c r="M272" s="281"/>
      <c r="N272" s="282"/>
      <c r="O272" s="282"/>
      <c r="P272" s="282"/>
      <c r="Q272" s="282"/>
      <c r="R272" s="282"/>
      <c r="S272" s="282"/>
      <c r="T272" s="283"/>
      <c r="U272" s="16"/>
      <c r="V272" s="16"/>
      <c r="W272" s="16"/>
      <c r="X272" s="16"/>
      <c r="Y272" s="16"/>
      <c r="Z272" s="16"/>
      <c r="AA272" s="16"/>
      <c r="AB272" s="16"/>
      <c r="AC272" s="16"/>
      <c r="AD272" s="16"/>
      <c r="AE272" s="16"/>
      <c r="AT272" s="284" t="s">
        <v>203</v>
      </c>
      <c r="AU272" s="284" t="s">
        <v>84</v>
      </c>
      <c r="AV272" s="16" t="s">
        <v>201</v>
      </c>
      <c r="AW272" s="16" t="s">
        <v>32</v>
      </c>
      <c r="AX272" s="16" t="s">
        <v>82</v>
      </c>
      <c r="AY272" s="284" t="s">
        <v>194</v>
      </c>
    </row>
    <row r="273" s="2" customFormat="1" ht="24.15" customHeight="1">
      <c r="A273" s="39"/>
      <c r="B273" s="40"/>
      <c r="C273" s="228" t="s">
        <v>553</v>
      </c>
      <c r="D273" s="228" t="s">
        <v>196</v>
      </c>
      <c r="E273" s="229" t="s">
        <v>1027</v>
      </c>
      <c r="F273" s="230" t="s">
        <v>1028</v>
      </c>
      <c r="G273" s="231" t="s">
        <v>252</v>
      </c>
      <c r="H273" s="232">
        <v>65.113</v>
      </c>
      <c r="I273" s="233"/>
      <c r="J273" s="234">
        <f>ROUND(I273*H273,2)</f>
        <v>0</v>
      </c>
      <c r="K273" s="230" t="s">
        <v>200</v>
      </c>
      <c r="L273" s="45"/>
      <c r="M273" s="235" t="s">
        <v>1</v>
      </c>
      <c r="N273" s="236" t="s">
        <v>40</v>
      </c>
      <c r="O273" s="92"/>
      <c r="P273" s="237">
        <f>O273*H273</f>
        <v>0</v>
      </c>
      <c r="Q273" s="237">
        <v>0.00020799999999999999</v>
      </c>
      <c r="R273" s="237">
        <f>Q273*H273</f>
        <v>0.013543504</v>
      </c>
      <c r="S273" s="237">
        <v>0</v>
      </c>
      <c r="T273" s="238">
        <f>S273*H273</f>
        <v>0</v>
      </c>
      <c r="U273" s="39"/>
      <c r="V273" s="39"/>
      <c r="W273" s="39"/>
      <c r="X273" s="39"/>
      <c r="Y273" s="39"/>
      <c r="Z273" s="39"/>
      <c r="AA273" s="39"/>
      <c r="AB273" s="39"/>
      <c r="AC273" s="39"/>
      <c r="AD273" s="39"/>
      <c r="AE273" s="39"/>
      <c r="AR273" s="239" t="s">
        <v>282</v>
      </c>
      <c r="AT273" s="239" t="s">
        <v>196</v>
      </c>
      <c r="AU273" s="239" t="s">
        <v>84</v>
      </c>
      <c r="AY273" s="18" t="s">
        <v>194</v>
      </c>
      <c r="BE273" s="240">
        <f>IF(N273="základní",J273,0)</f>
        <v>0</v>
      </c>
      <c r="BF273" s="240">
        <f>IF(N273="snížená",J273,0)</f>
        <v>0</v>
      </c>
      <c r="BG273" s="240">
        <f>IF(N273="zákl. přenesená",J273,0)</f>
        <v>0</v>
      </c>
      <c r="BH273" s="240">
        <f>IF(N273="sníž. přenesená",J273,0)</f>
        <v>0</v>
      </c>
      <c r="BI273" s="240">
        <f>IF(N273="nulová",J273,0)</f>
        <v>0</v>
      </c>
      <c r="BJ273" s="18" t="s">
        <v>82</v>
      </c>
      <c r="BK273" s="240">
        <f>ROUND(I273*H273,2)</f>
        <v>0</v>
      </c>
      <c r="BL273" s="18" t="s">
        <v>282</v>
      </c>
      <c r="BM273" s="239" t="s">
        <v>1029</v>
      </c>
    </row>
    <row r="274" s="14" customFormat="1">
      <c r="A274" s="14"/>
      <c r="B274" s="252"/>
      <c r="C274" s="253"/>
      <c r="D274" s="243" t="s">
        <v>203</v>
      </c>
      <c r="E274" s="254" t="s">
        <v>1</v>
      </c>
      <c r="F274" s="255" t="s">
        <v>145</v>
      </c>
      <c r="G274" s="253"/>
      <c r="H274" s="256">
        <v>39.113</v>
      </c>
      <c r="I274" s="257"/>
      <c r="J274" s="253"/>
      <c r="K274" s="253"/>
      <c r="L274" s="258"/>
      <c r="M274" s="259"/>
      <c r="N274" s="260"/>
      <c r="O274" s="260"/>
      <c r="P274" s="260"/>
      <c r="Q274" s="260"/>
      <c r="R274" s="260"/>
      <c r="S274" s="260"/>
      <c r="T274" s="261"/>
      <c r="U274" s="14"/>
      <c r="V274" s="14"/>
      <c r="W274" s="14"/>
      <c r="X274" s="14"/>
      <c r="Y274" s="14"/>
      <c r="Z274" s="14"/>
      <c r="AA274" s="14"/>
      <c r="AB274" s="14"/>
      <c r="AC274" s="14"/>
      <c r="AD274" s="14"/>
      <c r="AE274" s="14"/>
      <c r="AT274" s="262" t="s">
        <v>203</v>
      </c>
      <c r="AU274" s="262" t="s">
        <v>84</v>
      </c>
      <c r="AV274" s="14" t="s">
        <v>84</v>
      </c>
      <c r="AW274" s="14" t="s">
        <v>32</v>
      </c>
      <c r="AX274" s="14" t="s">
        <v>75</v>
      </c>
      <c r="AY274" s="262" t="s">
        <v>194</v>
      </c>
    </row>
    <row r="275" s="14" customFormat="1">
      <c r="A275" s="14"/>
      <c r="B275" s="252"/>
      <c r="C275" s="253"/>
      <c r="D275" s="243" t="s">
        <v>203</v>
      </c>
      <c r="E275" s="254" t="s">
        <v>1</v>
      </c>
      <c r="F275" s="255" t="s">
        <v>143</v>
      </c>
      <c r="G275" s="253"/>
      <c r="H275" s="256">
        <v>26</v>
      </c>
      <c r="I275" s="257"/>
      <c r="J275" s="253"/>
      <c r="K275" s="253"/>
      <c r="L275" s="258"/>
      <c r="M275" s="259"/>
      <c r="N275" s="260"/>
      <c r="O275" s="260"/>
      <c r="P275" s="260"/>
      <c r="Q275" s="260"/>
      <c r="R275" s="260"/>
      <c r="S275" s="260"/>
      <c r="T275" s="261"/>
      <c r="U275" s="14"/>
      <c r="V275" s="14"/>
      <c r="W275" s="14"/>
      <c r="X275" s="14"/>
      <c r="Y275" s="14"/>
      <c r="Z275" s="14"/>
      <c r="AA275" s="14"/>
      <c r="AB275" s="14"/>
      <c r="AC275" s="14"/>
      <c r="AD275" s="14"/>
      <c r="AE275" s="14"/>
      <c r="AT275" s="262" t="s">
        <v>203</v>
      </c>
      <c r="AU275" s="262" t="s">
        <v>84</v>
      </c>
      <c r="AV275" s="14" t="s">
        <v>84</v>
      </c>
      <c r="AW275" s="14" t="s">
        <v>32</v>
      </c>
      <c r="AX275" s="14" t="s">
        <v>75</v>
      </c>
      <c r="AY275" s="262" t="s">
        <v>194</v>
      </c>
    </row>
    <row r="276" s="16" customFormat="1">
      <c r="A276" s="16"/>
      <c r="B276" s="274"/>
      <c r="C276" s="275"/>
      <c r="D276" s="243" t="s">
        <v>203</v>
      </c>
      <c r="E276" s="276" t="s">
        <v>1</v>
      </c>
      <c r="F276" s="277" t="s">
        <v>214</v>
      </c>
      <c r="G276" s="275"/>
      <c r="H276" s="278">
        <v>65.113</v>
      </c>
      <c r="I276" s="279"/>
      <c r="J276" s="275"/>
      <c r="K276" s="275"/>
      <c r="L276" s="280"/>
      <c r="M276" s="281"/>
      <c r="N276" s="282"/>
      <c r="O276" s="282"/>
      <c r="P276" s="282"/>
      <c r="Q276" s="282"/>
      <c r="R276" s="282"/>
      <c r="S276" s="282"/>
      <c r="T276" s="283"/>
      <c r="U276" s="16"/>
      <c r="V276" s="16"/>
      <c r="W276" s="16"/>
      <c r="X276" s="16"/>
      <c r="Y276" s="16"/>
      <c r="Z276" s="16"/>
      <c r="AA276" s="16"/>
      <c r="AB276" s="16"/>
      <c r="AC276" s="16"/>
      <c r="AD276" s="16"/>
      <c r="AE276" s="16"/>
      <c r="AT276" s="284" t="s">
        <v>203</v>
      </c>
      <c r="AU276" s="284" t="s">
        <v>84</v>
      </c>
      <c r="AV276" s="16" t="s">
        <v>201</v>
      </c>
      <c r="AW276" s="16" t="s">
        <v>32</v>
      </c>
      <c r="AX276" s="16" t="s">
        <v>82</v>
      </c>
      <c r="AY276" s="284" t="s">
        <v>194</v>
      </c>
    </row>
    <row r="277" s="2" customFormat="1" ht="24.15" customHeight="1">
      <c r="A277" s="39"/>
      <c r="B277" s="40"/>
      <c r="C277" s="228" t="s">
        <v>561</v>
      </c>
      <c r="D277" s="228" t="s">
        <v>196</v>
      </c>
      <c r="E277" s="229" t="s">
        <v>1035</v>
      </c>
      <c r="F277" s="230" t="s">
        <v>1036</v>
      </c>
      <c r="G277" s="231" t="s">
        <v>252</v>
      </c>
      <c r="H277" s="232">
        <v>1600.828</v>
      </c>
      <c r="I277" s="233"/>
      <c r="J277" s="234">
        <f>ROUND(I277*H277,2)</f>
        <v>0</v>
      </c>
      <c r="K277" s="230" t="s">
        <v>200</v>
      </c>
      <c r="L277" s="45"/>
      <c r="M277" s="235" t="s">
        <v>1</v>
      </c>
      <c r="N277" s="236" t="s">
        <v>40</v>
      </c>
      <c r="O277" s="92"/>
      <c r="P277" s="237">
        <f>O277*H277</f>
        <v>0</v>
      </c>
      <c r="Q277" s="237">
        <v>0.00028600000000000001</v>
      </c>
      <c r="R277" s="237">
        <f>Q277*H277</f>
        <v>0.45783680800000004</v>
      </c>
      <c r="S277" s="237">
        <v>0</v>
      </c>
      <c r="T277" s="238">
        <f>S277*H277</f>
        <v>0</v>
      </c>
      <c r="U277" s="39"/>
      <c r="V277" s="39"/>
      <c r="W277" s="39"/>
      <c r="X277" s="39"/>
      <c r="Y277" s="39"/>
      <c r="Z277" s="39"/>
      <c r="AA277" s="39"/>
      <c r="AB277" s="39"/>
      <c r="AC277" s="39"/>
      <c r="AD277" s="39"/>
      <c r="AE277" s="39"/>
      <c r="AR277" s="239" t="s">
        <v>282</v>
      </c>
      <c r="AT277" s="239" t="s">
        <v>196</v>
      </c>
      <c r="AU277" s="239" t="s">
        <v>84</v>
      </c>
      <c r="AY277" s="18" t="s">
        <v>194</v>
      </c>
      <c r="BE277" s="240">
        <f>IF(N277="základní",J277,0)</f>
        <v>0</v>
      </c>
      <c r="BF277" s="240">
        <f>IF(N277="snížená",J277,0)</f>
        <v>0</v>
      </c>
      <c r="BG277" s="240">
        <f>IF(N277="zákl. přenesená",J277,0)</f>
        <v>0</v>
      </c>
      <c r="BH277" s="240">
        <f>IF(N277="sníž. přenesená",J277,0)</f>
        <v>0</v>
      </c>
      <c r="BI277" s="240">
        <f>IF(N277="nulová",J277,0)</f>
        <v>0</v>
      </c>
      <c r="BJ277" s="18" t="s">
        <v>82</v>
      </c>
      <c r="BK277" s="240">
        <f>ROUND(I277*H277,2)</f>
        <v>0</v>
      </c>
      <c r="BL277" s="18" t="s">
        <v>282</v>
      </c>
      <c r="BM277" s="239" t="s">
        <v>1037</v>
      </c>
    </row>
    <row r="278" s="14" customFormat="1">
      <c r="A278" s="14"/>
      <c r="B278" s="252"/>
      <c r="C278" s="253"/>
      <c r="D278" s="243" t="s">
        <v>203</v>
      </c>
      <c r="E278" s="254" t="s">
        <v>1</v>
      </c>
      <c r="F278" s="255" t="s">
        <v>145</v>
      </c>
      <c r="G278" s="253"/>
      <c r="H278" s="256">
        <v>39.113</v>
      </c>
      <c r="I278" s="257"/>
      <c r="J278" s="253"/>
      <c r="K278" s="253"/>
      <c r="L278" s="258"/>
      <c r="M278" s="259"/>
      <c r="N278" s="260"/>
      <c r="O278" s="260"/>
      <c r="P278" s="260"/>
      <c r="Q278" s="260"/>
      <c r="R278" s="260"/>
      <c r="S278" s="260"/>
      <c r="T278" s="261"/>
      <c r="U278" s="14"/>
      <c r="V278" s="14"/>
      <c r="W278" s="14"/>
      <c r="X278" s="14"/>
      <c r="Y278" s="14"/>
      <c r="Z278" s="14"/>
      <c r="AA278" s="14"/>
      <c r="AB278" s="14"/>
      <c r="AC278" s="14"/>
      <c r="AD278" s="14"/>
      <c r="AE278" s="14"/>
      <c r="AT278" s="262" t="s">
        <v>203</v>
      </c>
      <c r="AU278" s="262" t="s">
        <v>84</v>
      </c>
      <c r="AV278" s="14" t="s">
        <v>84</v>
      </c>
      <c r="AW278" s="14" t="s">
        <v>32</v>
      </c>
      <c r="AX278" s="14" t="s">
        <v>75</v>
      </c>
      <c r="AY278" s="262" t="s">
        <v>194</v>
      </c>
    </row>
    <row r="279" s="14" customFormat="1">
      <c r="A279" s="14"/>
      <c r="B279" s="252"/>
      <c r="C279" s="253"/>
      <c r="D279" s="243" t="s">
        <v>203</v>
      </c>
      <c r="E279" s="254" t="s">
        <v>1</v>
      </c>
      <c r="F279" s="255" t="s">
        <v>143</v>
      </c>
      <c r="G279" s="253"/>
      <c r="H279" s="256">
        <v>26</v>
      </c>
      <c r="I279" s="257"/>
      <c r="J279" s="253"/>
      <c r="K279" s="253"/>
      <c r="L279" s="258"/>
      <c r="M279" s="259"/>
      <c r="N279" s="260"/>
      <c r="O279" s="260"/>
      <c r="P279" s="260"/>
      <c r="Q279" s="260"/>
      <c r="R279" s="260"/>
      <c r="S279" s="260"/>
      <c r="T279" s="261"/>
      <c r="U279" s="14"/>
      <c r="V279" s="14"/>
      <c r="W279" s="14"/>
      <c r="X279" s="14"/>
      <c r="Y279" s="14"/>
      <c r="Z279" s="14"/>
      <c r="AA279" s="14"/>
      <c r="AB279" s="14"/>
      <c r="AC279" s="14"/>
      <c r="AD279" s="14"/>
      <c r="AE279" s="14"/>
      <c r="AT279" s="262" t="s">
        <v>203</v>
      </c>
      <c r="AU279" s="262" t="s">
        <v>84</v>
      </c>
      <c r="AV279" s="14" t="s">
        <v>84</v>
      </c>
      <c r="AW279" s="14" t="s">
        <v>32</v>
      </c>
      <c r="AX279" s="14" t="s">
        <v>75</v>
      </c>
      <c r="AY279" s="262" t="s">
        <v>194</v>
      </c>
    </row>
    <row r="280" s="14" customFormat="1">
      <c r="A280" s="14"/>
      <c r="B280" s="252"/>
      <c r="C280" s="253"/>
      <c r="D280" s="243" t="s">
        <v>203</v>
      </c>
      <c r="E280" s="254" t="s">
        <v>1</v>
      </c>
      <c r="F280" s="255" t="s">
        <v>136</v>
      </c>
      <c r="G280" s="253"/>
      <c r="H280" s="256">
        <v>1535.7149999999999</v>
      </c>
      <c r="I280" s="257"/>
      <c r="J280" s="253"/>
      <c r="K280" s="253"/>
      <c r="L280" s="258"/>
      <c r="M280" s="259"/>
      <c r="N280" s="260"/>
      <c r="O280" s="260"/>
      <c r="P280" s="260"/>
      <c r="Q280" s="260"/>
      <c r="R280" s="260"/>
      <c r="S280" s="260"/>
      <c r="T280" s="261"/>
      <c r="U280" s="14"/>
      <c r="V280" s="14"/>
      <c r="W280" s="14"/>
      <c r="X280" s="14"/>
      <c r="Y280" s="14"/>
      <c r="Z280" s="14"/>
      <c r="AA280" s="14"/>
      <c r="AB280" s="14"/>
      <c r="AC280" s="14"/>
      <c r="AD280" s="14"/>
      <c r="AE280" s="14"/>
      <c r="AT280" s="262" t="s">
        <v>203</v>
      </c>
      <c r="AU280" s="262" t="s">
        <v>84</v>
      </c>
      <c r="AV280" s="14" t="s">
        <v>84</v>
      </c>
      <c r="AW280" s="14" t="s">
        <v>32</v>
      </c>
      <c r="AX280" s="14" t="s">
        <v>75</v>
      </c>
      <c r="AY280" s="262" t="s">
        <v>194</v>
      </c>
    </row>
    <row r="281" s="16" customFormat="1">
      <c r="A281" s="16"/>
      <c r="B281" s="274"/>
      <c r="C281" s="275"/>
      <c r="D281" s="243" t="s">
        <v>203</v>
      </c>
      <c r="E281" s="276" t="s">
        <v>1</v>
      </c>
      <c r="F281" s="277" t="s">
        <v>214</v>
      </c>
      <c r="G281" s="275"/>
      <c r="H281" s="278">
        <v>1600.828</v>
      </c>
      <c r="I281" s="279"/>
      <c r="J281" s="275"/>
      <c r="K281" s="275"/>
      <c r="L281" s="280"/>
      <c r="M281" s="308"/>
      <c r="N281" s="309"/>
      <c r="O281" s="309"/>
      <c r="P281" s="309"/>
      <c r="Q281" s="309"/>
      <c r="R281" s="309"/>
      <c r="S281" s="309"/>
      <c r="T281" s="310"/>
      <c r="U281" s="16"/>
      <c r="V281" s="16"/>
      <c r="W281" s="16"/>
      <c r="X281" s="16"/>
      <c r="Y281" s="16"/>
      <c r="Z281" s="16"/>
      <c r="AA281" s="16"/>
      <c r="AB281" s="16"/>
      <c r="AC281" s="16"/>
      <c r="AD281" s="16"/>
      <c r="AE281" s="16"/>
      <c r="AT281" s="284" t="s">
        <v>203</v>
      </c>
      <c r="AU281" s="284" t="s">
        <v>84</v>
      </c>
      <c r="AV281" s="16" t="s">
        <v>201</v>
      </c>
      <c r="AW281" s="16" t="s">
        <v>32</v>
      </c>
      <c r="AX281" s="16" t="s">
        <v>82</v>
      </c>
      <c r="AY281" s="284" t="s">
        <v>194</v>
      </c>
    </row>
    <row r="282" s="2" customFormat="1" ht="6.96" customHeight="1">
      <c r="A282" s="39"/>
      <c r="B282" s="67"/>
      <c r="C282" s="68"/>
      <c r="D282" s="68"/>
      <c r="E282" s="68"/>
      <c r="F282" s="68"/>
      <c r="G282" s="68"/>
      <c r="H282" s="68"/>
      <c r="I282" s="68"/>
      <c r="J282" s="68"/>
      <c r="K282" s="68"/>
      <c r="L282" s="45"/>
      <c r="M282" s="39"/>
      <c r="O282" s="39"/>
      <c r="P282" s="39"/>
      <c r="Q282" s="39"/>
      <c r="R282" s="39"/>
      <c r="S282" s="39"/>
      <c r="T282" s="39"/>
      <c r="U282" s="39"/>
      <c r="V282" s="39"/>
      <c r="W282" s="39"/>
      <c r="X282" s="39"/>
      <c r="Y282" s="39"/>
      <c r="Z282" s="39"/>
      <c r="AA282" s="39"/>
      <c r="AB282" s="39"/>
      <c r="AC282" s="39"/>
      <c r="AD282" s="39"/>
      <c r="AE282" s="39"/>
    </row>
  </sheetData>
  <sheetProtection sheet="1" autoFilter="0" formatColumns="0" formatRows="0" objects="1" scenarios="1" spinCount="100000" saltValue="zqCrVQdvPFG755xp5mor0+GaK+Krhe2zLzY+9x4RmrWsOzYKs+DdB3nn5yCCwrcZhCYX/rfUvag0uBJiY/dw/g==" hashValue="4VJDUz+nu2JEpOMDErp/9//5jq/2tuw8R64LG00rD700hiblPEt33fYjZbaHdPIH8QvkEfppvOos3NXBzQddqQ==" algorithmName="SHA-512" password="CC35"/>
  <autoFilter ref="C130:K281"/>
  <mergeCells count="12">
    <mergeCell ref="E7:H7"/>
    <mergeCell ref="E9:H9"/>
    <mergeCell ref="E11:H11"/>
    <mergeCell ref="E20:H20"/>
    <mergeCell ref="E29:H29"/>
    <mergeCell ref="E85:H85"/>
    <mergeCell ref="E87:H87"/>
    <mergeCell ref="E89:H89"/>
    <mergeCell ref="E119:H119"/>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124</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2589</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2684</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ROUND(J144,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ROUND((SUM(BE144:BE322)),  2)</f>
        <v>0</v>
      </c>
      <c r="G35" s="39"/>
      <c r="H35" s="39"/>
      <c r="I35" s="166">
        <v>0.20999999999999999</v>
      </c>
      <c r="J35" s="165">
        <f>ROUND(((SUM(BE144:BE322))*I35),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ROUND((SUM(BF144:BF322)),  2)</f>
        <v>0</v>
      </c>
      <c r="G36" s="39"/>
      <c r="H36" s="39"/>
      <c r="I36" s="166">
        <v>0.14999999999999999</v>
      </c>
      <c r="J36" s="165">
        <f>ROUND(((SUM(BF144:BF322))*I36),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ROUND((SUM(BG144:BG322)),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ROUND((SUM(BH144:BH322)),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ROUND((SUM(BI144:BI322)),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2589</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D.1.4e_N (1) - GASTRO - neuznatelné - NEOCEŇOVAT</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J144</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1781</v>
      </c>
      <c r="E99" s="193"/>
      <c r="F99" s="193"/>
      <c r="G99" s="193"/>
      <c r="H99" s="193"/>
      <c r="I99" s="193"/>
      <c r="J99" s="194">
        <f>J145</f>
        <v>0</v>
      </c>
      <c r="K99" s="191"/>
      <c r="L99" s="195"/>
      <c r="S99" s="9"/>
      <c r="T99" s="9"/>
      <c r="U99" s="9"/>
      <c r="V99" s="9"/>
      <c r="W99" s="9"/>
      <c r="X99" s="9"/>
      <c r="Y99" s="9"/>
      <c r="Z99" s="9"/>
      <c r="AA99" s="9"/>
      <c r="AB99" s="9"/>
      <c r="AC99" s="9"/>
      <c r="AD99" s="9"/>
      <c r="AE99" s="9"/>
    </row>
    <row r="100" s="9" customFormat="1" ht="24.96" customHeight="1">
      <c r="A100" s="9"/>
      <c r="B100" s="190"/>
      <c r="C100" s="191"/>
      <c r="D100" s="192" t="s">
        <v>1773</v>
      </c>
      <c r="E100" s="193"/>
      <c r="F100" s="193"/>
      <c r="G100" s="193"/>
      <c r="H100" s="193"/>
      <c r="I100" s="193"/>
      <c r="J100" s="194">
        <f>J152</f>
        <v>0</v>
      </c>
      <c r="K100" s="191"/>
      <c r="L100" s="195"/>
      <c r="S100" s="9"/>
      <c r="T100" s="9"/>
      <c r="U100" s="9"/>
      <c r="V100" s="9"/>
      <c r="W100" s="9"/>
      <c r="X100" s="9"/>
      <c r="Y100" s="9"/>
      <c r="Z100" s="9"/>
      <c r="AA100" s="9"/>
      <c r="AB100" s="9"/>
      <c r="AC100" s="9"/>
      <c r="AD100" s="9"/>
      <c r="AE100" s="9"/>
    </row>
    <row r="101" s="9" customFormat="1" ht="24.96" customHeight="1">
      <c r="A101" s="9"/>
      <c r="B101" s="190"/>
      <c r="C101" s="191"/>
      <c r="D101" s="192" t="s">
        <v>1769</v>
      </c>
      <c r="E101" s="193"/>
      <c r="F101" s="193"/>
      <c r="G101" s="193"/>
      <c r="H101" s="193"/>
      <c r="I101" s="193"/>
      <c r="J101" s="194">
        <f>J157</f>
        <v>0</v>
      </c>
      <c r="K101" s="191"/>
      <c r="L101" s="195"/>
      <c r="S101" s="9"/>
      <c r="T101" s="9"/>
      <c r="U101" s="9"/>
      <c r="V101" s="9"/>
      <c r="W101" s="9"/>
      <c r="X101" s="9"/>
      <c r="Y101" s="9"/>
      <c r="Z101" s="9"/>
      <c r="AA101" s="9"/>
      <c r="AB101" s="9"/>
      <c r="AC101" s="9"/>
      <c r="AD101" s="9"/>
      <c r="AE101" s="9"/>
    </row>
    <row r="102" s="9" customFormat="1" ht="24.96" customHeight="1">
      <c r="A102" s="9"/>
      <c r="B102" s="190"/>
      <c r="C102" s="191"/>
      <c r="D102" s="192" t="s">
        <v>1770</v>
      </c>
      <c r="E102" s="193"/>
      <c r="F102" s="193"/>
      <c r="G102" s="193"/>
      <c r="H102" s="193"/>
      <c r="I102" s="193"/>
      <c r="J102" s="194">
        <f>J164</f>
        <v>0</v>
      </c>
      <c r="K102" s="191"/>
      <c r="L102" s="195"/>
      <c r="S102" s="9"/>
      <c r="T102" s="9"/>
      <c r="U102" s="9"/>
      <c r="V102" s="9"/>
      <c r="W102" s="9"/>
      <c r="X102" s="9"/>
      <c r="Y102" s="9"/>
      <c r="Z102" s="9"/>
      <c r="AA102" s="9"/>
      <c r="AB102" s="9"/>
      <c r="AC102" s="9"/>
      <c r="AD102" s="9"/>
      <c r="AE102" s="9"/>
    </row>
    <row r="103" s="9" customFormat="1" ht="24.96" customHeight="1">
      <c r="A103" s="9"/>
      <c r="B103" s="190"/>
      <c r="C103" s="191"/>
      <c r="D103" s="192" t="s">
        <v>1771</v>
      </c>
      <c r="E103" s="193"/>
      <c r="F103" s="193"/>
      <c r="G103" s="193"/>
      <c r="H103" s="193"/>
      <c r="I103" s="193"/>
      <c r="J103" s="194">
        <f>J175</f>
        <v>0</v>
      </c>
      <c r="K103" s="191"/>
      <c r="L103" s="195"/>
      <c r="S103" s="9"/>
      <c r="T103" s="9"/>
      <c r="U103" s="9"/>
      <c r="V103" s="9"/>
      <c r="W103" s="9"/>
      <c r="X103" s="9"/>
      <c r="Y103" s="9"/>
      <c r="Z103" s="9"/>
      <c r="AA103" s="9"/>
      <c r="AB103" s="9"/>
      <c r="AC103" s="9"/>
      <c r="AD103" s="9"/>
      <c r="AE103" s="9"/>
    </row>
    <row r="104" s="9" customFormat="1" ht="24.96" customHeight="1">
      <c r="A104" s="9"/>
      <c r="B104" s="190"/>
      <c r="C104" s="191"/>
      <c r="D104" s="192" t="s">
        <v>1772</v>
      </c>
      <c r="E104" s="193"/>
      <c r="F104" s="193"/>
      <c r="G104" s="193"/>
      <c r="H104" s="193"/>
      <c r="I104" s="193"/>
      <c r="J104" s="194">
        <f>J182</f>
        <v>0</v>
      </c>
      <c r="K104" s="191"/>
      <c r="L104" s="195"/>
      <c r="S104" s="9"/>
      <c r="T104" s="9"/>
      <c r="U104" s="9"/>
      <c r="V104" s="9"/>
      <c r="W104" s="9"/>
      <c r="X104" s="9"/>
      <c r="Y104" s="9"/>
      <c r="Z104" s="9"/>
      <c r="AA104" s="9"/>
      <c r="AB104" s="9"/>
      <c r="AC104" s="9"/>
      <c r="AD104" s="9"/>
      <c r="AE104" s="9"/>
    </row>
    <row r="105" s="9" customFormat="1" ht="24.96" customHeight="1">
      <c r="A105" s="9"/>
      <c r="B105" s="190"/>
      <c r="C105" s="191"/>
      <c r="D105" s="192" t="s">
        <v>1775</v>
      </c>
      <c r="E105" s="193"/>
      <c r="F105" s="193"/>
      <c r="G105" s="193"/>
      <c r="H105" s="193"/>
      <c r="I105" s="193"/>
      <c r="J105" s="194">
        <f>J187</f>
        <v>0</v>
      </c>
      <c r="K105" s="191"/>
      <c r="L105" s="195"/>
      <c r="S105" s="9"/>
      <c r="T105" s="9"/>
      <c r="U105" s="9"/>
      <c r="V105" s="9"/>
      <c r="W105" s="9"/>
      <c r="X105" s="9"/>
      <c r="Y105" s="9"/>
      <c r="Z105" s="9"/>
      <c r="AA105" s="9"/>
      <c r="AB105" s="9"/>
      <c r="AC105" s="9"/>
      <c r="AD105" s="9"/>
      <c r="AE105" s="9"/>
    </row>
    <row r="106" s="9" customFormat="1" ht="24.96" customHeight="1">
      <c r="A106" s="9"/>
      <c r="B106" s="190"/>
      <c r="C106" s="191"/>
      <c r="D106" s="192" t="s">
        <v>1776</v>
      </c>
      <c r="E106" s="193"/>
      <c r="F106" s="193"/>
      <c r="G106" s="193"/>
      <c r="H106" s="193"/>
      <c r="I106" s="193"/>
      <c r="J106" s="194">
        <f>J203</f>
        <v>0</v>
      </c>
      <c r="K106" s="191"/>
      <c r="L106" s="195"/>
      <c r="S106" s="9"/>
      <c r="T106" s="9"/>
      <c r="U106" s="9"/>
      <c r="V106" s="9"/>
      <c r="W106" s="9"/>
      <c r="X106" s="9"/>
      <c r="Y106" s="9"/>
      <c r="Z106" s="9"/>
      <c r="AA106" s="9"/>
      <c r="AB106" s="9"/>
      <c r="AC106" s="9"/>
      <c r="AD106" s="9"/>
      <c r="AE106" s="9"/>
    </row>
    <row r="107" s="9" customFormat="1" ht="24.96" customHeight="1">
      <c r="A107" s="9"/>
      <c r="B107" s="190"/>
      <c r="C107" s="191"/>
      <c r="D107" s="192" t="s">
        <v>1774</v>
      </c>
      <c r="E107" s="193"/>
      <c r="F107" s="193"/>
      <c r="G107" s="193"/>
      <c r="H107" s="193"/>
      <c r="I107" s="193"/>
      <c r="J107" s="194">
        <f>J214</f>
        <v>0</v>
      </c>
      <c r="K107" s="191"/>
      <c r="L107" s="195"/>
      <c r="S107" s="9"/>
      <c r="T107" s="9"/>
      <c r="U107" s="9"/>
      <c r="V107" s="9"/>
      <c r="W107" s="9"/>
      <c r="X107" s="9"/>
      <c r="Y107" s="9"/>
      <c r="Z107" s="9"/>
      <c r="AA107" s="9"/>
      <c r="AB107" s="9"/>
      <c r="AC107" s="9"/>
      <c r="AD107" s="9"/>
      <c r="AE107" s="9"/>
    </row>
    <row r="108" s="9" customFormat="1" ht="24.96" customHeight="1">
      <c r="A108" s="9"/>
      <c r="B108" s="190"/>
      <c r="C108" s="191"/>
      <c r="D108" s="192" t="s">
        <v>1780</v>
      </c>
      <c r="E108" s="193"/>
      <c r="F108" s="193"/>
      <c r="G108" s="193"/>
      <c r="H108" s="193"/>
      <c r="I108" s="193"/>
      <c r="J108" s="194">
        <f>J227</f>
        <v>0</v>
      </c>
      <c r="K108" s="191"/>
      <c r="L108" s="195"/>
      <c r="S108" s="9"/>
      <c r="T108" s="9"/>
      <c r="U108" s="9"/>
      <c r="V108" s="9"/>
      <c r="W108" s="9"/>
      <c r="X108" s="9"/>
      <c r="Y108" s="9"/>
      <c r="Z108" s="9"/>
      <c r="AA108" s="9"/>
      <c r="AB108" s="9"/>
      <c r="AC108" s="9"/>
      <c r="AD108" s="9"/>
      <c r="AE108" s="9"/>
    </row>
    <row r="109" s="9" customFormat="1" ht="24.96" customHeight="1">
      <c r="A109" s="9"/>
      <c r="B109" s="190"/>
      <c r="C109" s="191"/>
      <c r="D109" s="192" t="s">
        <v>1777</v>
      </c>
      <c r="E109" s="193"/>
      <c r="F109" s="193"/>
      <c r="G109" s="193"/>
      <c r="H109" s="193"/>
      <c r="I109" s="193"/>
      <c r="J109" s="194">
        <f>J245</f>
        <v>0</v>
      </c>
      <c r="K109" s="191"/>
      <c r="L109" s="195"/>
      <c r="S109" s="9"/>
      <c r="T109" s="9"/>
      <c r="U109" s="9"/>
      <c r="V109" s="9"/>
      <c r="W109" s="9"/>
      <c r="X109" s="9"/>
      <c r="Y109" s="9"/>
      <c r="Z109" s="9"/>
      <c r="AA109" s="9"/>
      <c r="AB109" s="9"/>
      <c r="AC109" s="9"/>
      <c r="AD109" s="9"/>
      <c r="AE109" s="9"/>
    </row>
    <row r="110" s="9" customFormat="1" ht="24.96" customHeight="1">
      <c r="A110" s="9"/>
      <c r="B110" s="190"/>
      <c r="C110" s="191"/>
      <c r="D110" s="192" t="s">
        <v>1778</v>
      </c>
      <c r="E110" s="193"/>
      <c r="F110" s="193"/>
      <c r="G110" s="193"/>
      <c r="H110" s="193"/>
      <c r="I110" s="193"/>
      <c r="J110" s="194">
        <f>J264</f>
        <v>0</v>
      </c>
      <c r="K110" s="191"/>
      <c r="L110" s="195"/>
      <c r="S110" s="9"/>
      <c r="T110" s="9"/>
      <c r="U110" s="9"/>
      <c r="V110" s="9"/>
      <c r="W110" s="9"/>
      <c r="X110" s="9"/>
      <c r="Y110" s="9"/>
      <c r="Z110" s="9"/>
      <c r="AA110" s="9"/>
      <c r="AB110" s="9"/>
      <c r="AC110" s="9"/>
      <c r="AD110" s="9"/>
      <c r="AE110" s="9"/>
    </row>
    <row r="111" s="9" customFormat="1" ht="24.96" customHeight="1">
      <c r="A111" s="9"/>
      <c r="B111" s="190"/>
      <c r="C111" s="191"/>
      <c r="D111" s="192" t="s">
        <v>1760</v>
      </c>
      <c r="E111" s="193"/>
      <c r="F111" s="193"/>
      <c r="G111" s="193"/>
      <c r="H111" s="193"/>
      <c r="I111" s="193"/>
      <c r="J111" s="194">
        <f>J269</f>
        <v>0</v>
      </c>
      <c r="K111" s="191"/>
      <c r="L111" s="195"/>
      <c r="S111" s="9"/>
      <c r="T111" s="9"/>
      <c r="U111" s="9"/>
      <c r="V111" s="9"/>
      <c r="W111" s="9"/>
      <c r="X111" s="9"/>
      <c r="Y111" s="9"/>
      <c r="Z111" s="9"/>
      <c r="AA111" s="9"/>
      <c r="AB111" s="9"/>
      <c r="AC111" s="9"/>
      <c r="AD111" s="9"/>
      <c r="AE111" s="9"/>
    </row>
    <row r="112" s="9" customFormat="1" ht="24.96" customHeight="1">
      <c r="A112" s="9"/>
      <c r="B112" s="190"/>
      <c r="C112" s="191"/>
      <c r="D112" s="192" t="s">
        <v>2685</v>
      </c>
      <c r="E112" s="193"/>
      <c r="F112" s="193"/>
      <c r="G112" s="193"/>
      <c r="H112" s="193"/>
      <c r="I112" s="193"/>
      <c r="J112" s="194">
        <f>J272</f>
        <v>0</v>
      </c>
      <c r="K112" s="191"/>
      <c r="L112" s="195"/>
      <c r="S112" s="9"/>
      <c r="T112" s="9"/>
      <c r="U112" s="9"/>
      <c r="V112" s="9"/>
      <c r="W112" s="9"/>
      <c r="X112" s="9"/>
      <c r="Y112" s="9"/>
      <c r="Z112" s="9"/>
      <c r="AA112" s="9"/>
      <c r="AB112" s="9"/>
      <c r="AC112" s="9"/>
      <c r="AD112" s="9"/>
      <c r="AE112" s="9"/>
    </row>
    <row r="113" s="9" customFormat="1" ht="24.96" customHeight="1">
      <c r="A113" s="9"/>
      <c r="B113" s="190"/>
      <c r="C113" s="191"/>
      <c r="D113" s="192" t="s">
        <v>1768</v>
      </c>
      <c r="E113" s="193"/>
      <c r="F113" s="193"/>
      <c r="G113" s="193"/>
      <c r="H113" s="193"/>
      <c r="I113" s="193"/>
      <c r="J113" s="194">
        <f>J275</f>
        <v>0</v>
      </c>
      <c r="K113" s="191"/>
      <c r="L113" s="195"/>
      <c r="S113" s="9"/>
      <c r="T113" s="9"/>
      <c r="U113" s="9"/>
      <c r="V113" s="9"/>
      <c r="W113" s="9"/>
      <c r="X113" s="9"/>
      <c r="Y113" s="9"/>
      <c r="Z113" s="9"/>
      <c r="AA113" s="9"/>
      <c r="AB113" s="9"/>
      <c r="AC113" s="9"/>
      <c r="AD113" s="9"/>
      <c r="AE113" s="9"/>
    </row>
    <row r="114" s="9" customFormat="1" ht="24.96" customHeight="1">
      <c r="A114" s="9"/>
      <c r="B114" s="190"/>
      <c r="C114" s="191"/>
      <c r="D114" s="192" t="s">
        <v>2686</v>
      </c>
      <c r="E114" s="193"/>
      <c r="F114" s="193"/>
      <c r="G114" s="193"/>
      <c r="H114" s="193"/>
      <c r="I114" s="193"/>
      <c r="J114" s="194">
        <f>J278</f>
        <v>0</v>
      </c>
      <c r="K114" s="191"/>
      <c r="L114" s="195"/>
      <c r="S114" s="9"/>
      <c r="T114" s="9"/>
      <c r="U114" s="9"/>
      <c r="V114" s="9"/>
      <c r="W114" s="9"/>
      <c r="X114" s="9"/>
      <c r="Y114" s="9"/>
      <c r="Z114" s="9"/>
      <c r="AA114" s="9"/>
      <c r="AB114" s="9"/>
      <c r="AC114" s="9"/>
      <c r="AD114" s="9"/>
      <c r="AE114" s="9"/>
    </row>
    <row r="115" s="9" customFormat="1" ht="24.96" customHeight="1">
      <c r="A115" s="9"/>
      <c r="B115" s="190"/>
      <c r="C115" s="191"/>
      <c r="D115" s="192" t="s">
        <v>2687</v>
      </c>
      <c r="E115" s="193"/>
      <c r="F115" s="193"/>
      <c r="G115" s="193"/>
      <c r="H115" s="193"/>
      <c r="I115" s="193"/>
      <c r="J115" s="194">
        <f>J283</f>
        <v>0</v>
      </c>
      <c r="K115" s="191"/>
      <c r="L115" s="195"/>
      <c r="S115" s="9"/>
      <c r="T115" s="9"/>
      <c r="U115" s="9"/>
      <c r="V115" s="9"/>
      <c r="W115" s="9"/>
      <c r="X115" s="9"/>
      <c r="Y115" s="9"/>
      <c r="Z115" s="9"/>
      <c r="AA115" s="9"/>
      <c r="AB115" s="9"/>
      <c r="AC115" s="9"/>
      <c r="AD115" s="9"/>
      <c r="AE115" s="9"/>
    </row>
    <row r="116" s="9" customFormat="1" ht="24.96" customHeight="1">
      <c r="A116" s="9"/>
      <c r="B116" s="190"/>
      <c r="C116" s="191"/>
      <c r="D116" s="192" t="s">
        <v>2688</v>
      </c>
      <c r="E116" s="193"/>
      <c r="F116" s="193"/>
      <c r="G116" s="193"/>
      <c r="H116" s="193"/>
      <c r="I116" s="193"/>
      <c r="J116" s="194">
        <f>J288</f>
        <v>0</v>
      </c>
      <c r="K116" s="191"/>
      <c r="L116" s="195"/>
      <c r="S116" s="9"/>
      <c r="T116" s="9"/>
      <c r="U116" s="9"/>
      <c r="V116" s="9"/>
      <c r="W116" s="9"/>
      <c r="X116" s="9"/>
      <c r="Y116" s="9"/>
      <c r="Z116" s="9"/>
      <c r="AA116" s="9"/>
      <c r="AB116" s="9"/>
      <c r="AC116" s="9"/>
      <c r="AD116" s="9"/>
      <c r="AE116" s="9"/>
    </row>
    <row r="117" s="9" customFormat="1" ht="24.96" customHeight="1">
      <c r="A117" s="9"/>
      <c r="B117" s="190"/>
      <c r="C117" s="191"/>
      <c r="D117" s="192" t="s">
        <v>1767</v>
      </c>
      <c r="E117" s="193"/>
      <c r="F117" s="193"/>
      <c r="G117" s="193"/>
      <c r="H117" s="193"/>
      <c r="I117" s="193"/>
      <c r="J117" s="194">
        <f>J295</f>
        <v>0</v>
      </c>
      <c r="K117" s="191"/>
      <c r="L117" s="195"/>
      <c r="S117" s="9"/>
      <c r="T117" s="9"/>
      <c r="U117" s="9"/>
      <c r="V117" s="9"/>
      <c r="W117" s="9"/>
      <c r="X117" s="9"/>
      <c r="Y117" s="9"/>
      <c r="Z117" s="9"/>
      <c r="AA117" s="9"/>
      <c r="AB117" s="9"/>
      <c r="AC117" s="9"/>
      <c r="AD117" s="9"/>
      <c r="AE117" s="9"/>
    </row>
    <row r="118" s="9" customFormat="1" ht="24.96" customHeight="1">
      <c r="A118" s="9"/>
      <c r="B118" s="190"/>
      <c r="C118" s="191"/>
      <c r="D118" s="192" t="s">
        <v>1759</v>
      </c>
      <c r="E118" s="193"/>
      <c r="F118" s="193"/>
      <c r="G118" s="193"/>
      <c r="H118" s="193"/>
      <c r="I118" s="193"/>
      <c r="J118" s="194">
        <f>J298</f>
        <v>0</v>
      </c>
      <c r="K118" s="191"/>
      <c r="L118" s="195"/>
      <c r="S118" s="9"/>
      <c r="T118" s="9"/>
      <c r="U118" s="9"/>
      <c r="V118" s="9"/>
      <c r="W118" s="9"/>
      <c r="X118" s="9"/>
      <c r="Y118" s="9"/>
      <c r="Z118" s="9"/>
      <c r="AA118" s="9"/>
      <c r="AB118" s="9"/>
      <c r="AC118" s="9"/>
      <c r="AD118" s="9"/>
      <c r="AE118" s="9"/>
    </row>
    <row r="119" s="9" customFormat="1" ht="24.96" customHeight="1">
      <c r="A119" s="9"/>
      <c r="B119" s="190"/>
      <c r="C119" s="191"/>
      <c r="D119" s="192" t="s">
        <v>1762</v>
      </c>
      <c r="E119" s="193"/>
      <c r="F119" s="193"/>
      <c r="G119" s="193"/>
      <c r="H119" s="193"/>
      <c r="I119" s="193"/>
      <c r="J119" s="194">
        <f>J301</f>
        <v>0</v>
      </c>
      <c r="K119" s="191"/>
      <c r="L119" s="195"/>
      <c r="S119" s="9"/>
      <c r="T119" s="9"/>
      <c r="U119" s="9"/>
      <c r="V119" s="9"/>
      <c r="W119" s="9"/>
      <c r="X119" s="9"/>
      <c r="Y119" s="9"/>
      <c r="Z119" s="9"/>
      <c r="AA119" s="9"/>
      <c r="AB119" s="9"/>
      <c r="AC119" s="9"/>
      <c r="AD119" s="9"/>
      <c r="AE119" s="9"/>
    </row>
    <row r="120" s="9" customFormat="1" ht="24.96" customHeight="1">
      <c r="A120" s="9"/>
      <c r="B120" s="190"/>
      <c r="C120" s="191"/>
      <c r="D120" s="192" t="s">
        <v>1763</v>
      </c>
      <c r="E120" s="193"/>
      <c r="F120" s="193"/>
      <c r="G120" s="193"/>
      <c r="H120" s="193"/>
      <c r="I120" s="193"/>
      <c r="J120" s="194">
        <f>J306</f>
        <v>0</v>
      </c>
      <c r="K120" s="191"/>
      <c r="L120" s="195"/>
      <c r="S120" s="9"/>
      <c r="T120" s="9"/>
      <c r="U120" s="9"/>
      <c r="V120" s="9"/>
      <c r="W120" s="9"/>
      <c r="X120" s="9"/>
      <c r="Y120" s="9"/>
      <c r="Z120" s="9"/>
      <c r="AA120" s="9"/>
      <c r="AB120" s="9"/>
      <c r="AC120" s="9"/>
      <c r="AD120" s="9"/>
      <c r="AE120" s="9"/>
    </row>
    <row r="121" s="9" customFormat="1" ht="24.96" customHeight="1">
      <c r="A121" s="9"/>
      <c r="B121" s="190"/>
      <c r="C121" s="191"/>
      <c r="D121" s="192" t="s">
        <v>1764</v>
      </c>
      <c r="E121" s="193"/>
      <c r="F121" s="193"/>
      <c r="G121" s="193"/>
      <c r="H121" s="193"/>
      <c r="I121" s="193"/>
      <c r="J121" s="194">
        <f>J313</f>
        <v>0</v>
      </c>
      <c r="K121" s="191"/>
      <c r="L121" s="195"/>
      <c r="S121" s="9"/>
      <c r="T121" s="9"/>
      <c r="U121" s="9"/>
      <c r="V121" s="9"/>
      <c r="W121" s="9"/>
      <c r="X121" s="9"/>
      <c r="Y121" s="9"/>
      <c r="Z121" s="9"/>
      <c r="AA121" s="9"/>
      <c r="AB121" s="9"/>
      <c r="AC121" s="9"/>
      <c r="AD121" s="9"/>
      <c r="AE121" s="9"/>
    </row>
    <row r="122" s="9" customFormat="1" ht="24.96" customHeight="1">
      <c r="A122" s="9"/>
      <c r="B122" s="190"/>
      <c r="C122" s="191"/>
      <c r="D122" s="192" t="s">
        <v>1765</v>
      </c>
      <c r="E122" s="193"/>
      <c r="F122" s="193"/>
      <c r="G122" s="193"/>
      <c r="H122" s="193"/>
      <c r="I122" s="193"/>
      <c r="J122" s="194">
        <f>J318</f>
        <v>0</v>
      </c>
      <c r="K122" s="191"/>
      <c r="L122" s="195"/>
      <c r="S122" s="9"/>
      <c r="T122" s="9"/>
      <c r="U122" s="9"/>
      <c r="V122" s="9"/>
      <c r="W122" s="9"/>
      <c r="X122" s="9"/>
      <c r="Y122" s="9"/>
      <c r="Z122" s="9"/>
      <c r="AA122" s="9"/>
      <c r="AB122" s="9"/>
      <c r="AC122" s="9"/>
      <c r="AD122" s="9"/>
      <c r="AE122" s="9"/>
    </row>
    <row r="123" s="2" customFormat="1" ht="21.84"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6.96" customHeight="1">
      <c r="A124" s="39"/>
      <c r="B124" s="67"/>
      <c r="C124" s="68"/>
      <c r="D124" s="68"/>
      <c r="E124" s="68"/>
      <c r="F124" s="68"/>
      <c r="G124" s="68"/>
      <c r="H124" s="68"/>
      <c r="I124" s="68"/>
      <c r="J124" s="68"/>
      <c r="K124" s="68"/>
      <c r="L124" s="64"/>
      <c r="S124" s="39"/>
      <c r="T124" s="39"/>
      <c r="U124" s="39"/>
      <c r="V124" s="39"/>
      <c r="W124" s="39"/>
      <c r="X124" s="39"/>
      <c r="Y124" s="39"/>
      <c r="Z124" s="39"/>
      <c r="AA124" s="39"/>
      <c r="AB124" s="39"/>
      <c r="AC124" s="39"/>
      <c r="AD124" s="39"/>
      <c r="AE124" s="39"/>
    </row>
    <row r="128" s="2" customFormat="1" ht="6.96" customHeight="1">
      <c r="A128" s="39"/>
      <c r="B128" s="69"/>
      <c r="C128" s="70"/>
      <c r="D128" s="70"/>
      <c r="E128" s="70"/>
      <c r="F128" s="70"/>
      <c r="G128" s="70"/>
      <c r="H128" s="70"/>
      <c r="I128" s="70"/>
      <c r="J128" s="70"/>
      <c r="K128" s="70"/>
      <c r="L128" s="64"/>
      <c r="S128" s="39"/>
      <c r="T128" s="39"/>
      <c r="U128" s="39"/>
      <c r="V128" s="39"/>
      <c r="W128" s="39"/>
      <c r="X128" s="39"/>
      <c r="Y128" s="39"/>
      <c r="Z128" s="39"/>
      <c r="AA128" s="39"/>
      <c r="AB128" s="39"/>
      <c r="AC128" s="39"/>
      <c r="AD128" s="39"/>
      <c r="AE128" s="39"/>
    </row>
    <row r="129" s="2" customFormat="1" ht="24.96" customHeight="1">
      <c r="A129" s="39"/>
      <c r="B129" s="40"/>
      <c r="C129" s="24" t="s">
        <v>179</v>
      </c>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12" customHeight="1">
      <c r="A131" s="39"/>
      <c r="B131" s="40"/>
      <c r="C131" s="33" t="s">
        <v>16</v>
      </c>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2" customFormat="1" ht="16.5" customHeight="1">
      <c r="A132" s="39"/>
      <c r="B132" s="40"/>
      <c r="C132" s="41"/>
      <c r="D132" s="41"/>
      <c r="E132" s="185" t="str">
        <f>E7</f>
        <v>Nemocnice RK – rekonstrukce gastro provozu</v>
      </c>
      <c r="F132" s="33"/>
      <c r="G132" s="33"/>
      <c r="H132" s="33"/>
      <c r="I132" s="41"/>
      <c r="J132" s="41"/>
      <c r="K132" s="41"/>
      <c r="L132" s="64"/>
      <c r="S132" s="39"/>
      <c r="T132" s="39"/>
      <c r="U132" s="39"/>
      <c r="V132" s="39"/>
      <c r="W132" s="39"/>
      <c r="X132" s="39"/>
      <c r="Y132" s="39"/>
      <c r="Z132" s="39"/>
      <c r="AA132" s="39"/>
      <c r="AB132" s="39"/>
      <c r="AC132" s="39"/>
      <c r="AD132" s="39"/>
      <c r="AE132" s="39"/>
    </row>
    <row r="133" s="1" customFormat="1" ht="12" customHeight="1">
      <c r="B133" s="22"/>
      <c r="C133" s="33" t="s">
        <v>147</v>
      </c>
      <c r="D133" s="23"/>
      <c r="E133" s="23"/>
      <c r="F133" s="23"/>
      <c r="G133" s="23"/>
      <c r="H133" s="23"/>
      <c r="I133" s="23"/>
      <c r="J133" s="23"/>
      <c r="K133" s="23"/>
      <c r="L133" s="21"/>
    </row>
    <row r="134" s="2" customFormat="1" ht="16.5" customHeight="1">
      <c r="A134" s="39"/>
      <c r="B134" s="40"/>
      <c r="C134" s="41"/>
      <c r="D134" s="41"/>
      <c r="E134" s="185" t="s">
        <v>2589</v>
      </c>
      <c r="F134" s="41"/>
      <c r="G134" s="41"/>
      <c r="H134" s="41"/>
      <c r="I134" s="41"/>
      <c r="J134" s="41"/>
      <c r="K134" s="41"/>
      <c r="L134" s="64"/>
      <c r="S134" s="39"/>
      <c r="T134" s="39"/>
      <c r="U134" s="39"/>
      <c r="V134" s="39"/>
      <c r="W134" s="39"/>
      <c r="X134" s="39"/>
      <c r="Y134" s="39"/>
      <c r="Z134" s="39"/>
      <c r="AA134" s="39"/>
      <c r="AB134" s="39"/>
      <c r="AC134" s="39"/>
      <c r="AD134" s="39"/>
      <c r="AE134" s="39"/>
    </row>
    <row r="135" s="2" customFormat="1" ht="12" customHeight="1">
      <c r="A135" s="39"/>
      <c r="B135" s="40"/>
      <c r="C135" s="33" t="s">
        <v>151</v>
      </c>
      <c r="D135" s="41"/>
      <c r="E135" s="41"/>
      <c r="F135" s="41"/>
      <c r="G135" s="41"/>
      <c r="H135" s="41"/>
      <c r="I135" s="41"/>
      <c r="J135" s="41"/>
      <c r="K135" s="41"/>
      <c r="L135" s="64"/>
      <c r="S135" s="39"/>
      <c r="T135" s="39"/>
      <c r="U135" s="39"/>
      <c r="V135" s="39"/>
      <c r="W135" s="39"/>
      <c r="X135" s="39"/>
      <c r="Y135" s="39"/>
      <c r="Z135" s="39"/>
      <c r="AA135" s="39"/>
      <c r="AB135" s="39"/>
      <c r="AC135" s="39"/>
      <c r="AD135" s="39"/>
      <c r="AE135" s="39"/>
    </row>
    <row r="136" s="2" customFormat="1" ht="16.5" customHeight="1">
      <c r="A136" s="39"/>
      <c r="B136" s="40"/>
      <c r="C136" s="41"/>
      <c r="D136" s="41"/>
      <c r="E136" s="77" t="str">
        <f>E11</f>
        <v>D.1.4e_N (1) - GASTRO - neuznatelné - NEOCEŇOVAT</v>
      </c>
      <c r="F136" s="41"/>
      <c r="G136" s="41"/>
      <c r="H136" s="41"/>
      <c r="I136" s="41"/>
      <c r="J136" s="41"/>
      <c r="K136" s="41"/>
      <c r="L136" s="64"/>
      <c r="S136" s="39"/>
      <c r="T136" s="39"/>
      <c r="U136" s="39"/>
      <c r="V136" s="39"/>
      <c r="W136" s="39"/>
      <c r="X136" s="39"/>
      <c r="Y136" s="39"/>
      <c r="Z136" s="39"/>
      <c r="AA136" s="39"/>
      <c r="AB136" s="39"/>
      <c r="AC136" s="39"/>
      <c r="AD136" s="39"/>
      <c r="AE136" s="39"/>
    </row>
    <row r="137" s="2" customFormat="1" ht="6.96" customHeight="1">
      <c r="A137" s="39"/>
      <c r="B137" s="40"/>
      <c r="C137" s="41"/>
      <c r="D137" s="41"/>
      <c r="E137" s="41"/>
      <c r="F137" s="41"/>
      <c r="G137" s="41"/>
      <c r="H137" s="41"/>
      <c r="I137" s="41"/>
      <c r="J137" s="41"/>
      <c r="K137" s="41"/>
      <c r="L137" s="64"/>
      <c r="S137" s="39"/>
      <c r="T137" s="39"/>
      <c r="U137" s="39"/>
      <c r="V137" s="39"/>
      <c r="W137" s="39"/>
      <c r="X137" s="39"/>
      <c r="Y137" s="39"/>
      <c r="Z137" s="39"/>
      <c r="AA137" s="39"/>
      <c r="AB137" s="39"/>
      <c r="AC137" s="39"/>
      <c r="AD137" s="39"/>
      <c r="AE137" s="39"/>
    </row>
    <row r="138" s="2" customFormat="1" ht="12" customHeight="1">
      <c r="A138" s="39"/>
      <c r="B138" s="40"/>
      <c r="C138" s="33" t="s">
        <v>20</v>
      </c>
      <c r="D138" s="41"/>
      <c r="E138" s="41"/>
      <c r="F138" s="28" t="str">
        <f>F14</f>
        <v xml:space="preserve"> </v>
      </c>
      <c r="G138" s="41"/>
      <c r="H138" s="41"/>
      <c r="I138" s="33" t="s">
        <v>22</v>
      </c>
      <c r="J138" s="80" t="str">
        <f>IF(J14="","",J14)</f>
        <v>3. 2. 2025</v>
      </c>
      <c r="K138" s="41"/>
      <c r="L138" s="64"/>
      <c r="S138" s="39"/>
      <c r="T138" s="39"/>
      <c r="U138" s="39"/>
      <c r="V138" s="39"/>
      <c r="W138" s="39"/>
      <c r="X138" s="39"/>
      <c r="Y138" s="39"/>
      <c r="Z138" s="39"/>
      <c r="AA138" s="39"/>
      <c r="AB138" s="39"/>
      <c r="AC138" s="39"/>
      <c r="AD138" s="39"/>
      <c r="AE138" s="39"/>
    </row>
    <row r="139" s="2" customFormat="1" ht="6.96" customHeight="1">
      <c r="A139" s="39"/>
      <c r="B139" s="40"/>
      <c r="C139" s="41"/>
      <c r="D139" s="41"/>
      <c r="E139" s="41"/>
      <c r="F139" s="41"/>
      <c r="G139" s="41"/>
      <c r="H139" s="41"/>
      <c r="I139" s="41"/>
      <c r="J139" s="41"/>
      <c r="K139" s="41"/>
      <c r="L139" s="64"/>
      <c r="S139" s="39"/>
      <c r="T139" s="39"/>
      <c r="U139" s="39"/>
      <c r="V139" s="39"/>
      <c r="W139" s="39"/>
      <c r="X139" s="39"/>
      <c r="Y139" s="39"/>
      <c r="Z139" s="39"/>
      <c r="AA139" s="39"/>
      <c r="AB139" s="39"/>
      <c r="AC139" s="39"/>
      <c r="AD139" s="39"/>
      <c r="AE139" s="39"/>
    </row>
    <row r="140" s="2" customFormat="1" ht="15.15" customHeight="1">
      <c r="A140" s="39"/>
      <c r="B140" s="40"/>
      <c r="C140" s="33" t="s">
        <v>24</v>
      </c>
      <c r="D140" s="41"/>
      <c r="E140" s="41"/>
      <c r="F140" s="28" t="str">
        <f>E17</f>
        <v>Královéhradecký kraj</v>
      </c>
      <c r="G140" s="41"/>
      <c r="H140" s="41"/>
      <c r="I140" s="33" t="s">
        <v>30</v>
      </c>
      <c r="J140" s="37" t="str">
        <f>E23</f>
        <v>IRBOS s.r.o.</v>
      </c>
      <c r="K140" s="41"/>
      <c r="L140" s="64"/>
      <c r="S140" s="39"/>
      <c r="T140" s="39"/>
      <c r="U140" s="39"/>
      <c r="V140" s="39"/>
      <c r="W140" s="39"/>
      <c r="X140" s="39"/>
      <c r="Y140" s="39"/>
      <c r="Z140" s="39"/>
      <c r="AA140" s="39"/>
      <c r="AB140" s="39"/>
      <c r="AC140" s="39"/>
      <c r="AD140" s="39"/>
      <c r="AE140" s="39"/>
    </row>
    <row r="141" s="2" customFormat="1" ht="15.15" customHeight="1">
      <c r="A141" s="39"/>
      <c r="B141" s="40"/>
      <c r="C141" s="33" t="s">
        <v>28</v>
      </c>
      <c r="D141" s="41"/>
      <c r="E141" s="41"/>
      <c r="F141" s="28" t="str">
        <f>IF(E20="","",E20)</f>
        <v>Vyplň údaj</v>
      </c>
      <c r="G141" s="41"/>
      <c r="H141" s="41"/>
      <c r="I141" s="33" t="s">
        <v>33</v>
      </c>
      <c r="J141" s="37" t="str">
        <f>E26</f>
        <v xml:space="preserve"> </v>
      </c>
      <c r="K141" s="41"/>
      <c r="L141" s="64"/>
      <c r="S141" s="39"/>
      <c r="T141" s="39"/>
      <c r="U141" s="39"/>
      <c r="V141" s="39"/>
      <c r="W141" s="39"/>
      <c r="X141" s="39"/>
      <c r="Y141" s="39"/>
      <c r="Z141" s="39"/>
      <c r="AA141" s="39"/>
      <c r="AB141" s="39"/>
      <c r="AC141" s="39"/>
      <c r="AD141" s="39"/>
      <c r="AE141" s="39"/>
    </row>
    <row r="142" s="2" customFormat="1" ht="10.32" customHeight="1">
      <c r="A142" s="39"/>
      <c r="B142" s="40"/>
      <c r="C142" s="41"/>
      <c r="D142" s="41"/>
      <c r="E142" s="41"/>
      <c r="F142" s="41"/>
      <c r="G142" s="41"/>
      <c r="H142" s="41"/>
      <c r="I142" s="41"/>
      <c r="J142" s="41"/>
      <c r="K142" s="41"/>
      <c r="L142" s="64"/>
      <c r="S142" s="39"/>
      <c r="T142" s="39"/>
      <c r="U142" s="39"/>
      <c r="V142" s="39"/>
      <c r="W142" s="39"/>
      <c r="X142" s="39"/>
      <c r="Y142" s="39"/>
      <c r="Z142" s="39"/>
      <c r="AA142" s="39"/>
      <c r="AB142" s="39"/>
      <c r="AC142" s="39"/>
      <c r="AD142" s="39"/>
      <c r="AE142" s="39"/>
    </row>
    <row r="143" s="11" customFormat="1" ht="29.28" customHeight="1">
      <c r="A143" s="201"/>
      <c r="B143" s="202"/>
      <c r="C143" s="203" t="s">
        <v>180</v>
      </c>
      <c r="D143" s="204" t="s">
        <v>60</v>
      </c>
      <c r="E143" s="204" t="s">
        <v>56</v>
      </c>
      <c r="F143" s="204" t="s">
        <v>57</v>
      </c>
      <c r="G143" s="204" t="s">
        <v>181</v>
      </c>
      <c r="H143" s="204" t="s">
        <v>182</v>
      </c>
      <c r="I143" s="204" t="s">
        <v>183</v>
      </c>
      <c r="J143" s="204" t="s">
        <v>155</v>
      </c>
      <c r="K143" s="205" t="s">
        <v>184</v>
      </c>
      <c r="L143" s="206"/>
      <c r="M143" s="101" t="s">
        <v>1</v>
      </c>
      <c r="N143" s="102" t="s">
        <v>39</v>
      </c>
      <c r="O143" s="102" t="s">
        <v>185</v>
      </c>
      <c r="P143" s="102" t="s">
        <v>186</v>
      </c>
      <c r="Q143" s="102" t="s">
        <v>187</v>
      </c>
      <c r="R143" s="102" t="s">
        <v>188</v>
      </c>
      <c r="S143" s="102" t="s">
        <v>189</v>
      </c>
      <c r="T143" s="103" t="s">
        <v>190</v>
      </c>
      <c r="U143" s="201"/>
      <c r="V143" s="201"/>
      <c r="W143" s="201"/>
      <c r="X143" s="201"/>
      <c r="Y143" s="201"/>
      <c r="Z143" s="201"/>
      <c r="AA143" s="201"/>
      <c r="AB143" s="201"/>
      <c r="AC143" s="201"/>
      <c r="AD143" s="201"/>
      <c r="AE143" s="201"/>
    </row>
    <row r="144" s="2" customFormat="1" ht="22.8" customHeight="1">
      <c r="A144" s="39"/>
      <c r="B144" s="40"/>
      <c r="C144" s="108" t="s">
        <v>191</v>
      </c>
      <c r="D144" s="41"/>
      <c r="E144" s="41"/>
      <c r="F144" s="41"/>
      <c r="G144" s="41"/>
      <c r="H144" s="41"/>
      <c r="I144" s="41"/>
      <c r="J144" s="207">
        <f>BK144</f>
        <v>0</v>
      </c>
      <c r="K144" s="41"/>
      <c r="L144" s="45"/>
      <c r="M144" s="104"/>
      <c r="N144" s="208"/>
      <c r="O144" s="105"/>
      <c r="P144" s="209">
        <f>P145+P152+P157+P164+P175+P182+P187+P203+P214+P227+P245+P264+P269+P272+P275+P278+P283+P288+P295+P298+P301+P306+P313+P318</f>
        <v>0</v>
      </c>
      <c r="Q144" s="105"/>
      <c r="R144" s="209">
        <f>R145+R152+R157+R164+R175+R182+R187+R203+R214+R227+R245+R264+R269+R272+R275+R278+R283+R288+R295+R298+R301+R306+R313+R318</f>
        <v>0</v>
      </c>
      <c r="S144" s="105"/>
      <c r="T144" s="210">
        <f>T145+T152+T157+T164+T175+T182+T187+T203+T214+T227+T245+T264+T269+T272+T275+T278+T283+T288+T295+T298+T301+T306+T313+T318</f>
        <v>0</v>
      </c>
      <c r="U144" s="39"/>
      <c r="V144" s="39"/>
      <c r="W144" s="39"/>
      <c r="X144" s="39"/>
      <c r="Y144" s="39"/>
      <c r="Z144" s="39"/>
      <c r="AA144" s="39"/>
      <c r="AB144" s="39"/>
      <c r="AC144" s="39"/>
      <c r="AD144" s="39"/>
      <c r="AE144" s="39"/>
      <c r="AT144" s="18" t="s">
        <v>74</v>
      </c>
      <c r="AU144" s="18" t="s">
        <v>157</v>
      </c>
      <c r="BK144" s="211">
        <f>BK145+BK152+BK157+BK164+BK175+BK182+BK187+BK203+BK214+BK227+BK245+BK264+BK269+BK272+BK275+BK278+BK283+BK288+BK295+BK298+BK301+BK306+BK313+BK318</f>
        <v>0</v>
      </c>
    </row>
    <row r="145" s="12" customFormat="1" ht="25.92" customHeight="1">
      <c r="A145" s="12"/>
      <c r="B145" s="212"/>
      <c r="C145" s="213"/>
      <c r="D145" s="214" t="s">
        <v>74</v>
      </c>
      <c r="E145" s="215" t="s">
        <v>2218</v>
      </c>
      <c r="F145" s="215" t="s">
        <v>2219</v>
      </c>
      <c r="G145" s="213"/>
      <c r="H145" s="213"/>
      <c r="I145" s="216"/>
      <c r="J145" s="217">
        <f>BK145</f>
        <v>0</v>
      </c>
      <c r="K145" s="213"/>
      <c r="L145" s="218"/>
      <c r="M145" s="219"/>
      <c r="N145" s="220"/>
      <c r="O145" s="220"/>
      <c r="P145" s="221">
        <f>SUM(P146:P151)</f>
        <v>0</v>
      </c>
      <c r="Q145" s="220"/>
      <c r="R145" s="221">
        <f>SUM(R146:R151)</f>
        <v>0</v>
      </c>
      <c r="S145" s="220"/>
      <c r="T145" s="222">
        <f>SUM(T146:T151)</f>
        <v>0</v>
      </c>
      <c r="U145" s="12"/>
      <c r="V145" s="12"/>
      <c r="W145" s="12"/>
      <c r="X145" s="12"/>
      <c r="Y145" s="12"/>
      <c r="Z145" s="12"/>
      <c r="AA145" s="12"/>
      <c r="AB145" s="12"/>
      <c r="AC145" s="12"/>
      <c r="AD145" s="12"/>
      <c r="AE145" s="12"/>
      <c r="AR145" s="223" t="s">
        <v>82</v>
      </c>
      <c r="AT145" s="224" t="s">
        <v>74</v>
      </c>
      <c r="AU145" s="224" t="s">
        <v>75</v>
      </c>
      <c r="AY145" s="223" t="s">
        <v>194</v>
      </c>
      <c r="BK145" s="225">
        <f>SUM(BK146:BK151)</f>
        <v>0</v>
      </c>
    </row>
    <row r="146" s="2" customFormat="1" ht="16.5" customHeight="1">
      <c r="A146" s="39"/>
      <c r="B146" s="40"/>
      <c r="C146" s="228" t="s">
        <v>82</v>
      </c>
      <c r="D146" s="228" t="s">
        <v>196</v>
      </c>
      <c r="E146" s="229" t="s">
        <v>2689</v>
      </c>
      <c r="F146" s="230" t="s">
        <v>2690</v>
      </c>
      <c r="G146" s="231" t="s">
        <v>295</v>
      </c>
      <c r="H146" s="232">
        <v>2</v>
      </c>
      <c r="I146" s="233"/>
      <c r="J146" s="234">
        <f>ROUND(I146*H146,2)</f>
        <v>0</v>
      </c>
      <c r="K146" s="230" t="s">
        <v>1</v>
      </c>
      <c r="L146" s="45"/>
      <c r="M146" s="235" t="s">
        <v>1</v>
      </c>
      <c r="N146" s="236" t="s">
        <v>40</v>
      </c>
      <c r="O146" s="92"/>
      <c r="P146" s="237">
        <f>O146*H146</f>
        <v>0</v>
      </c>
      <c r="Q146" s="237">
        <v>0</v>
      </c>
      <c r="R146" s="237">
        <f>Q146*H146</f>
        <v>0</v>
      </c>
      <c r="S146" s="237">
        <v>0</v>
      </c>
      <c r="T146" s="238">
        <f>S146*H146</f>
        <v>0</v>
      </c>
      <c r="U146" s="39"/>
      <c r="V146" s="39"/>
      <c r="W146" s="39"/>
      <c r="X146" s="39"/>
      <c r="Y146" s="39"/>
      <c r="Z146" s="39"/>
      <c r="AA146" s="39"/>
      <c r="AB146" s="39"/>
      <c r="AC146" s="39"/>
      <c r="AD146" s="39"/>
      <c r="AE146" s="39"/>
      <c r="AR146" s="239" t="s">
        <v>201</v>
      </c>
      <c r="AT146" s="239" t="s">
        <v>196</v>
      </c>
      <c r="AU146" s="239" t="s">
        <v>82</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201</v>
      </c>
      <c r="BM146" s="239" t="s">
        <v>2691</v>
      </c>
    </row>
    <row r="147" s="2" customFormat="1">
      <c r="A147" s="39"/>
      <c r="B147" s="40"/>
      <c r="C147" s="41"/>
      <c r="D147" s="243" t="s">
        <v>453</v>
      </c>
      <c r="E147" s="41"/>
      <c r="F147" s="295" t="s">
        <v>2692</v>
      </c>
      <c r="G147" s="41"/>
      <c r="H147" s="41"/>
      <c r="I147" s="296"/>
      <c r="J147" s="41"/>
      <c r="K147" s="41"/>
      <c r="L147" s="45"/>
      <c r="M147" s="297"/>
      <c r="N147" s="298"/>
      <c r="O147" s="92"/>
      <c r="P147" s="92"/>
      <c r="Q147" s="92"/>
      <c r="R147" s="92"/>
      <c r="S147" s="92"/>
      <c r="T147" s="93"/>
      <c r="U147" s="39"/>
      <c r="V147" s="39"/>
      <c r="W147" s="39"/>
      <c r="X147" s="39"/>
      <c r="Y147" s="39"/>
      <c r="Z147" s="39"/>
      <c r="AA147" s="39"/>
      <c r="AB147" s="39"/>
      <c r="AC147" s="39"/>
      <c r="AD147" s="39"/>
      <c r="AE147" s="39"/>
      <c r="AT147" s="18" t="s">
        <v>453</v>
      </c>
      <c r="AU147" s="18" t="s">
        <v>82</v>
      </c>
    </row>
    <row r="148" s="2" customFormat="1" ht="24.15" customHeight="1">
      <c r="A148" s="39"/>
      <c r="B148" s="40"/>
      <c r="C148" s="228" t="s">
        <v>84</v>
      </c>
      <c r="D148" s="228" t="s">
        <v>196</v>
      </c>
      <c r="E148" s="229" t="s">
        <v>2693</v>
      </c>
      <c r="F148" s="230" t="s">
        <v>2694</v>
      </c>
      <c r="G148" s="231" t="s">
        <v>295</v>
      </c>
      <c r="H148" s="232">
        <v>1</v>
      </c>
      <c r="I148" s="233"/>
      <c r="J148" s="234">
        <f>ROUND(I148*H148,2)</f>
        <v>0</v>
      </c>
      <c r="K148" s="230" t="s">
        <v>1</v>
      </c>
      <c r="L148" s="45"/>
      <c r="M148" s="235" t="s">
        <v>1</v>
      </c>
      <c r="N148" s="236" t="s">
        <v>40</v>
      </c>
      <c r="O148" s="92"/>
      <c r="P148" s="237">
        <f>O148*H148</f>
        <v>0</v>
      </c>
      <c r="Q148" s="237">
        <v>0</v>
      </c>
      <c r="R148" s="237">
        <f>Q148*H148</f>
        <v>0</v>
      </c>
      <c r="S148" s="237">
        <v>0</v>
      </c>
      <c r="T148" s="238">
        <f>S148*H148</f>
        <v>0</v>
      </c>
      <c r="U148" s="39"/>
      <c r="V148" s="39"/>
      <c r="W148" s="39"/>
      <c r="X148" s="39"/>
      <c r="Y148" s="39"/>
      <c r="Z148" s="39"/>
      <c r="AA148" s="39"/>
      <c r="AB148" s="39"/>
      <c r="AC148" s="39"/>
      <c r="AD148" s="39"/>
      <c r="AE148" s="39"/>
      <c r="AR148" s="239" t="s">
        <v>201</v>
      </c>
      <c r="AT148" s="239" t="s">
        <v>196</v>
      </c>
      <c r="AU148" s="239" t="s">
        <v>82</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201</v>
      </c>
      <c r="BM148" s="239" t="s">
        <v>2695</v>
      </c>
    </row>
    <row r="149" s="2" customFormat="1">
      <c r="A149" s="39"/>
      <c r="B149" s="40"/>
      <c r="C149" s="41"/>
      <c r="D149" s="243" t="s">
        <v>453</v>
      </c>
      <c r="E149" s="41"/>
      <c r="F149" s="295" t="s">
        <v>2696</v>
      </c>
      <c r="G149" s="41"/>
      <c r="H149" s="41"/>
      <c r="I149" s="296"/>
      <c r="J149" s="41"/>
      <c r="K149" s="41"/>
      <c r="L149" s="45"/>
      <c r="M149" s="297"/>
      <c r="N149" s="298"/>
      <c r="O149" s="92"/>
      <c r="P149" s="92"/>
      <c r="Q149" s="92"/>
      <c r="R149" s="92"/>
      <c r="S149" s="92"/>
      <c r="T149" s="93"/>
      <c r="U149" s="39"/>
      <c r="V149" s="39"/>
      <c r="W149" s="39"/>
      <c r="X149" s="39"/>
      <c r="Y149" s="39"/>
      <c r="Z149" s="39"/>
      <c r="AA149" s="39"/>
      <c r="AB149" s="39"/>
      <c r="AC149" s="39"/>
      <c r="AD149" s="39"/>
      <c r="AE149" s="39"/>
      <c r="AT149" s="18" t="s">
        <v>453</v>
      </c>
      <c r="AU149" s="18" t="s">
        <v>82</v>
      </c>
    </row>
    <row r="150" s="2" customFormat="1" ht="37.8" customHeight="1">
      <c r="A150" s="39"/>
      <c r="B150" s="40"/>
      <c r="C150" s="228" t="s">
        <v>212</v>
      </c>
      <c r="D150" s="228" t="s">
        <v>196</v>
      </c>
      <c r="E150" s="229" t="s">
        <v>2697</v>
      </c>
      <c r="F150" s="230" t="s">
        <v>2698</v>
      </c>
      <c r="G150" s="231" t="s">
        <v>295</v>
      </c>
      <c r="H150" s="232">
        <v>1</v>
      </c>
      <c r="I150" s="233"/>
      <c r="J150" s="234">
        <f>ROUND(I150*H150,2)</f>
        <v>0</v>
      </c>
      <c r="K150" s="230" t="s">
        <v>1</v>
      </c>
      <c r="L150" s="45"/>
      <c r="M150" s="235" t="s">
        <v>1</v>
      </c>
      <c r="N150" s="236"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201</v>
      </c>
      <c r="AT150" s="239" t="s">
        <v>196</v>
      </c>
      <c r="AU150" s="239" t="s">
        <v>82</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2699</v>
      </c>
    </row>
    <row r="151" s="2" customFormat="1">
      <c r="A151" s="39"/>
      <c r="B151" s="40"/>
      <c r="C151" s="41"/>
      <c r="D151" s="243" t="s">
        <v>453</v>
      </c>
      <c r="E151" s="41"/>
      <c r="F151" s="295" t="s">
        <v>2700</v>
      </c>
      <c r="G151" s="41"/>
      <c r="H151" s="41"/>
      <c r="I151" s="296"/>
      <c r="J151" s="41"/>
      <c r="K151" s="41"/>
      <c r="L151" s="45"/>
      <c r="M151" s="297"/>
      <c r="N151" s="298"/>
      <c r="O151" s="92"/>
      <c r="P151" s="92"/>
      <c r="Q151" s="92"/>
      <c r="R151" s="92"/>
      <c r="S151" s="92"/>
      <c r="T151" s="93"/>
      <c r="U151" s="39"/>
      <c r="V151" s="39"/>
      <c r="W151" s="39"/>
      <c r="X151" s="39"/>
      <c r="Y151" s="39"/>
      <c r="Z151" s="39"/>
      <c r="AA151" s="39"/>
      <c r="AB151" s="39"/>
      <c r="AC151" s="39"/>
      <c r="AD151" s="39"/>
      <c r="AE151" s="39"/>
      <c r="AT151" s="18" t="s">
        <v>453</v>
      </c>
      <c r="AU151" s="18" t="s">
        <v>82</v>
      </c>
    </row>
    <row r="152" s="12" customFormat="1" ht="25.92" customHeight="1">
      <c r="A152" s="12"/>
      <c r="B152" s="212"/>
      <c r="C152" s="213"/>
      <c r="D152" s="214" t="s">
        <v>74</v>
      </c>
      <c r="E152" s="215" t="s">
        <v>1915</v>
      </c>
      <c r="F152" s="215" t="s">
        <v>1916</v>
      </c>
      <c r="G152" s="213"/>
      <c r="H152" s="213"/>
      <c r="I152" s="216"/>
      <c r="J152" s="217">
        <f>BK152</f>
        <v>0</v>
      </c>
      <c r="K152" s="213"/>
      <c r="L152" s="218"/>
      <c r="M152" s="219"/>
      <c r="N152" s="220"/>
      <c r="O152" s="220"/>
      <c r="P152" s="221">
        <f>SUM(P153:P156)</f>
        <v>0</v>
      </c>
      <c r="Q152" s="220"/>
      <c r="R152" s="221">
        <f>SUM(R153:R156)</f>
        <v>0</v>
      </c>
      <c r="S152" s="220"/>
      <c r="T152" s="222">
        <f>SUM(T153:T156)</f>
        <v>0</v>
      </c>
      <c r="U152" s="12"/>
      <c r="V152" s="12"/>
      <c r="W152" s="12"/>
      <c r="X152" s="12"/>
      <c r="Y152" s="12"/>
      <c r="Z152" s="12"/>
      <c r="AA152" s="12"/>
      <c r="AB152" s="12"/>
      <c r="AC152" s="12"/>
      <c r="AD152" s="12"/>
      <c r="AE152" s="12"/>
      <c r="AR152" s="223" t="s">
        <v>82</v>
      </c>
      <c r="AT152" s="224" t="s">
        <v>74</v>
      </c>
      <c r="AU152" s="224" t="s">
        <v>75</v>
      </c>
      <c r="AY152" s="223" t="s">
        <v>194</v>
      </c>
      <c r="BK152" s="225">
        <f>SUM(BK153:BK156)</f>
        <v>0</v>
      </c>
    </row>
    <row r="153" s="2" customFormat="1" ht="33" customHeight="1">
      <c r="A153" s="39"/>
      <c r="B153" s="40"/>
      <c r="C153" s="228" t="s">
        <v>201</v>
      </c>
      <c r="D153" s="228" t="s">
        <v>196</v>
      </c>
      <c r="E153" s="229" t="s">
        <v>2701</v>
      </c>
      <c r="F153" s="230" t="s">
        <v>2702</v>
      </c>
      <c r="G153" s="231" t="s">
        <v>295</v>
      </c>
      <c r="H153" s="232">
        <v>1</v>
      </c>
      <c r="I153" s="233"/>
      <c r="J153" s="234">
        <f>ROUND(I153*H153,2)</f>
        <v>0</v>
      </c>
      <c r="K153" s="230" t="s">
        <v>1</v>
      </c>
      <c r="L153" s="45"/>
      <c r="M153" s="235" t="s">
        <v>1</v>
      </c>
      <c r="N153" s="236" t="s">
        <v>40</v>
      </c>
      <c r="O153" s="92"/>
      <c r="P153" s="237">
        <f>O153*H153</f>
        <v>0</v>
      </c>
      <c r="Q153" s="237">
        <v>0</v>
      </c>
      <c r="R153" s="237">
        <f>Q153*H153</f>
        <v>0</v>
      </c>
      <c r="S153" s="237">
        <v>0</v>
      </c>
      <c r="T153" s="238">
        <f>S153*H153</f>
        <v>0</v>
      </c>
      <c r="U153" s="39"/>
      <c r="V153" s="39"/>
      <c r="W153" s="39"/>
      <c r="X153" s="39"/>
      <c r="Y153" s="39"/>
      <c r="Z153" s="39"/>
      <c r="AA153" s="39"/>
      <c r="AB153" s="39"/>
      <c r="AC153" s="39"/>
      <c r="AD153" s="39"/>
      <c r="AE153" s="39"/>
      <c r="AR153" s="239" t="s">
        <v>201</v>
      </c>
      <c r="AT153" s="239" t="s">
        <v>196</v>
      </c>
      <c r="AU153" s="239" t="s">
        <v>82</v>
      </c>
      <c r="AY153" s="18" t="s">
        <v>194</v>
      </c>
      <c r="BE153" s="240">
        <f>IF(N153="základní",J153,0)</f>
        <v>0</v>
      </c>
      <c r="BF153" s="240">
        <f>IF(N153="snížená",J153,0)</f>
        <v>0</v>
      </c>
      <c r="BG153" s="240">
        <f>IF(N153="zákl. přenesená",J153,0)</f>
        <v>0</v>
      </c>
      <c r="BH153" s="240">
        <f>IF(N153="sníž. přenesená",J153,0)</f>
        <v>0</v>
      </c>
      <c r="BI153" s="240">
        <f>IF(N153="nulová",J153,0)</f>
        <v>0</v>
      </c>
      <c r="BJ153" s="18" t="s">
        <v>82</v>
      </c>
      <c r="BK153" s="240">
        <f>ROUND(I153*H153,2)</f>
        <v>0</v>
      </c>
      <c r="BL153" s="18" t="s">
        <v>201</v>
      </c>
      <c r="BM153" s="239" t="s">
        <v>2703</v>
      </c>
    </row>
    <row r="154" s="2" customFormat="1">
      <c r="A154" s="39"/>
      <c r="B154" s="40"/>
      <c r="C154" s="41"/>
      <c r="D154" s="243" t="s">
        <v>453</v>
      </c>
      <c r="E154" s="41"/>
      <c r="F154" s="295" t="s">
        <v>2704</v>
      </c>
      <c r="G154" s="41"/>
      <c r="H154" s="41"/>
      <c r="I154" s="296"/>
      <c r="J154" s="41"/>
      <c r="K154" s="41"/>
      <c r="L154" s="45"/>
      <c r="M154" s="297"/>
      <c r="N154" s="298"/>
      <c r="O154" s="92"/>
      <c r="P154" s="92"/>
      <c r="Q154" s="92"/>
      <c r="R154" s="92"/>
      <c r="S154" s="92"/>
      <c r="T154" s="93"/>
      <c r="U154" s="39"/>
      <c r="V154" s="39"/>
      <c r="W154" s="39"/>
      <c r="X154" s="39"/>
      <c r="Y154" s="39"/>
      <c r="Z154" s="39"/>
      <c r="AA154" s="39"/>
      <c r="AB154" s="39"/>
      <c r="AC154" s="39"/>
      <c r="AD154" s="39"/>
      <c r="AE154" s="39"/>
      <c r="AT154" s="18" t="s">
        <v>453</v>
      </c>
      <c r="AU154" s="18" t="s">
        <v>82</v>
      </c>
    </row>
    <row r="155" s="2" customFormat="1" ht="24.15" customHeight="1">
      <c r="A155" s="39"/>
      <c r="B155" s="40"/>
      <c r="C155" s="228" t="s">
        <v>225</v>
      </c>
      <c r="D155" s="228" t="s">
        <v>196</v>
      </c>
      <c r="E155" s="229" t="s">
        <v>2705</v>
      </c>
      <c r="F155" s="230" t="s">
        <v>2694</v>
      </c>
      <c r="G155" s="231" t="s">
        <v>295</v>
      </c>
      <c r="H155" s="232">
        <v>1</v>
      </c>
      <c r="I155" s="233"/>
      <c r="J155" s="234">
        <f>ROUND(I155*H155,2)</f>
        <v>0</v>
      </c>
      <c r="K155" s="230" t="s">
        <v>1</v>
      </c>
      <c r="L155" s="45"/>
      <c r="M155" s="235" t="s">
        <v>1</v>
      </c>
      <c r="N155" s="236" t="s">
        <v>40</v>
      </c>
      <c r="O155" s="92"/>
      <c r="P155" s="237">
        <f>O155*H155</f>
        <v>0</v>
      </c>
      <c r="Q155" s="237">
        <v>0</v>
      </c>
      <c r="R155" s="237">
        <f>Q155*H155</f>
        <v>0</v>
      </c>
      <c r="S155" s="237">
        <v>0</v>
      </c>
      <c r="T155" s="238">
        <f>S155*H155</f>
        <v>0</v>
      </c>
      <c r="U155" s="39"/>
      <c r="V155" s="39"/>
      <c r="W155" s="39"/>
      <c r="X155" s="39"/>
      <c r="Y155" s="39"/>
      <c r="Z155" s="39"/>
      <c r="AA155" s="39"/>
      <c r="AB155" s="39"/>
      <c r="AC155" s="39"/>
      <c r="AD155" s="39"/>
      <c r="AE155" s="39"/>
      <c r="AR155" s="239" t="s">
        <v>201</v>
      </c>
      <c r="AT155" s="239" t="s">
        <v>196</v>
      </c>
      <c r="AU155" s="239" t="s">
        <v>82</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2706</v>
      </c>
    </row>
    <row r="156" s="2" customFormat="1">
      <c r="A156" s="39"/>
      <c r="B156" s="40"/>
      <c r="C156" s="41"/>
      <c r="D156" s="243" t="s">
        <v>453</v>
      </c>
      <c r="E156" s="41"/>
      <c r="F156" s="295" t="s">
        <v>2696</v>
      </c>
      <c r="G156" s="41"/>
      <c r="H156" s="41"/>
      <c r="I156" s="296"/>
      <c r="J156" s="41"/>
      <c r="K156" s="41"/>
      <c r="L156" s="45"/>
      <c r="M156" s="297"/>
      <c r="N156" s="298"/>
      <c r="O156" s="92"/>
      <c r="P156" s="92"/>
      <c r="Q156" s="92"/>
      <c r="R156" s="92"/>
      <c r="S156" s="92"/>
      <c r="T156" s="93"/>
      <c r="U156" s="39"/>
      <c r="V156" s="39"/>
      <c r="W156" s="39"/>
      <c r="X156" s="39"/>
      <c r="Y156" s="39"/>
      <c r="Z156" s="39"/>
      <c r="AA156" s="39"/>
      <c r="AB156" s="39"/>
      <c r="AC156" s="39"/>
      <c r="AD156" s="39"/>
      <c r="AE156" s="39"/>
      <c r="AT156" s="18" t="s">
        <v>453</v>
      </c>
      <c r="AU156" s="18" t="s">
        <v>82</v>
      </c>
    </row>
    <row r="157" s="12" customFormat="1" ht="25.92" customHeight="1">
      <c r="A157" s="12"/>
      <c r="B157" s="212"/>
      <c r="C157" s="213"/>
      <c r="D157" s="214" t="s">
        <v>74</v>
      </c>
      <c r="E157" s="215" t="s">
        <v>1868</v>
      </c>
      <c r="F157" s="215" t="s">
        <v>1869</v>
      </c>
      <c r="G157" s="213"/>
      <c r="H157" s="213"/>
      <c r="I157" s="216"/>
      <c r="J157" s="217">
        <f>BK157</f>
        <v>0</v>
      </c>
      <c r="K157" s="213"/>
      <c r="L157" s="218"/>
      <c r="M157" s="219"/>
      <c r="N157" s="220"/>
      <c r="O157" s="220"/>
      <c r="P157" s="221">
        <f>SUM(P158:P163)</f>
        <v>0</v>
      </c>
      <c r="Q157" s="220"/>
      <c r="R157" s="221">
        <f>SUM(R158:R163)</f>
        <v>0</v>
      </c>
      <c r="S157" s="220"/>
      <c r="T157" s="222">
        <f>SUM(T158:T163)</f>
        <v>0</v>
      </c>
      <c r="U157" s="12"/>
      <c r="V157" s="12"/>
      <c r="W157" s="12"/>
      <c r="X157" s="12"/>
      <c r="Y157" s="12"/>
      <c r="Z157" s="12"/>
      <c r="AA157" s="12"/>
      <c r="AB157" s="12"/>
      <c r="AC157" s="12"/>
      <c r="AD157" s="12"/>
      <c r="AE157" s="12"/>
      <c r="AR157" s="223" t="s">
        <v>82</v>
      </c>
      <c r="AT157" s="224" t="s">
        <v>74</v>
      </c>
      <c r="AU157" s="224" t="s">
        <v>75</v>
      </c>
      <c r="AY157" s="223" t="s">
        <v>194</v>
      </c>
      <c r="BK157" s="225">
        <f>SUM(BK158:BK163)</f>
        <v>0</v>
      </c>
    </row>
    <row r="158" s="2" customFormat="1" ht="24.15" customHeight="1">
      <c r="A158" s="39"/>
      <c r="B158" s="40"/>
      <c r="C158" s="228" t="s">
        <v>256</v>
      </c>
      <c r="D158" s="228" t="s">
        <v>196</v>
      </c>
      <c r="E158" s="229" t="s">
        <v>2707</v>
      </c>
      <c r="F158" s="230" t="s">
        <v>2708</v>
      </c>
      <c r="G158" s="231" t="s">
        <v>295</v>
      </c>
      <c r="H158" s="232">
        <v>1</v>
      </c>
      <c r="I158" s="233"/>
      <c r="J158" s="234">
        <f>ROUND(I158*H158,2)</f>
        <v>0</v>
      </c>
      <c r="K158" s="230" t="s">
        <v>1</v>
      </c>
      <c r="L158" s="45"/>
      <c r="M158" s="235" t="s">
        <v>1</v>
      </c>
      <c r="N158" s="236"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201</v>
      </c>
      <c r="AT158" s="239" t="s">
        <v>196</v>
      </c>
      <c r="AU158" s="239" t="s">
        <v>82</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201</v>
      </c>
      <c r="BM158" s="239" t="s">
        <v>2709</v>
      </c>
    </row>
    <row r="159" s="2" customFormat="1">
      <c r="A159" s="39"/>
      <c r="B159" s="40"/>
      <c r="C159" s="41"/>
      <c r="D159" s="243" t="s">
        <v>453</v>
      </c>
      <c r="E159" s="41"/>
      <c r="F159" s="295" t="s">
        <v>2710</v>
      </c>
      <c r="G159" s="41"/>
      <c r="H159" s="41"/>
      <c r="I159" s="296"/>
      <c r="J159" s="41"/>
      <c r="K159" s="41"/>
      <c r="L159" s="45"/>
      <c r="M159" s="297"/>
      <c r="N159" s="298"/>
      <c r="O159" s="92"/>
      <c r="P159" s="92"/>
      <c r="Q159" s="92"/>
      <c r="R159" s="92"/>
      <c r="S159" s="92"/>
      <c r="T159" s="93"/>
      <c r="U159" s="39"/>
      <c r="V159" s="39"/>
      <c r="W159" s="39"/>
      <c r="X159" s="39"/>
      <c r="Y159" s="39"/>
      <c r="Z159" s="39"/>
      <c r="AA159" s="39"/>
      <c r="AB159" s="39"/>
      <c r="AC159" s="39"/>
      <c r="AD159" s="39"/>
      <c r="AE159" s="39"/>
      <c r="AT159" s="18" t="s">
        <v>453</v>
      </c>
      <c r="AU159" s="18" t="s">
        <v>82</v>
      </c>
    </row>
    <row r="160" s="2" customFormat="1" ht="37.8" customHeight="1">
      <c r="A160" s="39"/>
      <c r="B160" s="40"/>
      <c r="C160" s="228" t="s">
        <v>263</v>
      </c>
      <c r="D160" s="228" t="s">
        <v>196</v>
      </c>
      <c r="E160" s="229" t="s">
        <v>2711</v>
      </c>
      <c r="F160" s="230" t="s">
        <v>2712</v>
      </c>
      <c r="G160" s="231" t="s">
        <v>295</v>
      </c>
      <c r="H160" s="232">
        <v>1</v>
      </c>
      <c r="I160" s="233"/>
      <c r="J160" s="234">
        <f>ROUND(I160*H160,2)</f>
        <v>0</v>
      </c>
      <c r="K160" s="230" t="s">
        <v>1</v>
      </c>
      <c r="L160" s="45"/>
      <c r="M160" s="235" t="s">
        <v>1</v>
      </c>
      <c r="N160" s="236" t="s">
        <v>40</v>
      </c>
      <c r="O160" s="92"/>
      <c r="P160" s="237">
        <f>O160*H160</f>
        <v>0</v>
      </c>
      <c r="Q160" s="237">
        <v>0</v>
      </c>
      <c r="R160" s="237">
        <f>Q160*H160</f>
        <v>0</v>
      </c>
      <c r="S160" s="237">
        <v>0</v>
      </c>
      <c r="T160" s="238">
        <f>S160*H160</f>
        <v>0</v>
      </c>
      <c r="U160" s="39"/>
      <c r="V160" s="39"/>
      <c r="W160" s="39"/>
      <c r="X160" s="39"/>
      <c r="Y160" s="39"/>
      <c r="Z160" s="39"/>
      <c r="AA160" s="39"/>
      <c r="AB160" s="39"/>
      <c r="AC160" s="39"/>
      <c r="AD160" s="39"/>
      <c r="AE160" s="39"/>
      <c r="AR160" s="239" t="s">
        <v>201</v>
      </c>
      <c r="AT160" s="239" t="s">
        <v>196</v>
      </c>
      <c r="AU160" s="239" t="s">
        <v>82</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201</v>
      </c>
      <c r="BM160" s="239" t="s">
        <v>2713</v>
      </c>
    </row>
    <row r="161" s="2" customFormat="1">
      <c r="A161" s="39"/>
      <c r="B161" s="40"/>
      <c r="C161" s="41"/>
      <c r="D161" s="243" t="s">
        <v>453</v>
      </c>
      <c r="E161" s="41"/>
      <c r="F161" s="295" t="s">
        <v>2714</v>
      </c>
      <c r="G161" s="41"/>
      <c r="H161" s="41"/>
      <c r="I161" s="296"/>
      <c r="J161" s="41"/>
      <c r="K161" s="41"/>
      <c r="L161" s="45"/>
      <c r="M161" s="297"/>
      <c r="N161" s="298"/>
      <c r="O161" s="92"/>
      <c r="P161" s="92"/>
      <c r="Q161" s="92"/>
      <c r="R161" s="92"/>
      <c r="S161" s="92"/>
      <c r="T161" s="93"/>
      <c r="U161" s="39"/>
      <c r="V161" s="39"/>
      <c r="W161" s="39"/>
      <c r="X161" s="39"/>
      <c r="Y161" s="39"/>
      <c r="Z161" s="39"/>
      <c r="AA161" s="39"/>
      <c r="AB161" s="39"/>
      <c r="AC161" s="39"/>
      <c r="AD161" s="39"/>
      <c r="AE161" s="39"/>
      <c r="AT161" s="18" t="s">
        <v>453</v>
      </c>
      <c r="AU161" s="18" t="s">
        <v>82</v>
      </c>
    </row>
    <row r="162" s="2" customFormat="1" ht="24.15" customHeight="1">
      <c r="A162" s="39"/>
      <c r="B162" s="40"/>
      <c r="C162" s="228" t="s">
        <v>268</v>
      </c>
      <c r="D162" s="228" t="s">
        <v>196</v>
      </c>
      <c r="E162" s="229" t="s">
        <v>2715</v>
      </c>
      <c r="F162" s="230" t="s">
        <v>2694</v>
      </c>
      <c r="G162" s="231" t="s">
        <v>295</v>
      </c>
      <c r="H162" s="232">
        <v>1</v>
      </c>
      <c r="I162" s="233"/>
      <c r="J162" s="234">
        <f>ROUND(I162*H162,2)</f>
        <v>0</v>
      </c>
      <c r="K162" s="230" t="s">
        <v>1</v>
      </c>
      <c r="L162" s="45"/>
      <c r="M162" s="235" t="s">
        <v>1</v>
      </c>
      <c r="N162" s="236" t="s">
        <v>40</v>
      </c>
      <c r="O162" s="92"/>
      <c r="P162" s="237">
        <f>O162*H162</f>
        <v>0</v>
      </c>
      <c r="Q162" s="237">
        <v>0</v>
      </c>
      <c r="R162" s="237">
        <f>Q162*H162</f>
        <v>0</v>
      </c>
      <c r="S162" s="237">
        <v>0</v>
      </c>
      <c r="T162" s="238">
        <f>S162*H162</f>
        <v>0</v>
      </c>
      <c r="U162" s="39"/>
      <c r="V162" s="39"/>
      <c r="W162" s="39"/>
      <c r="X162" s="39"/>
      <c r="Y162" s="39"/>
      <c r="Z162" s="39"/>
      <c r="AA162" s="39"/>
      <c r="AB162" s="39"/>
      <c r="AC162" s="39"/>
      <c r="AD162" s="39"/>
      <c r="AE162" s="39"/>
      <c r="AR162" s="239" t="s">
        <v>201</v>
      </c>
      <c r="AT162" s="239" t="s">
        <v>196</v>
      </c>
      <c r="AU162" s="239" t="s">
        <v>82</v>
      </c>
      <c r="AY162" s="18" t="s">
        <v>194</v>
      </c>
      <c r="BE162" s="240">
        <f>IF(N162="základní",J162,0)</f>
        <v>0</v>
      </c>
      <c r="BF162" s="240">
        <f>IF(N162="snížená",J162,0)</f>
        <v>0</v>
      </c>
      <c r="BG162" s="240">
        <f>IF(N162="zákl. přenesená",J162,0)</f>
        <v>0</v>
      </c>
      <c r="BH162" s="240">
        <f>IF(N162="sníž. přenesená",J162,0)</f>
        <v>0</v>
      </c>
      <c r="BI162" s="240">
        <f>IF(N162="nulová",J162,0)</f>
        <v>0</v>
      </c>
      <c r="BJ162" s="18" t="s">
        <v>82</v>
      </c>
      <c r="BK162" s="240">
        <f>ROUND(I162*H162,2)</f>
        <v>0</v>
      </c>
      <c r="BL162" s="18" t="s">
        <v>201</v>
      </c>
      <c r="BM162" s="239" t="s">
        <v>2716</v>
      </c>
    </row>
    <row r="163" s="2" customFormat="1">
      <c r="A163" s="39"/>
      <c r="B163" s="40"/>
      <c r="C163" s="41"/>
      <c r="D163" s="243" t="s">
        <v>453</v>
      </c>
      <c r="E163" s="41"/>
      <c r="F163" s="295" t="s">
        <v>2696</v>
      </c>
      <c r="G163" s="41"/>
      <c r="H163" s="41"/>
      <c r="I163" s="296"/>
      <c r="J163" s="41"/>
      <c r="K163" s="41"/>
      <c r="L163" s="45"/>
      <c r="M163" s="297"/>
      <c r="N163" s="298"/>
      <c r="O163" s="92"/>
      <c r="P163" s="92"/>
      <c r="Q163" s="92"/>
      <c r="R163" s="92"/>
      <c r="S163" s="92"/>
      <c r="T163" s="93"/>
      <c r="U163" s="39"/>
      <c r="V163" s="39"/>
      <c r="W163" s="39"/>
      <c r="X163" s="39"/>
      <c r="Y163" s="39"/>
      <c r="Z163" s="39"/>
      <c r="AA163" s="39"/>
      <c r="AB163" s="39"/>
      <c r="AC163" s="39"/>
      <c r="AD163" s="39"/>
      <c r="AE163" s="39"/>
      <c r="AT163" s="18" t="s">
        <v>453</v>
      </c>
      <c r="AU163" s="18" t="s">
        <v>82</v>
      </c>
    </row>
    <row r="164" s="12" customFormat="1" ht="25.92" customHeight="1">
      <c r="A164" s="12"/>
      <c r="B164" s="212"/>
      <c r="C164" s="213"/>
      <c r="D164" s="214" t="s">
        <v>74</v>
      </c>
      <c r="E164" s="215" t="s">
        <v>1881</v>
      </c>
      <c r="F164" s="215" t="s">
        <v>1882</v>
      </c>
      <c r="G164" s="213"/>
      <c r="H164" s="213"/>
      <c r="I164" s="216"/>
      <c r="J164" s="217">
        <f>BK164</f>
        <v>0</v>
      </c>
      <c r="K164" s="213"/>
      <c r="L164" s="218"/>
      <c r="M164" s="219"/>
      <c r="N164" s="220"/>
      <c r="O164" s="220"/>
      <c r="P164" s="221">
        <f>SUM(P165:P174)</f>
        <v>0</v>
      </c>
      <c r="Q164" s="220"/>
      <c r="R164" s="221">
        <f>SUM(R165:R174)</f>
        <v>0</v>
      </c>
      <c r="S164" s="220"/>
      <c r="T164" s="222">
        <f>SUM(T165:T174)</f>
        <v>0</v>
      </c>
      <c r="U164" s="12"/>
      <c r="V164" s="12"/>
      <c r="W164" s="12"/>
      <c r="X164" s="12"/>
      <c r="Y164" s="12"/>
      <c r="Z164" s="12"/>
      <c r="AA164" s="12"/>
      <c r="AB164" s="12"/>
      <c r="AC164" s="12"/>
      <c r="AD164" s="12"/>
      <c r="AE164" s="12"/>
      <c r="AR164" s="223" t="s">
        <v>82</v>
      </c>
      <c r="AT164" s="224" t="s">
        <v>74</v>
      </c>
      <c r="AU164" s="224" t="s">
        <v>75</v>
      </c>
      <c r="AY164" s="223" t="s">
        <v>194</v>
      </c>
      <c r="BK164" s="225">
        <f>SUM(BK165:BK174)</f>
        <v>0</v>
      </c>
    </row>
    <row r="165" s="2" customFormat="1" ht="24.15" customHeight="1">
      <c r="A165" s="39"/>
      <c r="B165" s="40"/>
      <c r="C165" s="228" t="s">
        <v>229</v>
      </c>
      <c r="D165" s="228" t="s">
        <v>196</v>
      </c>
      <c r="E165" s="229" t="s">
        <v>2717</v>
      </c>
      <c r="F165" s="230" t="s">
        <v>2708</v>
      </c>
      <c r="G165" s="231" t="s">
        <v>295</v>
      </c>
      <c r="H165" s="232">
        <v>1</v>
      </c>
      <c r="I165" s="233"/>
      <c r="J165" s="234">
        <f>ROUND(I165*H165,2)</f>
        <v>0</v>
      </c>
      <c r="K165" s="230" t="s">
        <v>1</v>
      </c>
      <c r="L165" s="45"/>
      <c r="M165" s="235" t="s">
        <v>1</v>
      </c>
      <c r="N165" s="236" t="s">
        <v>40</v>
      </c>
      <c r="O165" s="92"/>
      <c r="P165" s="237">
        <f>O165*H165</f>
        <v>0</v>
      </c>
      <c r="Q165" s="237">
        <v>0</v>
      </c>
      <c r="R165" s="237">
        <f>Q165*H165</f>
        <v>0</v>
      </c>
      <c r="S165" s="237">
        <v>0</v>
      </c>
      <c r="T165" s="238">
        <f>S165*H165</f>
        <v>0</v>
      </c>
      <c r="U165" s="39"/>
      <c r="V165" s="39"/>
      <c r="W165" s="39"/>
      <c r="X165" s="39"/>
      <c r="Y165" s="39"/>
      <c r="Z165" s="39"/>
      <c r="AA165" s="39"/>
      <c r="AB165" s="39"/>
      <c r="AC165" s="39"/>
      <c r="AD165" s="39"/>
      <c r="AE165" s="39"/>
      <c r="AR165" s="239" t="s">
        <v>201</v>
      </c>
      <c r="AT165" s="239" t="s">
        <v>196</v>
      </c>
      <c r="AU165" s="239" t="s">
        <v>82</v>
      </c>
      <c r="AY165" s="18" t="s">
        <v>194</v>
      </c>
      <c r="BE165" s="240">
        <f>IF(N165="základní",J165,0)</f>
        <v>0</v>
      </c>
      <c r="BF165" s="240">
        <f>IF(N165="snížená",J165,0)</f>
        <v>0</v>
      </c>
      <c r="BG165" s="240">
        <f>IF(N165="zákl. přenesená",J165,0)</f>
        <v>0</v>
      </c>
      <c r="BH165" s="240">
        <f>IF(N165="sníž. přenesená",J165,0)</f>
        <v>0</v>
      </c>
      <c r="BI165" s="240">
        <f>IF(N165="nulová",J165,0)</f>
        <v>0</v>
      </c>
      <c r="BJ165" s="18" t="s">
        <v>82</v>
      </c>
      <c r="BK165" s="240">
        <f>ROUND(I165*H165,2)</f>
        <v>0</v>
      </c>
      <c r="BL165" s="18" t="s">
        <v>201</v>
      </c>
      <c r="BM165" s="239" t="s">
        <v>2718</v>
      </c>
    </row>
    <row r="166" s="2" customFormat="1">
      <c r="A166" s="39"/>
      <c r="B166" s="40"/>
      <c r="C166" s="41"/>
      <c r="D166" s="243" t="s">
        <v>453</v>
      </c>
      <c r="E166" s="41"/>
      <c r="F166" s="295" t="s">
        <v>2710</v>
      </c>
      <c r="G166" s="41"/>
      <c r="H166" s="41"/>
      <c r="I166" s="296"/>
      <c r="J166" s="41"/>
      <c r="K166" s="41"/>
      <c r="L166" s="45"/>
      <c r="M166" s="297"/>
      <c r="N166" s="298"/>
      <c r="O166" s="92"/>
      <c r="P166" s="92"/>
      <c r="Q166" s="92"/>
      <c r="R166" s="92"/>
      <c r="S166" s="92"/>
      <c r="T166" s="93"/>
      <c r="U166" s="39"/>
      <c r="V166" s="39"/>
      <c r="W166" s="39"/>
      <c r="X166" s="39"/>
      <c r="Y166" s="39"/>
      <c r="Z166" s="39"/>
      <c r="AA166" s="39"/>
      <c r="AB166" s="39"/>
      <c r="AC166" s="39"/>
      <c r="AD166" s="39"/>
      <c r="AE166" s="39"/>
      <c r="AT166" s="18" t="s">
        <v>453</v>
      </c>
      <c r="AU166" s="18" t="s">
        <v>82</v>
      </c>
    </row>
    <row r="167" s="2" customFormat="1" ht="24.15" customHeight="1">
      <c r="A167" s="39"/>
      <c r="B167" s="40"/>
      <c r="C167" s="228" t="s">
        <v>235</v>
      </c>
      <c r="D167" s="228" t="s">
        <v>196</v>
      </c>
      <c r="E167" s="229" t="s">
        <v>2719</v>
      </c>
      <c r="F167" s="230" t="s">
        <v>2720</v>
      </c>
      <c r="G167" s="231" t="s">
        <v>295</v>
      </c>
      <c r="H167" s="232">
        <v>1</v>
      </c>
      <c r="I167" s="233"/>
      <c r="J167" s="234">
        <f>ROUND(I167*H167,2)</f>
        <v>0</v>
      </c>
      <c r="K167" s="230" t="s">
        <v>1</v>
      </c>
      <c r="L167" s="45"/>
      <c r="M167" s="235" t="s">
        <v>1</v>
      </c>
      <c r="N167" s="236" t="s">
        <v>40</v>
      </c>
      <c r="O167" s="92"/>
      <c r="P167" s="237">
        <f>O167*H167</f>
        <v>0</v>
      </c>
      <c r="Q167" s="237">
        <v>0</v>
      </c>
      <c r="R167" s="237">
        <f>Q167*H167</f>
        <v>0</v>
      </c>
      <c r="S167" s="237">
        <v>0</v>
      </c>
      <c r="T167" s="238">
        <f>S167*H167</f>
        <v>0</v>
      </c>
      <c r="U167" s="39"/>
      <c r="V167" s="39"/>
      <c r="W167" s="39"/>
      <c r="X167" s="39"/>
      <c r="Y167" s="39"/>
      <c r="Z167" s="39"/>
      <c r="AA167" s="39"/>
      <c r="AB167" s="39"/>
      <c r="AC167" s="39"/>
      <c r="AD167" s="39"/>
      <c r="AE167" s="39"/>
      <c r="AR167" s="239" t="s">
        <v>201</v>
      </c>
      <c r="AT167" s="239" t="s">
        <v>196</v>
      </c>
      <c r="AU167" s="239" t="s">
        <v>82</v>
      </c>
      <c r="AY167" s="18" t="s">
        <v>194</v>
      </c>
      <c r="BE167" s="240">
        <f>IF(N167="základní",J167,0)</f>
        <v>0</v>
      </c>
      <c r="BF167" s="240">
        <f>IF(N167="snížená",J167,0)</f>
        <v>0</v>
      </c>
      <c r="BG167" s="240">
        <f>IF(N167="zákl. přenesená",J167,0)</f>
        <v>0</v>
      </c>
      <c r="BH167" s="240">
        <f>IF(N167="sníž. přenesená",J167,0)</f>
        <v>0</v>
      </c>
      <c r="BI167" s="240">
        <f>IF(N167="nulová",J167,0)</f>
        <v>0</v>
      </c>
      <c r="BJ167" s="18" t="s">
        <v>82</v>
      </c>
      <c r="BK167" s="240">
        <f>ROUND(I167*H167,2)</f>
        <v>0</v>
      </c>
      <c r="BL167" s="18" t="s">
        <v>201</v>
      </c>
      <c r="BM167" s="239" t="s">
        <v>2721</v>
      </c>
    </row>
    <row r="168" s="2" customFormat="1">
      <c r="A168" s="39"/>
      <c r="B168" s="40"/>
      <c r="C168" s="41"/>
      <c r="D168" s="243" t="s">
        <v>453</v>
      </c>
      <c r="E168" s="41"/>
      <c r="F168" s="295" t="s">
        <v>2722</v>
      </c>
      <c r="G168" s="41"/>
      <c r="H168" s="41"/>
      <c r="I168" s="296"/>
      <c r="J168" s="41"/>
      <c r="K168" s="41"/>
      <c r="L168" s="45"/>
      <c r="M168" s="297"/>
      <c r="N168" s="298"/>
      <c r="O168" s="92"/>
      <c r="P168" s="92"/>
      <c r="Q168" s="92"/>
      <c r="R168" s="92"/>
      <c r="S168" s="92"/>
      <c r="T168" s="93"/>
      <c r="U168" s="39"/>
      <c r="V168" s="39"/>
      <c r="W168" s="39"/>
      <c r="X168" s="39"/>
      <c r="Y168" s="39"/>
      <c r="Z168" s="39"/>
      <c r="AA168" s="39"/>
      <c r="AB168" s="39"/>
      <c r="AC168" s="39"/>
      <c r="AD168" s="39"/>
      <c r="AE168" s="39"/>
      <c r="AT168" s="18" t="s">
        <v>453</v>
      </c>
      <c r="AU168" s="18" t="s">
        <v>82</v>
      </c>
    </row>
    <row r="169" s="2" customFormat="1" ht="16.5" customHeight="1">
      <c r="A169" s="39"/>
      <c r="B169" s="40"/>
      <c r="C169" s="228" t="s">
        <v>239</v>
      </c>
      <c r="D169" s="228" t="s">
        <v>196</v>
      </c>
      <c r="E169" s="229" t="s">
        <v>2723</v>
      </c>
      <c r="F169" s="230" t="s">
        <v>2724</v>
      </c>
      <c r="G169" s="231" t="s">
        <v>295</v>
      </c>
      <c r="H169" s="232">
        <v>1</v>
      </c>
      <c r="I169" s="233"/>
      <c r="J169" s="234">
        <f>ROUND(I169*H169,2)</f>
        <v>0</v>
      </c>
      <c r="K169" s="230" t="s">
        <v>1</v>
      </c>
      <c r="L169" s="45"/>
      <c r="M169" s="235" t="s">
        <v>1</v>
      </c>
      <c r="N169" s="236" t="s">
        <v>40</v>
      </c>
      <c r="O169" s="92"/>
      <c r="P169" s="237">
        <f>O169*H169</f>
        <v>0</v>
      </c>
      <c r="Q169" s="237">
        <v>0</v>
      </c>
      <c r="R169" s="237">
        <f>Q169*H169</f>
        <v>0</v>
      </c>
      <c r="S169" s="237">
        <v>0</v>
      </c>
      <c r="T169" s="238">
        <f>S169*H169</f>
        <v>0</v>
      </c>
      <c r="U169" s="39"/>
      <c r="V169" s="39"/>
      <c r="W169" s="39"/>
      <c r="X169" s="39"/>
      <c r="Y169" s="39"/>
      <c r="Z169" s="39"/>
      <c r="AA169" s="39"/>
      <c r="AB169" s="39"/>
      <c r="AC169" s="39"/>
      <c r="AD169" s="39"/>
      <c r="AE169" s="39"/>
      <c r="AR169" s="239" t="s">
        <v>201</v>
      </c>
      <c r="AT169" s="239" t="s">
        <v>196</v>
      </c>
      <c r="AU169" s="239" t="s">
        <v>82</v>
      </c>
      <c r="AY169" s="18" t="s">
        <v>194</v>
      </c>
      <c r="BE169" s="240">
        <f>IF(N169="základní",J169,0)</f>
        <v>0</v>
      </c>
      <c r="BF169" s="240">
        <f>IF(N169="snížená",J169,0)</f>
        <v>0</v>
      </c>
      <c r="BG169" s="240">
        <f>IF(N169="zákl. přenesená",J169,0)</f>
        <v>0</v>
      </c>
      <c r="BH169" s="240">
        <f>IF(N169="sníž. přenesená",J169,0)</f>
        <v>0</v>
      </c>
      <c r="BI169" s="240">
        <f>IF(N169="nulová",J169,0)</f>
        <v>0</v>
      </c>
      <c r="BJ169" s="18" t="s">
        <v>82</v>
      </c>
      <c r="BK169" s="240">
        <f>ROUND(I169*H169,2)</f>
        <v>0</v>
      </c>
      <c r="BL169" s="18" t="s">
        <v>201</v>
      </c>
      <c r="BM169" s="239" t="s">
        <v>2725</v>
      </c>
    </row>
    <row r="170" s="2" customFormat="1">
      <c r="A170" s="39"/>
      <c r="B170" s="40"/>
      <c r="C170" s="41"/>
      <c r="D170" s="243" t="s">
        <v>453</v>
      </c>
      <c r="E170" s="41"/>
      <c r="F170" s="295" t="s">
        <v>2726</v>
      </c>
      <c r="G170" s="41"/>
      <c r="H170" s="41"/>
      <c r="I170" s="296"/>
      <c r="J170" s="41"/>
      <c r="K170" s="41"/>
      <c r="L170" s="45"/>
      <c r="M170" s="297"/>
      <c r="N170" s="298"/>
      <c r="O170" s="92"/>
      <c r="P170" s="92"/>
      <c r="Q170" s="92"/>
      <c r="R170" s="92"/>
      <c r="S170" s="92"/>
      <c r="T170" s="93"/>
      <c r="U170" s="39"/>
      <c r="V170" s="39"/>
      <c r="W170" s="39"/>
      <c r="X170" s="39"/>
      <c r="Y170" s="39"/>
      <c r="Z170" s="39"/>
      <c r="AA170" s="39"/>
      <c r="AB170" s="39"/>
      <c r="AC170" s="39"/>
      <c r="AD170" s="39"/>
      <c r="AE170" s="39"/>
      <c r="AT170" s="18" t="s">
        <v>453</v>
      </c>
      <c r="AU170" s="18" t="s">
        <v>82</v>
      </c>
    </row>
    <row r="171" s="2" customFormat="1" ht="33" customHeight="1">
      <c r="A171" s="39"/>
      <c r="B171" s="40"/>
      <c r="C171" s="228" t="s">
        <v>243</v>
      </c>
      <c r="D171" s="228" t="s">
        <v>196</v>
      </c>
      <c r="E171" s="229" t="s">
        <v>2727</v>
      </c>
      <c r="F171" s="230" t="s">
        <v>2728</v>
      </c>
      <c r="G171" s="231" t="s">
        <v>295</v>
      </c>
      <c r="H171" s="232">
        <v>1</v>
      </c>
      <c r="I171" s="233"/>
      <c r="J171" s="234">
        <f>ROUND(I171*H171,2)</f>
        <v>0</v>
      </c>
      <c r="K171" s="230" t="s">
        <v>1</v>
      </c>
      <c r="L171" s="45"/>
      <c r="M171" s="235" t="s">
        <v>1</v>
      </c>
      <c r="N171" s="236" t="s">
        <v>40</v>
      </c>
      <c r="O171" s="92"/>
      <c r="P171" s="237">
        <f>O171*H171</f>
        <v>0</v>
      </c>
      <c r="Q171" s="237">
        <v>0</v>
      </c>
      <c r="R171" s="237">
        <f>Q171*H171</f>
        <v>0</v>
      </c>
      <c r="S171" s="237">
        <v>0</v>
      </c>
      <c r="T171" s="238">
        <f>S171*H171</f>
        <v>0</v>
      </c>
      <c r="U171" s="39"/>
      <c r="V171" s="39"/>
      <c r="W171" s="39"/>
      <c r="X171" s="39"/>
      <c r="Y171" s="39"/>
      <c r="Z171" s="39"/>
      <c r="AA171" s="39"/>
      <c r="AB171" s="39"/>
      <c r="AC171" s="39"/>
      <c r="AD171" s="39"/>
      <c r="AE171" s="39"/>
      <c r="AR171" s="239" t="s">
        <v>201</v>
      </c>
      <c r="AT171" s="239" t="s">
        <v>196</v>
      </c>
      <c r="AU171" s="239" t="s">
        <v>82</v>
      </c>
      <c r="AY171" s="18" t="s">
        <v>194</v>
      </c>
      <c r="BE171" s="240">
        <f>IF(N171="základní",J171,0)</f>
        <v>0</v>
      </c>
      <c r="BF171" s="240">
        <f>IF(N171="snížená",J171,0)</f>
        <v>0</v>
      </c>
      <c r="BG171" s="240">
        <f>IF(N171="zákl. přenesená",J171,0)</f>
        <v>0</v>
      </c>
      <c r="BH171" s="240">
        <f>IF(N171="sníž. přenesená",J171,0)</f>
        <v>0</v>
      </c>
      <c r="BI171" s="240">
        <f>IF(N171="nulová",J171,0)</f>
        <v>0</v>
      </c>
      <c r="BJ171" s="18" t="s">
        <v>82</v>
      </c>
      <c r="BK171" s="240">
        <f>ROUND(I171*H171,2)</f>
        <v>0</v>
      </c>
      <c r="BL171" s="18" t="s">
        <v>201</v>
      </c>
      <c r="BM171" s="239" t="s">
        <v>2729</v>
      </c>
    </row>
    <row r="172" s="2" customFormat="1">
      <c r="A172" s="39"/>
      <c r="B172" s="40"/>
      <c r="C172" s="41"/>
      <c r="D172" s="243" t="s">
        <v>453</v>
      </c>
      <c r="E172" s="41"/>
      <c r="F172" s="295" t="s">
        <v>2730</v>
      </c>
      <c r="G172" s="41"/>
      <c r="H172" s="41"/>
      <c r="I172" s="296"/>
      <c r="J172" s="41"/>
      <c r="K172" s="41"/>
      <c r="L172" s="45"/>
      <c r="M172" s="297"/>
      <c r="N172" s="298"/>
      <c r="O172" s="92"/>
      <c r="P172" s="92"/>
      <c r="Q172" s="92"/>
      <c r="R172" s="92"/>
      <c r="S172" s="92"/>
      <c r="T172" s="93"/>
      <c r="U172" s="39"/>
      <c r="V172" s="39"/>
      <c r="W172" s="39"/>
      <c r="X172" s="39"/>
      <c r="Y172" s="39"/>
      <c r="Z172" s="39"/>
      <c r="AA172" s="39"/>
      <c r="AB172" s="39"/>
      <c r="AC172" s="39"/>
      <c r="AD172" s="39"/>
      <c r="AE172" s="39"/>
      <c r="AT172" s="18" t="s">
        <v>453</v>
      </c>
      <c r="AU172" s="18" t="s">
        <v>82</v>
      </c>
    </row>
    <row r="173" s="2" customFormat="1" ht="24.15" customHeight="1">
      <c r="A173" s="39"/>
      <c r="B173" s="40"/>
      <c r="C173" s="228" t="s">
        <v>249</v>
      </c>
      <c r="D173" s="228" t="s">
        <v>196</v>
      </c>
      <c r="E173" s="229" t="s">
        <v>2731</v>
      </c>
      <c r="F173" s="230" t="s">
        <v>2694</v>
      </c>
      <c r="G173" s="231" t="s">
        <v>295</v>
      </c>
      <c r="H173" s="232">
        <v>1</v>
      </c>
      <c r="I173" s="233"/>
      <c r="J173" s="234">
        <f>ROUND(I173*H173,2)</f>
        <v>0</v>
      </c>
      <c r="K173" s="230" t="s">
        <v>1</v>
      </c>
      <c r="L173" s="45"/>
      <c r="M173" s="235" t="s">
        <v>1</v>
      </c>
      <c r="N173" s="236" t="s">
        <v>40</v>
      </c>
      <c r="O173" s="92"/>
      <c r="P173" s="237">
        <f>O173*H173</f>
        <v>0</v>
      </c>
      <c r="Q173" s="237">
        <v>0</v>
      </c>
      <c r="R173" s="237">
        <f>Q173*H173</f>
        <v>0</v>
      </c>
      <c r="S173" s="237">
        <v>0</v>
      </c>
      <c r="T173" s="238">
        <f>S173*H173</f>
        <v>0</v>
      </c>
      <c r="U173" s="39"/>
      <c r="V173" s="39"/>
      <c r="W173" s="39"/>
      <c r="X173" s="39"/>
      <c r="Y173" s="39"/>
      <c r="Z173" s="39"/>
      <c r="AA173" s="39"/>
      <c r="AB173" s="39"/>
      <c r="AC173" s="39"/>
      <c r="AD173" s="39"/>
      <c r="AE173" s="39"/>
      <c r="AR173" s="239" t="s">
        <v>201</v>
      </c>
      <c r="AT173" s="239" t="s">
        <v>196</v>
      </c>
      <c r="AU173" s="239" t="s">
        <v>82</v>
      </c>
      <c r="AY173" s="18" t="s">
        <v>194</v>
      </c>
      <c r="BE173" s="240">
        <f>IF(N173="základní",J173,0)</f>
        <v>0</v>
      </c>
      <c r="BF173" s="240">
        <f>IF(N173="snížená",J173,0)</f>
        <v>0</v>
      </c>
      <c r="BG173" s="240">
        <f>IF(N173="zákl. přenesená",J173,0)</f>
        <v>0</v>
      </c>
      <c r="BH173" s="240">
        <f>IF(N173="sníž. přenesená",J173,0)</f>
        <v>0</v>
      </c>
      <c r="BI173" s="240">
        <f>IF(N173="nulová",J173,0)</f>
        <v>0</v>
      </c>
      <c r="BJ173" s="18" t="s">
        <v>82</v>
      </c>
      <c r="BK173" s="240">
        <f>ROUND(I173*H173,2)</f>
        <v>0</v>
      </c>
      <c r="BL173" s="18" t="s">
        <v>201</v>
      </c>
      <c r="BM173" s="239" t="s">
        <v>2732</v>
      </c>
    </row>
    <row r="174" s="2" customFormat="1">
      <c r="A174" s="39"/>
      <c r="B174" s="40"/>
      <c r="C174" s="41"/>
      <c r="D174" s="243" t="s">
        <v>453</v>
      </c>
      <c r="E174" s="41"/>
      <c r="F174" s="295" t="s">
        <v>2696</v>
      </c>
      <c r="G174" s="41"/>
      <c r="H174" s="41"/>
      <c r="I174" s="296"/>
      <c r="J174" s="41"/>
      <c r="K174" s="41"/>
      <c r="L174" s="45"/>
      <c r="M174" s="297"/>
      <c r="N174" s="298"/>
      <c r="O174" s="92"/>
      <c r="P174" s="92"/>
      <c r="Q174" s="92"/>
      <c r="R174" s="92"/>
      <c r="S174" s="92"/>
      <c r="T174" s="93"/>
      <c r="U174" s="39"/>
      <c r="V174" s="39"/>
      <c r="W174" s="39"/>
      <c r="X174" s="39"/>
      <c r="Y174" s="39"/>
      <c r="Z174" s="39"/>
      <c r="AA174" s="39"/>
      <c r="AB174" s="39"/>
      <c r="AC174" s="39"/>
      <c r="AD174" s="39"/>
      <c r="AE174" s="39"/>
      <c r="AT174" s="18" t="s">
        <v>453</v>
      </c>
      <c r="AU174" s="18" t="s">
        <v>82</v>
      </c>
    </row>
    <row r="175" s="12" customFormat="1" ht="25.92" customHeight="1">
      <c r="A175" s="12"/>
      <c r="B175" s="212"/>
      <c r="C175" s="213"/>
      <c r="D175" s="214" t="s">
        <v>74</v>
      </c>
      <c r="E175" s="215" t="s">
        <v>1888</v>
      </c>
      <c r="F175" s="215" t="s">
        <v>1889</v>
      </c>
      <c r="G175" s="213"/>
      <c r="H175" s="213"/>
      <c r="I175" s="216"/>
      <c r="J175" s="217">
        <f>BK175</f>
        <v>0</v>
      </c>
      <c r="K175" s="213"/>
      <c r="L175" s="218"/>
      <c r="M175" s="219"/>
      <c r="N175" s="220"/>
      <c r="O175" s="220"/>
      <c r="P175" s="221">
        <f>SUM(P176:P181)</f>
        <v>0</v>
      </c>
      <c r="Q175" s="220"/>
      <c r="R175" s="221">
        <f>SUM(R176:R181)</f>
        <v>0</v>
      </c>
      <c r="S175" s="220"/>
      <c r="T175" s="222">
        <f>SUM(T176:T181)</f>
        <v>0</v>
      </c>
      <c r="U175" s="12"/>
      <c r="V175" s="12"/>
      <c r="W175" s="12"/>
      <c r="X175" s="12"/>
      <c r="Y175" s="12"/>
      <c r="Z175" s="12"/>
      <c r="AA175" s="12"/>
      <c r="AB175" s="12"/>
      <c r="AC175" s="12"/>
      <c r="AD175" s="12"/>
      <c r="AE175" s="12"/>
      <c r="AR175" s="223" t="s">
        <v>82</v>
      </c>
      <c r="AT175" s="224" t="s">
        <v>74</v>
      </c>
      <c r="AU175" s="224" t="s">
        <v>75</v>
      </c>
      <c r="AY175" s="223" t="s">
        <v>194</v>
      </c>
      <c r="BK175" s="225">
        <f>SUM(BK176:BK181)</f>
        <v>0</v>
      </c>
    </row>
    <row r="176" s="2" customFormat="1" ht="24.15" customHeight="1">
      <c r="A176" s="39"/>
      <c r="B176" s="40"/>
      <c r="C176" s="228" t="s">
        <v>273</v>
      </c>
      <c r="D176" s="228" t="s">
        <v>196</v>
      </c>
      <c r="E176" s="229" t="s">
        <v>2733</v>
      </c>
      <c r="F176" s="230" t="s">
        <v>2708</v>
      </c>
      <c r="G176" s="231" t="s">
        <v>295</v>
      </c>
      <c r="H176" s="232">
        <v>1</v>
      </c>
      <c r="I176" s="233"/>
      <c r="J176" s="234">
        <f>ROUND(I176*H176,2)</f>
        <v>0</v>
      </c>
      <c r="K176" s="230" t="s">
        <v>1</v>
      </c>
      <c r="L176" s="45"/>
      <c r="M176" s="235" t="s">
        <v>1</v>
      </c>
      <c r="N176" s="236" t="s">
        <v>40</v>
      </c>
      <c r="O176" s="92"/>
      <c r="P176" s="237">
        <f>O176*H176</f>
        <v>0</v>
      </c>
      <c r="Q176" s="237">
        <v>0</v>
      </c>
      <c r="R176" s="237">
        <f>Q176*H176</f>
        <v>0</v>
      </c>
      <c r="S176" s="237">
        <v>0</v>
      </c>
      <c r="T176" s="238">
        <f>S176*H176</f>
        <v>0</v>
      </c>
      <c r="U176" s="39"/>
      <c r="V176" s="39"/>
      <c r="W176" s="39"/>
      <c r="X176" s="39"/>
      <c r="Y176" s="39"/>
      <c r="Z176" s="39"/>
      <c r="AA176" s="39"/>
      <c r="AB176" s="39"/>
      <c r="AC176" s="39"/>
      <c r="AD176" s="39"/>
      <c r="AE176" s="39"/>
      <c r="AR176" s="239" t="s">
        <v>201</v>
      </c>
      <c r="AT176" s="239" t="s">
        <v>196</v>
      </c>
      <c r="AU176" s="239" t="s">
        <v>82</v>
      </c>
      <c r="AY176" s="18" t="s">
        <v>194</v>
      </c>
      <c r="BE176" s="240">
        <f>IF(N176="základní",J176,0)</f>
        <v>0</v>
      </c>
      <c r="BF176" s="240">
        <f>IF(N176="snížená",J176,0)</f>
        <v>0</v>
      </c>
      <c r="BG176" s="240">
        <f>IF(N176="zákl. přenesená",J176,0)</f>
        <v>0</v>
      </c>
      <c r="BH176" s="240">
        <f>IF(N176="sníž. přenesená",J176,0)</f>
        <v>0</v>
      </c>
      <c r="BI176" s="240">
        <f>IF(N176="nulová",J176,0)</f>
        <v>0</v>
      </c>
      <c r="BJ176" s="18" t="s">
        <v>82</v>
      </c>
      <c r="BK176" s="240">
        <f>ROUND(I176*H176,2)</f>
        <v>0</v>
      </c>
      <c r="BL176" s="18" t="s">
        <v>201</v>
      </c>
      <c r="BM176" s="239" t="s">
        <v>2734</v>
      </c>
    </row>
    <row r="177" s="2" customFormat="1">
      <c r="A177" s="39"/>
      <c r="B177" s="40"/>
      <c r="C177" s="41"/>
      <c r="D177" s="243" t="s">
        <v>453</v>
      </c>
      <c r="E177" s="41"/>
      <c r="F177" s="295" t="s">
        <v>2710</v>
      </c>
      <c r="G177" s="41"/>
      <c r="H177" s="41"/>
      <c r="I177" s="296"/>
      <c r="J177" s="41"/>
      <c r="K177" s="41"/>
      <c r="L177" s="45"/>
      <c r="M177" s="297"/>
      <c r="N177" s="298"/>
      <c r="O177" s="92"/>
      <c r="P177" s="92"/>
      <c r="Q177" s="92"/>
      <c r="R177" s="92"/>
      <c r="S177" s="92"/>
      <c r="T177" s="93"/>
      <c r="U177" s="39"/>
      <c r="V177" s="39"/>
      <c r="W177" s="39"/>
      <c r="X177" s="39"/>
      <c r="Y177" s="39"/>
      <c r="Z177" s="39"/>
      <c r="AA177" s="39"/>
      <c r="AB177" s="39"/>
      <c r="AC177" s="39"/>
      <c r="AD177" s="39"/>
      <c r="AE177" s="39"/>
      <c r="AT177" s="18" t="s">
        <v>453</v>
      </c>
      <c r="AU177" s="18" t="s">
        <v>82</v>
      </c>
    </row>
    <row r="178" s="2" customFormat="1" ht="24.15" customHeight="1">
      <c r="A178" s="39"/>
      <c r="B178" s="40"/>
      <c r="C178" s="228" t="s">
        <v>8</v>
      </c>
      <c r="D178" s="228" t="s">
        <v>196</v>
      </c>
      <c r="E178" s="229" t="s">
        <v>2735</v>
      </c>
      <c r="F178" s="230" t="s">
        <v>2736</v>
      </c>
      <c r="G178" s="231" t="s">
        <v>295</v>
      </c>
      <c r="H178" s="232">
        <v>1</v>
      </c>
      <c r="I178" s="233"/>
      <c r="J178" s="234">
        <f>ROUND(I178*H178,2)</f>
        <v>0</v>
      </c>
      <c r="K178" s="230" t="s">
        <v>1</v>
      </c>
      <c r="L178" s="45"/>
      <c r="M178" s="235" t="s">
        <v>1</v>
      </c>
      <c r="N178" s="236" t="s">
        <v>40</v>
      </c>
      <c r="O178" s="92"/>
      <c r="P178" s="237">
        <f>O178*H178</f>
        <v>0</v>
      </c>
      <c r="Q178" s="237">
        <v>0</v>
      </c>
      <c r="R178" s="237">
        <f>Q178*H178</f>
        <v>0</v>
      </c>
      <c r="S178" s="237">
        <v>0</v>
      </c>
      <c r="T178" s="238">
        <f>S178*H178</f>
        <v>0</v>
      </c>
      <c r="U178" s="39"/>
      <c r="V178" s="39"/>
      <c r="W178" s="39"/>
      <c r="X178" s="39"/>
      <c r="Y178" s="39"/>
      <c r="Z178" s="39"/>
      <c r="AA178" s="39"/>
      <c r="AB178" s="39"/>
      <c r="AC178" s="39"/>
      <c r="AD178" s="39"/>
      <c r="AE178" s="39"/>
      <c r="AR178" s="239" t="s">
        <v>201</v>
      </c>
      <c r="AT178" s="239" t="s">
        <v>196</v>
      </c>
      <c r="AU178" s="239" t="s">
        <v>82</v>
      </c>
      <c r="AY178" s="18" t="s">
        <v>194</v>
      </c>
      <c r="BE178" s="240">
        <f>IF(N178="základní",J178,0)</f>
        <v>0</v>
      </c>
      <c r="BF178" s="240">
        <f>IF(N178="snížená",J178,0)</f>
        <v>0</v>
      </c>
      <c r="BG178" s="240">
        <f>IF(N178="zákl. přenesená",J178,0)</f>
        <v>0</v>
      </c>
      <c r="BH178" s="240">
        <f>IF(N178="sníž. přenesená",J178,0)</f>
        <v>0</v>
      </c>
      <c r="BI178" s="240">
        <f>IF(N178="nulová",J178,0)</f>
        <v>0</v>
      </c>
      <c r="BJ178" s="18" t="s">
        <v>82</v>
      </c>
      <c r="BK178" s="240">
        <f>ROUND(I178*H178,2)</f>
        <v>0</v>
      </c>
      <c r="BL178" s="18" t="s">
        <v>201</v>
      </c>
      <c r="BM178" s="239" t="s">
        <v>2737</v>
      </c>
    </row>
    <row r="179" s="2" customFormat="1">
      <c r="A179" s="39"/>
      <c r="B179" s="40"/>
      <c r="C179" s="41"/>
      <c r="D179" s="243" t="s">
        <v>453</v>
      </c>
      <c r="E179" s="41"/>
      <c r="F179" s="295" t="s">
        <v>2738</v>
      </c>
      <c r="G179" s="41"/>
      <c r="H179" s="41"/>
      <c r="I179" s="296"/>
      <c r="J179" s="41"/>
      <c r="K179" s="41"/>
      <c r="L179" s="45"/>
      <c r="M179" s="297"/>
      <c r="N179" s="298"/>
      <c r="O179" s="92"/>
      <c r="P179" s="92"/>
      <c r="Q179" s="92"/>
      <c r="R179" s="92"/>
      <c r="S179" s="92"/>
      <c r="T179" s="93"/>
      <c r="U179" s="39"/>
      <c r="V179" s="39"/>
      <c r="W179" s="39"/>
      <c r="X179" s="39"/>
      <c r="Y179" s="39"/>
      <c r="Z179" s="39"/>
      <c r="AA179" s="39"/>
      <c r="AB179" s="39"/>
      <c r="AC179" s="39"/>
      <c r="AD179" s="39"/>
      <c r="AE179" s="39"/>
      <c r="AT179" s="18" t="s">
        <v>453</v>
      </c>
      <c r="AU179" s="18" t="s">
        <v>82</v>
      </c>
    </row>
    <row r="180" s="2" customFormat="1" ht="24.15" customHeight="1">
      <c r="A180" s="39"/>
      <c r="B180" s="40"/>
      <c r="C180" s="228" t="s">
        <v>282</v>
      </c>
      <c r="D180" s="228" t="s">
        <v>196</v>
      </c>
      <c r="E180" s="229" t="s">
        <v>2739</v>
      </c>
      <c r="F180" s="230" t="s">
        <v>2694</v>
      </c>
      <c r="G180" s="231" t="s">
        <v>295</v>
      </c>
      <c r="H180" s="232">
        <v>1</v>
      </c>
      <c r="I180" s="233"/>
      <c r="J180" s="234">
        <f>ROUND(I180*H180,2)</f>
        <v>0</v>
      </c>
      <c r="K180" s="230" t="s">
        <v>1</v>
      </c>
      <c r="L180" s="45"/>
      <c r="M180" s="235" t="s">
        <v>1</v>
      </c>
      <c r="N180" s="236" t="s">
        <v>40</v>
      </c>
      <c r="O180" s="92"/>
      <c r="P180" s="237">
        <f>O180*H180</f>
        <v>0</v>
      </c>
      <c r="Q180" s="237">
        <v>0</v>
      </c>
      <c r="R180" s="237">
        <f>Q180*H180</f>
        <v>0</v>
      </c>
      <c r="S180" s="237">
        <v>0</v>
      </c>
      <c r="T180" s="238">
        <f>S180*H180</f>
        <v>0</v>
      </c>
      <c r="U180" s="39"/>
      <c r="V180" s="39"/>
      <c r="W180" s="39"/>
      <c r="X180" s="39"/>
      <c r="Y180" s="39"/>
      <c r="Z180" s="39"/>
      <c r="AA180" s="39"/>
      <c r="AB180" s="39"/>
      <c r="AC180" s="39"/>
      <c r="AD180" s="39"/>
      <c r="AE180" s="39"/>
      <c r="AR180" s="239" t="s">
        <v>201</v>
      </c>
      <c r="AT180" s="239" t="s">
        <v>196</v>
      </c>
      <c r="AU180" s="239" t="s">
        <v>82</v>
      </c>
      <c r="AY180" s="18" t="s">
        <v>194</v>
      </c>
      <c r="BE180" s="240">
        <f>IF(N180="základní",J180,0)</f>
        <v>0</v>
      </c>
      <c r="BF180" s="240">
        <f>IF(N180="snížená",J180,0)</f>
        <v>0</v>
      </c>
      <c r="BG180" s="240">
        <f>IF(N180="zákl. přenesená",J180,0)</f>
        <v>0</v>
      </c>
      <c r="BH180" s="240">
        <f>IF(N180="sníž. přenesená",J180,0)</f>
        <v>0</v>
      </c>
      <c r="BI180" s="240">
        <f>IF(N180="nulová",J180,0)</f>
        <v>0</v>
      </c>
      <c r="BJ180" s="18" t="s">
        <v>82</v>
      </c>
      <c r="BK180" s="240">
        <f>ROUND(I180*H180,2)</f>
        <v>0</v>
      </c>
      <c r="BL180" s="18" t="s">
        <v>201</v>
      </c>
      <c r="BM180" s="239" t="s">
        <v>2740</v>
      </c>
    </row>
    <row r="181" s="2" customFormat="1">
      <c r="A181" s="39"/>
      <c r="B181" s="40"/>
      <c r="C181" s="41"/>
      <c r="D181" s="243" t="s">
        <v>453</v>
      </c>
      <c r="E181" s="41"/>
      <c r="F181" s="295" t="s">
        <v>2696</v>
      </c>
      <c r="G181" s="41"/>
      <c r="H181" s="41"/>
      <c r="I181" s="296"/>
      <c r="J181" s="41"/>
      <c r="K181" s="41"/>
      <c r="L181" s="45"/>
      <c r="M181" s="297"/>
      <c r="N181" s="298"/>
      <c r="O181" s="92"/>
      <c r="P181" s="92"/>
      <c r="Q181" s="92"/>
      <c r="R181" s="92"/>
      <c r="S181" s="92"/>
      <c r="T181" s="93"/>
      <c r="U181" s="39"/>
      <c r="V181" s="39"/>
      <c r="W181" s="39"/>
      <c r="X181" s="39"/>
      <c r="Y181" s="39"/>
      <c r="Z181" s="39"/>
      <c r="AA181" s="39"/>
      <c r="AB181" s="39"/>
      <c r="AC181" s="39"/>
      <c r="AD181" s="39"/>
      <c r="AE181" s="39"/>
      <c r="AT181" s="18" t="s">
        <v>453</v>
      </c>
      <c r="AU181" s="18" t="s">
        <v>82</v>
      </c>
    </row>
    <row r="182" s="12" customFormat="1" ht="25.92" customHeight="1">
      <c r="A182" s="12"/>
      <c r="B182" s="212"/>
      <c r="C182" s="213"/>
      <c r="D182" s="214" t="s">
        <v>74</v>
      </c>
      <c r="E182" s="215" t="s">
        <v>1900</v>
      </c>
      <c r="F182" s="215" t="s">
        <v>1901</v>
      </c>
      <c r="G182" s="213"/>
      <c r="H182" s="213"/>
      <c r="I182" s="216"/>
      <c r="J182" s="217">
        <f>BK182</f>
        <v>0</v>
      </c>
      <c r="K182" s="213"/>
      <c r="L182" s="218"/>
      <c r="M182" s="219"/>
      <c r="N182" s="220"/>
      <c r="O182" s="220"/>
      <c r="P182" s="221">
        <f>SUM(P183:P186)</f>
        <v>0</v>
      </c>
      <c r="Q182" s="220"/>
      <c r="R182" s="221">
        <f>SUM(R183:R186)</f>
        <v>0</v>
      </c>
      <c r="S182" s="220"/>
      <c r="T182" s="222">
        <f>SUM(T183:T186)</f>
        <v>0</v>
      </c>
      <c r="U182" s="12"/>
      <c r="V182" s="12"/>
      <c r="W182" s="12"/>
      <c r="X182" s="12"/>
      <c r="Y182" s="12"/>
      <c r="Z182" s="12"/>
      <c r="AA182" s="12"/>
      <c r="AB182" s="12"/>
      <c r="AC182" s="12"/>
      <c r="AD182" s="12"/>
      <c r="AE182" s="12"/>
      <c r="AR182" s="223" t="s">
        <v>82</v>
      </c>
      <c r="AT182" s="224" t="s">
        <v>74</v>
      </c>
      <c r="AU182" s="224" t="s">
        <v>75</v>
      </c>
      <c r="AY182" s="223" t="s">
        <v>194</v>
      </c>
      <c r="BK182" s="225">
        <f>SUM(BK183:BK186)</f>
        <v>0</v>
      </c>
    </row>
    <row r="183" s="2" customFormat="1" ht="24.15" customHeight="1">
      <c r="A183" s="39"/>
      <c r="B183" s="40"/>
      <c r="C183" s="228" t="s">
        <v>287</v>
      </c>
      <c r="D183" s="228" t="s">
        <v>196</v>
      </c>
      <c r="E183" s="229" t="s">
        <v>2741</v>
      </c>
      <c r="F183" s="230" t="s">
        <v>2708</v>
      </c>
      <c r="G183" s="231" t="s">
        <v>295</v>
      </c>
      <c r="H183" s="232">
        <v>2</v>
      </c>
      <c r="I183" s="233"/>
      <c r="J183" s="234">
        <f>ROUND(I183*H183,2)</f>
        <v>0</v>
      </c>
      <c r="K183" s="230" t="s">
        <v>1</v>
      </c>
      <c r="L183" s="45"/>
      <c r="M183" s="235" t="s">
        <v>1</v>
      </c>
      <c r="N183" s="236" t="s">
        <v>40</v>
      </c>
      <c r="O183" s="92"/>
      <c r="P183" s="237">
        <f>O183*H183</f>
        <v>0</v>
      </c>
      <c r="Q183" s="237">
        <v>0</v>
      </c>
      <c r="R183" s="237">
        <f>Q183*H183</f>
        <v>0</v>
      </c>
      <c r="S183" s="237">
        <v>0</v>
      </c>
      <c r="T183" s="238">
        <f>S183*H183</f>
        <v>0</v>
      </c>
      <c r="U183" s="39"/>
      <c r="V183" s="39"/>
      <c r="W183" s="39"/>
      <c r="X183" s="39"/>
      <c r="Y183" s="39"/>
      <c r="Z183" s="39"/>
      <c r="AA183" s="39"/>
      <c r="AB183" s="39"/>
      <c r="AC183" s="39"/>
      <c r="AD183" s="39"/>
      <c r="AE183" s="39"/>
      <c r="AR183" s="239" t="s">
        <v>201</v>
      </c>
      <c r="AT183" s="239" t="s">
        <v>196</v>
      </c>
      <c r="AU183" s="239" t="s">
        <v>82</v>
      </c>
      <c r="AY183" s="18" t="s">
        <v>194</v>
      </c>
      <c r="BE183" s="240">
        <f>IF(N183="základní",J183,0)</f>
        <v>0</v>
      </c>
      <c r="BF183" s="240">
        <f>IF(N183="snížená",J183,0)</f>
        <v>0</v>
      </c>
      <c r="BG183" s="240">
        <f>IF(N183="zákl. přenesená",J183,0)</f>
        <v>0</v>
      </c>
      <c r="BH183" s="240">
        <f>IF(N183="sníž. přenesená",J183,0)</f>
        <v>0</v>
      </c>
      <c r="BI183" s="240">
        <f>IF(N183="nulová",J183,0)</f>
        <v>0</v>
      </c>
      <c r="BJ183" s="18" t="s">
        <v>82</v>
      </c>
      <c r="BK183" s="240">
        <f>ROUND(I183*H183,2)</f>
        <v>0</v>
      </c>
      <c r="BL183" s="18" t="s">
        <v>201</v>
      </c>
      <c r="BM183" s="239" t="s">
        <v>2742</v>
      </c>
    </row>
    <row r="184" s="2" customFormat="1">
      <c r="A184" s="39"/>
      <c r="B184" s="40"/>
      <c r="C184" s="41"/>
      <c r="D184" s="243" t="s">
        <v>453</v>
      </c>
      <c r="E184" s="41"/>
      <c r="F184" s="295" t="s">
        <v>2743</v>
      </c>
      <c r="G184" s="41"/>
      <c r="H184" s="41"/>
      <c r="I184" s="296"/>
      <c r="J184" s="41"/>
      <c r="K184" s="41"/>
      <c r="L184" s="45"/>
      <c r="M184" s="297"/>
      <c r="N184" s="298"/>
      <c r="O184" s="92"/>
      <c r="P184" s="92"/>
      <c r="Q184" s="92"/>
      <c r="R184" s="92"/>
      <c r="S184" s="92"/>
      <c r="T184" s="93"/>
      <c r="U184" s="39"/>
      <c r="V184" s="39"/>
      <c r="W184" s="39"/>
      <c r="X184" s="39"/>
      <c r="Y184" s="39"/>
      <c r="Z184" s="39"/>
      <c r="AA184" s="39"/>
      <c r="AB184" s="39"/>
      <c r="AC184" s="39"/>
      <c r="AD184" s="39"/>
      <c r="AE184" s="39"/>
      <c r="AT184" s="18" t="s">
        <v>453</v>
      </c>
      <c r="AU184" s="18" t="s">
        <v>82</v>
      </c>
    </row>
    <row r="185" s="2" customFormat="1" ht="16.5" customHeight="1">
      <c r="A185" s="39"/>
      <c r="B185" s="40"/>
      <c r="C185" s="228" t="s">
        <v>292</v>
      </c>
      <c r="D185" s="228" t="s">
        <v>196</v>
      </c>
      <c r="E185" s="229" t="s">
        <v>2744</v>
      </c>
      <c r="F185" s="230" t="s">
        <v>1809</v>
      </c>
      <c r="G185" s="231" t="s">
        <v>295</v>
      </c>
      <c r="H185" s="232">
        <v>1</v>
      </c>
      <c r="I185" s="233"/>
      <c r="J185" s="234">
        <f>ROUND(I185*H185,2)</f>
        <v>0</v>
      </c>
      <c r="K185" s="230" t="s">
        <v>1</v>
      </c>
      <c r="L185" s="45"/>
      <c r="M185" s="235" t="s">
        <v>1</v>
      </c>
      <c r="N185" s="236" t="s">
        <v>40</v>
      </c>
      <c r="O185" s="92"/>
      <c r="P185" s="237">
        <f>O185*H185</f>
        <v>0</v>
      </c>
      <c r="Q185" s="237">
        <v>0</v>
      </c>
      <c r="R185" s="237">
        <f>Q185*H185</f>
        <v>0</v>
      </c>
      <c r="S185" s="237">
        <v>0</v>
      </c>
      <c r="T185" s="238">
        <f>S185*H185</f>
        <v>0</v>
      </c>
      <c r="U185" s="39"/>
      <c r="V185" s="39"/>
      <c r="W185" s="39"/>
      <c r="X185" s="39"/>
      <c r="Y185" s="39"/>
      <c r="Z185" s="39"/>
      <c r="AA185" s="39"/>
      <c r="AB185" s="39"/>
      <c r="AC185" s="39"/>
      <c r="AD185" s="39"/>
      <c r="AE185" s="39"/>
      <c r="AR185" s="239" t="s">
        <v>201</v>
      </c>
      <c r="AT185" s="239" t="s">
        <v>196</v>
      </c>
      <c r="AU185" s="239" t="s">
        <v>82</v>
      </c>
      <c r="AY185" s="18" t="s">
        <v>194</v>
      </c>
      <c r="BE185" s="240">
        <f>IF(N185="základní",J185,0)</f>
        <v>0</v>
      </c>
      <c r="BF185" s="240">
        <f>IF(N185="snížená",J185,0)</f>
        <v>0</v>
      </c>
      <c r="BG185" s="240">
        <f>IF(N185="zákl. přenesená",J185,0)</f>
        <v>0</v>
      </c>
      <c r="BH185" s="240">
        <f>IF(N185="sníž. přenesená",J185,0)</f>
        <v>0</v>
      </c>
      <c r="BI185" s="240">
        <f>IF(N185="nulová",J185,0)</f>
        <v>0</v>
      </c>
      <c r="BJ185" s="18" t="s">
        <v>82</v>
      </c>
      <c r="BK185" s="240">
        <f>ROUND(I185*H185,2)</f>
        <v>0</v>
      </c>
      <c r="BL185" s="18" t="s">
        <v>201</v>
      </c>
      <c r="BM185" s="239" t="s">
        <v>2745</v>
      </c>
    </row>
    <row r="186" s="2" customFormat="1">
      <c r="A186" s="39"/>
      <c r="B186" s="40"/>
      <c r="C186" s="41"/>
      <c r="D186" s="243" t="s">
        <v>453</v>
      </c>
      <c r="E186" s="41"/>
      <c r="F186" s="295" t="s">
        <v>2746</v>
      </c>
      <c r="G186" s="41"/>
      <c r="H186" s="41"/>
      <c r="I186" s="296"/>
      <c r="J186" s="41"/>
      <c r="K186" s="41"/>
      <c r="L186" s="45"/>
      <c r="M186" s="297"/>
      <c r="N186" s="298"/>
      <c r="O186" s="92"/>
      <c r="P186" s="92"/>
      <c r="Q186" s="92"/>
      <c r="R186" s="92"/>
      <c r="S186" s="92"/>
      <c r="T186" s="93"/>
      <c r="U186" s="39"/>
      <c r="V186" s="39"/>
      <c r="W186" s="39"/>
      <c r="X186" s="39"/>
      <c r="Y186" s="39"/>
      <c r="Z186" s="39"/>
      <c r="AA186" s="39"/>
      <c r="AB186" s="39"/>
      <c r="AC186" s="39"/>
      <c r="AD186" s="39"/>
      <c r="AE186" s="39"/>
      <c r="AT186" s="18" t="s">
        <v>453</v>
      </c>
      <c r="AU186" s="18" t="s">
        <v>82</v>
      </c>
    </row>
    <row r="187" s="12" customFormat="1" ht="25.92" customHeight="1">
      <c r="A187" s="12"/>
      <c r="B187" s="212"/>
      <c r="C187" s="213"/>
      <c r="D187" s="214" t="s">
        <v>74</v>
      </c>
      <c r="E187" s="215" t="s">
        <v>2018</v>
      </c>
      <c r="F187" s="215" t="s">
        <v>2019</v>
      </c>
      <c r="G187" s="213"/>
      <c r="H187" s="213"/>
      <c r="I187" s="216"/>
      <c r="J187" s="217">
        <f>BK187</f>
        <v>0</v>
      </c>
      <c r="K187" s="213"/>
      <c r="L187" s="218"/>
      <c r="M187" s="219"/>
      <c r="N187" s="220"/>
      <c r="O187" s="220"/>
      <c r="P187" s="221">
        <f>SUM(P188:P202)</f>
        <v>0</v>
      </c>
      <c r="Q187" s="220"/>
      <c r="R187" s="221">
        <f>SUM(R188:R202)</f>
        <v>0</v>
      </c>
      <c r="S187" s="220"/>
      <c r="T187" s="222">
        <f>SUM(T188:T202)</f>
        <v>0</v>
      </c>
      <c r="U187" s="12"/>
      <c r="V187" s="12"/>
      <c r="W187" s="12"/>
      <c r="X187" s="12"/>
      <c r="Y187" s="12"/>
      <c r="Z187" s="12"/>
      <c r="AA187" s="12"/>
      <c r="AB187" s="12"/>
      <c r="AC187" s="12"/>
      <c r="AD187" s="12"/>
      <c r="AE187" s="12"/>
      <c r="AR187" s="223" t="s">
        <v>82</v>
      </c>
      <c r="AT187" s="224" t="s">
        <v>74</v>
      </c>
      <c r="AU187" s="224" t="s">
        <v>75</v>
      </c>
      <c r="AY187" s="223" t="s">
        <v>194</v>
      </c>
      <c r="BK187" s="225">
        <f>SUM(BK188:BK202)</f>
        <v>0</v>
      </c>
    </row>
    <row r="188" s="2" customFormat="1" ht="16.5" customHeight="1">
      <c r="A188" s="39"/>
      <c r="B188" s="40"/>
      <c r="C188" s="228" t="s">
        <v>298</v>
      </c>
      <c r="D188" s="228" t="s">
        <v>196</v>
      </c>
      <c r="E188" s="229" t="s">
        <v>2747</v>
      </c>
      <c r="F188" s="230" t="s">
        <v>1809</v>
      </c>
      <c r="G188" s="231" t="s">
        <v>295</v>
      </c>
      <c r="H188" s="232">
        <v>1</v>
      </c>
      <c r="I188" s="233"/>
      <c r="J188" s="234">
        <f>ROUND(I188*H188,2)</f>
        <v>0</v>
      </c>
      <c r="K188" s="230" t="s">
        <v>1</v>
      </c>
      <c r="L188" s="45"/>
      <c r="M188" s="235" t="s">
        <v>1</v>
      </c>
      <c r="N188" s="236" t="s">
        <v>40</v>
      </c>
      <c r="O188" s="92"/>
      <c r="P188" s="237">
        <f>O188*H188</f>
        <v>0</v>
      </c>
      <c r="Q188" s="237">
        <v>0</v>
      </c>
      <c r="R188" s="237">
        <f>Q188*H188</f>
        <v>0</v>
      </c>
      <c r="S188" s="237">
        <v>0</v>
      </c>
      <c r="T188" s="238">
        <f>S188*H188</f>
        <v>0</v>
      </c>
      <c r="U188" s="39"/>
      <c r="V188" s="39"/>
      <c r="W188" s="39"/>
      <c r="X188" s="39"/>
      <c r="Y188" s="39"/>
      <c r="Z188" s="39"/>
      <c r="AA188" s="39"/>
      <c r="AB188" s="39"/>
      <c r="AC188" s="39"/>
      <c r="AD188" s="39"/>
      <c r="AE188" s="39"/>
      <c r="AR188" s="239" t="s">
        <v>201</v>
      </c>
      <c r="AT188" s="239" t="s">
        <v>196</v>
      </c>
      <c r="AU188" s="239" t="s">
        <v>82</v>
      </c>
      <c r="AY188" s="18" t="s">
        <v>194</v>
      </c>
      <c r="BE188" s="240">
        <f>IF(N188="základní",J188,0)</f>
        <v>0</v>
      </c>
      <c r="BF188" s="240">
        <f>IF(N188="snížená",J188,0)</f>
        <v>0</v>
      </c>
      <c r="BG188" s="240">
        <f>IF(N188="zákl. přenesená",J188,0)</f>
        <v>0</v>
      </c>
      <c r="BH188" s="240">
        <f>IF(N188="sníž. přenesená",J188,0)</f>
        <v>0</v>
      </c>
      <c r="BI188" s="240">
        <f>IF(N188="nulová",J188,0)</f>
        <v>0</v>
      </c>
      <c r="BJ188" s="18" t="s">
        <v>82</v>
      </c>
      <c r="BK188" s="240">
        <f>ROUND(I188*H188,2)</f>
        <v>0</v>
      </c>
      <c r="BL188" s="18" t="s">
        <v>201</v>
      </c>
      <c r="BM188" s="239" t="s">
        <v>2748</v>
      </c>
    </row>
    <row r="189" s="2" customFormat="1">
      <c r="A189" s="39"/>
      <c r="B189" s="40"/>
      <c r="C189" s="41"/>
      <c r="D189" s="243" t="s">
        <v>453</v>
      </c>
      <c r="E189" s="41"/>
      <c r="F189" s="295" t="s">
        <v>2749</v>
      </c>
      <c r="G189" s="41"/>
      <c r="H189" s="41"/>
      <c r="I189" s="296"/>
      <c r="J189" s="41"/>
      <c r="K189" s="41"/>
      <c r="L189" s="45"/>
      <c r="M189" s="297"/>
      <c r="N189" s="298"/>
      <c r="O189" s="92"/>
      <c r="P189" s="92"/>
      <c r="Q189" s="92"/>
      <c r="R189" s="92"/>
      <c r="S189" s="92"/>
      <c r="T189" s="93"/>
      <c r="U189" s="39"/>
      <c r="V189" s="39"/>
      <c r="W189" s="39"/>
      <c r="X189" s="39"/>
      <c r="Y189" s="39"/>
      <c r="Z189" s="39"/>
      <c r="AA189" s="39"/>
      <c r="AB189" s="39"/>
      <c r="AC189" s="39"/>
      <c r="AD189" s="39"/>
      <c r="AE189" s="39"/>
      <c r="AT189" s="18" t="s">
        <v>453</v>
      </c>
      <c r="AU189" s="18" t="s">
        <v>82</v>
      </c>
    </row>
    <row r="190" s="2" customFormat="1" ht="76.35" customHeight="1">
      <c r="A190" s="39"/>
      <c r="B190" s="40"/>
      <c r="C190" s="228" t="s">
        <v>331</v>
      </c>
      <c r="D190" s="228" t="s">
        <v>196</v>
      </c>
      <c r="E190" s="229" t="s">
        <v>2750</v>
      </c>
      <c r="F190" s="230" t="s">
        <v>2751</v>
      </c>
      <c r="G190" s="231" t="s">
        <v>295</v>
      </c>
      <c r="H190" s="232">
        <v>1</v>
      </c>
      <c r="I190" s="233"/>
      <c r="J190" s="234">
        <f>ROUND(I190*H190,2)</f>
        <v>0</v>
      </c>
      <c r="K190" s="230" t="s">
        <v>1</v>
      </c>
      <c r="L190" s="45"/>
      <c r="M190" s="235" t="s">
        <v>1</v>
      </c>
      <c r="N190" s="236" t="s">
        <v>40</v>
      </c>
      <c r="O190" s="92"/>
      <c r="P190" s="237">
        <f>O190*H190</f>
        <v>0</v>
      </c>
      <c r="Q190" s="237">
        <v>0</v>
      </c>
      <c r="R190" s="237">
        <f>Q190*H190</f>
        <v>0</v>
      </c>
      <c r="S190" s="237">
        <v>0</v>
      </c>
      <c r="T190" s="238">
        <f>S190*H190</f>
        <v>0</v>
      </c>
      <c r="U190" s="39"/>
      <c r="V190" s="39"/>
      <c r="W190" s="39"/>
      <c r="X190" s="39"/>
      <c r="Y190" s="39"/>
      <c r="Z190" s="39"/>
      <c r="AA190" s="39"/>
      <c r="AB190" s="39"/>
      <c r="AC190" s="39"/>
      <c r="AD190" s="39"/>
      <c r="AE190" s="39"/>
      <c r="AR190" s="239" t="s">
        <v>201</v>
      </c>
      <c r="AT190" s="239" t="s">
        <v>196</v>
      </c>
      <c r="AU190" s="239" t="s">
        <v>82</v>
      </c>
      <c r="AY190" s="18" t="s">
        <v>194</v>
      </c>
      <c r="BE190" s="240">
        <f>IF(N190="základní",J190,0)</f>
        <v>0</v>
      </c>
      <c r="BF190" s="240">
        <f>IF(N190="snížená",J190,0)</f>
        <v>0</v>
      </c>
      <c r="BG190" s="240">
        <f>IF(N190="zákl. přenesená",J190,0)</f>
        <v>0</v>
      </c>
      <c r="BH190" s="240">
        <f>IF(N190="sníž. přenesená",J190,0)</f>
        <v>0</v>
      </c>
      <c r="BI190" s="240">
        <f>IF(N190="nulová",J190,0)</f>
        <v>0</v>
      </c>
      <c r="BJ190" s="18" t="s">
        <v>82</v>
      </c>
      <c r="BK190" s="240">
        <f>ROUND(I190*H190,2)</f>
        <v>0</v>
      </c>
      <c r="BL190" s="18" t="s">
        <v>201</v>
      </c>
      <c r="BM190" s="239" t="s">
        <v>2752</v>
      </c>
    </row>
    <row r="191" s="2" customFormat="1">
      <c r="A191" s="39"/>
      <c r="B191" s="40"/>
      <c r="C191" s="41"/>
      <c r="D191" s="243" t="s">
        <v>453</v>
      </c>
      <c r="E191" s="41"/>
      <c r="F191" s="295" t="s">
        <v>2753</v>
      </c>
      <c r="G191" s="41"/>
      <c r="H191" s="41"/>
      <c r="I191" s="296"/>
      <c r="J191" s="41"/>
      <c r="K191" s="41"/>
      <c r="L191" s="45"/>
      <c r="M191" s="297"/>
      <c r="N191" s="298"/>
      <c r="O191" s="92"/>
      <c r="P191" s="92"/>
      <c r="Q191" s="92"/>
      <c r="R191" s="92"/>
      <c r="S191" s="92"/>
      <c r="T191" s="93"/>
      <c r="U191" s="39"/>
      <c r="V191" s="39"/>
      <c r="W191" s="39"/>
      <c r="X191" s="39"/>
      <c r="Y191" s="39"/>
      <c r="Z191" s="39"/>
      <c r="AA191" s="39"/>
      <c r="AB191" s="39"/>
      <c r="AC191" s="39"/>
      <c r="AD191" s="39"/>
      <c r="AE191" s="39"/>
      <c r="AT191" s="18" t="s">
        <v>453</v>
      </c>
      <c r="AU191" s="18" t="s">
        <v>82</v>
      </c>
    </row>
    <row r="192" s="2" customFormat="1" ht="49.05" customHeight="1">
      <c r="A192" s="39"/>
      <c r="B192" s="40"/>
      <c r="C192" s="228" t="s">
        <v>335</v>
      </c>
      <c r="D192" s="228" t="s">
        <v>196</v>
      </c>
      <c r="E192" s="229" t="s">
        <v>2754</v>
      </c>
      <c r="F192" s="230" t="s">
        <v>2755</v>
      </c>
      <c r="G192" s="231" t="s">
        <v>295</v>
      </c>
      <c r="H192" s="232">
        <v>1</v>
      </c>
      <c r="I192" s="233"/>
      <c r="J192" s="234">
        <f>ROUND(I192*H192,2)</f>
        <v>0</v>
      </c>
      <c r="K192" s="230" t="s">
        <v>1</v>
      </c>
      <c r="L192" s="45"/>
      <c r="M192" s="235" t="s">
        <v>1</v>
      </c>
      <c r="N192" s="236" t="s">
        <v>40</v>
      </c>
      <c r="O192" s="92"/>
      <c r="P192" s="237">
        <f>O192*H192</f>
        <v>0</v>
      </c>
      <c r="Q192" s="237">
        <v>0</v>
      </c>
      <c r="R192" s="237">
        <f>Q192*H192</f>
        <v>0</v>
      </c>
      <c r="S192" s="237">
        <v>0</v>
      </c>
      <c r="T192" s="238">
        <f>S192*H192</f>
        <v>0</v>
      </c>
      <c r="U192" s="39"/>
      <c r="V192" s="39"/>
      <c r="W192" s="39"/>
      <c r="X192" s="39"/>
      <c r="Y192" s="39"/>
      <c r="Z192" s="39"/>
      <c r="AA192" s="39"/>
      <c r="AB192" s="39"/>
      <c r="AC192" s="39"/>
      <c r="AD192" s="39"/>
      <c r="AE192" s="39"/>
      <c r="AR192" s="239" t="s">
        <v>201</v>
      </c>
      <c r="AT192" s="239" t="s">
        <v>196</v>
      </c>
      <c r="AU192" s="239" t="s">
        <v>82</v>
      </c>
      <c r="AY192" s="18" t="s">
        <v>194</v>
      </c>
      <c r="BE192" s="240">
        <f>IF(N192="základní",J192,0)</f>
        <v>0</v>
      </c>
      <c r="BF192" s="240">
        <f>IF(N192="snížená",J192,0)</f>
        <v>0</v>
      </c>
      <c r="BG192" s="240">
        <f>IF(N192="zákl. přenesená",J192,0)</f>
        <v>0</v>
      </c>
      <c r="BH192" s="240">
        <f>IF(N192="sníž. přenesená",J192,0)</f>
        <v>0</v>
      </c>
      <c r="BI192" s="240">
        <f>IF(N192="nulová",J192,0)</f>
        <v>0</v>
      </c>
      <c r="BJ192" s="18" t="s">
        <v>82</v>
      </c>
      <c r="BK192" s="240">
        <f>ROUND(I192*H192,2)</f>
        <v>0</v>
      </c>
      <c r="BL192" s="18" t="s">
        <v>201</v>
      </c>
      <c r="BM192" s="239" t="s">
        <v>2756</v>
      </c>
    </row>
    <row r="193" s="2" customFormat="1" ht="33" customHeight="1">
      <c r="A193" s="39"/>
      <c r="B193" s="40"/>
      <c r="C193" s="228" t="s">
        <v>345</v>
      </c>
      <c r="D193" s="228" t="s">
        <v>196</v>
      </c>
      <c r="E193" s="229" t="s">
        <v>2757</v>
      </c>
      <c r="F193" s="230" t="s">
        <v>2758</v>
      </c>
      <c r="G193" s="231" t="s">
        <v>295</v>
      </c>
      <c r="H193" s="232">
        <v>1</v>
      </c>
      <c r="I193" s="233"/>
      <c r="J193" s="234">
        <f>ROUND(I193*H193,2)</f>
        <v>0</v>
      </c>
      <c r="K193" s="230" t="s">
        <v>1</v>
      </c>
      <c r="L193" s="45"/>
      <c r="M193" s="235" t="s">
        <v>1</v>
      </c>
      <c r="N193" s="236" t="s">
        <v>40</v>
      </c>
      <c r="O193" s="92"/>
      <c r="P193" s="237">
        <f>O193*H193</f>
        <v>0</v>
      </c>
      <c r="Q193" s="237">
        <v>0</v>
      </c>
      <c r="R193" s="237">
        <f>Q193*H193</f>
        <v>0</v>
      </c>
      <c r="S193" s="237">
        <v>0</v>
      </c>
      <c r="T193" s="238">
        <f>S193*H193</f>
        <v>0</v>
      </c>
      <c r="U193" s="39"/>
      <c r="V193" s="39"/>
      <c r="W193" s="39"/>
      <c r="X193" s="39"/>
      <c r="Y193" s="39"/>
      <c r="Z193" s="39"/>
      <c r="AA193" s="39"/>
      <c r="AB193" s="39"/>
      <c r="AC193" s="39"/>
      <c r="AD193" s="39"/>
      <c r="AE193" s="39"/>
      <c r="AR193" s="239" t="s">
        <v>201</v>
      </c>
      <c r="AT193" s="239" t="s">
        <v>196</v>
      </c>
      <c r="AU193" s="239" t="s">
        <v>82</v>
      </c>
      <c r="AY193" s="18" t="s">
        <v>194</v>
      </c>
      <c r="BE193" s="240">
        <f>IF(N193="základní",J193,0)</f>
        <v>0</v>
      </c>
      <c r="BF193" s="240">
        <f>IF(N193="snížená",J193,0)</f>
        <v>0</v>
      </c>
      <c r="BG193" s="240">
        <f>IF(N193="zákl. přenesená",J193,0)</f>
        <v>0</v>
      </c>
      <c r="BH193" s="240">
        <f>IF(N193="sníž. přenesená",J193,0)</f>
        <v>0</v>
      </c>
      <c r="BI193" s="240">
        <f>IF(N193="nulová",J193,0)</f>
        <v>0</v>
      </c>
      <c r="BJ193" s="18" t="s">
        <v>82</v>
      </c>
      <c r="BK193" s="240">
        <f>ROUND(I193*H193,2)</f>
        <v>0</v>
      </c>
      <c r="BL193" s="18" t="s">
        <v>201</v>
      </c>
      <c r="BM193" s="239" t="s">
        <v>2759</v>
      </c>
    </row>
    <row r="194" s="2" customFormat="1">
      <c r="A194" s="39"/>
      <c r="B194" s="40"/>
      <c r="C194" s="41"/>
      <c r="D194" s="243" t="s">
        <v>453</v>
      </c>
      <c r="E194" s="41"/>
      <c r="F194" s="295" t="s">
        <v>2730</v>
      </c>
      <c r="G194" s="41"/>
      <c r="H194" s="41"/>
      <c r="I194" s="296"/>
      <c r="J194" s="41"/>
      <c r="K194" s="41"/>
      <c r="L194" s="45"/>
      <c r="M194" s="297"/>
      <c r="N194" s="298"/>
      <c r="O194" s="92"/>
      <c r="P194" s="92"/>
      <c r="Q194" s="92"/>
      <c r="R194" s="92"/>
      <c r="S194" s="92"/>
      <c r="T194" s="93"/>
      <c r="U194" s="39"/>
      <c r="V194" s="39"/>
      <c r="W194" s="39"/>
      <c r="X194" s="39"/>
      <c r="Y194" s="39"/>
      <c r="Z194" s="39"/>
      <c r="AA194" s="39"/>
      <c r="AB194" s="39"/>
      <c r="AC194" s="39"/>
      <c r="AD194" s="39"/>
      <c r="AE194" s="39"/>
      <c r="AT194" s="18" t="s">
        <v>453</v>
      </c>
      <c r="AU194" s="18" t="s">
        <v>82</v>
      </c>
    </row>
    <row r="195" s="2" customFormat="1" ht="24.15" customHeight="1">
      <c r="A195" s="39"/>
      <c r="B195" s="40"/>
      <c r="C195" s="228" t="s">
        <v>366</v>
      </c>
      <c r="D195" s="228" t="s">
        <v>196</v>
      </c>
      <c r="E195" s="229" t="s">
        <v>2760</v>
      </c>
      <c r="F195" s="230" t="s">
        <v>2694</v>
      </c>
      <c r="G195" s="231" t="s">
        <v>295</v>
      </c>
      <c r="H195" s="232">
        <v>1</v>
      </c>
      <c r="I195" s="233"/>
      <c r="J195" s="234">
        <f>ROUND(I195*H195,2)</f>
        <v>0</v>
      </c>
      <c r="K195" s="230" t="s">
        <v>1</v>
      </c>
      <c r="L195" s="45"/>
      <c r="M195" s="235" t="s">
        <v>1</v>
      </c>
      <c r="N195" s="236" t="s">
        <v>40</v>
      </c>
      <c r="O195" s="92"/>
      <c r="P195" s="237">
        <f>O195*H195</f>
        <v>0</v>
      </c>
      <c r="Q195" s="237">
        <v>0</v>
      </c>
      <c r="R195" s="237">
        <f>Q195*H195</f>
        <v>0</v>
      </c>
      <c r="S195" s="237">
        <v>0</v>
      </c>
      <c r="T195" s="238">
        <f>S195*H195</f>
        <v>0</v>
      </c>
      <c r="U195" s="39"/>
      <c r="V195" s="39"/>
      <c r="W195" s="39"/>
      <c r="X195" s="39"/>
      <c r="Y195" s="39"/>
      <c r="Z195" s="39"/>
      <c r="AA195" s="39"/>
      <c r="AB195" s="39"/>
      <c r="AC195" s="39"/>
      <c r="AD195" s="39"/>
      <c r="AE195" s="39"/>
      <c r="AR195" s="239" t="s">
        <v>201</v>
      </c>
      <c r="AT195" s="239" t="s">
        <v>196</v>
      </c>
      <c r="AU195" s="239" t="s">
        <v>82</v>
      </c>
      <c r="AY195" s="18" t="s">
        <v>194</v>
      </c>
      <c r="BE195" s="240">
        <f>IF(N195="základní",J195,0)</f>
        <v>0</v>
      </c>
      <c r="BF195" s="240">
        <f>IF(N195="snížená",J195,0)</f>
        <v>0</v>
      </c>
      <c r="BG195" s="240">
        <f>IF(N195="zákl. přenesená",J195,0)</f>
        <v>0</v>
      </c>
      <c r="BH195" s="240">
        <f>IF(N195="sníž. přenesená",J195,0)</f>
        <v>0</v>
      </c>
      <c r="BI195" s="240">
        <f>IF(N195="nulová",J195,0)</f>
        <v>0</v>
      </c>
      <c r="BJ195" s="18" t="s">
        <v>82</v>
      </c>
      <c r="BK195" s="240">
        <f>ROUND(I195*H195,2)</f>
        <v>0</v>
      </c>
      <c r="BL195" s="18" t="s">
        <v>201</v>
      </c>
      <c r="BM195" s="239" t="s">
        <v>2761</v>
      </c>
    </row>
    <row r="196" s="2" customFormat="1">
      <c r="A196" s="39"/>
      <c r="B196" s="40"/>
      <c r="C196" s="41"/>
      <c r="D196" s="243" t="s">
        <v>453</v>
      </c>
      <c r="E196" s="41"/>
      <c r="F196" s="295" t="s">
        <v>2696</v>
      </c>
      <c r="G196" s="41"/>
      <c r="H196" s="41"/>
      <c r="I196" s="296"/>
      <c r="J196" s="41"/>
      <c r="K196" s="41"/>
      <c r="L196" s="45"/>
      <c r="M196" s="297"/>
      <c r="N196" s="298"/>
      <c r="O196" s="92"/>
      <c r="P196" s="92"/>
      <c r="Q196" s="92"/>
      <c r="R196" s="92"/>
      <c r="S196" s="92"/>
      <c r="T196" s="93"/>
      <c r="U196" s="39"/>
      <c r="V196" s="39"/>
      <c r="W196" s="39"/>
      <c r="X196" s="39"/>
      <c r="Y196" s="39"/>
      <c r="Z196" s="39"/>
      <c r="AA196" s="39"/>
      <c r="AB196" s="39"/>
      <c r="AC196" s="39"/>
      <c r="AD196" s="39"/>
      <c r="AE196" s="39"/>
      <c r="AT196" s="18" t="s">
        <v>453</v>
      </c>
      <c r="AU196" s="18" t="s">
        <v>82</v>
      </c>
    </row>
    <row r="197" s="2" customFormat="1" ht="55.5" customHeight="1">
      <c r="A197" s="39"/>
      <c r="B197" s="40"/>
      <c r="C197" s="228" t="s">
        <v>304</v>
      </c>
      <c r="D197" s="228" t="s">
        <v>196</v>
      </c>
      <c r="E197" s="229" t="s">
        <v>2762</v>
      </c>
      <c r="F197" s="230" t="s">
        <v>2763</v>
      </c>
      <c r="G197" s="231" t="s">
        <v>295</v>
      </c>
      <c r="H197" s="232">
        <v>3</v>
      </c>
      <c r="I197" s="233"/>
      <c r="J197" s="234">
        <f>ROUND(I197*H197,2)</f>
        <v>0</v>
      </c>
      <c r="K197" s="230" t="s">
        <v>1</v>
      </c>
      <c r="L197" s="45"/>
      <c r="M197" s="235" t="s">
        <v>1</v>
      </c>
      <c r="N197" s="236" t="s">
        <v>40</v>
      </c>
      <c r="O197" s="92"/>
      <c r="P197" s="237">
        <f>O197*H197</f>
        <v>0</v>
      </c>
      <c r="Q197" s="237">
        <v>0</v>
      </c>
      <c r="R197" s="237">
        <f>Q197*H197</f>
        <v>0</v>
      </c>
      <c r="S197" s="237">
        <v>0</v>
      </c>
      <c r="T197" s="238">
        <f>S197*H197</f>
        <v>0</v>
      </c>
      <c r="U197" s="39"/>
      <c r="V197" s="39"/>
      <c r="W197" s="39"/>
      <c r="X197" s="39"/>
      <c r="Y197" s="39"/>
      <c r="Z197" s="39"/>
      <c r="AA197" s="39"/>
      <c r="AB197" s="39"/>
      <c r="AC197" s="39"/>
      <c r="AD197" s="39"/>
      <c r="AE197" s="39"/>
      <c r="AR197" s="239" t="s">
        <v>201</v>
      </c>
      <c r="AT197" s="239" t="s">
        <v>196</v>
      </c>
      <c r="AU197" s="239" t="s">
        <v>82</v>
      </c>
      <c r="AY197" s="18" t="s">
        <v>194</v>
      </c>
      <c r="BE197" s="240">
        <f>IF(N197="základní",J197,0)</f>
        <v>0</v>
      </c>
      <c r="BF197" s="240">
        <f>IF(N197="snížená",J197,0)</f>
        <v>0</v>
      </c>
      <c r="BG197" s="240">
        <f>IF(N197="zákl. přenesená",J197,0)</f>
        <v>0</v>
      </c>
      <c r="BH197" s="240">
        <f>IF(N197="sníž. přenesená",J197,0)</f>
        <v>0</v>
      </c>
      <c r="BI197" s="240">
        <f>IF(N197="nulová",J197,0)</f>
        <v>0</v>
      </c>
      <c r="BJ197" s="18" t="s">
        <v>82</v>
      </c>
      <c r="BK197" s="240">
        <f>ROUND(I197*H197,2)</f>
        <v>0</v>
      </c>
      <c r="BL197" s="18" t="s">
        <v>201</v>
      </c>
      <c r="BM197" s="239" t="s">
        <v>2764</v>
      </c>
    </row>
    <row r="198" s="2" customFormat="1">
      <c r="A198" s="39"/>
      <c r="B198" s="40"/>
      <c r="C198" s="41"/>
      <c r="D198" s="243" t="s">
        <v>453</v>
      </c>
      <c r="E198" s="41"/>
      <c r="F198" s="295" t="s">
        <v>2765</v>
      </c>
      <c r="G198" s="41"/>
      <c r="H198" s="41"/>
      <c r="I198" s="296"/>
      <c r="J198" s="41"/>
      <c r="K198" s="41"/>
      <c r="L198" s="45"/>
      <c r="M198" s="297"/>
      <c r="N198" s="298"/>
      <c r="O198" s="92"/>
      <c r="P198" s="92"/>
      <c r="Q198" s="92"/>
      <c r="R198" s="92"/>
      <c r="S198" s="92"/>
      <c r="T198" s="93"/>
      <c r="U198" s="39"/>
      <c r="V198" s="39"/>
      <c r="W198" s="39"/>
      <c r="X198" s="39"/>
      <c r="Y198" s="39"/>
      <c r="Z198" s="39"/>
      <c r="AA198" s="39"/>
      <c r="AB198" s="39"/>
      <c r="AC198" s="39"/>
      <c r="AD198" s="39"/>
      <c r="AE198" s="39"/>
      <c r="AT198" s="18" t="s">
        <v>453</v>
      </c>
      <c r="AU198" s="18" t="s">
        <v>82</v>
      </c>
    </row>
    <row r="199" s="2" customFormat="1" ht="21.75" customHeight="1">
      <c r="A199" s="39"/>
      <c r="B199" s="40"/>
      <c r="C199" s="228" t="s">
        <v>7</v>
      </c>
      <c r="D199" s="228" t="s">
        <v>196</v>
      </c>
      <c r="E199" s="229" t="s">
        <v>2766</v>
      </c>
      <c r="F199" s="230" t="s">
        <v>2767</v>
      </c>
      <c r="G199" s="231" t="s">
        <v>295</v>
      </c>
      <c r="H199" s="232">
        <v>1</v>
      </c>
      <c r="I199" s="233"/>
      <c r="J199" s="234">
        <f>ROUND(I199*H199,2)</f>
        <v>0</v>
      </c>
      <c r="K199" s="230" t="s">
        <v>1</v>
      </c>
      <c r="L199" s="45"/>
      <c r="M199" s="235" t="s">
        <v>1</v>
      </c>
      <c r="N199" s="236" t="s">
        <v>40</v>
      </c>
      <c r="O199" s="92"/>
      <c r="P199" s="237">
        <f>O199*H199</f>
        <v>0</v>
      </c>
      <c r="Q199" s="237">
        <v>0</v>
      </c>
      <c r="R199" s="237">
        <f>Q199*H199</f>
        <v>0</v>
      </c>
      <c r="S199" s="237">
        <v>0</v>
      </c>
      <c r="T199" s="238">
        <f>S199*H199</f>
        <v>0</v>
      </c>
      <c r="U199" s="39"/>
      <c r="V199" s="39"/>
      <c r="W199" s="39"/>
      <c r="X199" s="39"/>
      <c r="Y199" s="39"/>
      <c r="Z199" s="39"/>
      <c r="AA199" s="39"/>
      <c r="AB199" s="39"/>
      <c r="AC199" s="39"/>
      <c r="AD199" s="39"/>
      <c r="AE199" s="39"/>
      <c r="AR199" s="239" t="s">
        <v>201</v>
      </c>
      <c r="AT199" s="239" t="s">
        <v>196</v>
      </c>
      <c r="AU199" s="239" t="s">
        <v>82</v>
      </c>
      <c r="AY199" s="18" t="s">
        <v>194</v>
      </c>
      <c r="BE199" s="240">
        <f>IF(N199="základní",J199,0)</f>
        <v>0</v>
      </c>
      <c r="BF199" s="240">
        <f>IF(N199="snížená",J199,0)</f>
        <v>0</v>
      </c>
      <c r="BG199" s="240">
        <f>IF(N199="zákl. přenesená",J199,0)</f>
        <v>0</v>
      </c>
      <c r="BH199" s="240">
        <f>IF(N199="sníž. přenesená",J199,0)</f>
        <v>0</v>
      </c>
      <c r="BI199" s="240">
        <f>IF(N199="nulová",J199,0)</f>
        <v>0</v>
      </c>
      <c r="BJ199" s="18" t="s">
        <v>82</v>
      </c>
      <c r="BK199" s="240">
        <f>ROUND(I199*H199,2)</f>
        <v>0</v>
      </c>
      <c r="BL199" s="18" t="s">
        <v>201</v>
      </c>
      <c r="BM199" s="239" t="s">
        <v>2768</v>
      </c>
    </row>
    <row r="200" s="2" customFormat="1">
      <c r="A200" s="39"/>
      <c r="B200" s="40"/>
      <c r="C200" s="41"/>
      <c r="D200" s="243" t="s">
        <v>453</v>
      </c>
      <c r="E200" s="41"/>
      <c r="F200" s="295" t="s">
        <v>2769</v>
      </c>
      <c r="G200" s="41"/>
      <c r="H200" s="41"/>
      <c r="I200" s="296"/>
      <c r="J200" s="41"/>
      <c r="K200" s="41"/>
      <c r="L200" s="45"/>
      <c r="M200" s="297"/>
      <c r="N200" s="298"/>
      <c r="O200" s="92"/>
      <c r="P200" s="92"/>
      <c r="Q200" s="92"/>
      <c r="R200" s="92"/>
      <c r="S200" s="92"/>
      <c r="T200" s="93"/>
      <c r="U200" s="39"/>
      <c r="V200" s="39"/>
      <c r="W200" s="39"/>
      <c r="X200" s="39"/>
      <c r="Y200" s="39"/>
      <c r="Z200" s="39"/>
      <c r="AA200" s="39"/>
      <c r="AB200" s="39"/>
      <c r="AC200" s="39"/>
      <c r="AD200" s="39"/>
      <c r="AE200" s="39"/>
      <c r="AT200" s="18" t="s">
        <v>453</v>
      </c>
      <c r="AU200" s="18" t="s">
        <v>82</v>
      </c>
    </row>
    <row r="201" s="2" customFormat="1" ht="24.15" customHeight="1">
      <c r="A201" s="39"/>
      <c r="B201" s="40"/>
      <c r="C201" s="228" t="s">
        <v>318</v>
      </c>
      <c r="D201" s="228" t="s">
        <v>196</v>
      </c>
      <c r="E201" s="229" t="s">
        <v>2770</v>
      </c>
      <c r="F201" s="230" t="s">
        <v>1872</v>
      </c>
      <c r="G201" s="231" t="s">
        <v>295</v>
      </c>
      <c r="H201" s="232">
        <v>1</v>
      </c>
      <c r="I201" s="233"/>
      <c r="J201" s="234">
        <f>ROUND(I201*H201,2)</f>
        <v>0</v>
      </c>
      <c r="K201" s="230" t="s">
        <v>1</v>
      </c>
      <c r="L201" s="45"/>
      <c r="M201" s="235" t="s">
        <v>1</v>
      </c>
      <c r="N201" s="236" t="s">
        <v>40</v>
      </c>
      <c r="O201" s="92"/>
      <c r="P201" s="237">
        <f>O201*H201</f>
        <v>0</v>
      </c>
      <c r="Q201" s="237">
        <v>0</v>
      </c>
      <c r="R201" s="237">
        <f>Q201*H201</f>
        <v>0</v>
      </c>
      <c r="S201" s="237">
        <v>0</v>
      </c>
      <c r="T201" s="238">
        <f>S201*H201</f>
        <v>0</v>
      </c>
      <c r="U201" s="39"/>
      <c r="V201" s="39"/>
      <c r="W201" s="39"/>
      <c r="X201" s="39"/>
      <c r="Y201" s="39"/>
      <c r="Z201" s="39"/>
      <c r="AA201" s="39"/>
      <c r="AB201" s="39"/>
      <c r="AC201" s="39"/>
      <c r="AD201" s="39"/>
      <c r="AE201" s="39"/>
      <c r="AR201" s="239" t="s">
        <v>201</v>
      </c>
      <c r="AT201" s="239" t="s">
        <v>196</v>
      </c>
      <c r="AU201" s="239" t="s">
        <v>82</v>
      </c>
      <c r="AY201" s="18" t="s">
        <v>194</v>
      </c>
      <c r="BE201" s="240">
        <f>IF(N201="základní",J201,0)</f>
        <v>0</v>
      </c>
      <c r="BF201" s="240">
        <f>IF(N201="snížená",J201,0)</f>
        <v>0</v>
      </c>
      <c r="BG201" s="240">
        <f>IF(N201="zákl. přenesená",J201,0)</f>
        <v>0</v>
      </c>
      <c r="BH201" s="240">
        <f>IF(N201="sníž. přenesená",J201,0)</f>
        <v>0</v>
      </c>
      <c r="BI201" s="240">
        <f>IF(N201="nulová",J201,0)</f>
        <v>0</v>
      </c>
      <c r="BJ201" s="18" t="s">
        <v>82</v>
      </c>
      <c r="BK201" s="240">
        <f>ROUND(I201*H201,2)</f>
        <v>0</v>
      </c>
      <c r="BL201" s="18" t="s">
        <v>201</v>
      </c>
      <c r="BM201" s="239" t="s">
        <v>2771</v>
      </c>
    </row>
    <row r="202" s="2" customFormat="1">
      <c r="A202" s="39"/>
      <c r="B202" s="40"/>
      <c r="C202" s="41"/>
      <c r="D202" s="243" t="s">
        <v>453</v>
      </c>
      <c r="E202" s="41"/>
      <c r="F202" s="295" t="s">
        <v>2772</v>
      </c>
      <c r="G202" s="41"/>
      <c r="H202" s="41"/>
      <c r="I202" s="296"/>
      <c r="J202" s="41"/>
      <c r="K202" s="41"/>
      <c r="L202" s="45"/>
      <c r="M202" s="297"/>
      <c r="N202" s="298"/>
      <c r="O202" s="92"/>
      <c r="P202" s="92"/>
      <c r="Q202" s="92"/>
      <c r="R202" s="92"/>
      <c r="S202" s="92"/>
      <c r="T202" s="93"/>
      <c r="U202" s="39"/>
      <c r="V202" s="39"/>
      <c r="W202" s="39"/>
      <c r="X202" s="39"/>
      <c r="Y202" s="39"/>
      <c r="Z202" s="39"/>
      <c r="AA202" s="39"/>
      <c r="AB202" s="39"/>
      <c r="AC202" s="39"/>
      <c r="AD202" s="39"/>
      <c r="AE202" s="39"/>
      <c r="AT202" s="18" t="s">
        <v>453</v>
      </c>
      <c r="AU202" s="18" t="s">
        <v>82</v>
      </c>
    </row>
    <row r="203" s="12" customFormat="1" ht="25.92" customHeight="1">
      <c r="A203" s="12"/>
      <c r="B203" s="212"/>
      <c r="C203" s="213"/>
      <c r="D203" s="214" t="s">
        <v>74</v>
      </c>
      <c r="E203" s="215" t="s">
        <v>2052</v>
      </c>
      <c r="F203" s="215" t="s">
        <v>2052</v>
      </c>
      <c r="G203" s="213"/>
      <c r="H203" s="213"/>
      <c r="I203" s="216"/>
      <c r="J203" s="217">
        <f>BK203</f>
        <v>0</v>
      </c>
      <c r="K203" s="213"/>
      <c r="L203" s="218"/>
      <c r="M203" s="219"/>
      <c r="N203" s="220"/>
      <c r="O203" s="220"/>
      <c r="P203" s="221">
        <f>SUM(P204:P213)</f>
        <v>0</v>
      </c>
      <c r="Q203" s="220"/>
      <c r="R203" s="221">
        <f>SUM(R204:R213)</f>
        <v>0</v>
      </c>
      <c r="S203" s="220"/>
      <c r="T203" s="222">
        <f>SUM(T204:T213)</f>
        <v>0</v>
      </c>
      <c r="U203" s="12"/>
      <c r="V203" s="12"/>
      <c r="W203" s="12"/>
      <c r="X203" s="12"/>
      <c r="Y203" s="12"/>
      <c r="Z203" s="12"/>
      <c r="AA203" s="12"/>
      <c r="AB203" s="12"/>
      <c r="AC203" s="12"/>
      <c r="AD203" s="12"/>
      <c r="AE203" s="12"/>
      <c r="AR203" s="223" t="s">
        <v>82</v>
      </c>
      <c r="AT203" s="224" t="s">
        <v>74</v>
      </c>
      <c r="AU203" s="224" t="s">
        <v>75</v>
      </c>
      <c r="AY203" s="223" t="s">
        <v>194</v>
      </c>
      <c r="BK203" s="225">
        <f>SUM(BK204:BK213)</f>
        <v>0</v>
      </c>
    </row>
    <row r="204" s="2" customFormat="1" ht="33" customHeight="1">
      <c r="A204" s="39"/>
      <c r="B204" s="40"/>
      <c r="C204" s="228" t="s">
        <v>381</v>
      </c>
      <c r="D204" s="228" t="s">
        <v>196</v>
      </c>
      <c r="E204" s="229" t="s">
        <v>2773</v>
      </c>
      <c r="F204" s="230" t="s">
        <v>2774</v>
      </c>
      <c r="G204" s="231" t="s">
        <v>295</v>
      </c>
      <c r="H204" s="232">
        <v>1</v>
      </c>
      <c r="I204" s="233"/>
      <c r="J204" s="234">
        <f>ROUND(I204*H204,2)</f>
        <v>0</v>
      </c>
      <c r="K204" s="230" t="s">
        <v>1</v>
      </c>
      <c r="L204" s="45"/>
      <c r="M204" s="235" t="s">
        <v>1</v>
      </c>
      <c r="N204" s="236" t="s">
        <v>40</v>
      </c>
      <c r="O204" s="92"/>
      <c r="P204" s="237">
        <f>O204*H204</f>
        <v>0</v>
      </c>
      <c r="Q204" s="237">
        <v>0</v>
      </c>
      <c r="R204" s="237">
        <f>Q204*H204</f>
        <v>0</v>
      </c>
      <c r="S204" s="237">
        <v>0</v>
      </c>
      <c r="T204" s="238">
        <f>S204*H204</f>
        <v>0</v>
      </c>
      <c r="U204" s="39"/>
      <c r="V204" s="39"/>
      <c r="W204" s="39"/>
      <c r="X204" s="39"/>
      <c r="Y204" s="39"/>
      <c r="Z204" s="39"/>
      <c r="AA204" s="39"/>
      <c r="AB204" s="39"/>
      <c r="AC204" s="39"/>
      <c r="AD204" s="39"/>
      <c r="AE204" s="39"/>
      <c r="AR204" s="239" t="s">
        <v>201</v>
      </c>
      <c r="AT204" s="239" t="s">
        <v>196</v>
      </c>
      <c r="AU204" s="239" t="s">
        <v>82</v>
      </c>
      <c r="AY204" s="18" t="s">
        <v>194</v>
      </c>
      <c r="BE204" s="240">
        <f>IF(N204="základní",J204,0)</f>
        <v>0</v>
      </c>
      <c r="BF204" s="240">
        <f>IF(N204="snížená",J204,0)</f>
        <v>0</v>
      </c>
      <c r="BG204" s="240">
        <f>IF(N204="zákl. přenesená",J204,0)</f>
        <v>0</v>
      </c>
      <c r="BH204" s="240">
        <f>IF(N204="sníž. přenesená",J204,0)</f>
        <v>0</v>
      </c>
      <c r="BI204" s="240">
        <f>IF(N204="nulová",J204,0)</f>
        <v>0</v>
      </c>
      <c r="BJ204" s="18" t="s">
        <v>82</v>
      </c>
      <c r="BK204" s="240">
        <f>ROUND(I204*H204,2)</f>
        <v>0</v>
      </c>
      <c r="BL204" s="18" t="s">
        <v>201</v>
      </c>
      <c r="BM204" s="239" t="s">
        <v>2775</v>
      </c>
    </row>
    <row r="205" s="2" customFormat="1">
      <c r="A205" s="39"/>
      <c r="B205" s="40"/>
      <c r="C205" s="41"/>
      <c r="D205" s="243" t="s">
        <v>453</v>
      </c>
      <c r="E205" s="41"/>
      <c r="F205" s="295" t="s">
        <v>2776</v>
      </c>
      <c r="G205" s="41"/>
      <c r="H205" s="41"/>
      <c r="I205" s="296"/>
      <c r="J205" s="41"/>
      <c r="K205" s="41"/>
      <c r="L205" s="45"/>
      <c r="M205" s="297"/>
      <c r="N205" s="298"/>
      <c r="O205" s="92"/>
      <c r="P205" s="92"/>
      <c r="Q205" s="92"/>
      <c r="R205" s="92"/>
      <c r="S205" s="92"/>
      <c r="T205" s="93"/>
      <c r="U205" s="39"/>
      <c r="V205" s="39"/>
      <c r="W205" s="39"/>
      <c r="X205" s="39"/>
      <c r="Y205" s="39"/>
      <c r="Z205" s="39"/>
      <c r="AA205" s="39"/>
      <c r="AB205" s="39"/>
      <c r="AC205" s="39"/>
      <c r="AD205" s="39"/>
      <c r="AE205" s="39"/>
      <c r="AT205" s="18" t="s">
        <v>453</v>
      </c>
      <c r="AU205" s="18" t="s">
        <v>82</v>
      </c>
    </row>
    <row r="206" s="2" customFormat="1" ht="24.15" customHeight="1">
      <c r="A206" s="39"/>
      <c r="B206" s="40"/>
      <c r="C206" s="228" t="s">
        <v>386</v>
      </c>
      <c r="D206" s="228" t="s">
        <v>196</v>
      </c>
      <c r="E206" s="229" t="s">
        <v>2777</v>
      </c>
      <c r="F206" s="230" t="s">
        <v>2708</v>
      </c>
      <c r="G206" s="231" t="s">
        <v>295</v>
      </c>
      <c r="H206" s="232">
        <v>1</v>
      </c>
      <c r="I206" s="233"/>
      <c r="J206" s="234">
        <f>ROUND(I206*H206,2)</f>
        <v>0</v>
      </c>
      <c r="K206" s="230" t="s">
        <v>1</v>
      </c>
      <c r="L206" s="45"/>
      <c r="M206" s="235" t="s">
        <v>1</v>
      </c>
      <c r="N206" s="236" t="s">
        <v>40</v>
      </c>
      <c r="O206" s="92"/>
      <c r="P206" s="237">
        <f>O206*H206</f>
        <v>0</v>
      </c>
      <c r="Q206" s="237">
        <v>0</v>
      </c>
      <c r="R206" s="237">
        <f>Q206*H206</f>
        <v>0</v>
      </c>
      <c r="S206" s="237">
        <v>0</v>
      </c>
      <c r="T206" s="238">
        <f>S206*H206</f>
        <v>0</v>
      </c>
      <c r="U206" s="39"/>
      <c r="V206" s="39"/>
      <c r="W206" s="39"/>
      <c r="X206" s="39"/>
      <c r="Y206" s="39"/>
      <c r="Z206" s="39"/>
      <c r="AA206" s="39"/>
      <c r="AB206" s="39"/>
      <c r="AC206" s="39"/>
      <c r="AD206" s="39"/>
      <c r="AE206" s="39"/>
      <c r="AR206" s="239" t="s">
        <v>201</v>
      </c>
      <c r="AT206" s="239" t="s">
        <v>196</v>
      </c>
      <c r="AU206" s="239" t="s">
        <v>82</v>
      </c>
      <c r="AY206" s="18" t="s">
        <v>194</v>
      </c>
      <c r="BE206" s="240">
        <f>IF(N206="základní",J206,0)</f>
        <v>0</v>
      </c>
      <c r="BF206" s="240">
        <f>IF(N206="snížená",J206,0)</f>
        <v>0</v>
      </c>
      <c r="BG206" s="240">
        <f>IF(N206="zákl. přenesená",J206,0)</f>
        <v>0</v>
      </c>
      <c r="BH206" s="240">
        <f>IF(N206="sníž. přenesená",J206,0)</f>
        <v>0</v>
      </c>
      <c r="BI206" s="240">
        <f>IF(N206="nulová",J206,0)</f>
        <v>0</v>
      </c>
      <c r="BJ206" s="18" t="s">
        <v>82</v>
      </c>
      <c r="BK206" s="240">
        <f>ROUND(I206*H206,2)</f>
        <v>0</v>
      </c>
      <c r="BL206" s="18" t="s">
        <v>201</v>
      </c>
      <c r="BM206" s="239" t="s">
        <v>2778</v>
      </c>
    </row>
    <row r="207" s="2" customFormat="1">
      <c r="A207" s="39"/>
      <c r="B207" s="40"/>
      <c r="C207" s="41"/>
      <c r="D207" s="243" t="s">
        <v>453</v>
      </c>
      <c r="E207" s="41"/>
      <c r="F207" s="295" t="s">
        <v>2779</v>
      </c>
      <c r="G207" s="41"/>
      <c r="H207" s="41"/>
      <c r="I207" s="296"/>
      <c r="J207" s="41"/>
      <c r="K207" s="41"/>
      <c r="L207" s="45"/>
      <c r="M207" s="297"/>
      <c r="N207" s="298"/>
      <c r="O207" s="92"/>
      <c r="P207" s="92"/>
      <c r="Q207" s="92"/>
      <c r="R207" s="92"/>
      <c r="S207" s="92"/>
      <c r="T207" s="93"/>
      <c r="U207" s="39"/>
      <c r="V207" s="39"/>
      <c r="W207" s="39"/>
      <c r="X207" s="39"/>
      <c r="Y207" s="39"/>
      <c r="Z207" s="39"/>
      <c r="AA207" s="39"/>
      <c r="AB207" s="39"/>
      <c r="AC207" s="39"/>
      <c r="AD207" s="39"/>
      <c r="AE207" s="39"/>
      <c r="AT207" s="18" t="s">
        <v>453</v>
      </c>
      <c r="AU207" s="18" t="s">
        <v>82</v>
      </c>
    </row>
    <row r="208" s="2" customFormat="1" ht="24.15" customHeight="1">
      <c r="A208" s="39"/>
      <c r="B208" s="40"/>
      <c r="C208" s="228" t="s">
        <v>396</v>
      </c>
      <c r="D208" s="228" t="s">
        <v>196</v>
      </c>
      <c r="E208" s="229" t="s">
        <v>2780</v>
      </c>
      <c r="F208" s="230" t="s">
        <v>2694</v>
      </c>
      <c r="G208" s="231" t="s">
        <v>295</v>
      </c>
      <c r="H208" s="232">
        <v>1</v>
      </c>
      <c r="I208" s="233"/>
      <c r="J208" s="234">
        <f>ROUND(I208*H208,2)</f>
        <v>0</v>
      </c>
      <c r="K208" s="230" t="s">
        <v>1</v>
      </c>
      <c r="L208" s="45"/>
      <c r="M208" s="235" t="s">
        <v>1</v>
      </c>
      <c r="N208" s="236" t="s">
        <v>40</v>
      </c>
      <c r="O208" s="92"/>
      <c r="P208" s="237">
        <f>O208*H208</f>
        <v>0</v>
      </c>
      <c r="Q208" s="237">
        <v>0</v>
      </c>
      <c r="R208" s="237">
        <f>Q208*H208</f>
        <v>0</v>
      </c>
      <c r="S208" s="237">
        <v>0</v>
      </c>
      <c r="T208" s="238">
        <f>S208*H208</f>
        <v>0</v>
      </c>
      <c r="U208" s="39"/>
      <c r="V208" s="39"/>
      <c r="W208" s="39"/>
      <c r="X208" s="39"/>
      <c r="Y208" s="39"/>
      <c r="Z208" s="39"/>
      <c r="AA208" s="39"/>
      <c r="AB208" s="39"/>
      <c r="AC208" s="39"/>
      <c r="AD208" s="39"/>
      <c r="AE208" s="39"/>
      <c r="AR208" s="239" t="s">
        <v>201</v>
      </c>
      <c r="AT208" s="239" t="s">
        <v>196</v>
      </c>
      <c r="AU208" s="239" t="s">
        <v>82</v>
      </c>
      <c r="AY208" s="18" t="s">
        <v>194</v>
      </c>
      <c r="BE208" s="240">
        <f>IF(N208="základní",J208,0)</f>
        <v>0</v>
      </c>
      <c r="BF208" s="240">
        <f>IF(N208="snížená",J208,0)</f>
        <v>0</v>
      </c>
      <c r="BG208" s="240">
        <f>IF(N208="zákl. přenesená",J208,0)</f>
        <v>0</v>
      </c>
      <c r="BH208" s="240">
        <f>IF(N208="sníž. přenesená",J208,0)</f>
        <v>0</v>
      </c>
      <c r="BI208" s="240">
        <f>IF(N208="nulová",J208,0)</f>
        <v>0</v>
      </c>
      <c r="BJ208" s="18" t="s">
        <v>82</v>
      </c>
      <c r="BK208" s="240">
        <f>ROUND(I208*H208,2)</f>
        <v>0</v>
      </c>
      <c r="BL208" s="18" t="s">
        <v>201</v>
      </c>
      <c r="BM208" s="239" t="s">
        <v>2781</v>
      </c>
    </row>
    <row r="209" s="2" customFormat="1">
      <c r="A209" s="39"/>
      <c r="B209" s="40"/>
      <c r="C209" s="41"/>
      <c r="D209" s="243" t="s">
        <v>453</v>
      </c>
      <c r="E209" s="41"/>
      <c r="F209" s="295" t="s">
        <v>2696</v>
      </c>
      <c r="G209" s="41"/>
      <c r="H209" s="41"/>
      <c r="I209" s="296"/>
      <c r="J209" s="41"/>
      <c r="K209" s="41"/>
      <c r="L209" s="45"/>
      <c r="M209" s="297"/>
      <c r="N209" s="298"/>
      <c r="O209" s="92"/>
      <c r="P209" s="92"/>
      <c r="Q209" s="92"/>
      <c r="R209" s="92"/>
      <c r="S209" s="92"/>
      <c r="T209" s="93"/>
      <c r="U209" s="39"/>
      <c r="V209" s="39"/>
      <c r="W209" s="39"/>
      <c r="X209" s="39"/>
      <c r="Y209" s="39"/>
      <c r="Z209" s="39"/>
      <c r="AA209" s="39"/>
      <c r="AB209" s="39"/>
      <c r="AC209" s="39"/>
      <c r="AD209" s="39"/>
      <c r="AE209" s="39"/>
      <c r="AT209" s="18" t="s">
        <v>453</v>
      </c>
      <c r="AU209" s="18" t="s">
        <v>82</v>
      </c>
    </row>
    <row r="210" s="2" customFormat="1" ht="33" customHeight="1">
      <c r="A210" s="39"/>
      <c r="B210" s="40"/>
      <c r="C210" s="228" t="s">
        <v>438</v>
      </c>
      <c r="D210" s="228" t="s">
        <v>196</v>
      </c>
      <c r="E210" s="229" t="s">
        <v>2782</v>
      </c>
      <c r="F210" s="230" t="s">
        <v>2758</v>
      </c>
      <c r="G210" s="231" t="s">
        <v>295</v>
      </c>
      <c r="H210" s="232">
        <v>1</v>
      </c>
      <c r="I210" s="233"/>
      <c r="J210" s="234">
        <f>ROUND(I210*H210,2)</f>
        <v>0</v>
      </c>
      <c r="K210" s="230" t="s">
        <v>1</v>
      </c>
      <c r="L210" s="45"/>
      <c r="M210" s="235" t="s">
        <v>1</v>
      </c>
      <c r="N210" s="236" t="s">
        <v>40</v>
      </c>
      <c r="O210" s="92"/>
      <c r="P210" s="237">
        <f>O210*H210</f>
        <v>0</v>
      </c>
      <c r="Q210" s="237">
        <v>0</v>
      </c>
      <c r="R210" s="237">
        <f>Q210*H210</f>
        <v>0</v>
      </c>
      <c r="S210" s="237">
        <v>0</v>
      </c>
      <c r="T210" s="238">
        <f>S210*H210</f>
        <v>0</v>
      </c>
      <c r="U210" s="39"/>
      <c r="V210" s="39"/>
      <c r="W210" s="39"/>
      <c r="X210" s="39"/>
      <c r="Y210" s="39"/>
      <c r="Z210" s="39"/>
      <c r="AA210" s="39"/>
      <c r="AB210" s="39"/>
      <c r="AC210" s="39"/>
      <c r="AD210" s="39"/>
      <c r="AE210" s="39"/>
      <c r="AR210" s="239" t="s">
        <v>201</v>
      </c>
      <c r="AT210" s="239" t="s">
        <v>196</v>
      </c>
      <c r="AU210" s="239" t="s">
        <v>82</v>
      </c>
      <c r="AY210" s="18" t="s">
        <v>194</v>
      </c>
      <c r="BE210" s="240">
        <f>IF(N210="základní",J210,0)</f>
        <v>0</v>
      </c>
      <c r="BF210" s="240">
        <f>IF(N210="snížená",J210,0)</f>
        <v>0</v>
      </c>
      <c r="BG210" s="240">
        <f>IF(N210="zákl. přenesená",J210,0)</f>
        <v>0</v>
      </c>
      <c r="BH210" s="240">
        <f>IF(N210="sníž. přenesená",J210,0)</f>
        <v>0</v>
      </c>
      <c r="BI210" s="240">
        <f>IF(N210="nulová",J210,0)</f>
        <v>0</v>
      </c>
      <c r="BJ210" s="18" t="s">
        <v>82</v>
      </c>
      <c r="BK210" s="240">
        <f>ROUND(I210*H210,2)</f>
        <v>0</v>
      </c>
      <c r="BL210" s="18" t="s">
        <v>201</v>
      </c>
      <c r="BM210" s="239" t="s">
        <v>2783</v>
      </c>
    </row>
    <row r="211" s="2" customFormat="1">
      <c r="A211" s="39"/>
      <c r="B211" s="40"/>
      <c r="C211" s="41"/>
      <c r="D211" s="243" t="s">
        <v>453</v>
      </c>
      <c r="E211" s="41"/>
      <c r="F211" s="295" t="s">
        <v>2784</v>
      </c>
      <c r="G211" s="41"/>
      <c r="H211" s="41"/>
      <c r="I211" s="296"/>
      <c r="J211" s="41"/>
      <c r="K211" s="41"/>
      <c r="L211" s="45"/>
      <c r="M211" s="297"/>
      <c r="N211" s="298"/>
      <c r="O211" s="92"/>
      <c r="P211" s="92"/>
      <c r="Q211" s="92"/>
      <c r="R211" s="92"/>
      <c r="S211" s="92"/>
      <c r="T211" s="93"/>
      <c r="U211" s="39"/>
      <c r="V211" s="39"/>
      <c r="W211" s="39"/>
      <c r="X211" s="39"/>
      <c r="Y211" s="39"/>
      <c r="Z211" s="39"/>
      <c r="AA211" s="39"/>
      <c r="AB211" s="39"/>
      <c r="AC211" s="39"/>
      <c r="AD211" s="39"/>
      <c r="AE211" s="39"/>
      <c r="AT211" s="18" t="s">
        <v>453</v>
      </c>
      <c r="AU211" s="18" t="s">
        <v>82</v>
      </c>
    </row>
    <row r="212" s="2" customFormat="1" ht="16.5" customHeight="1">
      <c r="A212" s="39"/>
      <c r="B212" s="40"/>
      <c r="C212" s="228" t="s">
        <v>375</v>
      </c>
      <c r="D212" s="228" t="s">
        <v>196</v>
      </c>
      <c r="E212" s="229" t="s">
        <v>2785</v>
      </c>
      <c r="F212" s="230" t="s">
        <v>1809</v>
      </c>
      <c r="G212" s="231" t="s">
        <v>295</v>
      </c>
      <c r="H212" s="232">
        <v>2</v>
      </c>
      <c r="I212" s="233"/>
      <c r="J212" s="234">
        <f>ROUND(I212*H212,2)</f>
        <v>0</v>
      </c>
      <c r="K212" s="230" t="s">
        <v>1</v>
      </c>
      <c r="L212" s="45"/>
      <c r="M212" s="235" t="s">
        <v>1</v>
      </c>
      <c r="N212" s="236" t="s">
        <v>40</v>
      </c>
      <c r="O212" s="92"/>
      <c r="P212" s="237">
        <f>O212*H212</f>
        <v>0</v>
      </c>
      <c r="Q212" s="237">
        <v>0</v>
      </c>
      <c r="R212" s="237">
        <f>Q212*H212</f>
        <v>0</v>
      </c>
      <c r="S212" s="237">
        <v>0</v>
      </c>
      <c r="T212" s="238">
        <f>S212*H212</f>
        <v>0</v>
      </c>
      <c r="U212" s="39"/>
      <c r="V212" s="39"/>
      <c r="W212" s="39"/>
      <c r="X212" s="39"/>
      <c r="Y212" s="39"/>
      <c r="Z212" s="39"/>
      <c r="AA212" s="39"/>
      <c r="AB212" s="39"/>
      <c r="AC212" s="39"/>
      <c r="AD212" s="39"/>
      <c r="AE212" s="39"/>
      <c r="AR212" s="239" t="s">
        <v>201</v>
      </c>
      <c r="AT212" s="239" t="s">
        <v>196</v>
      </c>
      <c r="AU212" s="239" t="s">
        <v>82</v>
      </c>
      <c r="AY212" s="18" t="s">
        <v>194</v>
      </c>
      <c r="BE212" s="240">
        <f>IF(N212="základní",J212,0)</f>
        <v>0</v>
      </c>
      <c r="BF212" s="240">
        <f>IF(N212="snížená",J212,0)</f>
        <v>0</v>
      </c>
      <c r="BG212" s="240">
        <f>IF(N212="zákl. přenesená",J212,0)</f>
        <v>0</v>
      </c>
      <c r="BH212" s="240">
        <f>IF(N212="sníž. přenesená",J212,0)</f>
        <v>0</v>
      </c>
      <c r="BI212" s="240">
        <f>IF(N212="nulová",J212,0)</f>
        <v>0</v>
      </c>
      <c r="BJ212" s="18" t="s">
        <v>82</v>
      </c>
      <c r="BK212" s="240">
        <f>ROUND(I212*H212,2)</f>
        <v>0</v>
      </c>
      <c r="BL212" s="18" t="s">
        <v>201</v>
      </c>
      <c r="BM212" s="239" t="s">
        <v>2786</v>
      </c>
    </row>
    <row r="213" s="2" customFormat="1">
      <c r="A213" s="39"/>
      <c r="B213" s="40"/>
      <c r="C213" s="41"/>
      <c r="D213" s="243" t="s">
        <v>453</v>
      </c>
      <c r="E213" s="41"/>
      <c r="F213" s="295" t="s">
        <v>2787</v>
      </c>
      <c r="G213" s="41"/>
      <c r="H213" s="41"/>
      <c r="I213" s="296"/>
      <c r="J213" s="41"/>
      <c r="K213" s="41"/>
      <c r="L213" s="45"/>
      <c r="M213" s="297"/>
      <c r="N213" s="298"/>
      <c r="O213" s="92"/>
      <c r="P213" s="92"/>
      <c r="Q213" s="92"/>
      <c r="R213" s="92"/>
      <c r="S213" s="92"/>
      <c r="T213" s="93"/>
      <c r="U213" s="39"/>
      <c r="V213" s="39"/>
      <c r="W213" s="39"/>
      <c r="X213" s="39"/>
      <c r="Y213" s="39"/>
      <c r="Z213" s="39"/>
      <c r="AA213" s="39"/>
      <c r="AB213" s="39"/>
      <c r="AC213" s="39"/>
      <c r="AD213" s="39"/>
      <c r="AE213" s="39"/>
      <c r="AT213" s="18" t="s">
        <v>453</v>
      </c>
      <c r="AU213" s="18" t="s">
        <v>82</v>
      </c>
    </row>
    <row r="214" s="12" customFormat="1" ht="25.92" customHeight="1">
      <c r="A214" s="12"/>
      <c r="B214" s="212"/>
      <c r="C214" s="213"/>
      <c r="D214" s="214" t="s">
        <v>74</v>
      </c>
      <c r="E214" s="215" t="s">
        <v>1930</v>
      </c>
      <c r="F214" s="215" t="s">
        <v>1930</v>
      </c>
      <c r="G214" s="213"/>
      <c r="H214" s="213"/>
      <c r="I214" s="216"/>
      <c r="J214" s="217">
        <f>BK214</f>
        <v>0</v>
      </c>
      <c r="K214" s="213"/>
      <c r="L214" s="218"/>
      <c r="M214" s="219"/>
      <c r="N214" s="220"/>
      <c r="O214" s="220"/>
      <c r="P214" s="221">
        <f>SUM(P215:P226)</f>
        <v>0</v>
      </c>
      <c r="Q214" s="220"/>
      <c r="R214" s="221">
        <f>SUM(R215:R226)</f>
        <v>0</v>
      </c>
      <c r="S214" s="220"/>
      <c r="T214" s="222">
        <f>SUM(T215:T226)</f>
        <v>0</v>
      </c>
      <c r="U214" s="12"/>
      <c r="V214" s="12"/>
      <c r="W214" s="12"/>
      <c r="X214" s="12"/>
      <c r="Y214" s="12"/>
      <c r="Z214" s="12"/>
      <c r="AA214" s="12"/>
      <c r="AB214" s="12"/>
      <c r="AC214" s="12"/>
      <c r="AD214" s="12"/>
      <c r="AE214" s="12"/>
      <c r="AR214" s="223" t="s">
        <v>82</v>
      </c>
      <c r="AT214" s="224" t="s">
        <v>74</v>
      </c>
      <c r="AU214" s="224" t="s">
        <v>75</v>
      </c>
      <c r="AY214" s="223" t="s">
        <v>194</v>
      </c>
      <c r="BK214" s="225">
        <f>SUM(BK215:BK226)</f>
        <v>0</v>
      </c>
    </row>
    <row r="215" s="2" customFormat="1" ht="24.15" customHeight="1">
      <c r="A215" s="39"/>
      <c r="B215" s="40"/>
      <c r="C215" s="228" t="s">
        <v>444</v>
      </c>
      <c r="D215" s="228" t="s">
        <v>196</v>
      </c>
      <c r="E215" s="229" t="s">
        <v>2788</v>
      </c>
      <c r="F215" s="230" t="s">
        <v>2789</v>
      </c>
      <c r="G215" s="231" t="s">
        <v>295</v>
      </c>
      <c r="H215" s="232">
        <v>1</v>
      </c>
      <c r="I215" s="233"/>
      <c r="J215" s="234">
        <f>ROUND(I215*H215,2)</f>
        <v>0</v>
      </c>
      <c r="K215" s="230" t="s">
        <v>1</v>
      </c>
      <c r="L215" s="45"/>
      <c r="M215" s="235" t="s">
        <v>1</v>
      </c>
      <c r="N215" s="236" t="s">
        <v>40</v>
      </c>
      <c r="O215" s="92"/>
      <c r="P215" s="237">
        <f>O215*H215</f>
        <v>0</v>
      </c>
      <c r="Q215" s="237">
        <v>0</v>
      </c>
      <c r="R215" s="237">
        <f>Q215*H215</f>
        <v>0</v>
      </c>
      <c r="S215" s="237">
        <v>0</v>
      </c>
      <c r="T215" s="238">
        <f>S215*H215</f>
        <v>0</v>
      </c>
      <c r="U215" s="39"/>
      <c r="V215" s="39"/>
      <c r="W215" s="39"/>
      <c r="X215" s="39"/>
      <c r="Y215" s="39"/>
      <c r="Z215" s="39"/>
      <c r="AA215" s="39"/>
      <c r="AB215" s="39"/>
      <c r="AC215" s="39"/>
      <c r="AD215" s="39"/>
      <c r="AE215" s="39"/>
      <c r="AR215" s="239" t="s">
        <v>201</v>
      </c>
      <c r="AT215" s="239" t="s">
        <v>196</v>
      </c>
      <c r="AU215" s="239" t="s">
        <v>82</v>
      </c>
      <c r="AY215" s="18" t="s">
        <v>194</v>
      </c>
      <c r="BE215" s="240">
        <f>IF(N215="základní",J215,0)</f>
        <v>0</v>
      </c>
      <c r="BF215" s="240">
        <f>IF(N215="snížená",J215,0)</f>
        <v>0</v>
      </c>
      <c r="BG215" s="240">
        <f>IF(N215="zákl. přenesená",J215,0)</f>
        <v>0</v>
      </c>
      <c r="BH215" s="240">
        <f>IF(N215="sníž. přenesená",J215,0)</f>
        <v>0</v>
      </c>
      <c r="BI215" s="240">
        <f>IF(N215="nulová",J215,0)</f>
        <v>0</v>
      </c>
      <c r="BJ215" s="18" t="s">
        <v>82</v>
      </c>
      <c r="BK215" s="240">
        <f>ROUND(I215*H215,2)</f>
        <v>0</v>
      </c>
      <c r="BL215" s="18" t="s">
        <v>201</v>
      </c>
      <c r="BM215" s="239" t="s">
        <v>2790</v>
      </c>
    </row>
    <row r="216" s="2" customFormat="1">
      <c r="A216" s="39"/>
      <c r="B216" s="40"/>
      <c r="C216" s="41"/>
      <c r="D216" s="243" t="s">
        <v>453</v>
      </c>
      <c r="E216" s="41"/>
      <c r="F216" s="295" t="s">
        <v>2791</v>
      </c>
      <c r="G216" s="41"/>
      <c r="H216" s="41"/>
      <c r="I216" s="296"/>
      <c r="J216" s="41"/>
      <c r="K216" s="41"/>
      <c r="L216" s="45"/>
      <c r="M216" s="297"/>
      <c r="N216" s="298"/>
      <c r="O216" s="92"/>
      <c r="P216" s="92"/>
      <c r="Q216" s="92"/>
      <c r="R216" s="92"/>
      <c r="S216" s="92"/>
      <c r="T216" s="93"/>
      <c r="U216" s="39"/>
      <c r="V216" s="39"/>
      <c r="W216" s="39"/>
      <c r="X216" s="39"/>
      <c r="Y216" s="39"/>
      <c r="Z216" s="39"/>
      <c r="AA216" s="39"/>
      <c r="AB216" s="39"/>
      <c r="AC216" s="39"/>
      <c r="AD216" s="39"/>
      <c r="AE216" s="39"/>
      <c r="AT216" s="18" t="s">
        <v>453</v>
      </c>
      <c r="AU216" s="18" t="s">
        <v>82</v>
      </c>
    </row>
    <row r="217" s="2" customFormat="1" ht="55.5" customHeight="1">
      <c r="A217" s="39"/>
      <c r="B217" s="40"/>
      <c r="C217" s="228" t="s">
        <v>449</v>
      </c>
      <c r="D217" s="228" t="s">
        <v>196</v>
      </c>
      <c r="E217" s="229" t="s">
        <v>2792</v>
      </c>
      <c r="F217" s="230" t="s">
        <v>2793</v>
      </c>
      <c r="G217" s="231" t="s">
        <v>295</v>
      </c>
      <c r="H217" s="232">
        <v>1</v>
      </c>
      <c r="I217" s="233"/>
      <c r="J217" s="234">
        <f>ROUND(I217*H217,2)</f>
        <v>0</v>
      </c>
      <c r="K217" s="230" t="s">
        <v>1</v>
      </c>
      <c r="L217" s="45"/>
      <c r="M217" s="235" t="s">
        <v>1</v>
      </c>
      <c r="N217" s="236" t="s">
        <v>40</v>
      </c>
      <c r="O217" s="92"/>
      <c r="P217" s="237">
        <f>O217*H217</f>
        <v>0</v>
      </c>
      <c r="Q217" s="237">
        <v>0</v>
      </c>
      <c r="R217" s="237">
        <f>Q217*H217</f>
        <v>0</v>
      </c>
      <c r="S217" s="237">
        <v>0</v>
      </c>
      <c r="T217" s="238">
        <f>S217*H217</f>
        <v>0</v>
      </c>
      <c r="U217" s="39"/>
      <c r="V217" s="39"/>
      <c r="W217" s="39"/>
      <c r="X217" s="39"/>
      <c r="Y217" s="39"/>
      <c r="Z217" s="39"/>
      <c r="AA217" s="39"/>
      <c r="AB217" s="39"/>
      <c r="AC217" s="39"/>
      <c r="AD217" s="39"/>
      <c r="AE217" s="39"/>
      <c r="AR217" s="239" t="s">
        <v>201</v>
      </c>
      <c r="AT217" s="239" t="s">
        <v>196</v>
      </c>
      <c r="AU217" s="239" t="s">
        <v>82</v>
      </c>
      <c r="AY217" s="18" t="s">
        <v>194</v>
      </c>
      <c r="BE217" s="240">
        <f>IF(N217="základní",J217,0)</f>
        <v>0</v>
      </c>
      <c r="BF217" s="240">
        <f>IF(N217="snížená",J217,0)</f>
        <v>0</v>
      </c>
      <c r="BG217" s="240">
        <f>IF(N217="zákl. přenesená",J217,0)</f>
        <v>0</v>
      </c>
      <c r="BH217" s="240">
        <f>IF(N217="sníž. přenesená",J217,0)</f>
        <v>0</v>
      </c>
      <c r="BI217" s="240">
        <f>IF(N217="nulová",J217,0)</f>
        <v>0</v>
      </c>
      <c r="BJ217" s="18" t="s">
        <v>82</v>
      </c>
      <c r="BK217" s="240">
        <f>ROUND(I217*H217,2)</f>
        <v>0</v>
      </c>
      <c r="BL217" s="18" t="s">
        <v>201</v>
      </c>
      <c r="BM217" s="239" t="s">
        <v>2794</v>
      </c>
    </row>
    <row r="218" s="2" customFormat="1">
      <c r="A218" s="39"/>
      <c r="B218" s="40"/>
      <c r="C218" s="41"/>
      <c r="D218" s="243" t="s">
        <v>453</v>
      </c>
      <c r="E218" s="41"/>
      <c r="F218" s="295" t="s">
        <v>2795</v>
      </c>
      <c r="G218" s="41"/>
      <c r="H218" s="41"/>
      <c r="I218" s="296"/>
      <c r="J218" s="41"/>
      <c r="K218" s="41"/>
      <c r="L218" s="45"/>
      <c r="M218" s="297"/>
      <c r="N218" s="298"/>
      <c r="O218" s="92"/>
      <c r="P218" s="92"/>
      <c r="Q218" s="92"/>
      <c r="R218" s="92"/>
      <c r="S218" s="92"/>
      <c r="T218" s="93"/>
      <c r="U218" s="39"/>
      <c r="V218" s="39"/>
      <c r="W218" s="39"/>
      <c r="X218" s="39"/>
      <c r="Y218" s="39"/>
      <c r="Z218" s="39"/>
      <c r="AA218" s="39"/>
      <c r="AB218" s="39"/>
      <c r="AC218" s="39"/>
      <c r="AD218" s="39"/>
      <c r="AE218" s="39"/>
      <c r="AT218" s="18" t="s">
        <v>453</v>
      </c>
      <c r="AU218" s="18" t="s">
        <v>82</v>
      </c>
    </row>
    <row r="219" s="2" customFormat="1" ht="76.35" customHeight="1">
      <c r="A219" s="39"/>
      <c r="B219" s="40"/>
      <c r="C219" s="228" t="s">
        <v>456</v>
      </c>
      <c r="D219" s="228" t="s">
        <v>196</v>
      </c>
      <c r="E219" s="229" t="s">
        <v>2796</v>
      </c>
      <c r="F219" s="230" t="s">
        <v>2751</v>
      </c>
      <c r="G219" s="231" t="s">
        <v>295</v>
      </c>
      <c r="H219" s="232">
        <v>1</v>
      </c>
      <c r="I219" s="233"/>
      <c r="J219" s="234">
        <f>ROUND(I219*H219,2)</f>
        <v>0</v>
      </c>
      <c r="K219" s="230" t="s">
        <v>1</v>
      </c>
      <c r="L219" s="45"/>
      <c r="M219" s="235" t="s">
        <v>1</v>
      </c>
      <c r="N219" s="236" t="s">
        <v>40</v>
      </c>
      <c r="O219" s="92"/>
      <c r="P219" s="237">
        <f>O219*H219</f>
        <v>0</v>
      </c>
      <c r="Q219" s="237">
        <v>0</v>
      </c>
      <c r="R219" s="237">
        <f>Q219*H219</f>
        <v>0</v>
      </c>
      <c r="S219" s="237">
        <v>0</v>
      </c>
      <c r="T219" s="238">
        <f>S219*H219</f>
        <v>0</v>
      </c>
      <c r="U219" s="39"/>
      <c r="V219" s="39"/>
      <c r="W219" s="39"/>
      <c r="X219" s="39"/>
      <c r="Y219" s="39"/>
      <c r="Z219" s="39"/>
      <c r="AA219" s="39"/>
      <c r="AB219" s="39"/>
      <c r="AC219" s="39"/>
      <c r="AD219" s="39"/>
      <c r="AE219" s="39"/>
      <c r="AR219" s="239" t="s">
        <v>201</v>
      </c>
      <c r="AT219" s="239" t="s">
        <v>196</v>
      </c>
      <c r="AU219" s="239" t="s">
        <v>82</v>
      </c>
      <c r="AY219" s="18" t="s">
        <v>194</v>
      </c>
      <c r="BE219" s="240">
        <f>IF(N219="základní",J219,0)</f>
        <v>0</v>
      </c>
      <c r="BF219" s="240">
        <f>IF(N219="snížená",J219,0)</f>
        <v>0</v>
      </c>
      <c r="BG219" s="240">
        <f>IF(N219="zákl. přenesená",J219,0)</f>
        <v>0</v>
      </c>
      <c r="BH219" s="240">
        <f>IF(N219="sníž. přenesená",J219,0)</f>
        <v>0</v>
      </c>
      <c r="BI219" s="240">
        <f>IF(N219="nulová",J219,0)</f>
        <v>0</v>
      </c>
      <c r="BJ219" s="18" t="s">
        <v>82</v>
      </c>
      <c r="BK219" s="240">
        <f>ROUND(I219*H219,2)</f>
        <v>0</v>
      </c>
      <c r="BL219" s="18" t="s">
        <v>201</v>
      </c>
      <c r="BM219" s="239" t="s">
        <v>2797</v>
      </c>
    </row>
    <row r="220" s="2" customFormat="1">
      <c r="A220" s="39"/>
      <c r="B220" s="40"/>
      <c r="C220" s="41"/>
      <c r="D220" s="243" t="s">
        <v>453</v>
      </c>
      <c r="E220" s="41"/>
      <c r="F220" s="295" t="s">
        <v>2753</v>
      </c>
      <c r="G220" s="41"/>
      <c r="H220" s="41"/>
      <c r="I220" s="296"/>
      <c r="J220" s="41"/>
      <c r="K220" s="41"/>
      <c r="L220" s="45"/>
      <c r="M220" s="297"/>
      <c r="N220" s="298"/>
      <c r="O220" s="92"/>
      <c r="P220" s="92"/>
      <c r="Q220" s="92"/>
      <c r="R220" s="92"/>
      <c r="S220" s="92"/>
      <c r="T220" s="93"/>
      <c r="U220" s="39"/>
      <c r="V220" s="39"/>
      <c r="W220" s="39"/>
      <c r="X220" s="39"/>
      <c r="Y220" s="39"/>
      <c r="Z220" s="39"/>
      <c r="AA220" s="39"/>
      <c r="AB220" s="39"/>
      <c r="AC220" s="39"/>
      <c r="AD220" s="39"/>
      <c r="AE220" s="39"/>
      <c r="AT220" s="18" t="s">
        <v>453</v>
      </c>
      <c r="AU220" s="18" t="s">
        <v>82</v>
      </c>
    </row>
    <row r="221" s="2" customFormat="1" ht="24.15" customHeight="1">
      <c r="A221" s="39"/>
      <c r="B221" s="40"/>
      <c r="C221" s="228" t="s">
        <v>462</v>
      </c>
      <c r="D221" s="228" t="s">
        <v>196</v>
      </c>
      <c r="E221" s="229" t="s">
        <v>2798</v>
      </c>
      <c r="F221" s="230" t="s">
        <v>2799</v>
      </c>
      <c r="G221" s="231" t="s">
        <v>295</v>
      </c>
      <c r="H221" s="232">
        <v>1</v>
      </c>
      <c r="I221" s="233"/>
      <c r="J221" s="234">
        <f>ROUND(I221*H221,2)</f>
        <v>0</v>
      </c>
      <c r="K221" s="230" t="s">
        <v>1</v>
      </c>
      <c r="L221" s="45"/>
      <c r="M221" s="235" t="s">
        <v>1</v>
      </c>
      <c r="N221" s="236" t="s">
        <v>40</v>
      </c>
      <c r="O221" s="92"/>
      <c r="P221" s="237">
        <f>O221*H221</f>
        <v>0</v>
      </c>
      <c r="Q221" s="237">
        <v>0</v>
      </c>
      <c r="R221" s="237">
        <f>Q221*H221</f>
        <v>0</v>
      </c>
      <c r="S221" s="237">
        <v>0</v>
      </c>
      <c r="T221" s="238">
        <f>S221*H221</f>
        <v>0</v>
      </c>
      <c r="U221" s="39"/>
      <c r="V221" s="39"/>
      <c r="W221" s="39"/>
      <c r="X221" s="39"/>
      <c r="Y221" s="39"/>
      <c r="Z221" s="39"/>
      <c r="AA221" s="39"/>
      <c r="AB221" s="39"/>
      <c r="AC221" s="39"/>
      <c r="AD221" s="39"/>
      <c r="AE221" s="39"/>
      <c r="AR221" s="239" t="s">
        <v>201</v>
      </c>
      <c r="AT221" s="239" t="s">
        <v>196</v>
      </c>
      <c r="AU221" s="239" t="s">
        <v>82</v>
      </c>
      <c r="AY221" s="18" t="s">
        <v>194</v>
      </c>
      <c r="BE221" s="240">
        <f>IF(N221="základní",J221,0)</f>
        <v>0</v>
      </c>
      <c r="BF221" s="240">
        <f>IF(N221="snížená",J221,0)</f>
        <v>0</v>
      </c>
      <c r="BG221" s="240">
        <f>IF(N221="zákl. přenesená",J221,0)</f>
        <v>0</v>
      </c>
      <c r="BH221" s="240">
        <f>IF(N221="sníž. přenesená",J221,0)</f>
        <v>0</v>
      </c>
      <c r="BI221" s="240">
        <f>IF(N221="nulová",J221,0)</f>
        <v>0</v>
      </c>
      <c r="BJ221" s="18" t="s">
        <v>82</v>
      </c>
      <c r="BK221" s="240">
        <f>ROUND(I221*H221,2)</f>
        <v>0</v>
      </c>
      <c r="BL221" s="18" t="s">
        <v>201</v>
      </c>
      <c r="BM221" s="239" t="s">
        <v>2800</v>
      </c>
    </row>
    <row r="222" s="2" customFormat="1">
      <c r="A222" s="39"/>
      <c r="B222" s="40"/>
      <c r="C222" s="41"/>
      <c r="D222" s="243" t="s">
        <v>453</v>
      </c>
      <c r="E222" s="41"/>
      <c r="F222" s="295" t="s">
        <v>2801</v>
      </c>
      <c r="G222" s="41"/>
      <c r="H222" s="41"/>
      <c r="I222" s="296"/>
      <c r="J222" s="41"/>
      <c r="K222" s="41"/>
      <c r="L222" s="45"/>
      <c r="M222" s="297"/>
      <c r="N222" s="298"/>
      <c r="O222" s="92"/>
      <c r="P222" s="92"/>
      <c r="Q222" s="92"/>
      <c r="R222" s="92"/>
      <c r="S222" s="92"/>
      <c r="T222" s="93"/>
      <c r="U222" s="39"/>
      <c r="V222" s="39"/>
      <c r="W222" s="39"/>
      <c r="X222" s="39"/>
      <c r="Y222" s="39"/>
      <c r="Z222" s="39"/>
      <c r="AA222" s="39"/>
      <c r="AB222" s="39"/>
      <c r="AC222" s="39"/>
      <c r="AD222" s="39"/>
      <c r="AE222" s="39"/>
      <c r="AT222" s="18" t="s">
        <v>453</v>
      </c>
      <c r="AU222" s="18" t="s">
        <v>82</v>
      </c>
    </row>
    <row r="223" s="2" customFormat="1" ht="16.5" customHeight="1">
      <c r="A223" s="39"/>
      <c r="B223" s="40"/>
      <c r="C223" s="228" t="s">
        <v>467</v>
      </c>
      <c r="D223" s="228" t="s">
        <v>196</v>
      </c>
      <c r="E223" s="229" t="s">
        <v>2802</v>
      </c>
      <c r="F223" s="230" t="s">
        <v>1809</v>
      </c>
      <c r="G223" s="231" t="s">
        <v>295</v>
      </c>
      <c r="H223" s="232">
        <v>2</v>
      </c>
      <c r="I223" s="233"/>
      <c r="J223" s="234">
        <f>ROUND(I223*H223,2)</f>
        <v>0</v>
      </c>
      <c r="K223" s="230" t="s">
        <v>1</v>
      </c>
      <c r="L223" s="45"/>
      <c r="M223" s="235" t="s">
        <v>1</v>
      </c>
      <c r="N223" s="236" t="s">
        <v>40</v>
      </c>
      <c r="O223" s="92"/>
      <c r="P223" s="237">
        <f>O223*H223</f>
        <v>0</v>
      </c>
      <c r="Q223" s="237">
        <v>0</v>
      </c>
      <c r="R223" s="237">
        <f>Q223*H223</f>
        <v>0</v>
      </c>
      <c r="S223" s="237">
        <v>0</v>
      </c>
      <c r="T223" s="238">
        <f>S223*H223</f>
        <v>0</v>
      </c>
      <c r="U223" s="39"/>
      <c r="V223" s="39"/>
      <c r="W223" s="39"/>
      <c r="X223" s="39"/>
      <c r="Y223" s="39"/>
      <c r="Z223" s="39"/>
      <c r="AA223" s="39"/>
      <c r="AB223" s="39"/>
      <c r="AC223" s="39"/>
      <c r="AD223" s="39"/>
      <c r="AE223" s="39"/>
      <c r="AR223" s="239" t="s">
        <v>201</v>
      </c>
      <c r="AT223" s="239" t="s">
        <v>196</v>
      </c>
      <c r="AU223" s="239" t="s">
        <v>82</v>
      </c>
      <c r="AY223" s="18" t="s">
        <v>194</v>
      </c>
      <c r="BE223" s="240">
        <f>IF(N223="základní",J223,0)</f>
        <v>0</v>
      </c>
      <c r="BF223" s="240">
        <f>IF(N223="snížená",J223,0)</f>
        <v>0</v>
      </c>
      <c r="BG223" s="240">
        <f>IF(N223="zákl. přenesená",J223,0)</f>
        <v>0</v>
      </c>
      <c r="BH223" s="240">
        <f>IF(N223="sníž. přenesená",J223,0)</f>
        <v>0</v>
      </c>
      <c r="BI223" s="240">
        <f>IF(N223="nulová",J223,0)</f>
        <v>0</v>
      </c>
      <c r="BJ223" s="18" t="s">
        <v>82</v>
      </c>
      <c r="BK223" s="240">
        <f>ROUND(I223*H223,2)</f>
        <v>0</v>
      </c>
      <c r="BL223" s="18" t="s">
        <v>201</v>
      </c>
      <c r="BM223" s="239" t="s">
        <v>2803</v>
      </c>
    </row>
    <row r="224" s="2" customFormat="1">
      <c r="A224" s="39"/>
      <c r="B224" s="40"/>
      <c r="C224" s="41"/>
      <c r="D224" s="243" t="s">
        <v>453</v>
      </c>
      <c r="E224" s="41"/>
      <c r="F224" s="295" t="s">
        <v>2746</v>
      </c>
      <c r="G224" s="41"/>
      <c r="H224" s="41"/>
      <c r="I224" s="296"/>
      <c r="J224" s="41"/>
      <c r="K224" s="41"/>
      <c r="L224" s="45"/>
      <c r="M224" s="297"/>
      <c r="N224" s="298"/>
      <c r="O224" s="92"/>
      <c r="P224" s="92"/>
      <c r="Q224" s="92"/>
      <c r="R224" s="92"/>
      <c r="S224" s="92"/>
      <c r="T224" s="93"/>
      <c r="U224" s="39"/>
      <c r="V224" s="39"/>
      <c r="W224" s="39"/>
      <c r="X224" s="39"/>
      <c r="Y224" s="39"/>
      <c r="Z224" s="39"/>
      <c r="AA224" s="39"/>
      <c r="AB224" s="39"/>
      <c r="AC224" s="39"/>
      <c r="AD224" s="39"/>
      <c r="AE224" s="39"/>
      <c r="AT224" s="18" t="s">
        <v>453</v>
      </c>
      <c r="AU224" s="18" t="s">
        <v>82</v>
      </c>
    </row>
    <row r="225" s="2" customFormat="1" ht="24.15" customHeight="1">
      <c r="A225" s="39"/>
      <c r="B225" s="40"/>
      <c r="C225" s="228" t="s">
        <v>475</v>
      </c>
      <c r="D225" s="228" t="s">
        <v>196</v>
      </c>
      <c r="E225" s="229" t="s">
        <v>2804</v>
      </c>
      <c r="F225" s="230" t="s">
        <v>2708</v>
      </c>
      <c r="G225" s="231" t="s">
        <v>295</v>
      </c>
      <c r="H225" s="232">
        <v>2</v>
      </c>
      <c r="I225" s="233"/>
      <c r="J225" s="234">
        <f>ROUND(I225*H225,2)</f>
        <v>0</v>
      </c>
      <c r="K225" s="230" t="s">
        <v>1</v>
      </c>
      <c r="L225" s="45"/>
      <c r="M225" s="235" t="s">
        <v>1</v>
      </c>
      <c r="N225" s="236" t="s">
        <v>40</v>
      </c>
      <c r="O225" s="92"/>
      <c r="P225" s="237">
        <f>O225*H225</f>
        <v>0</v>
      </c>
      <c r="Q225" s="237">
        <v>0</v>
      </c>
      <c r="R225" s="237">
        <f>Q225*H225</f>
        <v>0</v>
      </c>
      <c r="S225" s="237">
        <v>0</v>
      </c>
      <c r="T225" s="238">
        <f>S225*H225</f>
        <v>0</v>
      </c>
      <c r="U225" s="39"/>
      <c r="V225" s="39"/>
      <c r="W225" s="39"/>
      <c r="X225" s="39"/>
      <c r="Y225" s="39"/>
      <c r="Z225" s="39"/>
      <c r="AA225" s="39"/>
      <c r="AB225" s="39"/>
      <c r="AC225" s="39"/>
      <c r="AD225" s="39"/>
      <c r="AE225" s="39"/>
      <c r="AR225" s="239" t="s">
        <v>201</v>
      </c>
      <c r="AT225" s="239" t="s">
        <v>196</v>
      </c>
      <c r="AU225" s="239" t="s">
        <v>82</v>
      </c>
      <c r="AY225" s="18" t="s">
        <v>194</v>
      </c>
      <c r="BE225" s="240">
        <f>IF(N225="základní",J225,0)</f>
        <v>0</v>
      </c>
      <c r="BF225" s="240">
        <f>IF(N225="snížená",J225,0)</f>
        <v>0</v>
      </c>
      <c r="BG225" s="240">
        <f>IF(N225="zákl. přenesená",J225,0)</f>
        <v>0</v>
      </c>
      <c r="BH225" s="240">
        <f>IF(N225="sníž. přenesená",J225,0)</f>
        <v>0</v>
      </c>
      <c r="BI225" s="240">
        <f>IF(N225="nulová",J225,0)</f>
        <v>0</v>
      </c>
      <c r="BJ225" s="18" t="s">
        <v>82</v>
      </c>
      <c r="BK225" s="240">
        <f>ROUND(I225*H225,2)</f>
        <v>0</v>
      </c>
      <c r="BL225" s="18" t="s">
        <v>201</v>
      </c>
      <c r="BM225" s="239" t="s">
        <v>2805</v>
      </c>
    </row>
    <row r="226" s="2" customFormat="1">
      <c r="A226" s="39"/>
      <c r="B226" s="40"/>
      <c r="C226" s="41"/>
      <c r="D226" s="243" t="s">
        <v>453</v>
      </c>
      <c r="E226" s="41"/>
      <c r="F226" s="295" t="s">
        <v>2806</v>
      </c>
      <c r="G226" s="41"/>
      <c r="H226" s="41"/>
      <c r="I226" s="296"/>
      <c r="J226" s="41"/>
      <c r="K226" s="41"/>
      <c r="L226" s="45"/>
      <c r="M226" s="297"/>
      <c r="N226" s="298"/>
      <c r="O226" s="92"/>
      <c r="P226" s="92"/>
      <c r="Q226" s="92"/>
      <c r="R226" s="92"/>
      <c r="S226" s="92"/>
      <c r="T226" s="93"/>
      <c r="U226" s="39"/>
      <c r="V226" s="39"/>
      <c r="W226" s="39"/>
      <c r="X226" s="39"/>
      <c r="Y226" s="39"/>
      <c r="Z226" s="39"/>
      <c r="AA226" s="39"/>
      <c r="AB226" s="39"/>
      <c r="AC226" s="39"/>
      <c r="AD226" s="39"/>
      <c r="AE226" s="39"/>
      <c r="AT226" s="18" t="s">
        <v>453</v>
      </c>
      <c r="AU226" s="18" t="s">
        <v>82</v>
      </c>
    </row>
    <row r="227" s="12" customFormat="1" ht="25.92" customHeight="1">
      <c r="A227" s="12"/>
      <c r="B227" s="212"/>
      <c r="C227" s="213"/>
      <c r="D227" s="214" t="s">
        <v>74</v>
      </c>
      <c r="E227" s="215" t="s">
        <v>2167</v>
      </c>
      <c r="F227" s="215" t="s">
        <v>2167</v>
      </c>
      <c r="G227" s="213"/>
      <c r="H227" s="213"/>
      <c r="I227" s="216"/>
      <c r="J227" s="217">
        <f>BK227</f>
        <v>0</v>
      </c>
      <c r="K227" s="213"/>
      <c r="L227" s="218"/>
      <c r="M227" s="219"/>
      <c r="N227" s="220"/>
      <c r="O227" s="220"/>
      <c r="P227" s="221">
        <f>SUM(P228:P244)</f>
        <v>0</v>
      </c>
      <c r="Q227" s="220"/>
      <c r="R227" s="221">
        <f>SUM(R228:R244)</f>
        <v>0</v>
      </c>
      <c r="S227" s="220"/>
      <c r="T227" s="222">
        <f>SUM(T228:T244)</f>
        <v>0</v>
      </c>
      <c r="U227" s="12"/>
      <c r="V227" s="12"/>
      <c r="W227" s="12"/>
      <c r="X227" s="12"/>
      <c r="Y227" s="12"/>
      <c r="Z227" s="12"/>
      <c r="AA227" s="12"/>
      <c r="AB227" s="12"/>
      <c r="AC227" s="12"/>
      <c r="AD227" s="12"/>
      <c r="AE227" s="12"/>
      <c r="AR227" s="223" t="s">
        <v>82</v>
      </c>
      <c r="AT227" s="224" t="s">
        <v>74</v>
      </c>
      <c r="AU227" s="224" t="s">
        <v>75</v>
      </c>
      <c r="AY227" s="223" t="s">
        <v>194</v>
      </c>
      <c r="BK227" s="225">
        <f>SUM(BK228:BK244)</f>
        <v>0</v>
      </c>
    </row>
    <row r="228" s="2" customFormat="1" ht="24.15" customHeight="1">
      <c r="A228" s="39"/>
      <c r="B228" s="40"/>
      <c r="C228" s="228" t="s">
        <v>483</v>
      </c>
      <c r="D228" s="228" t="s">
        <v>196</v>
      </c>
      <c r="E228" s="229" t="s">
        <v>2807</v>
      </c>
      <c r="F228" s="230" t="s">
        <v>2808</v>
      </c>
      <c r="G228" s="231" t="s">
        <v>295</v>
      </c>
      <c r="H228" s="232">
        <v>1</v>
      </c>
      <c r="I228" s="233"/>
      <c r="J228" s="234">
        <f>ROUND(I228*H228,2)</f>
        <v>0</v>
      </c>
      <c r="K228" s="230" t="s">
        <v>1</v>
      </c>
      <c r="L228" s="45"/>
      <c r="M228" s="235" t="s">
        <v>1</v>
      </c>
      <c r="N228" s="236" t="s">
        <v>40</v>
      </c>
      <c r="O228" s="92"/>
      <c r="P228" s="237">
        <f>O228*H228</f>
        <v>0</v>
      </c>
      <c r="Q228" s="237">
        <v>0</v>
      </c>
      <c r="R228" s="237">
        <f>Q228*H228</f>
        <v>0</v>
      </c>
      <c r="S228" s="237">
        <v>0</v>
      </c>
      <c r="T228" s="238">
        <f>S228*H228</f>
        <v>0</v>
      </c>
      <c r="U228" s="39"/>
      <c r="V228" s="39"/>
      <c r="W228" s="39"/>
      <c r="X228" s="39"/>
      <c r="Y228" s="39"/>
      <c r="Z228" s="39"/>
      <c r="AA228" s="39"/>
      <c r="AB228" s="39"/>
      <c r="AC228" s="39"/>
      <c r="AD228" s="39"/>
      <c r="AE228" s="39"/>
      <c r="AR228" s="239" t="s">
        <v>201</v>
      </c>
      <c r="AT228" s="239" t="s">
        <v>196</v>
      </c>
      <c r="AU228" s="239" t="s">
        <v>82</v>
      </c>
      <c r="AY228" s="18" t="s">
        <v>194</v>
      </c>
      <c r="BE228" s="240">
        <f>IF(N228="základní",J228,0)</f>
        <v>0</v>
      </c>
      <c r="BF228" s="240">
        <f>IF(N228="snížená",J228,0)</f>
        <v>0</v>
      </c>
      <c r="BG228" s="240">
        <f>IF(N228="zákl. přenesená",J228,0)</f>
        <v>0</v>
      </c>
      <c r="BH228" s="240">
        <f>IF(N228="sníž. přenesená",J228,0)</f>
        <v>0</v>
      </c>
      <c r="BI228" s="240">
        <f>IF(N228="nulová",J228,0)</f>
        <v>0</v>
      </c>
      <c r="BJ228" s="18" t="s">
        <v>82</v>
      </c>
      <c r="BK228" s="240">
        <f>ROUND(I228*H228,2)</f>
        <v>0</v>
      </c>
      <c r="BL228" s="18" t="s">
        <v>201</v>
      </c>
      <c r="BM228" s="239" t="s">
        <v>2809</v>
      </c>
    </row>
    <row r="229" s="2" customFormat="1">
      <c r="A229" s="39"/>
      <c r="B229" s="40"/>
      <c r="C229" s="41"/>
      <c r="D229" s="243" t="s">
        <v>453</v>
      </c>
      <c r="E229" s="41"/>
      <c r="F229" s="295" t="s">
        <v>2810</v>
      </c>
      <c r="G229" s="41"/>
      <c r="H229" s="41"/>
      <c r="I229" s="296"/>
      <c r="J229" s="41"/>
      <c r="K229" s="41"/>
      <c r="L229" s="45"/>
      <c r="M229" s="297"/>
      <c r="N229" s="298"/>
      <c r="O229" s="92"/>
      <c r="P229" s="92"/>
      <c r="Q229" s="92"/>
      <c r="R229" s="92"/>
      <c r="S229" s="92"/>
      <c r="T229" s="93"/>
      <c r="U229" s="39"/>
      <c r="V229" s="39"/>
      <c r="W229" s="39"/>
      <c r="X229" s="39"/>
      <c r="Y229" s="39"/>
      <c r="Z229" s="39"/>
      <c r="AA229" s="39"/>
      <c r="AB229" s="39"/>
      <c r="AC229" s="39"/>
      <c r="AD229" s="39"/>
      <c r="AE229" s="39"/>
      <c r="AT229" s="18" t="s">
        <v>453</v>
      </c>
      <c r="AU229" s="18" t="s">
        <v>82</v>
      </c>
    </row>
    <row r="230" s="2" customFormat="1" ht="24.15" customHeight="1">
      <c r="A230" s="39"/>
      <c r="B230" s="40"/>
      <c r="C230" s="228" t="s">
        <v>514</v>
      </c>
      <c r="D230" s="228" t="s">
        <v>196</v>
      </c>
      <c r="E230" s="229" t="s">
        <v>2811</v>
      </c>
      <c r="F230" s="230" t="s">
        <v>2812</v>
      </c>
      <c r="G230" s="231" t="s">
        <v>295</v>
      </c>
      <c r="H230" s="232">
        <v>4</v>
      </c>
      <c r="I230" s="233"/>
      <c r="J230" s="234">
        <f>ROUND(I230*H230,2)</f>
        <v>0</v>
      </c>
      <c r="K230" s="230" t="s">
        <v>1</v>
      </c>
      <c r="L230" s="45"/>
      <c r="M230" s="235" t="s">
        <v>1</v>
      </c>
      <c r="N230" s="236" t="s">
        <v>40</v>
      </c>
      <c r="O230" s="92"/>
      <c r="P230" s="237">
        <f>O230*H230</f>
        <v>0</v>
      </c>
      <c r="Q230" s="237">
        <v>0</v>
      </c>
      <c r="R230" s="237">
        <f>Q230*H230</f>
        <v>0</v>
      </c>
      <c r="S230" s="237">
        <v>0</v>
      </c>
      <c r="T230" s="238">
        <f>S230*H230</f>
        <v>0</v>
      </c>
      <c r="U230" s="39"/>
      <c r="V230" s="39"/>
      <c r="W230" s="39"/>
      <c r="X230" s="39"/>
      <c r="Y230" s="39"/>
      <c r="Z230" s="39"/>
      <c r="AA230" s="39"/>
      <c r="AB230" s="39"/>
      <c r="AC230" s="39"/>
      <c r="AD230" s="39"/>
      <c r="AE230" s="39"/>
      <c r="AR230" s="239" t="s">
        <v>201</v>
      </c>
      <c r="AT230" s="239" t="s">
        <v>196</v>
      </c>
      <c r="AU230" s="239" t="s">
        <v>82</v>
      </c>
      <c r="AY230" s="18" t="s">
        <v>194</v>
      </c>
      <c r="BE230" s="240">
        <f>IF(N230="základní",J230,0)</f>
        <v>0</v>
      </c>
      <c r="BF230" s="240">
        <f>IF(N230="snížená",J230,0)</f>
        <v>0</v>
      </c>
      <c r="BG230" s="240">
        <f>IF(N230="zákl. přenesená",J230,0)</f>
        <v>0</v>
      </c>
      <c r="BH230" s="240">
        <f>IF(N230="sníž. přenesená",J230,0)</f>
        <v>0</v>
      </c>
      <c r="BI230" s="240">
        <f>IF(N230="nulová",J230,0)</f>
        <v>0</v>
      </c>
      <c r="BJ230" s="18" t="s">
        <v>82</v>
      </c>
      <c r="BK230" s="240">
        <f>ROUND(I230*H230,2)</f>
        <v>0</v>
      </c>
      <c r="BL230" s="18" t="s">
        <v>201</v>
      </c>
      <c r="BM230" s="239" t="s">
        <v>2813</v>
      </c>
    </row>
    <row r="231" s="2" customFormat="1">
      <c r="A231" s="39"/>
      <c r="B231" s="40"/>
      <c r="C231" s="41"/>
      <c r="D231" s="243" t="s">
        <v>453</v>
      </c>
      <c r="E231" s="41"/>
      <c r="F231" s="295" t="s">
        <v>2814</v>
      </c>
      <c r="G231" s="41"/>
      <c r="H231" s="41"/>
      <c r="I231" s="296"/>
      <c r="J231" s="41"/>
      <c r="K231" s="41"/>
      <c r="L231" s="45"/>
      <c r="M231" s="297"/>
      <c r="N231" s="298"/>
      <c r="O231" s="92"/>
      <c r="P231" s="92"/>
      <c r="Q231" s="92"/>
      <c r="R231" s="92"/>
      <c r="S231" s="92"/>
      <c r="T231" s="93"/>
      <c r="U231" s="39"/>
      <c r="V231" s="39"/>
      <c r="W231" s="39"/>
      <c r="X231" s="39"/>
      <c r="Y231" s="39"/>
      <c r="Z231" s="39"/>
      <c r="AA231" s="39"/>
      <c r="AB231" s="39"/>
      <c r="AC231" s="39"/>
      <c r="AD231" s="39"/>
      <c r="AE231" s="39"/>
      <c r="AT231" s="18" t="s">
        <v>453</v>
      </c>
      <c r="AU231" s="18" t="s">
        <v>82</v>
      </c>
    </row>
    <row r="232" s="2" customFormat="1" ht="55.5" customHeight="1">
      <c r="A232" s="39"/>
      <c r="B232" s="40"/>
      <c r="C232" s="228" t="s">
        <v>519</v>
      </c>
      <c r="D232" s="228" t="s">
        <v>196</v>
      </c>
      <c r="E232" s="229" t="s">
        <v>2815</v>
      </c>
      <c r="F232" s="230" t="s">
        <v>2816</v>
      </c>
      <c r="G232" s="231" t="s">
        <v>295</v>
      </c>
      <c r="H232" s="232">
        <v>2</v>
      </c>
      <c r="I232" s="233"/>
      <c r="J232" s="234">
        <f>ROUND(I232*H232,2)</f>
        <v>0</v>
      </c>
      <c r="K232" s="230" t="s">
        <v>1</v>
      </c>
      <c r="L232" s="45"/>
      <c r="M232" s="235" t="s">
        <v>1</v>
      </c>
      <c r="N232" s="236" t="s">
        <v>40</v>
      </c>
      <c r="O232" s="92"/>
      <c r="P232" s="237">
        <f>O232*H232</f>
        <v>0</v>
      </c>
      <c r="Q232" s="237">
        <v>0</v>
      </c>
      <c r="R232" s="237">
        <f>Q232*H232</f>
        <v>0</v>
      </c>
      <c r="S232" s="237">
        <v>0</v>
      </c>
      <c r="T232" s="238">
        <f>S232*H232</f>
        <v>0</v>
      </c>
      <c r="U232" s="39"/>
      <c r="V232" s="39"/>
      <c r="W232" s="39"/>
      <c r="X232" s="39"/>
      <c r="Y232" s="39"/>
      <c r="Z232" s="39"/>
      <c r="AA232" s="39"/>
      <c r="AB232" s="39"/>
      <c r="AC232" s="39"/>
      <c r="AD232" s="39"/>
      <c r="AE232" s="39"/>
      <c r="AR232" s="239" t="s">
        <v>201</v>
      </c>
      <c r="AT232" s="239" t="s">
        <v>196</v>
      </c>
      <c r="AU232" s="239" t="s">
        <v>82</v>
      </c>
      <c r="AY232" s="18" t="s">
        <v>194</v>
      </c>
      <c r="BE232" s="240">
        <f>IF(N232="základní",J232,0)</f>
        <v>0</v>
      </c>
      <c r="BF232" s="240">
        <f>IF(N232="snížená",J232,0)</f>
        <v>0</v>
      </c>
      <c r="BG232" s="240">
        <f>IF(N232="zákl. přenesená",J232,0)</f>
        <v>0</v>
      </c>
      <c r="BH232" s="240">
        <f>IF(N232="sníž. přenesená",J232,0)</f>
        <v>0</v>
      </c>
      <c r="BI232" s="240">
        <f>IF(N232="nulová",J232,0)</f>
        <v>0</v>
      </c>
      <c r="BJ232" s="18" t="s">
        <v>82</v>
      </c>
      <c r="BK232" s="240">
        <f>ROUND(I232*H232,2)</f>
        <v>0</v>
      </c>
      <c r="BL232" s="18" t="s">
        <v>201</v>
      </c>
      <c r="BM232" s="239" t="s">
        <v>2817</v>
      </c>
    </row>
    <row r="233" s="2" customFormat="1">
      <c r="A233" s="39"/>
      <c r="B233" s="40"/>
      <c r="C233" s="41"/>
      <c r="D233" s="243" t="s">
        <v>453</v>
      </c>
      <c r="E233" s="41"/>
      <c r="F233" s="295" t="s">
        <v>2818</v>
      </c>
      <c r="G233" s="41"/>
      <c r="H233" s="41"/>
      <c r="I233" s="296"/>
      <c r="J233" s="41"/>
      <c r="K233" s="41"/>
      <c r="L233" s="45"/>
      <c r="M233" s="297"/>
      <c r="N233" s="298"/>
      <c r="O233" s="92"/>
      <c r="P233" s="92"/>
      <c r="Q233" s="92"/>
      <c r="R233" s="92"/>
      <c r="S233" s="92"/>
      <c r="T233" s="93"/>
      <c r="U233" s="39"/>
      <c r="V233" s="39"/>
      <c r="W233" s="39"/>
      <c r="X233" s="39"/>
      <c r="Y233" s="39"/>
      <c r="Z233" s="39"/>
      <c r="AA233" s="39"/>
      <c r="AB233" s="39"/>
      <c r="AC233" s="39"/>
      <c r="AD233" s="39"/>
      <c r="AE233" s="39"/>
      <c r="AT233" s="18" t="s">
        <v>453</v>
      </c>
      <c r="AU233" s="18" t="s">
        <v>82</v>
      </c>
    </row>
    <row r="234" s="2" customFormat="1" ht="66.75" customHeight="1">
      <c r="A234" s="39"/>
      <c r="B234" s="40"/>
      <c r="C234" s="228" t="s">
        <v>523</v>
      </c>
      <c r="D234" s="228" t="s">
        <v>196</v>
      </c>
      <c r="E234" s="229" t="s">
        <v>2819</v>
      </c>
      <c r="F234" s="230" t="s">
        <v>2820</v>
      </c>
      <c r="G234" s="231" t="s">
        <v>295</v>
      </c>
      <c r="H234" s="232">
        <v>1</v>
      </c>
      <c r="I234" s="233"/>
      <c r="J234" s="234">
        <f>ROUND(I234*H234,2)</f>
        <v>0</v>
      </c>
      <c r="K234" s="230" t="s">
        <v>1</v>
      </c>
      <c r="L234" s="45"/>
      <c r="M234" s="235" t="s">
        <v>1</v>
      </c>
      <c r="N234" s="236" t="s">
        <v>40</v>
      </c>
      <c r="O234" s="92"/>
      <c r="P234" s="237">
        <f>O234*H234</f>
        <v>0</v>
      </c>
      <c r="Q234" s="237">
        <v>0</v>
      </c>
      <c r="R234" s="237">
        <f>Q234*H234</f>
        <v>0</v>
      </c>
      <c r="S234" s="237">
        <v>0</v>
      </c>
      <c r="T234" s="238">
        <f>S234*H234</f>
        <v>0</v>
      </c>
      <c r="U234" s="39"/>
      <c r="V234" s="39"/>
      <c r="W234" s="39"/>
      <c r="X234" s="39"/>
      <c r="Y234" s="39"/>
      <c r="Z234" s="39"/>
      <c r="AA234" s="39"/>
      <c r="AB234" s="39"/>
      <c r="AC234" s="39"/>
      <c r="AD234" s="39"/>
      <c r="AE234" s="39"/>
      <c r="AR234" s="239" t="s">
        <v>201</v>
      </c>
      <c r="AT234" s="239" t="s">
        <v>196</v>
      </c>
      <c r="AU234" s="239" t="s">
        <v>82</v>
      </c>
      <c r="AY234" s="18" t="s">
        <v>194</v>
      </c>
      <c r="BE234" s="240">
        <f>IF(N234="základní",J234,0)</f>
        <v>0</v>
      </c>
      <c r="BF234" s="240">
        <f>IF(N234="snížená",J234,0)</f>
        <v>0</v>
      </c>
      <c r="BG234" s="240">
        <f>IF(N234="zákl. přenesená",J234,0)</f>
        <v>0</v>
      </c>
      <c r="BH234" s="240">
        <f>IF(N234="sníž. přenesená",J234,0)</f>
        <v>0</v>
      </c>
      <c r="BI234" s="240">
        <f>IF(N234="nulová",J234,0)</f>
        <v>0</v>
      </c>
      <c r="BJ234" s="18" t="s">
        <v>82</v>
      </c>
      <c r="BK234" s="240">
        <f>ROUND(I234*H234,2)</f>
        <v>0</v>
      </c>
      <c r="BL234" s="18" t="s">
        <v>201</v>
      </c>
      <c r="BM234" s="239" t="s">
        <v>2821</v>
      </c>
    </row>
    <row r="235" s="2" customFormat="1">
      <c r="A235" s="39"/>
      <c r="B235" s="40"/>
      <c r="C235" s="41"/>
      <c r="D235" s="243" t="s">
        <v>453</v>
      </c>
      <c r="E235" s="41"/>
      <c r="F235" s="295" t="s">
        <v>2822</v>
      </c>
      <c r="G235" s="41"/>
      <c r="H235" s="41"/>
      <c r="I235" s="296"/>
      <c r="J235" s="41"/>
      <c r="K235" s="41"/>
      <c r="L235" s="45"/>
      <c r="M235" s="297"/>
      <c r="N235" s="298"/>
      <c r="O235" s="92"/>
      <c r="P235" s="92"/>
      <c r="Q235" s="92"/>
      <c r="R235" s="92"/>
      <c r="S235" s="92"/>
      <c r="T235" s="93"/>
      <c r="U235" s="39"/>
      <c r="V235" s="39"/>
      <c r="W235" s="39"/>
      <c r="X235" s="39"/>
      <c r="Y235" s="39"/>
      <c r="Z235" s="39"/>
      <c r="AA235" s="39"/>
      <c r="AB235" s="39"/>
      <c r="AC235" s="39"/>
      <c r="AD235" s="39"/>
      <c r="AE235" s="39"/>
      <c r="AT235" s="18" t="s">
        <v>453</v>
      </c>
      <c r="AU235" s="18" t="s">
        <v>82</v>
      </c>
    </row>
    <row r="236" s="2" customFormat="1" ht="37.8" customHeight="1">
      <c r="A236" s="39"/>
      <c r="B236" s="40"/>
      <c r="C236" s="228" t="s">
        <v>529</v>
      </c>
      <c r="D236" s="228" t="s">
        <v>196</v>
      </c>
      <c r="E236" s="229" t="s">
        <v>2823</v>
      </c>
      <c r="F236" s="230" t="s">
        <v>2824</v>
      </c>
      <c r="G236" s="231" t="s">
        <v>295</v>
      </c>
      <c r="H236" s="232">
        <v>4</v>
      </c>
      <c r="I236" s="233"/>
      <c r="J236" s="234">
        <f>ROUND(I236*H236,2)</f>
        <v>0</v>
      </c>
      <c r="K236" s="230" t="s">
        <v>1</v>
      </c>
      <c r="L236" s="45"/>
      <c r="M236" s="235" t="s">
        <v>1</v>
      </c>
      <c r="N236" s="236" t="s">
        <v>40</v>
      </c>
      <c r="O236" s="92"/>
      <c r="P236" s="237">
        <f>O236*H236</f>
        <v>0</v>
      </c>
      <c r="Q236" s="237">
        <v>0</v>
      </c>
      <c r="R236" s="237">
        <f>Q236*H236</f>
        <v>0</v>
      </c>
      <c r="S236" s="237">
        <v>0</v>
      </c>
      <c r="T236" s="238">
        <f>S236*H236</f>
        <v>0</v>
      </c>
      <c r="U236" s="39"/>
      <c r="V236" s="39"/>
      <c r="W236" s="39"/>
      <c r="X236" s="39"/>
      <c r="Y236" s="39"/>
      <c r="Z236" s="39"/>
      <c r="AA236" s="39"/>
      <c r="AB236" s="39"/>
      <c r="AC236" s="39"/>
      <c r="AD236" s="39"/>
      <c r="AE236" s="39"/>
      <c r="AR236" s="239" t="s">
        <v>201</v>
      </c>
      <c r="AT236" s="239" t="s">
        <v>196</v>
      </c>
      <c r="AU236" s="239" t="s">
        <v>82</v>
      </c>
      <c r="AY236" s="18" t="s">
        <v>194</v>
      </c>
      <c r="BE236" s="240">
        <f>IF(N236="základní",J236,0)</f>
        <v>0</v>
      </c>
      <c r="BF236" s="240">
        <f>IF(N236="snížená",J236,0)</f>
        <v>0</v>
      </c>
      <c r="BG236" s="240">
        <f>IF(N236="zákl. přenesená",J236,0)</f>
        <v>0</v>
      </c>
      <c r="BH236" s="240">
        <f>IF(N236="sníž. přenesená",J236,0)</f>
        <v>0</v>
      </c>
      <c r="BI236" s="240">
        <f>IF(N236="nulová",J236,0)</f>
        <v>0</v>
      </c>
      <c r="BJ236" s="18" t="s">
        <v>82</v>
      </c>
      <c r="BK236" s="240">
        <f>ROUND(I236*H236,2)</f>
        <v>0</v>
      </c>
      <c r="BL236" s="18" t="s">
        <v>201</v>
      </c>
      <c r="BM236" s="239" t="s">
        <v>2825</v>
      </c>
    </row>
    <row r="237" s="2" customFormat="1">
      <c r="A237" s="39"/>
      <c r="B237" s="40"/>
      <c r="C237" s="41"/>
      <c r="D237" s="243" t="s">
        <v>453</v>
      </c>
      <c r="E237" s="41"/>
      <c r="F237" s="295" t="s">
        <v>2700</v>
      </c>
      <c r="G237" s="41"/>
      <c r="H237" s="41"/>
      <c r="I237" s="296"/>
      <c r="J237" s="41"/>
      <c r="K237" s="41"/>
      <c r="L237" s="45"/>
      <c r="M237" s="297"/>
      <c r="N237" s="298"/>
      <c r="O237" s="92"/>
      <c r="P237" s="92"/>
      <c r="Q237" s="92"/>
      <c r="R237" s="92"/>
      <c r="S237" s="92"/>
      <c r="T237" s="93"/>
      <c r="U237" s="39"/>
      <c r="V237" s="39"/>
      <c r="W237" s="39"/>
      <c r="X237" s="39"/>
      <c r="Y237" s="39"/>
      <c r="Z237" s="39"/>
      <c r="AA237" s="39"/>
      <c r="AB237" s="39"/>
      <c r="AC237" s="39"/>
      <c r="AD237" s="39"/>
      <c r="AE237" s="39"/>
      <c r="AT237" s="18" t="s">
        <v>453</v>
      </c>
      <c r="AU237" s="18" t="s">
        <v>82</v>
      </c>
    </row>
    <row r="238" s="2" customFormat="1" ht="55.5" customHeight="1">
      <c r="A238" s="39"/>
      <c r="B238" s="40"/>
      <c r="C238" s="228" t="s">
        <v>493</v>
      </c>
      <c r="D238" s="228" t="s">
        <v>196</v>
      </c>
      <c r="E238" s="229" t="s">
        <v>2826</v>
      </c>
      <c r="F238" s="230" t="s">
        <v>2827</v>
      </c>
      <c r="G238" s="231" t="s">
        <v>295</v>
      </c>
      <c r="H238" s="232">
        <v>2</v>
      </c>
      <c r="I238" s="233"/>
      <c r="J238" s="234">
        <f>ROUND(I238*H238,2)</f>
        <v>0</v>
      </c>
      <c r="K238" s="230" t="s">
        <v>1</v>
      </c>
      <c r="L238" s="45"/>
      <c r="M238" s="235" t="s">
        <v>1</v>
      </c>
      <c r="N238" s="236" t="s">
        <v>40</v>
      </c>
      <c r="O238" s="92"/>
      <c r="P238" s="237">
        <f>O238*H238</f>
        <v>0</v>
      </c>
      <c r="Q238" s="237">
        <v>0</v>
      </c>
      <c r="R238" s="237">
        <f>Q238*H238</f>
        <v>0</v>
      </c>
      <c r="S238" s="237">
        <v>0</v>
      </c>
      <c r="T238" s="238">
        <f>S238*H238</f>
        <v>0</v>
      </c>
      <c r="U238" s="39"/>
      <c r="V238" s="39"/>
      <c r="W238" s="39"/>
      <c r="X238" s="39"/>
      <c r="Y238" s="39"/>
      <c r="Z238" s="39"/>
      <c r="AA238" s="39"/>
      <c r="AB238" s="39"/>
      <c r="AC238" s="39"/>
      <c r="AD238" s="39"/>
      <c r="AE238" s="39"/>
      <c r="AR238" s="239" t="s">
        <v>201</v>
      </c>
      <c r="AT238" s="239" t="s">
        <v>196</v>
      </c>
      <c r="AU238" s="239" t="s">
        <v>82</v>
      </c>
      <c r="AY238" s="18" t="s">
        <v>194</v>
      </c>
      <c r="BE238" s="240">
        <f>IF(N238="základní",J238,0)</f>
        <v>0</v>
      </c>
      <c r="BF238" s="240">
        <f>IF(N238="snížená",J238,0)</f>
        <v>0</v>
      </c>
      <c r="BG238" s="240">
        <f>IF(N238="zákl. přenesená",J238,0)</f>
        <v>0</v>
      </c>
      <c r="BH238" s="240">
        <f>IF(N238="sníž. přenesená",J238,0)</f>
        <v>0</v>
      </c>
      <c r="BI238" s="240">
        <f>IF(N238="nulová",J238,0)</f>
        <v>0</v>
      </c>
      <c r="BJ238" s="18" t="s">
        <v>82</v>
      </c>
      <c r="BK238" s="240">
        <f>ROUND(I238*H238,2)</f>
        <v>0</v>
      </c>
      <c r="BL238" s="18" t="s">
        <v>201</v>
      </c>
      <c r="BM238" s="239" t="s">
        <v>2828</v>
      </c>
    </row>
    <row r="239" s="2" customFormat="1">
      <c r="A239" s="39"/>
      <c r="B239" s="40"/>
      <c r="C239" s="41"/>
      <c r="D239" s="243" t="s">
        <v>453</v>
      </c>
      <c r="E239" s="41"/>
      <c r="F239" s="295" t="s">
        <v>2829</v>
      </c>
      <c r="G239" s="41"/>
      <c r="H239" s="41"/>
      <c r="I239" s="296"/>
      <c r="J239" s="41"/>
      <c r="K239" s="41"/>
      <c r="L239" s="45"/>
      <c r="M239" s="297"/>
      <c r="N239" s="298"/>
      <c r="O239" s="92"/>
      <c r="P239" s="92"/>
      <c r="Q239" s="92"/>
      <c r="R239" s="92"/>
      <c r="S239" s="92"/>
      <c r="T239" s="93"/>
      <c r="U239" s="39"/>
      <c r="V239" s="39"/>
      <c r="W239" s="39"/>
      <c r="X239" s="39"/>
      <c r="Y239" s="39"/>
      <c r="Z239" s="39"/>
      <c r="AA239" s="39"/>
      <c r="AB239" s="39"/>
      <c r="AC239" s="39"/>
      <c r="AD239" s="39"/>
      <c r="AE239" s="39"/>
      <c r="AT239" s="18" t="s">
        <v>453</v>
      </c>
      <c r="AU239" s="18" t="s">
        <v>82</v>
      </c>
    </row>
    <row r="240" s="2" customFormat="1" ht="24.15" customHeight="1">
      <c r="A240" s="39"/>
      <c r="B240" s="40"/>
      <c r="C240" s="228" t="s">
        <v>497</v>
      </c>
      <c r="D240" s="228" t="s">
        <v>196</v>
      </c>
      <c r="E240" s="229" t="s">
        <v>2830</v>
      </c>
      <c r="F240" s="230" t="s">
        <v>2831</v>
      </c>
      <c r="G240" s="231" t="s">
        <v>295</v>
      </c>
      <c r="H240" s="232">
        <v>1</v>
      </c>
      <c r="I240" s="233"/>
      <c r="J240" s="234">
        <f>ROUND(I240*H240,2)</f>
        <v>0</v>
      </c>
      <c r="K240" s="230" t="s">
        <v>1</v>
      </c>
      <c r="L240" s="45"/>
      <c r="M240" s="235" t="s">
        <v>1</v>
      </c>
      <c r="N240" s="236" t="s">
        <v>40</v>
      </c>
      <c r="O240" s="92"/>
      <c r="P240" s="237">
        <f>O240*H240</f>
        <v>0</v>
      </c>
      <c r="Q240" s="237">
        <v>0</v>
      </c>
      <c r="R240" s="237">
        <f>Q240*H240</f>
        <v>0</v>
      </c>
      <c r="S240" s="237">
        <v>0</v>
      </c>
      <c r="T240" s="238">
        <f>S240*H240</f>
        <v>0</v>
      </c>
      <c r="U240" s="39"/>
      <c r="V240" s="39"/>
      <c r="W240" s="39"/>
      <c r="X240" s="39"/>
      <c r="Y240" s="39"/>
      <c r="Z240" s="39"/>
      <c r="AA240" s="39"/>
      <c r="AB240" s="39"/>
      <c r="AC240" s="39"/>
      <c r="AD240" s="39"/>
      <c r="AE240" s="39"/>
      <c r="AR240" s="239" t="s">
        <v>201</v>
      </c>
      <c r="AT240" s="239" t="s">
        <v>196</v>
      </c>
      <c r="AU240" s="239" t="s">
        <v>82</v>
      </c>
      <c r="AY240" s="18" t="s">
        <v>194</v>
      </c>
      <c r="BE240" s="240">
        <f>IF(N240="základní",J240,0)</f>
        <v>0</v>
      </c>
      <c r="BF240" s="240">
        <f>IF(N240="snížená",J240,0)</f>
        <v>0</v>
      </c>
      <c r="BG240" s="240">
        <f>IF(N240="zákl. přenesená",J240,0)</f>
        <v>0</v>
      </c>
      <c r="BH240" s="240">
        <f>IF(N240="sníž. přenesená",J240,0)</f>
        <v>0</v>
      </c>
      <c r="BI240" s="240">
        <f>IF(N240="nulová",J240,0)</f>
        <v>0</v>
      </c>
      <c r="BJ240" s="18" t="s">
        <v>82</v>
      </c>
      <c r="BK240" s="240">
        <f>ROUND(I240*H240,2)</f>
        <v>0</v>
      </c>
      <c r="BL240" s="18" t="s">
        <v>201</v>
      </c>
      <c r="BM240" s="239" t="s">
        <v>2832</v>
      </c>
    </row>
    <row r="241" s="2" customFormat="1" ht="24.15" customHeight="1">
      <c r="A241" s="39"/>
      <c r="B241" s="40"/>
      <c r="C241" s="228" t="s">
        <v>503</v>
      </c>
      <c r="D241" s="228" t="s">
        <v>196</v>
      </c>
      <c r="E241" s="229" t="s">
        <v>2833</v>
      </c>
      <c r="F241" s="230" t="s">
        <v>2834</v>
      </c>
      <c r="G241" s="231" t="s">
        <v>295</v>
      </c>
      <c r="H241" s="232">
        <v>1</v>
      </c>
      <c r="I241" s="233"/>
      <c r="J241" s="234">
        <f>ROUND(I241*H241,2)</f>
        <v>0</v>
      </c>
      <c r="K241" s="230" t="s">
        <v>1</v>
      </c>
      <c r="L241" s="45"/>
      <c r="M241" s="235" t="s">
        <v>1</v>
      </c>
      <c r="N241" s="236" t="s">
        <v>40</v>
      </c>
      <c r="O241" s="92"/>
      <c r="P241" s="237">
        <f>O241*H241</f>
        <v>0</v>
      </c>
      <c r="Q241" s="237">
        <v>0</v>
      </c>
      <c r="R241" s="237">
        <f>Q241*H241</f>
        <v>0</v>
      </c>
      <c r="S241" s="237">
        <v>0</v>
      </c>
      <c r="T241" s="238">
        <f>S241*H241</f>
        <v>0</v>
      </c>
      <c r="U241" s="39"/>
      <c r="V241" s="39"/>
      <c r="W241" s="39"/>
      <c r="X241" s="39"/>
      <c r="Y241" s="39"/>
      <c r="Z241" s="39"/>
      <c r="AA241" s="39"/>
      <c r="AB241" s="39"/>
      <c r="AC241" s="39"/>
      <c r="AD241" s="39"/>
      <c r="AE241" s="39"/>
      <c r="AR241" s="239" t="s">
        <v>201</v>
      </c>
      <c r="AT241" s="239" t="s">
        <v>196</v>
      </c>
      <c r="AU241" s="239" t="s">
        <v>82</v>
      </c>
      <c r="AY241" s="18" t="s">
        <v>194</v>
      </c>
      <c r="BE241" s="240">
        <f>IF(N241="základní",J241,0)</f>
        <v>0</v>
      </c>
      <c r="BF241" s="240">
        <f>IF(N241="snížená",J241,0)</f>
        <v>0</v>
      </c>
      <c r="BG241" s="240">
        <f>IF(N241="zákl. přenesená",J241,0)</f>
        <v>0</v>
      </c>
      <c r="BH241" s="240">
        <f>IF(N241="sníž. přenesená",J241,0)</f>
        <v>0</v>
      </c>
      <c r="BI241" s="240">
        <f>IF(N241="nulová",J241,0)</f>
        <v>0</v>
      </c>
      <c r="BJ241" s="18" t="s">
        <v>82</v>
      </c>
      <c r="BK241" s="240">
        <f>ROUND(I241*H241,2)</f>
        <v>0</v>
      </c>
      <c r="BL241" s="18" t="s">
        <v>201</v>
      </c>
      <c r="BM241" s="239" t="s">
        <v>2835</v>
      </c>
    </row>
    <row r="242" s="2" customFormat="1">
      <c r="A242" s="39"/>
      <c r="B242" s="40"/>
      <c r="C242" s="41"/>
      <c r="D242" s="243" t="s">
        <v>453</v>
      </c>
      <c r="E242" s="41"/>
      <c r="F242" s="295" t="s">
        <v>2836</v>
      </c>
      <c r="G242" s="41"/>
      <c r="H242" s="41"/>
      <c r="I242" s="296"/>
      <c r="J242" s="41"/>
      <c r="K242" s="41"/>
      <c r="L242" s="45"/>
      <c r="M242" s="297"/>
      <c r="N242" s="298"/>
      <c r="O242" s="92"/>
      <c r="P242" s="92"/>
      <c r="Q242" s="92"/>
      <c r="R242" s="92"/>
      <c r="S242" s="92"/>
      <c r="T242" s="93"/>
      <c r="U242" s="39"/>
      <c r="V242" s="39"/>
      <c r="W242" s="39"/>
      <c r="X242" s="39"/>
      <c r="Y242" s="39"/>
      <c r="Z242" s="39"/>
      <c r="AA242" s="39"/>
      <c r="AB242" s="39"/>
      <c r="AC242" s="39"/>
      <c r="AD242" s="39"/>
      <c r="AE242" s="39"/>
      <c r="AT242" s="18" t="s">
        <v>453</v>
      </c>
      <c r="AU242" s="18" t="s">
        <v>82</v>
      </c>
    </row>
    <row r="243" s="2" customFormat="1" ht="24.15" customHeight="1">
      <c r="A243" s="39"/>
      <c r="B243" s="40"/>
      <c r="C243" s="228" t="s">
        <v>508</v>
      </c>
      <c r="D243" s="228" t="s">
        <v>196</v>
      </c>
      <c r="E243" s="229" t="s">
        <v>2837</v>
      </c>
      <c r="F243" s="230" t="s">
        <v>2838</v>
      </c>
      <c r="G243" s="231" t="s">
        <v>295</v>
      </c>
      <c r="H243" s="232">
        <v>2</v>
      </c>
      <c r="I243" s="233"/>
      <c r="J243" s="234">
        <f>ROUND(I243*H243,2)</f>
        <v>0</v>
      </c>
      <c r="K243" s="230" t="s">
        <v>1</v>
      </c>
      <c r="L243" s="45"/>
      <c r="M243" s="235" t="s">
        <v>1</v>
      </c>
      <c r="N243" s="236" t="s">
        <v>40</v>
      </c>
      <c r="O243" s="92"/>
      <c r="P243" s="237">
        <f>O243*H243</f>
        <v>0</v>
      </c>
      <c r="Q243" s="237">
        <v>0</v>
      </c>
      <c r="R243" s="237">
        <f>Q243*H243</f>
        <v>0</v>
      </c>
      <c r="S243" s="237">
        <v>0</v>
      </c>
      <c r="T243" s="238">
        <f>S243*H243</f>
        <v>0</v>
      </c>
      <c r="U243" s="39"/>
      <c r="V243" s="39"/>
      <c r="W243" s="39"/>
      <c r="X243" s="39"/>
      <c r="Y243" s="39"/>
      <c r="Z243" s="39"/>
      <c r="AA243" s="39"/>
      <c r="AB243" s="39"/>
      <c r="AC243" s="39"/>
      <c r="AD243" s="39"/>
      <c r="AE243" s="39"/>
      <c r="AR243" s="239" t="s">
        <v>201</v>
      </c>
      <c r="AT243" s="239" t="s">
        <v>196</v>
      </c>
      <c r="AU243" s="239" t="s">
        <v>82</v>
      </c>
      <c r="AY243" s="18" t="s">
        <v>194</v>
      </c>
      <c r="BE243" s="240">
        <f>IF(N243="základní",J243,0)</f>
        <v>0</v>
      </c>
      <c r="BF243" s="240">
        <f>IF(N243="snížená",J243,0)</f>
        <v>0</v>
      </c>
      <c r="BG243" s="240">
        <f>IF(N243="zákl. přenesená",J243,0)</f>
        <v>0</v>
      </c>
      <c r="BH243" s="240">
        <f>IF(N243="sníž. přenesená",J243,0)</f>
        <v>0</v>
      </c>
      <c r="BI243" s="240">
        <f>IF(N243="nulová",J243,0)</f>
        <v>0</v>
      </c>
      <c r="BJ243" s="18" t="s">
        <v>82</v>
      </c>
      <c r="BK243" s="240">
        <f>ROUND(I243*H243,2)</f>
        <v>0</v>
      </c>
      <c r="BL243" s="18" t="s">
        <v>201</v>
      </c>
      <c r="BM243" s="239" t="s">
        <v>2839</v>
      </c>
    </row>
    <row r="244" s="2" customFormat="1">
      <c r="A244" s="39"/>
      <c r="B244" s="40"/>
      <c r="C244" s="41"/>
      <c r="D244" s="243" t="s">
        <v>453</v>
      </c>
      <c r="E244" s="41"/>
      <c r="F244" s="295" t="s">
        <v>2840</v>
      </c>
      <c r="G244" s="41"/>
      <c r="H244" s="41"/>
      <c r="I244" s="296"/>
      <c r="J244" s="41"/>
      <c r="K244" s="41"/>
      <c r="L244" s="45"/>
      <c r="M244" s="297"/>
      <c r="N244" s="298"/>
      <c r="O244" s="92"/>
      <c r="P244" s="92"/>
      <c r="Q244" s="92"/>
      <c r="R244" s="92"/>
      <c r="S244" s="92"/>
      <c r="T244" s="93"/>
      <c r="U244" s="39"/>
      <c r="V244" s="39"/>
      <c r="W244" s="39"/>
      <c r="X244" s="39"/>
      <c r="Y244" s="39"/>
      <c r="Z244" s="39"/>
      <c r="AA244" s="39"/>
      <c r="AB244" s="39"/>
      <c r="AC244" s="39"/>
      <c r="AD244" s="39"/>
      <c r="AE244" s="39"/>
      <c r="AT244" s="18" t="s">
        <v>453</v>
      </c>
      <c r="AU244" s="18" t="s">
        <v>82</v>
      </c>
    </row>
    <row r="245" s="12" customFormat="1" ht="25.92" customHeight="1">
      <c r="A245" s="12"/>
      <c r="B245" s="212"/>
      <c r="C245" s="213"/>
      <c r="D245" s="214" t="s">
        <v>74</v>
      </c>
      <c r="E245" s="215" t="s">
        <v>2098</v>
      </c>
      <c r="F245" s="215" t="s">
        <v>2099</v>
      </c>
      <c r="G245" s="213"/>
      <c r="H245" s="213"/>
      <c r="I245" s="216"/>
      <c r="J245" s="217">
        <f>BK245</f>
        <v>0</v>
      </c>
      <c r="K245" s="213"/>
      <c r="L245" s="218"/>
      <c r="M245" s="219"/>
      <c r="N245" s="220"/>
      <c r="O245" s="220"/>
      <c r="P245" s="221">
        <f>SUM(P246:P263)</f>
        <v>0</v>
      </c>
      <c r="Q245" s="220"/>
      <c r="R245" s="221">
        <f>SUM(R246:R263)</f>
        <v>0</v>
      </c>
      <c r="S245" s="220"/>
      <c r="T245" s="222">
        <f>SUM(T246:T263)</f>
        <v>0</v>
      </c>
      <c r="U245" s="12"/>
      <c r="V245" s="12"/>
      <c r="W245" s="12"/>
      <c r="X245" s="12"/>
      <c r="Y245" s="12"/>
      <c r="Z245" s="12"/>
      <c r="AA245" s="12"/>
      <c r="AB245" s="12"/>
      <c r="AC245" s="12"/>
      <c r="AD245" s="12"/>
      <c r="AE245" s="12"/>
      <c r="AR245" s="223" t="s">
        <v>82</v>
      </c>
      <c r="AT245" s="224" t="s">
        <v>74</v>
      </c>
      <c r="AU245" s="224" t="s">
        <v>75</v>
      </c>
      <c r="AY245" s="223" t="s">
        <v>194</v>
      </c>
      <c r="BK245" s="225">
        <f>SUM(BK246:BK263)</f>
        <v>0</v>
      </c>
    </row>
    <row r="246" s="2" customFormat="1" ht="33" customHeight="1">
      <c r="A246" s="39"/>
      <c r="B246" s="40"/>
      <c r="C246" s="228" t="s">
        <v>561</v>
      </c>
      <c r="D246" s="228" t="s">
        <v>196</v>
      </c>
      <c r="E246" s="229" t="s">
        <v>2841</v>
      </c>
      <c r="F246" s="230" t="s">
        <v>2842</v>
      </c>
      <c r="G246" s="231" t="s">
        <v>295</v>
      </c>
      <c r="H246" s="232">
        <v>282</v>
      </c>
      <c r="I246" s="233"/>
      <c r="J246" s="234">
        <f>ROUND(I246*H246,2)</f>
        <v>0</v>
      </c>
      <c r="K246" s="230" t="s">
        <v>1</v>
      </c>
      <c r="L246" s="45"/>
      <c r="M246" s="235" t="s">
        <v>1</v>
      </c>
      <c r="N246" s="236" t="s">
        <v>40</v>
      </c>
      <c r="O246" s="92"/>
      <c r="P246" s="237">
        <f>O246*H246</f>
        <v>0</v>
      </c>
      <c r="Q246" s="237">
        <v>0</v>
      </c>
      <c r="R246" s="237">
        <f>Q246*H246</f>
        <v>0</v>
      </c>
      <c r="S246" s="237">
        <v>0</v>
      </c>
      <c r="T246" s="238">
        <f>S246*H246</f>
        <v>0</v>
      </c>
      <c r="U246" s="39"/>
      <c r="V246" s="39"/>
      <c r="W246" s="39"/>
      <c r="X246" s="39"/>
      <c r="Y246" s="39"/>
      <c r="Z246" s="39"/>
      <c r="AA246" s="39"/>
      <c r="AB246" s="39"/>
      <c r="AC246" s="39"/>
      <c r="AD246" s="39"/>
      <c r="AE246" s="39"/>
      <c r="AR246" s="239" t="s">
        <v>201</v>
      </c>
      <c r="AT246" s="239" t="s">
        <v>196</v>
      </c>
      <c r="AU246" s="239" t="s">
        <v>82</v>
      </c>
      <c r="AY246" s="18" t="s">
        <v>194</v>
      </c>
      <c r="BE246" s="240">
        <f>IF(N246="základní",J246,0)</f>
        <v>0</v>
      </c>
      <c r="BF246" s="240">
        <f>IF(N246="snížená",J246,0)</f>
        <v>0</v>
      </c>
      <c r="BG246" s="240">
        <f>IF(N246="zákl. přenesená",J246,0)</f>
        <v>0</v>
      </c>
      <c r="BH246" s="240">
        <f>IF(N246="sníž. přenesená",J246,0)</f>
        <v>0</v>
      </c>
      <c r="BI246" s="240">
        <f>IF(N246="nulová",J246,0)</f>
        <v>0</v>
      </c>
      <c r="BJ246" s="18" t="s">
        <v>82</v>
      </c>
      <c r="BK246" s="240">
        <f>ROUND(I246*H246,2)</f>
        <v>0</v>
      </c>
      <c r="BL246" s="18" t="s">
        <v>201</v>
      </c>
      <c r="BM246" s="239" t="s">
        <v>2843</v>
      </c>
    </row>
    <row r="247" s="2" customFormat="1">
      <c r="A247" s="39"/>
      <c r="B247" s="40"/>
      <c r="C247" s="41"/>
      <c r="D247" s="243" t="s">
        <v>453</v>
      </c>
      <c r="E247" s="41"/>
      <c r="F247" s="295" t="s">
        <v>2844</v>
      </c>
      <c r="G247" s="41"/>
      <c r="H247" s="41"/>
      <c r="I247" s="296"/>
      <c r="J247" s="41"/>
      <c r="K247" s="41"/>
      <c r="L247" s="45"/>
      <c r="M247" s="297"/>
      <c r="N247" s="298"/>
      <c r="O247" s="92"/>
      <c r="P247" s="92"/>
      <c r="Q247" s="92"/>
      <c r="R247" s="92"/>
      <c r="S247" s="92"/>
      <c r="T247" s="93"/>
      <c r="U247" s="39"/>
      <c r="V247" s="39"/>
      <c r="W247" s="39"/>
      <c r="X247" s="39"/>
      <c r="Y247" s="39"/>
      <c r="Z247" s="39"/>
      <c r="AA247" s="39"/>
      <c r="AB247" s="39"/>
      <c r="AC247" s="39"/>
      <c r="AD247" s="39"/>
      <c r="AE247" s="39"/>
      <c r="AT247" s="18" t="s">
        <v>453</v>
      </c>
      <c r="AU247" s="18" t="s">
        <v>82</v>
      </c>
    </row>
    <row r="248" s="2" customFormat="1" ht="49.05" customHeight="1">
      <c r="A248" s="39"/>
      <c r="B248" s="40"/>
      <c r="C248" s="228" t="s">
        <v>568</v>
      </c>
      <c r="D248" s="228" t="s">
        <v>196</v>
      </c>
      <c r="E248" s="229" t="s">
        <v>2845</v>
      </c>
      <c r="F248" s="230" t="s">
        <v>2846</v>
      </c>
      <c r="G248" s="231" t="s">
        <v>295</v>
      </c>
      <c r="H248" s="232">
        <v>282</v>
      </c>
      <c r="I248" s="233"/>
      <c r="J248" s="234">
        <f>ROUND(I248*H248,2)</f>
        <v>0</v>
      </c>
      <c r="K248" s="230" t="s">
        <v>1</v>
      </c>
      <c r="L248" s="45"/>
      <c r="M248" s="235" t="s">
        <v>1</v>
      </c>
      <c r="N248" s="236" t="s">
        <v>40</v>
      </c>
      <c r="O248" s="92"/>
      <c r="P248" s="237">
        <f>O248*H248</f>
        <v>0</v>
      </c>
      <c r="Q248" s="237">
        <v>0</v>
      </c>
      <c r="R248" s="237">
        <f>Q248*H248</f>
        <v>0</v>
      </c>
      <c r="S248" s="237">
        <v>0</v>
      </c>
      <c r="T248" s="238">
        <f>S248*H248</f>
        <v>0</v>
      </c>
      <c r="U248" s="39"/>
      <c r="V248" s="39"/>
      <c r="W248" s="39"/>
      <c r="X248" s="39"/>
      <c r="Y248" s="39"/>
      <c r="Z248" s="39"/>
      <c r="AA248" s="39"/>
      <c r="AB248" s="39"/>
      <c r="AC248" s="39"/>
      <c r="AD248" s="39"/>
      <c r="AE248" s="39"/>
      <c r="AR248" s="239" t="s">
        <v>201</v>
      </c>
      <c r="AT248" s="239" t="s">
        <v>196</v>
      </c>
      <c r="AU248" s="239" t="s">
        <v>82</v>
      </c>
      <c r="AY248" s="18" t="s">
        <v>194</v>
      </c>
      <c r="BE248" s="240">
        <f>IF(N248="základní",J248,0)</f>
        <v>0</v>
      </c>
      <c r="BF248" s="240">
        <f>IF(N248="snížená",J248,0)</f>
        <v>0</v>
      </c>
      <c r="BG248" s="240">
        <f>IF(N248="zákl. přenesená",J248,0)</f>
        <v>0</v>
      </c>
      <c r="BH248" s="240">
        <f>IF(N248="sníž. přenesená",J248,0)</f>
        <v>0</v>
      </c>
      <c r="BI248" s="240">
        <f>IF(N248="nulová",J248,0)</f>
        <v>0</v>
      </c>
      <c r="BJ248" s="18" t="s">
        <v>82</v>
      </c>
      <c r="BK248" s="240">
        <f>ROUND(I248*H248,2)</f>
        <v>0</v>
      </c>
      <c r="BL248" s="18" t="s">
        <v>201</v>
      </c>
      <c r="BM248" s="239" t="s">
        <v>2847</v>
      </c>
    </row>
    <row r="249" s="2" customFormat="1" ht="37.8" customHeight="1">
      <c r="A249" s="39"/>
      <c r="B249" s="40"/>
      <c r="C249" s="228" t="s">
        <v>596</v>
      </c>
      <c r="D249" s="228" t="s">
        <v>196</v>
      </c>
      <c r="E249" s="229" t="s">
        <v>2848</v>
      </c>
      <c r="F249" s="230" t="s">
        <v>2849</v>
      </c>
      <c r="G249" s="231" t="s">
        <v>295</v>
      </c>
      <c r="H249" s="232">
        <v>282</v>
      </c>
      <c r="I249" s="233"/>
      <c r="J249" s="234">
        <f>ROUND(I249*H249,2)</f>
        <v>0</v>
      </c>
      <c r="K249" s="230" t="s">
        <v>1</v>
      </c>
      <c r="L249" s="45"/>
      <c r="M249" s="235" t="s">
        <v>1</v>
      </c>
      <c r="N249" s="236" t="s">
        <v>40</v>
      </c>
      <c r="O249" s="92"/>
      <c r="P249" s="237">
        <f>O249*H249</f>
        <v>0</v>
      </c>
      <c r="Q249" s="237">
        <v>0</v>
      </c>
      <c r="R249" s="237">
        <f>Q249*H249</f>
        <v>0</v>
      </c>
      <c r="S249" s="237">
        <v>0</v>
      </c>
      <c r="T249" s="238">
        <f>S249*H249</f>
        <v>0</v>
      </c>
      <c r="U249" s="39"/>
      <c r="V249" s="39"/>
      <c r="W249" s="39"/>
      <c r="X249" s="39"/>
      <c r="Y249" s="39"/>
      <c r="Z249" s="39"/>
      <c r="AA249" s="39"/>
      <c r="AB249" s="39"/>
      <c r="AC249" s="39"/>
      <c r="AD249" s="39"/>
      <c r="AE249" s="39"/>
      <c r="AR249" s="239" t="s">
        <v>201</v>
      </c>
      <c r="AT249" s="239" t="s">
        <v>196</v>
      </c>
      <c r="AU249" s="239" t="s">
        <v>82</v>
      </c>
      <c r="AY249" s="18" t="s">
        <v>194</v>
      </c>
      <c r="BE249" s="240">
        <f>IF(N249="základní",J249,0)</f>
        <v>0</v>
      </c>
      <c r="BF249" s="240">
        <f>IF(N249="snížená",J249,0)</f>
        <v>0</v>
      </c>
      <c r="BG249" s="240">
        <f>IF(N249="zákl. přenesená",J249,0)</f>
        <v>0</v>
      </c>
      <c r="BH249" s="240">
        <f>IF(N249="sníž. přenesená",J249,0)</f>
        <v>0</v>
      </c>
      <c r="BI249" s="240">
        <f>IF(N249="nulová",J249,0)</f>
        <v>0</v>
      </c>
      <c r="BJ249" s="18" t="s">
        <v>82</v>
      </c>
      <c r="BK249" s="240">
        <f>ROUND(I249*H249,2)</f>
        <v>0</v>
      </c>
      <c r="BL249" s="18" t="s">
        <v>201</v>
      </c>
      <c r="BM249" s="239" t="s">
        <v>2850</v>
      </c>
    </row>
    <row r="250" s="2" customFormat="1" ht="44.25" customHeight="1">
      <c r="A250" s="39"/>
      <c r="B250" s="40"/>
      <c r="C250" s="228" t="s">
        <v>619</v>
      </c>
      <c r="D250" s="228" t="s">
        <v>196</v>
      </c>
      <c r="E250" s="229" t="s">
        <v>2851</v>
      </c>
      <c r="F250" s="230" t="s">
        <v>2852</v>
      </c>
      <c r="G250" s="231" t="s">
        <v>295</v>
      </c>
      <c r="H250" s="232">
        <v>282</v>
      </c>
      <c r="I250" s="233"/>
      <c r="J250" s="234">
        <f>ROUND(I250*H250,2)</f>
        <v>0</v>
      </c>
      <c r="K250" s="230" t="s">
        <v>1</v>
      </c>
      <c r="L250" s="45"/>
      <c r="M250" s="235" t="s">
        <v>1</v>
      </c>
      <c r="N250" s="236" t="s">
        <v>40</v>
      </c>
      <c r="O250" s="92"/>
      <c r="P250" s="237">
        <f>O250*H250</f>
        <v>0</v>
      </c>
      <c r="Q250" s="237">
        <v>0</v>
      </c>
      <c r="R250" s="237">
        <f>Q250*H250</f>
        <v>0</v>
      </c>
      <c r="S250" s="237">
        <v>0</v>
      </c>
      <c r="T250" s="238">
        <f>S250*H250</f>
        <v>0</v>
      </c>
      <c r="U250" s="39"/>
      <c r="V250" s="39"/>
      <c r="W250" s="39"/>
      <c r="X250" s="39"/>
      <c r="Y250" s="39"/>
      <c r="Z250" s="39"/>
      <c r="AA250" s="39"/>
      <c r="AB250" s="39"/>
      <c r="AC250" s="39"/>
      <c r="AD250" s="39"/>
      <c r="AE250" s="39"/>
      <c r="AR250" s="239" t="s">
        <v>201</v>
      </c>
      <c r="AT250" s="239" t="s">
        <v>196</v>
      </c>
      <c r="AU250" s="239" t="s">
        <v>82</v>
      </c>
      <c r="AY250" s="18" t="s">
        <v>194</v>
      </c>
      <c r="BE250" s="240">
        <f>IF(N250="základní",J250,0)</f>
        <v>0</v>
      </c>
      <c r="BF250" s="240">
        <f>IF(N250="snížená",J250,0)</f>
        <v>0</v>
      </c>
      <c r="BG250" s="240">
        <f>IF(N250="zákl. přenesená",J250,0)</f>
        <v>0</v>
      </c>
      <c r="BH250" s="240">
        <f>IF(N250="sníž. přenesená",J250,0)</f>
        <v>0</v>
      </c>
      <c r="BI250" s="240">
        <f>IF(N250="nulová",J250,0)</f>
        <v>0</v>
      </c>
      <c r="BJ250" s="18" t="s">
        <v>82</v>
      </c>
      <c r="BK250" s="240">
        <f>ROUND(I250*H250,2)</f>
        <v>0</v>
      </c>
      <c r="BL250" s="18" t="s">
        <v>201</v>
      </c>
      <c r="BM250" s="239" t="s">
        <v>2853</v>
      </c>
    </row>
    <row r="251" s="2" customFormat="1" ht="24.15" customHeight="1">
      <c r="A251" s="39"/>
      <c r="B251" s="40"/>
      <c r="C251" s="228" t="s">
        <v>623</v>
      </c>
      <c r="D251" s="228" t="s">
        <v>196</v>
      </c>
      <c r="E251" s="229" t="s">
        <v>2854</v>
      </c>
      <c r="F251" s="230" t="s">
        <v>2855</v>
      </c>
      <c r="G251" s="231" t="s">
        <v>295</v>
      </c>
      <c r="H251" s="232">
        <v>282</v>
      </c>
      <c r="I251" s="233"/>
      <c r="J251" s="234">
        <f>ROUND(I251*H251,2)</f>
        <v>0</v>
      </c>
      <c r="K251" s="230" t="s">
        <v>1</v>
      </c>
      <c r="L251" s="45"/>
      <c r="M251" s="235" t="s">
        <v>1</v>
      </c>
      <c r="N251" s="236" t="s">
        <v>40</v>
      </c>
      <c r="O251" s="92"/>
      <c r="P251" s="237">
        <f>O251*H251</f>
        <v>0</v>
      </c>
      <c r="Q251" s="237">
        <v>0</v>
      </c>
      <c r="R251" s="237">
        <f>Q251*H251</f>
        <v>0</v>
      </c>
      <c r="S251" s="237">
        <v>0</v>
      </c>
      <c r="T251" s="238">
        <f>S251*H251</f>
        <v>0</v>
      </c>
      <c r="U251" s="39"/>
      <c r="V251" s="39"/>
      <c r="W251" s="39"/>
      <c r="X251" s="39"/>
      <c r="Y251" s="39"/>
      <c r="Z251" s="39"/>
      <c r="AA251" s="39"/>
      <c r="AB251" s="39"/>
      <c r="AC251" s="39"/>
      <c r="AD251" s="39"/>
      <c r="AE251" s="39"/>
      <c r="AR251" s="239" t="s">
        <v>201</v>
      </c>
      <c r="AT251" s="239" t="s">
        <v>196</v>
      </c>
      <c r="AU251" s="239" t="s">
        <v>82</v>
      </c>
      <c r="AY251" s="18" t="s">
        <v>194</v>
      </c>
      <c r="BE251" s="240">
        <f>IF(N251="základní",J251,0)</f>
        <v>0</v>
      </c>
      <c r="BF251" s="240">
        <f>IF(N251="snížená",J251,0)</f>
        <v>0</v>
      </c>
      <c r="BG251" s="240">
        <f>IF(N251="zákl. přenesená",J251,0)</f>
        <v>0</v>
      </c>
      <c r="BH251" s="240">
        <f>IF(N251="sníž. přenesená",J251,0)</f>
        <v>0</v>
      </c>
      <c r="BI251" s="240">
        <f>IF(N251="nulová",J251,0)</f>
        <v>0</v>
      </c>
      <c r="BJ251" s="18" t="s">
        <v>82</v>
      </c>
      <c r="BK251" s="240">
        <f>ROUND(I251*H251,2)</f>
        <v>0</v>
      </c>
      <c r="BL251" s="18" t="s">
        <v>201</v>
      </c>
      <c r="BM251" s="239" t="s">
        <v>2856</v>
      </c>
    </row>
    <row r="252" s="2" customFormat="1" ht="24.15" customHeight="1">
      <c r="A252" s="39"/>
      <c r="B252" s="40"/>
      <c r="C252" s="228" t="s">
        <v>627</v>
      </c>
      <c r="D252" s="228" t="s">
        <v>196</v>
      </c>
      <c r="E252" s="229" t="s">
        <v>2857</v>
      </c>
      <c r="F252" s="230" t="s">
        <v>2858</v>
      </c>
      <c r="G252" s="231" t="s">
        <v>295</v>
      </c>
      <c r="H252" s="232">
        <v>282</v>
      </c>
      <c r="I252" s="233"/>
      <c r="J252" s="234">
        <f>ROUND(I252*H252,2)</f>
        <v>0</v>
      </c>
      <c r="K252" s="230" t="s">
        <v>1</v>
      </c>
      <c r="L252" s="45"/>
      <c r="M252" s="235" t="s">
        <v>1</v>
      </c>
      <c r="N252" s="236" t="s">
        <v>40</v>
      </c>
      <c r="O252" s="92"/>
      <c r="P252" s="237">
        <f>O252*H252</f>
        <v>0</v>
      </c>
      <c r="Q252" s="237">
        <v>0</v>
      </c>
      <c r="R252" s="237">
        <f>Q252*H252</f>
        <v>0</v>
      </c>
      <c r="S252" s="237">
        <v>0</v>
      </c>
      <c r="T252" s="238">
        <f>S252*H252</f>
        <v>0</v>
      </c>
      <c r="U252" s="39"/>
      <c r="V252" s="39"/>
      <c r="W252" s="39"/>
      <c r="X252" s="39"/>
      <c r="Y252" s="39"/>
      <c r="Z252" s="39"/>
      <c r="AA252" s="39"/>
      <c r="AB252" s="39"/>
      <c r="AC252" s="39"/>
      <c r="AD252" s="39"/>
      <c r="AE252" s="39"/>
      <c r="AR252" s="239" t="s">
        <v>201</v>
      </c>
      <c r="AT252" s="239" t="s">
        <v>196</v>
      </c>
      <c r="AU252" s="239" t="s">
        <v>82</v>
      </c>
      <c r="AY252" s="18" t="s">
        <v>194</v>
      </c>
      <c r="BE252" s="240">
        <f>IF(N252="základní",J252,0)</f>
        <v>0</v>
      </c>
      <c r="BF252" s="240">
        <f>IF(N252="snížená",J252,0)</f>
        <v>0</v>
      </c>
      <c r="BG252" s="240">
        <f>IF(N252="zákl. přenesená",J252,0)</f>
        <v>0</v>
      </c>
      <c r="BH252" s="240">
        <f>IF(N252="sníž. přenesená",J252,0)</f>
        <v>0</v>
      </c>
      <c r="BI252" s="240">
        <f>IF(N252="nulová",J252,0)</f>
        <v>0</v>
      </c>
      <c r="BJ252" s="18" t="s">
        <v>82</v>
      </c>
      <c r="BK252" s="240">
        <f>ROUND(I252*H252,2)</f>
        <v>0</v>
      </c>
      <c r="BL252" s="18" t="s">
        <v>201</v>
      </c>
      <c r="BM252" s="239" t="s">
        <v>2859</v>
      </c>
    </row>
    <row r="253" s="2" customFormat="1" ht="24.15" customHeight="1">
      <c r="A253" s="39"/>
      <c r="B253" s="40"/>
      <c r="C253" s="228" t="s">
        <v>632</v>
      </c>
      <c r="D253" s="228" t="s">
        <v>196</v>
      </c>
      <c r="E253" s="229" t="s">
        <v>2860</v>
      </c>
      <c r="F253" s="230" t="s">
        <v>2861</v>
      </c>
      <c r="G253" s="231" t="s">
        <v>295</v>
      </c>
      <c r="H253" s="232">
        <v>282</v>
      </c>
      <c r="I253" s="233"/>
      <c r="J253" s="234">
        <f>ROUND(I253*H253,2)</f>
        <v>0</v>
      </c>
      <c r="K253" s="230" t="s">
        <v>1</v>
      </c>
      <c r="L253" s="45"/>
      <c r="M253" s="235" t="s">
        <v>1</v>
      </c>
      <c r="N253" s="236" t="s">
        <v>40</v>
      </c>
      <c r="O253" s="92"/>
      <c r="P253" s="237">
        <f>O253*H253</f>
        <v>0</v>
      </c>
      <c r="Q253" s="237">
        <v>0</v>
      </c>
      <c r="R253" s="237">
        <f>Q253*H253</f>
        <v>0</v>
      </c>
      <c r="S253" s="237">
        <v>0</v>
      </c>
      <c r="T253" s="238">
        <f>S253*H253</f>
        <v>0</v>
      </c>
      <c r="U253" s="39"/>
      <c r="V253" s="39"/>
      <c r="W253" s="39"/>
      <c r="X253" s="39"/>
      <c r="Y253" s="39"/>
      <c r="Z253" s="39"/>
      <c r="AA253" s="39"/>
      <c r="AB253" s="39"/>
      <c r="AC253" s="39"/>
      <c r="AD253" s="39"/>
      <c r="AE253" s="39"/>
      <c r="AR253" s="239" t="s">
        <v>201</v>
      </c>
      <c r="AT253" s="239" t="s">
        <v>196</v>
      </c>
      <c r="AU253" s="239" t="s">
        <v>82</v>
      </c>
      <c r="AY253" s="18" t="s">
        <v>194</v>
      </c>
      <c r="BE253" s="240">
        <f>IF(N253="základní",J253,0)</f>
        <v>0</v>
      </c>
      <c r="BF253" s="240">
        <f>IF(N253="snížená",J253,0)</f>
        <v>0</v>
      </c>
      <c r="BG253" s="240">
        <f>IF(N253="zákl. přenesená",J253,0)</f>
        <v>0</v>
      </c>
      <c r="BH253" s="240">
        <f>IF(N253="sníž. přenesená",J253,0)</f>
        <v>0</v>
      </c>
      <c r="BI253" s="240">
        <f>IF(N253="nulová",J253,0)</f>
        <v>0</v>
      </c>
      <c r="BJ253" s="18" t="s">
        <v>82</v>
      </c>
      <c r="BK253" s="240">
        <f>ROUND(I253*H253,2)</f>
        <v>0</v>
      </c>
      <c r="BL253" s="18" t="s">
        <v>201</v>
      </c>
      <c r="BM253" s="239" t="s">
        <v>2862</v>
      </c>
    </row>
    <row r="254" s="2" customFormat="1" ht="16.5" customHeight="1">
      <c r="A254" s="39"/>
      <c r="B254" s="40"/>
      <c r="C254" s="228" t="s">
        <v>638</v>
      </c>
      <c r="D254" s="228" t="s">
        <v>196</v>
      </c>
      <c r="E254" s="229" t="s">
        <v>2863</v>
      </c>
      <c r="F254" s="230" t="s">
        <v>2864</v>
      </c>
      <c r="G254" s="231" t="s">
        <v>295</v>
      </c>
      <c r="H254" s="232">
        <v>282</v>
      </c>
      <c r="I254" s="233"/>
      <c r="J254" s="234">
        <f>ROUND(I254*H254,2)</f>
        <v>0</v>
      </c>
      <c r="K254" s="230" t="s">
        <v>1</v>
      </c>
      <c r="L254" s="45"/>
      <c r="M254" s="235" t="s">
        <v>1</v>
      </c>
      <c r="N254" s="236" t="s">
        <v>40</v>
      </c>
      <c r="O254" s="92"/>
      <c r="P254" s="237">
        <f>O254*H254</f>
        <v>0</v>
      </c>
      <c r="Q254" s="237">
        <v>0</v>
      </c>
      <c r="R254" s="237">
        <f>Q254*H254</f>
        <v>0</v>
      </c>
      <c r="S254" s="237">
        <v>0</v>
      </c>
      <c r="T254" s="238">
        <f>S254*H254</f>
        <v>0</v>
      </c>
      <c r="U254" s="39"/>
      <c r="V254" s="39"/>
      <c r="W254" s="39"/>
      <c r="X254" s="39"/>
      <c r="Y254" s="39"/>
      <c r="Z254" s="39"/>
      <c r="AA254" s="39"/>
      <c r="AB254" s="39"/>
      <c r="AC254" s="39"/>
      <c r="AD254" s="39"/>
      <c r="AE254" s="39"/>
      <c r="AR254" s="239" t="s">
        <v>201</v>
      </c>
      <c r="AT254" s="239" t="s">
        <v>196</v>
      </c>
      <c r="AU254" s="239" t="s">
        <v>82</v>
      </c>
      <c r="AY254" s="18" t="s">
        <v>194</v>
      </c>
      <c r="BE254" s="240">
        <f>IF(N254="základní",J254,0)</f>
        <v>0</v>
      </c>
      <c r="BF254" s="240">
        <f>IF(N254="snížená",J254,0)</f>
        <v>0</v>
      </c>
      <c r="BG254" s="240">
        <f>IF(N254="zákl. přenesená",J254,0)</f>
        <v>0</v>
      </c>
      <c r="BH254" s="240">
        <f>IF(N254="sníž. přenesená",J254,0)</f>
        <v>0</v>
      </c>
      <c r="BI254" s="240">
        <f>IF(N254="nulová",J254,0)</f>
        <v>0</v>
      </c>
      <c r="BJ254" s="18" t="s">
        <v>82</v>
      </c>
      <c r="BK254" s="240">
        <f>ROUND(I254*H254,2)</f>
        <v>0</v>
      </c>
      <c r="BL254" s="18" t="s">
        <v>201</v>
      </c>
      <c r="BM254" s="239" t="s">
        <v>2865</v>
      </c>
    </row>
    <row r="255" s="2" customFormat="1" ht="24.15" customHeight="1">
      <c r="A255" s="39"/>
      <c r="B255" s="40"/>
      <c r="C255" s="228" t="s">
        <v>647</v>
      </c>
      <c r="D255" s="228" t="s">
        <v>196</v>
      </c>
      <c r="E255" s="229" t="s">
        <v>2866</v>
      </c>
      <c r="F255" s="230" t="s">
        <v>2867</v>
      </c>
      <c r="G255" s="231" t="s">
        <v>295</v>
      </c>
      <c r="H255" s="232">
        <v>282</v>
      </c>
      <c r="I255" s="233"/>
      <c r="J255" s="234">
        <f>ROUND(I255*H255,2)</f>
        <v>0</v>
      </c>
      <c r="K255" s="230" t="s">
        <v>1</v>
      </c>
      <c r="L255" s="45"/>
      <c r="M255" s="235" t="s">
        <v>1</v>
      </c>
      <c r="N255" s="236" t="s">
        <v>40</v>
      </c>
      <c r="O255" s="92"/>
      <c r="P255" s="237">
        <f>O255*H255</f>
        <v>0</v>
      </c>
      <c r="Q255" s="237">
        <v>0</v>
      </c>
      <c r="R255" s="237">
        <f>Q255*H255</f>
        <v>0</v>
      </c>
      <c r="S255" s="237">
        <v>0</v>
      </c>
      <c r="T255" s="238">
        <f>S255*H255</f>
        <v>0</v>
      </c>
      <c r="U255" s="39"/>
      <c r="V255" s="39"/>
      <c r="W255" s="39"/>
      <c r="X255" s="39"/>
      <c r="Y255" s="39"/>
      <c r="Z255" s="39"/>
      <c r="AA255" s="39"/>
      <c r="AB255" s="39"/>
      <c r="AC255" s="39"/>
      <c r="AD255" s="39"/>
      <c r="AE255" s="39"/>
      <c r="AR255" s="239" t="s">
        <v>201</v>
      </c>
      <c r="AT255" s="239" t="s">
        <v>196</v>
      </c>
      <c r="AU255" s="239" t="s">
        <v>82</v>
      </c>
      <c r="AY255" s="18" t="s">
        <v>194</v>
      </c>
      <c r="BE255" s="240">
        <f>IF(N255="základní",J255,0)</f>
        <v>0</v>
      </c>
      <c r="BF255" s="240">
        <f>IF(N255="snížená",J255,0)</f>
        <v>0</v>
      </c>
      <c r="BG255" s="240">
        <f>IF(N255="zákl. přenesená",J255,0)</f>
        <v>0</v>
      </c>
      <c r="BH255" s="240">
        <f>IF(N255="sníž. přenesená",J255,0)</f>
        <v>0</v>
      </c>
      <c r="BI255" s="240">
        <f>IF(N255="nulová",J255,0)</f>
        <v>0</v>
      </c>
      <c r="BJ255" s="18" t="s">
        <v>82</v>
      </c>
      <c r="BK255" s="240">
        <f>ROUND(I255*H255,2)</f>
        <v>0</v>
      </c>
      <c r="BL255" s="18" t="s">
        <v>201</v>
      </c>
      <c r="BM255" s="239" t="s">
        <v>2868</v>
      </c>
    </row>
    <row r="256" s="2" customFormat="1" ht="33" customHeight="1">
      <c r="A256" s="39"/>
      <c r="B256" s="40"/>
      <c r="C256" s="228" t="s">
        <v>534</v>
      </c>
      <c r="D256" s="228" t="s">
        <v>196</v>
      </c>
      <c r="E256" s="229" t="s">
        <v>2869</v>
      </c>
      <c r="F256" s="230" t="s">
        <v>2870</v>
      </c>
      <c r="G256" s="231" t="s">
        <v>295</v>
      </c>
      <c r="H256" s="232">
        <v>3</v>
      </c>
      <c r="I256" s="233"/>
      <c r="J256" s="234">
        <f>ROUND(I256*H256,2)</f>
        <v>0</v>
      </c>
      <c r="K256" s="230" t="s">
        <v>1</v>
      </c>
      <c r="L256" s="45"/>
      <c r="M256" s="235" t="s">
        <v>1</v>
      </c>
      <c r="N256" s="236" t="s">
        <v>40</v>
      </c>
      <c r="O256" s="92"/>
      <c r="P256" s="237">
        <f>O256*H256</f>
        <v>0</v>
      </c>
      <c r="Q256" s="237">
        <v>0</v>
      </c>
      <c r="R256" s="237">
        <f>Q256*H256</f>
        <v>0</v>
      </c>
      <c r="S256" s="237">
        <v>0</v>
      </c>
      <c r="T256" s="238">
        <f>S256*H256</f>
        <v>0</v>
      </c>
      <c r="U256" s="39"/>
      <c r="V256" s="39"/>
      <c r="W256" s="39"/>
      <c r="X256" s="39"/>
      <c r="Y256" s="39"/>
      <c r="Z256" s="39"/>
      <c r="AA256" s="39"/>
      <c r="AB256" s="39"/>
      <c r="AC256" s="39"/>
      <c r="AD256" s="39"/>
      <c r="AE256" s="39"/>
      <c r="AR256" s="239" t="s">
        <v>201</v>
      </c>
      <c r="AT256" s="239" t="s">
        <v>196</v>
      </c>
      <c r="AU256" s="239" t="s">
        <v>82</v>
      </c>
      <c r="AY256" s="18" t="s">
        <v>194</v>
      </c>
      <c r="BE256" s="240">
        <f>IF(N256="základní",J256,0)</f>
        <v>0</v>
      </c>
      <c r="BF256" s="240">
        <f>IF(N256="snížená",J256,0)</f>
        <v>0</v>
      </c>
      <c r="BG256" s="240">
        <f>IF(N256="zákl. přenesená",J256,0)</f>
        <v>0</v>
      </c>
      <c r="BH256" s="240">
        <f>IF(N256="sníž. přenesená",J256,0)</f>
        <v>0</v>
      </c>
      <c r="BI256" s="240">
        <f>IF(N256="nulová",J256,0)</f>
        <v>0</v>
      </c>
      <c r="BJ256" s="18" t="s">
        <v>82</v>
      </c>
      <c r="BK256" s="240">
        <f>ROUND(I256*H256,2)</f>
        <v>0</v>
      </c>
      <c r="BL256" s="18" t="s">
        <v>201</v>
      </c>
      <c r="BM256" s="239" t="s">
        <v>2871</v>
      </c>
    </row>
    <row r="257" s="2" customFormat="1">
      <c r="A257" s="39"/>
      <c r="B257" s="40"/>
      <c r="C257" s="41"/>
      <c r="D257" s="243" t="s">
        <v>453</v>
      </c>
      <c r="E257" s="41"/>
      <c r="F257" s="295" t="s">
        <v>2872</v>
      </c>
      <c r="G257" s="41"/>
      <c r="H257" s="41"/>
      <c r="I257" s="296"/>
      <c r="J257" s="41"/>
      <c r="K257" s="41"/>
      <c r="L257" s="45"/>
      <c r="M257" s="297"/>
      <c r="N257" s="298"/>
      <c r="O257" s="92"/>
      <c r="P257" s="92"/>
      <c r="Q257" s="92"/>
      <c r="R257" s="92"/>
      <c r="S257" s="92"/>
      <c r="T257" s="93"/>
      <c r="U257" s="39"/>
      <c r="V257" s="39"/>
      <c r="W257" s="39"/>
      <c r="X257" s="39"/>
      <c r="Y257" s="39"/>
      <c r="Z257" s="39"/>
      <c r="AA257" s="39"/>
      <c r="AB257" s="39"/>
      <c r="AC257" s="39"/>
      <c r="AD257" s="39"/>
      <c r="AE257" s="39"/>
      <c r="AT257" s="18" t="s">
        <v>453</v>
      </c>
      <c r="AU257" s="18" t="s">
        <v>82</v>
      </c>
    </row>
    <row r="258" s="2" customFormat="1" ht="24.15" customHeight="1">
      <c r="A258" s="39"/>
      <c r="B258" s="40"/>
      <c r="C258" s="228" t="s">
        <v>542</v>
      </c>
      <c r="D258" s="228" t="s">
        <v>196</v>
      </c>
      <c r="E258" s="229" t="s">
        <v>2873</v>
      </c>
      <c r="F258" s="230" t="s">
        <v>2838</v>
      </c>
      <c r="G258" s="231" t="s">
        <v>295</v>
      </c>
      <c r="H258" s="232">
        <v>4</v>
      </c>
      <c r="I258" s="233"/>
      <c r="J258" s="234">
        <f>ROUND(I258*H258,2)</f>
        <v>0</v>
      </c>
      <c r="K258" s="230" t="s">
        <v>1</v>
      </c>
      <c r="L258" s="45"/>
      <c r="M258" s="235" t="s">
        <v>1</v>
      </c>
      <c r="N258" s="236" t="s">
        <v>40</v>
      </c>
      <c r="O258" s="92"/>
      <c r="P258" s="237">
        <f>O258*H258</f>
        <v>0</v>
      </c>
      <c r="Q258" s="237">
        <v>0</v>
      </c>
      <c r="R258" s="237">
        <f>Q258*H258</f>
        <v>0</v>
      </c>
      <c r="S258" s="237">
        <v>0</v>
      </c>
      <c r="T258" s="238">
        <f>S258*H258</f>
        <v>0</v>
      </c>
      <c r="U258" s="39"/>
      <c r="V258" s="39"/>
      <c r="W258" s="39"/>
      <c r="X258" s="39"/>
      <c r="Y258" s="39"/>
      <c r="Z258" s="39"/>
      <c r="AA258" s="39"/>
      <c r="AB258" s="39"/>
      <c r="AC258" s="39"/>
      <c r="AD258" s="39"/>
      <c r="AE258" s="39"/>
      <c r="AR258" s="239" t="s">
        <v>201</v>
      </c>
      <c r="AT258" s="239" t="s">
        <v>196</v>
      </c>
      <c r="AU258" s="239" t="s">
        <v>82</v>
      </c>
      <c r="AY258" s="18" t="s">
        <v>194</v>
      </c>
      <c r="BE258" s="240">
        <f>IF(N258="základní",J258,0)</f>
        <v>0</v>
      </c>
      <c r="BF258" s="240">
        <f>IF(N258="snížená",J258,0)</f>
        <v>0</v>
      </c>
      <c r="BG258" s="240">
        <f>IF(N258="zákl. přenesená",J258,0)</f>
        <v>0</v>
      </c>
      <c r="BH258" s="240">
        <f>IF(N258="sníž. přenesená",J258,0)</f>
        <v>0</v>
      </c>
      <c r="BI258" s="240">
        <f>IF(N258="nulová",J258,0)</f>
        <v>0</v>
      </c>
      <c r="BJ258" s="18" t="s">
        <v>82</v>
      </c>
      <c r="BK258" s="240">
        <f>ROUND(I258*H258,2)</f>
        <v>0</v>
      </c>
      <c r="BL258" s="18" t="s">
        <v>201</v>
      </c>
      <c r="BM258" s="239" t="s">
        <v>2874</v>
      </c>
    </row>
    <row r="259" s="2" customFormat="1">
      <c r="A259" s="39"/>
      <c r="B259" s="40"/>
      <c r="C259" s="41"/>
      <c r="D259" s="243" t="s">
        <v>453</v>
      </c>
      <c r="E259" s="41"/>
      <c r="F259" s="295" t="s">
        <v>2840</v>
      </c>
      <c r="G259" s="41"/>
      <c r="H259" s="41"/>
      <c r="I259" s="296"/>
      <c r="J259" s="41"/>
      <c r="K259" s="41"/>
      <c r="L259" s="45"/>
      <c r="M259" s="297"/>
      <c r="N259" s="298"/>
      <c r="O259" s="92"/>
      <c r="P259" s="92"/>
      <c r="Q259" s="92"/>
      <c r="R259" s="92"/>
      <c r="S259" s="92"/>
      <c r="T259" s="93"/>
      <c r="U259" s="39"/>
      <c r="V259" s="39"/>
      <c r="W259" s="39"/>
      <c r="X259" s="39"/>
      <c r="Y259" s="39"/>
      <c r="Z259" s="39"/>
      <c r="AA259" s="39"/>
      <c r="AB259" s="39"/>
      <c r="AC259" s="39"/>
      <c r="AD259" s="39"/>
      <c r="AE259" s="39"/>
      <c r="AT259" s="18" t="s">
        <v>453</v>
      </c>
      <c r="AU259" s="18" t="s">
        <v>82</v>
      </c>
    </row>
    <row r="260" s="2" customFormat="1" ht="76.35" customHeight="1">
      <c r="A260" s="39"/>
      <c r="B260" s="40"/>
      <c r="C260" s="228" t="s">
        <v>548</v>
      </c>
      <c r="D260" s="228" t="s">
        <v>196</v>
      </c>
      <c r="E260" s="229" t="s">
        <v>2875</v>
      </c>
      <c r="F260" s="230" t="s">
        <v>2751</v>
      </c>
      <c r="G260" s="231" t="s">
        <v>295</v>
      </c>
      <c r="H260" s="232">
        <v>2</v>
      </c>
      <c r="I260" s="233"/>
      <c r="J260" s="234">
        <f>ROUND(I260*H260,2)</f>
        <v>0</v>
      </c>
      <c r="K260" s="230" t="s">
        <v>1</v>
      </c>
      <c r="L260" s="45"/>
      <c r="M260" s="235" t="s">
        <v>1</v>
      </c>
      <c r="N260" s="236" t="s">
        <v>40</v>
      </c>
      <c r="O260" s="92"/>
      <c r="P260" s="237">
        <f>O260*H260</f>
        <v>0</v>
      </c>
      <c r="Q260" s="237">
        <v>0</v>
      </c>
      <c r="R260" s="237">
        <f>Q260*H260</f>
        <v>0</v>
      </c>
      <c r="S260" s="237">
        <v>0</v>
      </c>
      <c r="T260" s="238">
        <f>S260*H260</f>
        <v>0</v>
      </c>
      <c r="U260" s="39"/>
      <c r="V260" s="39"/>
      <c r="W260" s="39"/>
      <c r="X260" s="39"/>
      <c r="Y260" s="39"/>
      <c r="Z260" s="39"/>
      <c r="AA260" s="39"/>
      <c r="AB260" s="39"/>
      <c r="AC260" s="39"/>
      <c r="AD260" s="39"/>
      <c r="AE260" s="39"/>
      <c r="AR260" s="239" t="s">
        <v>201</v>
      </c>
      <c r="AT260" s="239" t="s">
        <v>196</v>
      </c>
      <c r="AU260" s="239" t="s">
        <v>82</v>
      </c>
      <c r="AY260" s="18" t="s">
        <v>194</v>
      </c>
      <c r="BE260" s="240">
        <f>IF(N260="základní",J260,0)</f>
        <v>0</v>
      </c>
      <c r="BF260" s="240">
        <f>IF(N260="snížená",J260,0)</f>
        <v>0</v>
      </c>
      <c r="BG260" s="240">
        <f>IF(N260="zákl. přenesená",J260,0)</f>
        <v>0</v>
      </c>
      <c r="BH260" s="240">
        <f>IF(N260="sníž. přenesená",J260,0)</f>
        <v>0</v>
      </c>
      <c r="BI260" s="240">
        <f>IF(N260="nulová",J260,0)</f>
        <v>0</v>
      </c>
      <c r="BJ260" s="18" t="s">
        <v>82</v>
      </c>
      <c r="BK260" s="240">
        <f>ROUND(I260*H260,2)</f>
        <v>0</v>
      </c>
      <c r="BL260" s="18" t="s">
        <v>201</v>
      </c>
      <c r="BM260" s="239" t="s">
        <v>2876</v>
      </c>
    </row>
    <row r="261" s="2" customFormat="1">
      <c r="A261" s="39"/>
      <c r="B261" s="40"/>
      <c r="C261" s="41"/>
      <c r="D261" s="243" t="s">
        <v>453</v>
      </c>
      <c r="E261" s="41"/>
      <c r="F261" s="295" t="s">
        <v>2753</v>
      </c>
      <c r="G261" s="41"/>
      <c r="H261" s="41"/>
      <c r="I261" s="296"/>
      <c r="J261" s="41"/>
      <c r="K261" s="41"/>
      <c r="L261" s="45"/>
      <c r="M261" s="297"/>
      <c r="N261" s="298"/>
      <c r="O261" s="92"/>
      <c r="P261" s="92"/>
      <c r="Q261" s="92"/>
      <c r="R261" s="92"/>
      <c r="S261" s="92"/>
      <c r="T261" s="93"/>
      <c r="U261" s="39"/>
      <c r="V261" s="39"/>
      <c r="W261" s="39"/>
      <c r="X261" s="39"/>
      <c r="Y261" s="39"/>
      <c r="Z261" s="39"/>
      <c r="AA261" s="39"/>
      <c r="AB261" s="39"/>
      <c r="AC261" s="39"/>
      <c r="AD261" s="39"/>
      <c r="AE261" s="39"/>
      <c r="AT261" s="18" t="s">
        <v>453</v>
      </c>
      <c r="AU261" s="18" t="s">
        <v>82</v>
      </c>
    </row>
    <row r="262" s="2" customFormat="1" ht="37.8" customHeight="1">
      <c r="A262" s="39"/>
      <c r="B262" s="40"/>
      <c r="C262" s="228" t="s">
        <v>553</v>
      </c>
      <c r="D262" s="228" t="s">
        <v>196</v>
      </c>
      <c r="E262" s="229" t="s">
        <v>2877</v>
      </c>
      <c r="F262" s="230" t="s">
        <v>2878</v>
      </c>
      <c r="G262" s="231" t="s">
        <v>295</v>
      </c>
      <c r="H262" s="232">
        <v>5</v>
      </c>
      <c r="I262" s="233"/>
      <c r="J262" s="234">
        <f>ROUND(I262*H262,2)</f>
        <v>0</v>
      </c>
      <c r="K262" s="230" t="s">
        <v>1</v>
      </c>
      <c r="L262" s="45"/>
      <c r="M262" s="235" t="s">
        <v>1</v>
      </c>
      <c r="N262" s="236" t="s">
        <v>40</v>
      </c>
      <c r="O262" s="92"/>
      <c r="P262" s="237">
        <f>O262*H262</f>
        <v>0</v>
      </c>
      <c r="Q262" s="237">
        <v>0</v>
      </c>
      <c r="R262" s="237">
        <f>Q262*H262</f>
        <v>0</v>
      </c>
      <c r="S262" s="237">
        <v>0</v>
      </c>
      <c r="T262" s="238">
        <f>S262*H262</f>
        <v>0</v>
      </c>
      <c r="U262" s="39"/>
      <c r="V262" s="39"/>
      <c r="W262" s="39"/>
      <c r="X262" s="39"/>
      <c r="Y262" s="39"/>
      <c r="Z262" s="39"/>
      <c r="AA262" s="39"/>
      <c r="AB262" s="39"/>
      <c r="AC262" s="39"/>
      <c r="AD262" s="39"/>
      <c r="AE262" s="39"/>
      <c r="AR262" s="239" t="s">
        <v>201</v>
      </c>
      <c r="AT262" s="239" t="s">
        <v>196</v>
      </c>
      <c r="AU262" s="239" t="s">
        <v>82</v>
      </c>
      <c r="AY262" s="18" t="s">
        <v>194</v>
      </c>
      <c r="BE262" s="240">
        <f>IF(N262="základní",J262,0)</f>
        <v>0</v>
      </c>
      <c r="BF262" s="240">
        <f>IF(N262="snížená",J262,0)</f>
        <v>0</v>
      </c>
      <c r="BG262" s="240">
        <f>IF(N262="zákl. přenesená",J262,0)</f>
        <v>0</v>
      </c>
      <c r="BH262" s="240">
        <f>IF(N262="sníž. přenesená",J262,0)</f>
        <v>0</v>
      </c>
      <c r="BI262" s="240">
        <f>IF(N262="nulová",J262,0)</f>
        <v>0</v>
      </c>
      <c r="BJ262" s="18" t="s">
        <v>82</v>
      </c>
      <c r="BK262" s="240">
        <f>ROUND(I262*H262,2)</f>
        <v>0</v>
      </c>
      <c r="BL262" s="18" t="s">
        <v>201</v>
      </c>
      <c r="BM262" s="239" t="s">
        <v>2879</v>
      </c>
    </row>
    <row r="263" s="2" customFormat="1">
      <c r="A263" s="39"/>
      <c r="B263" s="40"/>
      <c r="C263" s="41"/>
      <c r="D263" s="243" t="s">
        <v>453</v>
      </c>
      <c r="E263" s="41"/>
      <c r="F263" s="295" t="s">
        <v>2880</v>
      </c>
      <c r="G263" s="41"/>
      <c r="H263" s="41"/>
      <c r="I263" s="296"/>
      <c r="J263" s="41"/>
      <c r="K263" s="41"/>
      <c r="L263" s="45"/>
      <c r="M263" s="297"/>
      <c r="N263" s="298"/>
      <c r="O263" s="92"/>
      <c r="P263" s="92"/>
      <c r="Q263" s="92"/>
      <c r="R263" s="92"/>
      <c r="S263" s="92"/>
      <c r="T263" s="93"/>
      <c r="U263" s="39"/>
      <c r="V263" s="39"/>
      <c r="W263" s="39"/>
      <c r="X263" s="39"/>
      <c r="Y263" s="39"/>
      <c r="Z263" s="39"/>
      <c r="AA263" s="39"/>
      <c r="AB263" s="39"/>
      <c r="AC263" s="39"/>
      <c r="AD263" s="39"/>
      <c r="AE263" s="39"/>
      <c r="AT263" s="18" t="s">
        <v>453</v>
      </c>
      <c r="AU263" s="18" t="s">
        <v>82</v>
      </c>
    </row>
    <row r="264" s="12" customFormat="1" ht="25.92" customHeight="1">
      <c r="A264" s="12"/>
      <c r="B264" s="212"/>
      <c r="C264" s="213"/>
      <c r="D264" s="214" t="s">
        <v>74</v>
      </c>
      <c r="E264" s="215" t="s">
        <v>2147</v>
      </c>
      <c r="F264" s="215" t="s">
        <v>2148</v>
      </c>
      <c r="G264" s="213"/>
      <c r="H264" s="213"/>
      <c r="I264" s="216"/>
      <c r="J264" s="217">
        <f>BK264</f>
        <v>0</v>
      </c>
      <c r="K264" s="213"/>
      <c r="L264" s="218"/>
      <c r="M264" s="219"/>
      <c r="N264" s="220"/>
      <c r="O264" s="220"/>
      <c r="P264" s="221">
        <f>SUM(P265:P268)</f>
        <v>0</v>
      </c>
      <c r="Q264" s="220"/>
      <c r="R264" s="221">
        <f>SUM(R265:R268)</f>
        <v>0</v>
      </c>
      <c r="S264" s="220"/>
      <c r="T264" s="222">
        <f>SUM(T265:T268)</f>
        <v>0</v>
      </c>
      <c r="U264" s="12"/>
      <c r="V264" s="12"/>
      <c r="W264" s="12"/>
      <c r="X264" s="12"/>
      <c r="Y264" s="12"/>
      <c r="Z264" s="12"/>
      <c r="AA264" s="12"/>
      <c r="AB264" s="12"/>
      <c r="AC264" s="12"/>
      <c r="AD264" s="12"/>
      <c r="AE264" s="12"/>
      <c r="AR264" s="223" t="s">
        <v>82</v>
      </c>
      <c r="AT264" s="224" t="s">
        <v>74</v>
      </c>
      <c r="AU264" s="224" t="s">
        <v>75</v>
      </c>
      <c r="AY264" s="223" t="s">
        <v>194</v>
      </c>
      <c r="BK264" s="225">
        <f>SUM(BK265:BK268)</f>
        <v>0</v>
      </c>
    </row>
    <row r="265" s="2" customFormat="1" ht="49.05" customHeight="1">
      <c r="A265" s="39"/>
      <c r="B265" s="40"/>
      <c r="C265" s="228" t="s">
        <v>653</v>
      </c>
      <c r="D265" s="228" t="s">
        <v>196</v>
      </c>
      <c r="E265" s="229" t="s">
        <v>2881</v>
      </c>
      <c r="F265" s="230" t="s">
        <v>2882</v>
      </c>
      <c r="G265" s="231" t="s">
        <v>295</v>
      </c>
      <c r="H265" s="232">
        <v>1</v>
      </c>
      <c r="I265" s="233"/>
      <c r="J265" s="234">
        <f>ROUND(I265*H265,2)</f>
        <v>0</v>
      </c>
      <c r="K265" s="230" t="s">
        <v>1</v>
      </c>
      <c r="L265" s="45"/>
      <c r="M265" s="235" t="s">
        <v>1</v>
      </c>
      <c r="N265" s="236" t="s">
        <v>40</v>
      </c>
      <c r="O265" s="92"/>
      <c r="P265" s="237">
        <f>O265*H265</f>
        <v>0</v>
      </c>
      <c r="Q265" s="237">
        <v>0</v>
      </c>
      <c r="R265" s="237">
        <f>Q265*H265</f>
        <v>0</v>
      </c>
      <c r="S265" s="237">
        <v>0</v>
      </c>
      <c r="T265" s="238">
        <f>S265*H265</f>
        <v>0</v>
      </c>
      <c r="U265" s="39"/>
      <c r="V265" s="39"/>
      <c r="W265" s="39"/>
      <c r="X265" s="39"/>
      <c r="Y265" s="39"/>
      <c r="Z265" s="39"/>
      <c r="AA265" s="39"/>
      <c r="AB265" s="39"/>
      <c r="AC265" s="39"/>
      <c r="AD265" s="39"/>
      <c r="AE265" s="39"/>
      <c r="AR265" s="239" t="s">
        <v>201</v>
      </c>
      <c r="AT265" s="239" t="s">
        <v>196</v>
      </c>
      <c r="AU265" s="239" t="s">
        <v>82</v>
      </c>
      <c r="AY265" s="18" t="s">
        <v>194</v>
      </c>
      <c r="BE265" s="240">
        <f>IF(N265="základní",J265,0)</f>
        <v>0</v>
      </c>
      <c r="BF265" s="240">
        <f>IF(N265="snížená",J265,0)</f>
        <v>0</v>
      </c>
      <c r="BG265" s="240">
        <f>IF(N265="zákl. přenesená",J265,0)</f>
        <v>0</v>
      </c>
      <c r="BH265" s="240">
        <f>IF(N265="sníž. přenesená",J265,0)</f>
        <v>0</v>
      </c>
      <c r="BI265" s="240">
        <f>IF(N265="nulová",J265,0)</f>
        <v>0</v>
      </c>
      <c r="BJ265" s="18" t="s">
        <v>82</v>
      </c>
      <c r="BK265" s="240">
        <f>ROUND(I265*H265,2)</f>
        <v>0</v>
      </c>
      <c r="BL265" s="18" t="s">
        <v>201</v>
      </c>
      <c r="BM265" s="239" t="s">
        <v>2883</v>
      </c>
    </row>
    <row r="266" s="2" customFormat="1">
      <c r="A266" s="39"/>
      <c r="B266" s="40"/>
      <c r="C266" s="41"/>
      <c r="D266" s="243" t="s">
        <v>453</v>
      </c>
      <c r="E266" s="41"/>
      <c r="F266" s="295" t="s">
        <v>2884</v>
      </c>
      <c r="G266" s="41"/>
      <c r="H266" s="41"/>
      <c r="I266" s="296"/>
      <c r="J266" s="41"/>
      <c r="K266" s="41"/>
      <c r="L266" s="45"/>
      <c r="M266" s="297"/>
      <c r="N266" s="298"/>
      <c r="O266" s="92"/>
      <c r="P266" s="92"/>
      <c r="Q266" s="92"/>
      <c r="R266" s="92"/>
      <c r="S266" s="92"/>
      <c r="T266" s="93"/>
      <c r="U266" s="39"/>
      <c r="V266" s="39"/>
      <c r="W266" s="39"/>
      <c r="X266" s="39"/>
      <c r="Y266" s="39"/>
      <c r="Z266" s="39"/>
      <c r="AA266" s="39"/>
      <c r="AB266" s="39"/>
      <c r="AC266" s="39"/>
      <c r="AD266" s="39"/>
      <c r="AE266" s="39"/>
      <c r="AT266" s="18" t="s">
        <v>453</v>
      </c>
      <c r="AU266" s="18" t="s">
        <v>82</v>
      </c>
    </row>
    <row r="267" s="2" customFormat="1" ht="24.15" customHeight="1">
      <c r="A267" s="39"/>
      <c r="B267" s="40"/>
      <c r="C267" s="228" t="s">
        <v>659</v>
      </c>
      <c r="D267" s="228" t="s">
        <v>196</v>
      </c>
      <c r="E267" s="229" t="s">
        <v>2885</v>
      </c>
      <c r="F267" s="230" t="s">
        <v>2694</v>
      </c>
      <c r="G267" s="231" t="s">
        <v>295</v>
      </c>
      <c r="H267" s="232">
        <v>2</v>
      </c>
      <c r="I267" s="233"/>
      <c r="J267" s="234">
        <f>ROUND(I267*H267,2)</f>
        <v>0</v>
      </c>
      <c r="K267" s="230" t="s">
        <v>1</v>
      </c>
      <c r="L267" s="45"/>
      <c r="M267" s="235" t="s">
        <v>1</v>
      </c>
      <c r="N267" s="236" t="s">
        <v>40</v>
      </c>
      <c r="O267" s="92"/>
      <c r="P267" s="237">
        <f>O267*H267</f>
        <v>0</v>
      </c>
      <c r="Q267" s="237">
        <v>0</v>
      </c>
      <c r="R267" s="237">
        <f>Q267*H267</f>
        <v>0</v>
      </c>
      <c r="S267" s="237">
        <v>0</v>
      </c>
      <c r="T267" s="238">
        <f>S267*H267</f>
        <v>0</v>
      </c>
      <c r="U267" s="39"/>
      <c r="V267" s="39"/>
      <c r="W267" s="39"/>
      <c r="X267" s="39"/>
      <c r="Y267" s="39"/>
      <c r="Z267" s="39"/>
      <c r="AA267" s="39"/>
      <c r="AB267" s="39"/>
      <c r="AC267" s="39"/>
      <c r="AD267" s="39"/>
      <c r="AE267" s="39"/>
      <c r="AR267" s="239" t="s">
        <v>201</v>
      </c>
      <c r="AT267" s="239" t="s">
        <v>196</v>
      </c>
      <c r="AU267" s="239" t="s">
        <v>82</v>
      </c>
      <c r="AY267" s="18" t="s">
        <v>194</v>
      </c>
      <c r="BE267" s="240">
        <f>IF(N267="základní",J267,0)</f>
        <v>0</v>
      </c>
      <c r="BF267" s="240">
        <f>IF(N267="snížená",J267,0)</f>
        <v>0</v>
      </c>
      <c r="BG267" s="240">
        <f>IF(N267="zákl. přenesená",J267,0)</f>
        <v>0</v>
      </c>
      <c r="BH267" s="240">
        <f>IF(N267="sníž. přenesená",J267,0)</f>
        <v>0</v>
      </c>
      <c r="BI267" s="240">
        <f>IF(N267="nulová",J267,0)</f>
        <v>0</v>
      </c>
      <c r="BJ267" s="18" t="s">
        <v>82</v>
      </c>
      <c r="BK267" s="240">
        <f>ROUND(I267*H267,2)</f>
        <v>0</v>
      </c>
      <c r="BL267" s="18" t="s">
        <v>201</v>
      </c>
      <c r="BM267" s="239" t="s">
        <v>2886</v>
      </c>
    </row>
    <row r="268" s="2" customFormat="1">
      <c r="A268" s="39"/>
      <c r="B268" s="40"/>
      <c r="C268" s="41"/>
      <c r="D268" s="243" t="s">
        <v>453</v>
      </c>
      <c r="E268" s="41"/>
      <c r="F268" s="295" t="s">
        <v>2696</v>
      </c>
      <c r="G268" s="41"/>
      <c r="H268" s="41"/>
      <c r="I268" s="296"/>
      <c r="J268" s="41"/>
      <c r="K268" s="41"/>
      <c r="L268" s="45"/>
      <c r="M268" s="297"/>
      <c r="N268" s="298"/>
      <c r="O268" s="92"/>
      <c r="P268" s="92"/>
      <c r="Q268" s="92"/>
      <c r="R268" s="92"/>
      <c r="S268" s="92"/>
      <c r="T268" s="93"/>
      <c r="U268" s="39"/>
      <c r="V268" s="39"/>
      <c r="W268" s="39"/>
      <c r="X268" s="39"/>
      <c r="Y268" s="39"/>
      <c r="Z268" s="39"/>
      <c r="AA268" s="39"/>
      <c r="AB268" s="39"/>
      <c r="AC268" s="39"/>
      <c r="AD268" s="39"/>
      <c r="AE268" s="39"/>
      <c r="AT268" s="18" t="s">
        <v>453</v>
      </c>
      <c r="AU268" s="18" t="s">
        <v>82</v>
      </c>
    </row>
    <row r="269" s="12" customFormat="1" ht="25.92" customHeight="1">
      <c r="A269" s="12"/>
      <c r="B269" s="212"/>
      <c r="C269" s="213"/>
      <c r="D269" s="214" t="s">
        <v>74</v>
      </c>
      <c r="E269" s="215" t="s">
        <v>1802</v>
      </c>
      <c r="F269" s="215" t="s">
        <v>1803</v>
      </c>
      <c r="G269" s="213"/>
      <c r="H269" s="213"/>
      <c r="I269" s="216"/>
      <c r="J269" s="217">
        <f>BK269</f>
        <v>0</v>
      </c>
      <c r="K269" s="213"/>
      <c r="L269" s="218"/>
      <c r="M269" s="219"/>
      <c r="N269" s="220"/>
      <c r="O269" s="220"/>
      <c r="P269" s="221">
        <f>SUM(P270:P271)</f>
        <v>0</v>
      </c>
      <c r="Q269" s="220"/>
      <c r="R269" s="221">
        <f>SUM(R270:R271)</f>
        <v>0</v>
      </c>
      <c r="S269" s="220"/>
      <c r="T269" s="222">
        <f>SUM(T270:T271)</f>
        <v>0</v>
      </c>
      <c r="U269" s="12"/>
      <c r="V269" s="12"/>
      <c r="W269" s="12"/>
      <c r="X269" s="12"/>
      <c r="Y269" s="12"/>
      <c r="Z269" s="12"/>
      <c r="AA269" s="12"/>
      <c r="AB269" s="12"/>
      <c r="AC269" s="12"/>
      <c r="AD269" s="12"/>
      <c r="AE269" s="12"/>
      <c r="AR269" s="223" t="s">
        <v>82</v>
      </c>
      <c r="AT269" s="224" t="s">
        <v>74</v>
      </c>
      <c r="AU269" s="224" t="s">
        <v>75</v>
      </c>
      <c r="AY269" s="223" t="s">
        <v>194</v>
      </c>
      <c r="BK269" s="225">
        <f>SUM(BK270:BK271)</f>
        <v>0</v>
      </c>
    </row>
    <row r="270" s="2" customFormat="1" ht="16.5" customHeight="1">
      <c r="A270" s="39"/>
      <c r="B270" s="40"/>
      <c r="C270" s="228" t="s">
        <v>679</v>
      </c>
      <c r="D270" s="228" t="s">
        <v>196</v>
      </c>
      <c r="E270" s="229" t="s">
        <v>2887</v>
      </c>
      <c r="F270" s="230" t="s">
        <v>1809</v>
      </c>
      <c r="G270" s="231" t="s">
        <v>295</v>
      </c>
      <c r="H270" s="232">
        <v>3</v>
      </c>
      <c r="I270" s="233"/>
      <c r="J270" s="234">
        <f>ROUND(I270*H270,2)</f>
        <v>0</v>
      </c>
      <c r="K270" s="230" t="s">
        <v>1</v>
      </c>
      <c r="L270" s="45"/>
      <c r="M270" s="235" t="s">
        <v>1</v>
      </c>
      <c r="N270" s="236" t="s">
        <v>40</v>
      </c>
      <c r="O270" s="92"/>
      <c r="P270" s="237">
        <f>O270*H270</f>
        <v>0</v>
      </c>
      <c r="Q270" s="237">
        <v>0</v>
      </c>
      <c r="R270" s="237">
        <f>Q270*H270</f>
        <v>0</v>
      </c>
      <c r="S270" s="237">
        <v>0</v>
      </c>
      <c r="T270" s="238">
        <f>S270*H270</f>
        <v>0</v>
      </c>
      <c r="U270" s="39"/>
      <c r="V270" s="39"/>
      <c r="W270" s="39"/>
      <c r="X270" s="39"/>
      <c r="Y270" s="39"/>
      <c r="Z270" s="39"/>
      <c r="AA270" s="39"/>
      <c r="AB270" s="39"/>
      <c r="AC270" s="39"/>
      <c r="AD270" s="39"/>
      <c r="AE270" s="39"/>
      <c r="AR270" s="239" t="s">
        <v>201</v>
      </c>
      <c r="AT270" s="239" t="s">
        <v>196</v>
      </c>
      <c r="AU270" s="239" t="s">
        <v>82</v>
      </c>
      <c r="AY270" s="18" t="s">
        <v>194</v>
      </c>
      <c r="BE270" s="240">
        <f>IF(N270="základní",J270,0)</f>
        <v>0</v>
      </c>
      <c r="BF270" s="240">
        <f>IF(N270="snížená",J270,0)</f>
        <v>0</v>
      </c>
      <c r="BG270" s="240">
        <f>IF(N270="zákl. přenesená",J270,0)</f>
        <v>0</v>
      </c>
      <c r="BH270" s="240">
        <f>IF(N270="sníž. přenesená",J270,0)</f>
        <v>0</v>
      </c>
      <c r="BI270" s="240">
        <f>IF(N270="nulová",J270,0)</f>
        <v>0</v>
      </c>
      <c r="BJ270" s="18" t="s">
        <v>82</v>
      </c>
      <c r="BK270" s="240">
        <f>ROUND(I270*H270,2)</f>
        <v>0</v>
      </c>
      <c r="BL270" s="18" t="s">
        <v>201</v>
      </c>
      <c r="BM270" s="239" t="s">
        <v>2888</v>
      </c>
    </row>
    <row r="271" s="2" customFormat="1">
      <c r="A271" s="39"/>
      <c r="B271" s="40"/>
      <c r="C271" s="41"/>
      <c r="D271" s="243" t="s">
        <v>453</v>
      </c>
      <c r="E271" s="41"/>
      <c r="F271" s="295" t="s">
        <v>2889</v>
      </c>
      <c r="G271" s="41"/>
      <c r="H271" s="41"/>
      <c r="I271" s="296"/>
      <c r="J271" s="41"/>
      <c r="K271" s="41"/>
      <c r="L271" s="45"/>
      <c r="M271" s="297"/>
      <c r="N271" s="298"/>
      <c r="O271" s="92"/>
      <c r="P271" s="92"/>
      <c r="Q271" s="92"/>
      <c r="R271" s="92"/>
      <c r="S271" s="92"/>
      <c r="T271" s="93"/>
      <c r="U271" s="39"/>
      <c r="V271" s="39"/>
      <c r="W271" s="39"/>
      <c r="X271" s="39"/>
      <c r="Y271" s="39"/>
      <c r="Z271" s="39"/>
      <c r="AA271" s="39"/>
      <c r="AB271" s="39"/>
      <c r="AC271" s="39"/>
      <c r="AD271" s="39"/>
      <c r="AE271" s="39"/>
      <c r="AT271" s="18" t="s">
        <v>453</v>
      </c>
      <c r="AU271" s="18" t="s">
        <v>82</v>
      </c>
    </row>
    <row r="272" s="12" customFormat="1" ht="25.92" customHeight="1">
      <c r="A272" s="12"/>
      <c r="B272" s="212"/>
      <c r="C272" s="213"/>
      <c r="D272" s="214" t="s">
        <v>74</v>
      </c>
      <c r="E272" s="215" t="s">
        <v>2890</v>
      </c>
      <c r="F272" s="215" t="s">
        <v>2891</v>
      </c>
      <c r="G272" s="213"/>
      <c r="H272" s="213"/>
      <c r="I272" s="216"/>
      <c r="J272" s="217">
        <f>BK272</f>
        <v>0</v>
      </c>
      <c r="K272" s="213"/>
      <c r="L272" s="218"/>
      <c r="M272" s="219"/>
      <c r="N272" s="220"/>
      <c r="O272" s="220"/>
      <c r="P272" s="221">
        <f>SUM(P273:P274)</f>
        <v>0</v>
      </c>
      <c r="Q272" s="220"/>
      <c r="R272" s="221">
        <f>SUM(R273:R274)</f>
        <v>0</v>
      </c>
      <c r="S272" s="220"/>
      <c r="T272" s="222">
        <f>SUM(T273:T274)</f>
        <v>0</v>
      </c>
      <c r="U272" s="12"/>
      <c r="V272" s="12"/>
      <c r="W272" s="12"/>
      <c r="X272" s="12"/>
      <c r="Y272" s="12"/>
      <c r="Z272" s="12"/>
      <c r="AA272" s="12"/>
      <c r="AB272" s="12"/>
      <c r="AC272" s="12"/>
      <c r="AD272" s="12"/>
      <c r="AE272" s="12"/>
      <c r="AR272" s="223" t="s">
        <v>82</v>
      </c>
      <c r="AT272" s="224" t="s">
        <v>74</v>
      </c>
      <c r="AU272" s="224" t="s">
        <v>75</v>
      </c>
      <c r="AY272" s="223" t="s">
        <v>194</v>
      </c>
      <c r="BK272" s="225">
        <f>SUM(BK273:BK274)</f>
        <v>0</v>
      </c>
    </row>
    <row r="273" s="2" customFormat="1" ht="16.5" customHeight="1">
      <c r="A273" s="39"/>
      <c r="B273" s="40"/>
      <c r="C273" s="228" t="s">
        <v>683</v>
      </c>
      <c r="D273" s="228" t="s">
        <v>196</v>
      </c>
      <c r="E273" s="229" t="s">
        <v>2892</v>
      </c>
      <c r="F273" s="230" t="s">
        <v>1809</v>
      </c>
      <c r="G273" s="231" t="s">
        <v>295</v>
      </c>
      <c r="H273" s="232">
        <v>1</v>
      </c>
      <c r="I273" s="233"/>
      <c r="J273" s="234">
        <f>ROUND(I273*H273,2)</f>
        <v>0</v>
      </c>
      <c r="K273" s="230" t="s">
        <v>1</v>
      </c>
      <c r="L273" s="45"/>
      <c r="M273" s="235" t="s">
        <v>1</v>
      </c>
      <c r="N273" s="236" t="s">
        <v>40</v>
      </c>
      <c r="O273" s="92"/>
      <c r="P273" s="237">
        <f>O273*H273</f>
        <v>0</v>
      </c>
      <c r="Q273" s="237">
        <v>0</v>
      </c>
      <c r="R273" s="237">
        <f>Q273*H273</f>
        <v>0</v>
      </c>
      <c r="S273" s="237">
        <v>0</v>
      </c>
      <c r="T273" s="238">
        <f>S273*H273</f>
        <v>0</v>
      </c>
      <c r="U273" s="39"/>
      <c r="V273" s="39"/>
      <c r="W273" s="39"/>
      <c r="X273" s="39"/>
      <c r="Y273" s="39"/>
      <c r="Z273" s="39"/>
      <c r="AA273" s="39"/>
      <c r="AB273" s="39"/>
      <c r="AC273" s="39"/>
      <c r="AD273" s="39"/>
      <c r="AE273" s="39"/>
      <c r="AR273" s="239" t="s">
        <v>201</v>
      </c>
      <c r="AT273" s="239" t="s">
        <v>196</v>
      </c>
      <c r="AU273" s="239" t="s">
        <v>82</v>
      </c>
      <c r="AY273" s="18" t="s">
        <v>194</v>
      </c>
      <c r="BE273" s="240">
        <f>IF(N273="základní",J273,0)</f>
        <v>0</v>
      </c>
      <c r="BF273" s="240">
        <f>IF(N273="snížená",J273,0)</f>
        <v>0</v>
      </c>
      <c r="BG273" s="240">
        <f>IF(N273="zákl. přenesená",J273,0)</f>
        <v>0</v>
      </c>
      <c r="BH273" s="240">
        <f>IF(N273="sníž. přenesená",J273,0)</f>
        <v>0</v>
      </c>
      <c r="BI273" s="240">
        <f>IF(N273="nulová",J273,0)</f>
        <v>0</v>
      </c>
      <c r="BJ273" s="18" t="s">
        <v>82</v>
      </c>
      <c r="BK273" s="240">
        <f>ROUND(I273*H273,2)</f>
        <v>0</v>
      </c>
      <c r="BL273" s="18" t="s">
        <v>201</v>
      </c>
      <c r="BM273" s="239" t="s">
        <v>2893</v>
      </c>
    </row>
    <row r="274" s="2" customFormat="1">
      <c r="A274" s="39"/>
      <c r="B274" s="40"/>
      <c r="C274" s="41"/>
      <c r="D274" s="243" t="s">
        <v>453</v>
      </c>
      <c r="E274" s="41"/>
      <c r="F274" s="295" t="s">
        <v>2894</v>
      </c>
      <c r="G274" s="41"/>
      <c r="H274" s="41"/>
      <c r="I274" s="296"/>
      <c r="J274" s="41"/>
      <c r="K274" s="41"/>
      <c r="L274" s="45"/>
      <c r="M274" s="297"/>
      <c r="N274" s="298"/>
      <c r="O274" s="92"/>
      <c r="P274" s="92"/>
      <c r="Q274" s="92"/>
      <c r="R274" s="92"/>
      <c r="S274" s="92"/>
      <c r="T274" s="93"/>
      <c r="U274" s="39"/>
      <c r="V274" s="39"/>
      <c r="W274" s="39"/>
      <c r="X274" s="39"/>
      <c r="Y274" s="39"/>
      <c r="Z274" s="39"/>
      <c r="AA274" s="39"/>
      <c r="AB274" s="39"/>
      <c r="AC274" s="39"/>
      <c r="AD274" s="39"/>
      <c r="AE274" s="39"/>
      <c r="AT274" s="18" t="s">
        <v>453</v>
      </c>
      <c r="AU274" s="18" t="s">
        <v>82</v>
      </c>
    </row>
    <row r="275" s="12" customFormat="1" ht="25.92" customHeight="1">
      <c r="A275" s="12"/>
      <c r="B275" s="212"/>
      <c r="C275" s="213"/>
      <c r="D275" s="214" t="s">
        <v>74</v>
      </c>
      <c r="E275" s="215" t="s">
        <v>1864</v>
      </c>
      <c r="F275" s="215" t="s">
        <v>1865</v>
      </c>
      <c r="G275" s="213"/>
      <c r="H275" s="213"/>
      <c r="I275" s="216"/>
      <c r="J275" s="217">
        <f>BK275</f>
        <v>0</v>
      </c>
      <c r="K275" s="213"/>
      <c r="L275" s="218"/>
      <c r="M275" s="219"/>
      <c r="N275" s="220"/>
      <c r="O275" s="220"/>
      <c r="P275" s="221">
        <f>SUM(P276:P277)</f>
        <v>0</v>
      </c>
      <c r="Q275" s="220"/>
      <c r="R275" s="221">
        <f>SUM(R276:R277)</f>
        <v>0</v>
      </c>
      <c r="S275" s="220"/>
      <c r="T275" s="222">
        <f>SUM(T276:T277)</f>
        <v>0</v>
      </c>
      <c r="U275" s="12"/>
      <c r="V275" s="12"/>
      <c r="W275" s="12"/>
      <c r="X275" s="12"/>
      <c r="Y275" s="12"/>
      <c r="Z275" s="12"/>
      <c r="AA275" s="12"/>
      <c r="AB275" s="12"/>
      <c r="AC275" s="12"/>
      <c r="AD275" s="12"/>
      <c r="AE275" s="12"/>
      <c r="AR275" s="223" t="s">
        <v>82</v>
      </c>
      <c r="AT275" s="224" t="s">
        <v>74</v>
      </c>
      <c r="AU275" s="224" t="s">
        <v>75</v>
      </c>
      <c r="AY275" s="223" t="s">
        <v>194</v>
      </c>
      <c r="BK275" s="225">
        <f>SUM(BK276:BK277)</f>
        <v>0</v>
      </c>
    </row>
    <row r="276" s="2" customFormat="1" ht="16.5" customHeight="1">
      <c r="A276" s="39"/>
      <c r="B276" s="40"/>
      <c r="C276" s="228" t="s">
        <v>688</v>
      </c>
      <c r="D276" s="228" t="s">
        <v>196</v>
      </c>
      <c r="E276" s="229" t="s">
        <v>2895</v>
      </c>
      <c r="F276" s="230" t="s">
        <v>1809</v>
      </c>
      <c r="G276" s="231" t="s">
        <v>295</v>
      </c>
      <c r="H276" s="232">
        <v>3</v>
      </c>
      <c r="I276" s="233"/>
      <c r="J276" s="234">
        <f>ROUND(I276*H276,2)</f>
        <v>0</v>
      </c>
      <c r="K276" s="230" t="s">
        <v>1</v>
      </c>
      <c r="L276" s="45"/>
      <c r="M276" s="235" t="s">
        <v>1</v>
      </c>
      <c r="N276" s="236" t="s">
        <v>40</v>
      </c>
      <c r="O276" s="92"/>
      <c r="P276" s="237">
        <f>O276*H276</f>
        <v>0</v>
      </c>
      <c r="Q276" s="237">
        <v>0</v>
      </c>
      <c r="R276" s="237">
        <f>Q276*H276</f>
        <v>0</v>
      </c>
      <c r="S276" s="237">
        <v>0</v>
      </c>
      <c r="T276" s="238">
        <f>S276*H276</f>
        <v>0</v>
      </c>
      <c r="U276" s="39"/>
      <c r="V276" s="39"/>
      <c r="W276" s="39"/>
      <c r="X276" s="39"/>
      <c r="Y276" s="39"/>
      <c r="Z276" s="39"/>
      <c r="AA276" s="39"/>
      <c r="AB276" s="39"/>
      <c r="AC276" s="39"/>
      <c r="AD276" s="39"/>
      <c r="AE276" s="39"/>
      <c r="AR276" s="239" t="s">
        <v>201</v>
      </c>
      <c r="AT276" s="239" t="s">
        <v>196</v>
      </c>
      <c r="AU276" s="239" t="s">
        <v>82</v>
      </c>
      <c r="AY276" s="18" t="s">
        <v>194</v>
      </c>
      <c r="BE276" s="240">
        <f>IF(N276="základní",J276,0)</f>
        <v>0</v>
      </c>
      <c r="BF276" s="240">
        <f>IF(N276="snížená",J276,0)</f>
        <v>0</v>
      </c>
      <c r="BG276" s="240">
        <f>IF(N276="zákl. přenesená",J276,0)</f>
        <v>0</v>
      </c>
      <c r="BH276" s="240">
        <f>IF(N276="sníž. přenesená",J276,0)</f>
        <v>0</v>
      </c>
      <c r="BI276" s="240">
        <f>IF(N276="nulová",J276,0)</f>
        <v>0</v>
      </c>
      <c r="BJ276" s="18" t="s">
        <v>82</v>
      </c>
      <c r="BK276" s="240">
        <f>ROUND(I276*H276,2)</f>
        <v>0</v>
      </c>
      <c r="BL276" s="18" t="s">
        <v>201</v>
      </c>
      <c r="BM276" s="239" t="s">
        <v>2896</v>
      </c>
    </row>
    <row r="277" s="2" customFormat="1">
      <c r="A277" s="39"/>
      <c r="B277" s="40"/>
      <c r="C277" s="41"/>
      <c r="D277" s="243" t="s">
        <v>453</v>
      </c>
      <c r="E277" s="41"/>
      <c r="F277" s="295" t="s">
        <v>2897</v>
      </c>
      <c r="G277" s="41"/>
      <c r="H277" s="41"/>
      <c r="I277" s="296"/>
      <c r="J277" s="41"/>
      <c r="K277" s="41"/>
      <c r="L277" s="45"/>
      <c r="M277" s="297"/>
      <c r="N277" s="298"/>
      <c r="O277" s="92"/>
      <c r="P277" s="92"/>
      <c r="Q277" s="92"/>
      <c r="R277" s="92"/>
      <c r="S277" s="92"/>
      <c r="T277" s="93"/>
      <c r="U277" s="39"/>
      <c r="V277" s="39"/>
      <c r="W277" s="39"/>
      <c r="X277" s="39"/>
      <c r="Y277" s="39"/>
      <c r="Z277" s="39"/>
      <c r="AA277" s="39"/>
      <c r="AB277" s="39"/>
      <c r="AC277" s="39"/>
      <c r="AD277" s="39"/>
      <c r="AE277" s="39"/>
      <c r="AT277" s="18" t="s">
        <v>453</v>
      </c>
      <c r="AU277" s="18" t="s">
        <v>82</v>
      </c>
    </row>
    <row r="278" s="12" customFormat="1" ht="25.92" customHeight="1">
      <c r="A278" s="12"/>
      <c r="B278" s="212"/>
      <c r="C278" s="213"/>
      <c r="D278" s="214" t="s">
        <v>74</v>
      </c>
      <c r="E278" s="215" t="s">
        <v>2898</v>
      </c>
      <c r="F278" s="215" t="s">
        <v>2899</v>
      </c>
      <c r="G278" s="213"/>
      <c r="H278" s="213"/>
      <c r="I278" s="216"/>
      <c r="J278" s="217">
        <f>BK278</f>
        <v>0</v>
      </c>
      <c r="K278" s="213"/>
      <c r="L278" s="218"/>
      <c r="M278" s="219"/>
      <c r="N278" s="220"/>
      <c r="O278" s="220"/>
      <c r="P278" s="221">
        <f>SUM(P279:P282)</f>
        <v>0</v>
      </c>
      <c r="Q278" s="220"/>
      <c r="R278" s="221">
        <f>SUM(R279:R282)</f>
        <v>0</v>
      </c>
      <c r="S278" s="220"/>
      <c r="T278" s="222">
        <f>SUM(T279:T282)</f>
        <v>0</v>
      </c>
      <c r="U278" s="12"/>
      <c r="V278" s="12"/>
      <c r="W278" s="12"/>
      <c r="X278" s="12"/>
      <c r="Y278" s="12"/>
      <c r="Z278" s="12"/>
      <c r="AA278" s="12"/>
      <c r="AB278" s="12"/>
      <c r="AC278" s="12"/>
      <c r="AD278" s="12"/>
      <c r="AE278" s="12"/>
      <c r="AR278" s="223" t="s">
        <v>82</v>
      </c>
      <c r="AT278" s="224" t="s">
        <v>74</v>
      </c>
      <c r="AU278" s="224" t="s">
        <v>75</v>
      </c>
      <c r="AY278" s="223" t="s">
        <v>194</v>
      </c>
      <c r="BK278" s="225">
        <f>SUM(BK279:BK282)</f>
        <v>0</v>
      </c>
    </row>
    <row r="279" s="2" customFormat="1" ht="16.5" customHeight="1">
      <c r="A279" s="39"/>
      <c r="B279" s="40"/>
      <c r="C279" s="228" t="s">
        <v>695</v>
      </c>
      <c r="D279" s="228" t="s">
        <v>196</v>
      </c>
      <c r="E279" s="229" t="s">
        <v>1862</v>
      </c>
      <c r="F279" s="230" t="s">
        <v>1809</v>
      </c>
      <c r="G279" s="231" t="s">
        <v>295</v>
      </c>
      <c r="H279" s="232">
        <v>2</v>
      </c>
      <c r="I279" s="233"/>
      <c r="J279" s="234">
        <f>ROUND(I279*H279,2)</f>
        <v>0</v>
      </c>
      <c r="K279" s="230" t="s">
        <v>1</v>
      </c>
      <c r="L279" s="45"/>
      <c r="M279" s="235" t="s">
        <v>1</v>
      </c>
      <c r="N279" s="236" t="s">
        <v>40</v>
      </c>
      <c r="O279" s="92"/>
      <c r="P279" s="237">
        <f>O279*H279</f>
        <v>0</v>
      </c>
      <c r="Q279" s="237">
        <v>0</v>
      </c>
      <c r="R279" s="237">
        <f>Q279*H279</f>
        <v>0</v>
      </c>
      <c r="S279" s="237">
        <v>0</v>
      </c>
      <c r="T279" s="238">
        <f>S279*H279</f>
        <v>0</v>
      </c>
      <c r="U279" s="39"/>
      <c r="V279" s="39"/>
      <c r="W279" s="39"/>
      <c r="X279" s="39"/>
      <c r="Y279" s="39"/>
      <c r="Z279" s="39"/>
      <c r="AA279" s="39"/>
      <c r="AB279" s="39"/>
      <c r="AC279" s="39"/>
      <c r="AD279" s="39"/>
      <c r="AE279" s="39"/>
      <c r="AR279" s="239" t="s">
        <v>201</v>
      </c>
      <c r="AT279" s="239" t="s">
        <v>196</v>
      </c>
      <c r="AU279" s="239" t="s">
        <v>82</v>
      </c>
      <c r="AY279" s="18" t="s">
        <v>194</v>
      </c>
      <c r="BE279" s="240">
        <f>IF(N279="základní",J279,0)</f>
        <v>0</v>
      </c>
      <c r="BF279" s="240">
        <f>IF(N279="snížená",J279,0)</f>
        <v>0</v>
      </c>
      <c r="BG279" s="240">
        <f>IF(N279="zákl. přenesená",J279,0)</f>
        <v>0</v>
      </c>
      <c r="BH279" s="240">
        <f>IF(N279="sníž. přenesená",J279,0)</f>
        <v>0</v>
      </c>
      <c r="BI279" s="240">
        <f>IF(N279="nulová",J279,0)</f>
        <v>0</v>
      </c>
      <c r="BJ279" s="18" t="s">
        <v>82</v>
      </c>
      <c r="BK279" s="240">
        <f>ROUND(I279*H279,2)</f>
        <v>0</v>
      </c>
      <c r="BL279" s="18" t="s">
        <v>201</v>
      </c>
      <c r="BM279" s="239" t="s">
        <v>2900</v>
      </c>
    </row>
    <row r="280" s="2" customFormat="1">
      <c r="A280" s="39"/>
      <c r="B280" s="40"/>
      <c r="C280" s="41"/>
      <c r="D280" s="243" t="s">
        <v>453</v>
      </c>
      <c r="E280" s="41"/>
      <c r="F280" s="295" t="s">
        <v>2901</v>
      </c>
      <c r="G280" s="41"/>
      <c r="H280" s="41"/>
      <c r="I280" s="296"/>
      <c r="J280" s="41"/>
      <c r="K280" s="41"/>
      <c r="L280" s="45"/>
      <c r="M280" s="297"/>
      <c r="N280" s="298"/>
      <c r="O280" s="92"/>
      <c r="P280" s="92"/>
      <c r="Q280" s="92"/>
      <c r="R280" s="92"/>
      <c r="S280" s="92"/>
      <c r="T280" s="93"/>
      <c r="U280" s="39"/>
      <c r="V280" s="39"/>
      <c r="W280" s="39"/>
      <c r="X280" s="39"/>
      <c r="Y280" s="39"/>
      <c r="Z280" s="39"/>
      <c r="AA280" s="39"/>
      <c r="AB280" s="39"/>
      <c r="AC280" s="39"/>
      <c r="AD280" s="39"/>
      <c r="AE280" s="39"/>
      <c r="AT280" s="18" t="s">
        <v>453</v>
      </c>
      <c r="AU280" s="18" t="s">
        <v>82</v>
      </c>
    </row>
    <row r="281" s="2" customFormat="1" ht="16.5" customHeight="1">
      <c r="A281" s="39"/>
      <c r="B281" s="40"/>
      <c r="C281" s="228" t="s">
        <v>702</v>
      </c>
      <c r="D281" s="228" t="s">
        <v>196</v>
      </c>
      <c r="E281" s="229" t="s">
        <v>2902</v>
      </c>
      <c r="F281" s="230" t="s">
        <v>1809</v>
      </c>
      <c r="G281" s="231" t="s">
        <v>295</v>
      </c>
      <c r="H281" s="232">
        <v>2</v>
      </c>
      <c r="I281" s="233"/>
      <c r="J281" s="234">
        <f>ROUND(I281*H281,2)</f>
        <v>0</v>
      </c>
      <c r="K281" s="230" t="s">
        <v>1</v>
      </c>
      <c r="L281" s="45"/>
      <c r="M281" s="235" t="s">
        <v>1</v>
      </c>
      <c r="N281" s="236" t="s">
        <v>40</v>
      </c>
      <c r="O281" s="92"/>
      <c r="P281" s="237">
        <f>O281*H281</f>
        <v>0</v>
      </c>
      <c r="Q281" s="237">
        <v>0</v>
      </c>
      <c r="R281" s="237">
        <f>Q281*H281</f>
        <v>0</v>
      </c>
      <c r="S281" s="237">
        <v>0</v>
      </c>
      <c r="T281" s="238">
        <f>S281*H281</f>
        <v>0</v>
      </c>
      <c r="U281" s="39"/>
      <c r="V281" s="39"/>
      <c r="W281" s="39"/>
      <c r="X281" s="39"/>
      <c r="Y281" s="39"/>
      <c r="Z281" s="39"/>
      <c r="AA281" s="39"/>
      <c r="AB281" s="39"/>
      <c r="AC281" s="39"/>
      <c r="AD281" s="39"/>
      <c r="AE281" s="39"/>
      <c r="AR281" s="239" t="s">
        <v>201</v>
      </c>
      <c r="AT281" s="239" t="s">
        <v>196</v>
      </c>
      <c r="AU281" s="239" t="s">
        <v>82</v>
      </c>
      <c r="AY281" s="18" t="s">
        <v>194</v>
      </c>
      <c r="BE281" s="240">
        <f>IF(N281="základní",J281,0)</f>
        <v>0</v>
      </c>
      <c r="BF281" s="240">
        <f>IF(N281="snížená",J281,0)</f>
        <v>0</v>
      </c>
      <c r="BG281" s="240">
        <f>IF(N281="zákl. přenesená",J281,0)</f>
        <v>0</v>
      </c>
      <c r="BH281" s="240">
        <f>IF(N281="sníž. přenesená",J281,0)</f>
        <v>0</v>
      </c>
      <c r="BI281" s="240">
        <f>IF(N281="nulová",J281,0)</f>
        <v>0</v>
      </c>
      <c r="BJ281" s="18" t="s">
        <v>82</v>
      </c>
      <c r="BK281" s="240">
        <f>ROUND(I281*H281,2)</f>
        <v>0</v>
      </c>
      <c r="BL281" s="18" t="s">
        <v>201</v>
      </c>
      <c r="BM281" s="239" t="s">
        <v>2903</v>
      </c>
    </row>
    <row r="282" s="2" customFormat="1">
      <c r="A282" s="39"/>
      <c r="B282" s="40"/>
      <c r="C282" s="41"/>
      <c r="D282" s="243" t="s">
        <v>453</v>
      </c>
      <c r="E282" s="41"/>
      <c r="F282" s="295" t="s">
        <v>2904</v>
      </c>
      <c r="G282" s="41"/>
      <c r="H282" s="41"/>
      <c r="I282" s="296"/>
      <c r="J282" s="41"/>
      <c r="K282" s="41"/>
      <c r="L282" s="45"/>
      <c r="M282" s="297"/>
      <c r="N282" s="298"/>
      <c r="O282" s="92"/>
      <c r="P282" s="92"/>
      <c r="Q282" s="92"/>
      <c r="R282" s="92"/>
      <c r="S282" s="92"/>
      <c r="T282" s="93"/>
      <c r="U282" s="39"/>
      <c r="V282" s="39"/>
      <c r="W282" s="39"/>
      <c r="X282" s="39"/>
      <c r="Y282" s="39"/>
      <c r="Z282" s="39"/>
      <c r="AA282" s="39"/>
      <c r="AB282" s="39"/>
      <c r="AC282" s="39"/>
      <c r="AD282" s="39"/>
      <c r="AE282" s="39"/>
      <c r="AT282" s="18" t="s">
        <v>453</v>
      </c>
      <c r="AU282" s="18" t="s">
        <v>82</v>
      </c>
    </row>
    <row r="283" s="12" customFormat="1" ht="25.92" customHeight="1">
      <c r="A283" s="12"/>
      <c r="B283" s="212"/>
      <c r="C283" s="213"/>
      <c r="D283" s="214" t="s">
        <v>74</v>
      </c>
      <c r="E283" s="215" t="s">
        <v>2905</v>
      </c>
      <c r="F283" s="215" t="s">
        <v>2905</v>
      </c>
      <c r="G283" s="213"/>
      <c r="H283" s="213"/>
      <c r="I283" s="216"/>
      <c r="J283" s="217">
        <f>BK283</f>
        <v>0</v>
      </c>
      <c r="K283" s="213"/>
      <c r="L283" s="218"/>
      <c r="M283" s="219"/>
      <c r="N283" s="220"/>
      <c r="O283" s="220"/>
      <c r="P283" s="221">
        <f>SUM(P284:P287)</f>
        <v>0</v>
      </c>
      <c r="Q283" s="220"/>
      <c r="R283" s="221">
        <f>SUM(R284:R287)</f>
        <v>0</v>
      </c>
      <c r="S283" s="220"/>
      <c r="T283" s="222">
        <f>SUM(T284:T287)</f>
        <v>0</v>
      </c>
      <c r="U283" s="12"/>
      <c r="V283" s="12"/>
      <c r="W283" s="12"/>
      <c r="X283" s="12"/>
      <c r="Y283" s="12"/>
      <c r="Z283" s="12"/>
      <c r="AA283" s="12"/>
      <c r="AB283" s="12"/>
      <c r="AC283" s="12"/>
      <c r="AD283" s="12"/>
      <c r="AE283" s="12"/>
      <c r="AR283" s="223" t="s">
        <v>82</v>
      </c>
      <c r="AT283" s="224" t="s">
        <v>74</v>
      </c>
      <c r="AU283" s="224" t="s">
        <v>75</v>
      </c>
      <c r="AY283" s="223" t="s">
        <v>194</v>
      </c>
      <c r="BK283" s="225">
        <f>SUM(BK284:BK287)</f>
        <v>0</v>
      </c>
    </row>
    <row r="284" s="2" customFormat="1" ht="16.5" customHeight="1">
      <c r="A284" s="39"/>
      <c r="B284" s="40"/>
      <c r="C284" s="228" t="s">
        <v>728</v>
      </c>
      <c r="D284" s="228" t="s">
        <v>196</v>
      </c>
      <c r="E284" s="229" t="s">
        <v>2906</v>
      </c>
      <c r="F284" s="230" t="s">
        <v>1809</v>
      </c>
      <c r="G284" s="231" t="s">
        <v>295</v>
      </c>
      <c r="H284" s="232">
        <v>2</v>
      </c>
      <c r="I284" s="233"/>
      <c r="J284" s="234">
        <f>ROUND(I284*H284,2)</f>
        <v>0</v>
      </c>
      <c r="K284" s="230" t="s">
        <v>1</v>
      </c>
      <c r="L284" s="45"/>
      <c r="M284" s="235" t="s">
        <v>1</v>
      </c>
      <c r="N284" s="236" t="s">
        <v>40</v>
      </c>
      <c r="O284" s="92"/>
      <c r="P284" s="237">
        <f>O284*H284</f>
        <v>0</v>
      </c>
      <c r="Q284" s="237">
        <v>0</v>
      </c>
      <c r="R284" s="237">
        <f>Q284*H284</f>
        <v>0</v>
      </c>
      <c r="S284" s="237">
        <v>0</v>
      </c>
      <c r="T284" s="238">
        <f>S284*H284</f>
        <v>0</v>
      </c>
      <c r="U284" s="39"/>
      <c r="V284" s="39"/>
      <c r="W284" s="39"/>
      <c r="X284" s="39"/>
      <c r="Y284" s="39"/>
      <c r="Z284" s="39"/>
      <c r="AA284" s="39"/>
      <c r="AB284" s="39"/>
      <c r="AC284" s="39"/>
      <c r="AD284" s="39"/>
      <c r="AE284" s="39"/>
      <c r="AR284" s="239" t="s">
        <v>201</v>
      </c>
      <c r="AT284" s="239" t="s">
        <v>196</v>
      </c>
      <c r="AU284" s="239" t="s">
        <v>82</v>
      </c>
      <c r="AY284" s="18" t="s">
        <v>194</v>
      </c>
      <c r="BE284" s="240">
        <f>IF(N284="základní",J284,0)</f>
        <v>0</v>
      </c>
      <c r="BF284" s="240">
        <f>IF(N284="snížená",J284,0)</f>
        <v>0</v>
      </c>
      <c r="BG284" s="240">
        <f>IF(N284="zákl. přenesená",J284,0)</f>
        <v>0</v>
      </c>
      <c r="BH284" s="240">
        <f>IF(N284="sníž. přenesená",J284,0)</f>
        <v>0</v>
      </c>
      <c r="BI284" s="240">
        <f>IF(N284="nulová",J284,0)</f>
        <v>0</v>
      </c>
      <c r="BJ284" s="18" t="s">
        <v>82</v>
      </c>
      <c r="BK284" s="240">
        <f>ROUND(I284*H284,2)</f>
        <v>0</v>
      </c>
      <c r="BL284" s="18" t="s">
        <v>201</v>
      </c>
      <c r="BM284" s="239" t="s">
        <v>2907</v>
      </c>
    </row>
    <row r="285" s="2" customFormat="1">
      <c r="A285" s="39"/>
      <c r="B285" s="40"/>
      <c r="C285" s="41"/>
      <c r="D285" s="243" t="s">
        <v>453</v>
      </c>
      <c r="E285" s="41"/>
      <c r="F285" s="295" t="s">
        <v>2908</v>
      </c>
      <c r="G285" s="41"/>
      <c r="H285" s="41"/>
      <c r="I285" s="296"/>
      <c r="J285" s="41"/>
      <c r="K285" s="41"/>
      <c r="L285" s="45"/>
      <c r="M285" s="297"/>
      <c r="N285" s="298"/>
      <c r="O285" s="92"/>
      <c r="P285" s="92"/>
      <c r="Q285" s="92"/>
      <c r="R285" s="92"/>
      <c r="S285" s="92"/>
      <c r="T285" s="93"/>
      <c r="U285" s="39"/>
      <c r="V285" s="39"/>
      <c r="W285" s="39"/>
      <c r="X285" s="39"/>
      <c r="Y285" s="39"/>
      <c r="Z285" s="39"/>
      <c r="AA285" s="39"/>
      <c r="AB285" s="39"/>
      <c r="AC285" s="39"/>
      <c r="AD285" s="39"/>
      <c r="AE285" s="39"/>
      <c r="AT285" s="18" t="s">
        <v>453</v>
      </c>
      <c r="AU285" s="18" t="s">
        <v>82</v>
      </c>
    </row>
    <row r="286" s="2" customFormat="1" ht="16.5" customHeight="1">
      <c r="A286" s="39"/>
      <c r="B286" s="40"/>
      <c r="C286" s="228" t="s">
        <v>753</v>
      </c>
      <c r="D286" s="228" t="s">
        <v>196</v>
      </c>
      <c r="E286" s="229" t="s">
        <v>2909</v>
      </c>
      <c r="F286" s="230" t="s">
        <v>1809</v>
      </c>
      <c r="G286" s="231" t="s">
        <v>295</v>
      </c>
      <c r="H286" s="232">
        <v>2</v>
      </c>
      <c r="I286" s="233"/>
      <c r="J286" s="234">
        <f>ROUND(I286*H286,2)</f>
        <v>0</v>
      </c>
      <c r="K286" s="230" t="s">
        <v>1</v>
      </c>
      <c r="L286" s="45"/>
      <c r="M286" s="235" t="s">
        <v>1</v>
      </c>
      <c r="N286" s="236" t="s">
        <v>40</v>
      </c>
      <c r="O286" s="92"/>
      <c r="P286" s="237">
        <f>O286*H286</f>
        <v>0</v>
      </c>
      <c r="Q286" s="237">
        <v>0</v>
      </c>
      <c r="R286" s="237">
        <f>Q286*H286</f>
        <v>0</v>
      </c>
      <c r="S286" s="237">
        <v>0</v>
      </c>
      <c r="T286" s="238">
        <f>S286*H286</f>
        <v>0</v>
      </c>
      <c r="U286" s="39"/>
      <c r="V286" s="39"/>
      <c r="W286" s="39"/>
      <c r="X286" s="39"/>
      <c r="Y286" s="39"/>
      <c r="Z286" s="39"/>
      <c r="AA286" s="39"/>
      <c r="AB286" s="39"/>
      <c r="AC286" s="39"/>
      <c r="AD286" s="39"/>
      <c r="AE286" s="39"/>
      <c r="AR286" s="239" t="s">
        <v>201</v>
      </c>
      <c r="AT286" s="239" t="s">
        <v>196</v>
      </c>
      <c r="AU286" s="239" t="s">
        <v>82</v>
      </c>
      <c r="AY286" s="18" t="s">
        <v>194</v>
      </c>
      <c r="BE286" s="240">
        <f>IF(N286="základní",J286,0)</f>
        <v>0</v>
      </c>
      <c r="BF286" s="240">
        <f>IF(N286="snížená",J286,0)</f>
        <v>0</v>
      </c>
      <c r="BG286" s="240">
        <f>IF(N286="zákl. přenesená",J286,0)</f>
        <v>0</v>
      </c>
      <c r="BH286" s="240">
        <f>IF(N286="sníž. přenesená",J286,0)</f>
        <v>0</v>
      </c>
      <c r="BI286" s="240">
        <f>IF(N286="nulová",J286,0)</f>
        <v>0</v>
      </c>
      <c r="BJ286" s="18" t="s">
        <v>82</v>
      </c>
      <c r="BK286" s="240">
        <f>ROUND(I286*H286,2)</f>
        <v>0</v>
      </c>
      <c r="BL286" s="18" t="s">
        <v>201</v>
      </c>
      <c r="BM286" s="239" t="s">
        <v>2910</v>
      </c>
    </row>
    <row r="287" s="2" customFormat="1">
      <c r="A287" s="39"/>
      <c r="B287" s="40"/>
      <c r="C287" s="41"/>
      <c r="D287" s="243" t="s">
        <v>453</v>
      </c>
      <c r="E287" s="41"/>
      <c r="F287" s="295" t="s">
        <v>2911</v>
      </c>
      <c r="G287" s="41"/>
      <c r="H287" s="41"/>
      <c r="I287" s="296"/>
      <c r="J287" s="41"/>
      <c r="K287" s="41"/>
      <c r="L287" s="45"/>
      <c r="M287" s="297"/>
      <c r="N287" s="298"/>
      <c r="O287" s="92"/>
      <c r="P287" s="92"/>
      <c r="Q287" s="92"/>
      <c r="R287" s="92"/>
      <c r="S287" s="92"/>
      <c r="T287" s="93"/>
      <c r="U287" s="39"/>
      <c r="V287" s="39"/>
      <c r="W287" s="39"/>
      <c r="X287" s="39"/>
      <c r="Y287" s="39"/>
      <c r="Z287" s="39"/>
      <c r="AA287" s="39"/>
      <c r="AB287" s="39"/>
      <c r="AC287" s="39"/>
      <c r="AD287" s="39"/>
      <c r="AE287" s="39"/>
      <c r="AT287" s="18" t="s">
        <v>453</v>
      </c>
      <c r="AU287" s="18" t="s">
        <v>82</v>
      </c>
    </row>
    <row r="288" s="12" customFormat="1" ht="25.92" customHeight="1">
      <c r="A288" s="12"/>
      <c r="B288" s="212"/>
      <c r="C288" s="213"/>
      <c r="D288" s="214" t="s">
        <v>74</v>
      </c>
      <c r="E288" s="215" t="s">
        <v>2912</v>
      </c>
      <c r="F288" s="215" t="s">
        <v>2913</v>
      </c>
      <c r="G288" s="213"/>
      <c r="H288" s="213"/>
      <c r="I288" s="216"/>
      <c r="J288" s="217">
        <f>BK288</f>
        <v>0</v>
      </c>
      <c r="K288" s="213"/>
      <c r="L288" s="218"/>
      <c r="M288" s="219"/>
      <c r="N288" s="220"/>
      <c r="O288" s="220"/>
      <c r="P288" s="221">
        <f>SUM(P289:P294)</f>
        <v>0</v>
      </c>
      <c r="Q288" s="220"/>
      <c r="R288" s="221">
        <f>SUM(R289:R294)</f>
        <v>0</v>
      </c>
      <c r="S288" s="220"/>
      <c r="T288" s="222">
        <f>SUM(T289:T294)</f>
        <v>0</v>
      </c>
      <c r="U288" s="12"/>
      <c r="V288" s="12"/>
      <c r="W288" s="12"/>
      <c r="X288" s="12"/>
      <c r="Y288" s="12"/>
      <c r="Z288" s="12"/>
      <c r="AA288" s="12"/>
      <c r="AB288" s="12"/>
      <c r="AC288" s="12"/>
      <c r="AD288" s="12"/>
      <c r="AE288" s="12"/>
      <c r="AR288" s="223" t="s">
        <v>82</v>
      </c>
      <c r="AT288" s="224" t="s">
        <v>74</v>
      </c>
      <c r="AU288" s="224" t="s">
        <v>75</v>
      </c>
      <c r="AY288" s="223" t="s">
        <v>194</v>
      </c>
      <c r="BK288" s="225">
        <f>SUM(BK289:BK294)</f>
        <v>0</v>
      </c>
    </row>
    <row r="289" s="2" customFormat="1" ht="16.5" customHeight="1">
      <c r="A289" s="39"/>
      <c r="B289" s="40"/>
      <c r="C289" s="228" t="s">
        <v>713</v>
      </c>
      <c r="D289" s="228" t="s">
        <v>196</v>
      </c>
      <c r="E289" s="229" t="s">
        <v>2914</v>
      </c>
      <c r="F289" s="230" t="s">
        <v>1809</v>
      </c>
      <c r="G289" s="231" t="s">
        <v>295</v>
      </c>
      <c r="H289" s="232">
        <v>2</v>
      </c>
      <c r="I289" s="233"/>
      <c r="J289" s="234">
        <f>ROUND(I289*H289,2)</f>
        <v>0</v>
      </c>
      <c r="K289" s="230" t="s">
        <v>1</v>
      </c>
      <c r="L289" s="45"/>
      <c r="M289" s="235" t="s">
        <v>1</v>
      </c>
      <c r="N289" s="236" t="s">
        <v>40</v>
      </c>
      <c r="O289" s="92"/>
      <c r="P289" s="237">
        <f>O289*H289</f>
        <v>0</v>
      </c>
      <c r="Q289" s="237">
        <v>0</v>
      </c>
      <c r="R289" s="237">
        <f>Q289*H289</f>
        <v>0</v>
      </c>
      <c r="S289" s="237">
        <v>0</v>
      </c>
      <c r="T289" s="238">
        <f>S289*H289</f>
        <v>0</v>
      </c>
      <c r="U289" s="39"/>
      <c r="V289" s="39"/>
      <c r="W289" s="39"/>
      <c r="X289" s="39"/>
      <c r="Y289" s="39"/>
      <c r="Z289" s="39"/>
      <c r="AA289" s="39"/>
      <c r="AB289" s="39"/>
      <c r="AC289" s="39"/>
      <c r="AD289" s="39"/>
      <c r="AE289" s="39"/>
      <c r="AR289" s="239" t="s">
        <v>201</v>
      </c>
      <c r="AT289" s="239" t="s">
        <v>196</v>
      </c>
      <c r="AU289" s="239" t="s">
        <v>82</v>
      </c>
      <c r="AY289" s="18" t="s">
        <v>194</v>
      </c>
      <c r="BE289" s="240">
        <f>IF(N289="základní",J289,0)</f>
        <v>0</v>
      </c>
      <c r="BF289" s="240">
        <f>IF(N289="snížená",J289,0)</f>
        <v>0</v>
      </c>
      <c r="BG289" s="240">
        <f>IF(N289="zákl. přenesená",J289,0)</f>
        <v>0</v>
      </c>
      <c r="BH289" s="240">
        <f>IF(N289="sníž. přenesená",J289,0)</f>
        <v>0</v>
      </c>
      <c r="BI289" s="240">
        <f>IF(N289="nulová",J289,0)</f>
        <v>0</v>
      </c>
      <c r="BJ289" s="18" t="s">
        <v>82</v>
      </c>
      <c r="BK289" s="240">
        <f>ROUND(I289*H289,2)</f>
        <v>0</v>
      </c>
      <c r="BL289" s="18" t="s">
        <v>201</v>
      </c>
      <c r="BM289" s="239" t="s">
        <v>2915</v>
      </c>
    </row>
    <row r="290" s="2" customFormat="1">
      <c r="A290" s="39"/>
      <c r="B290" s="40"/>
      <c r="C290" s="41"/>
      <c r="D290" s="243" t="s">
        <v>453</v>
      </c>
      <c r="E290" s="41"/>
      <c r="F290" s="295" t="s">
        <v>2916</v>
      </c>
      <c r="G290" s="41"/>
      <c r="H290" s="41"/>
      <c r="I290" s="296"/>
      <c r="J290" s="41"/>
      <c r="K290" s="41"/>
      <c r="L290" s="45"/>
      <c r="M290" s="297"/>
      <c r="N290" s="298"/>
      <c r="O290" s="92"/>
      <c r="P290" s="92"/>
      <c r="Q290" s="92"/>
      <c r="R290" s="92"/>
      <c r="S290" s="92"/>
      <c r="T290" s="93"/>
      <c r="U290" s="39"/>
      <c r="V290" s="39"/>
      <c r="W290" s="39"/>
      <c r="X290" s="39"/>
      <c r="Y290" s="39"/>
      <c r="Z290" s="39"/>
      <c r="AA290" s="39"/>
      <c r="AB290" s="39"/>
      <c r="AC290" s="39"/>
      <c r="AD290" s="39"/>
      <c r="AE290" s="39"/>
      <c r="AT290" s="18" t="s">
        <v>453</v>
      </c>
      <c r="AU290" s="18" t="s">
        <v>82</v>
      </c>
    </row>
    <row r="291" s="2" customFormat="1" ht="16.5" customHeight="1">
      <c r="A291" s="39"/>
      <c r="B291" s="40"/>
      <c r="C291" s="228" t="s">
        <v>719</v>
      </c>
      <c r="D291" s="228" t="s">
        <v>196</v>
      </c>
      <c r="E291" s="229" t="s">
        <v>2917</v>
      </c>
      <c r="F291" s="230" t="s">
        <v>1809</v>
      </c>
      <c r="G291" s="231" t="s">
        <v>295</v>
      </c>
      <c r="H291" s="232">
        <v>2</v>
      </c>
      <c r="I291" s="233"/>
      <c r="J291" s="234">
        <f>ROUND(I291*H291,2)</f>
        <v>0</v>
      </c>
      <c r="K291" s="230" t="s">
        <v>1</v>
      </c>
      <c r="L291" s="45"/>
      <c r="M291" s="235" t="s">
        <v>1</v>
      </c>
      <c r="N291" s="236" t="s">
        <v>40</v>
      </c>
      <c r="O291" s="92"/>
      <c r="P291" s="237">
        <f>O291*H291</f>
        <v>0</v>
      </c>
      <c r="Q291" s="237">
        <v>0</v>
      </c>
      <c r="R291" s="237">
        <f>Q291*H291</f>
        <v>0</v>
      </c>
      <c r="S291" s="237">
        <v>0</v>
      </c>
      <c r="T291" s="238">
        <f>S291*H291</f>
        <v>0</v>
      </c>
      <c r="U291" s="39"/>
      <c r="V291" s="39"/>
      <c r="W291" s="39"/>
      <c r="X291" s="39"/>
      <c r="Y291" s="39"/>
      <c r="Z291" s="39"/>
      <c r="AA291" s="39"/>
      <c r="AB291" s="39"/>
      <c r="AC291" s="39"/>
      <c r="AD291" s="39"/>
      <c r="AE291" s="39"/>
      <c r="AR291" s="239" t="s">
        <v>201</v>
      </c>
      <c r="AT291" s="239" t="s">
        <v>196</v>
      </c>
      <c r="AU291" s="239" t="s">
        <v>82</v>
      </c>
      <c r="AY291" s="18" t="s">
        <v>194</v>
      </c>
      <c r="BE291" s="240">
        <f>IF(N291="základní",J291,0)</f>
        <v>0</v>
      </c>
      <c r="BF291" s="240">
        <f>IF(N291="snížená",J291,0)</f>
        <v>0</v>
      </c>
      <c r="BG291" s="240">
        <f>IF(N291="zákl. přenesená",J291,0)</f>
        <v>0</v>
      </c>
      <c r="BH291" s="240">
        <f>IF(N291="sníž. přenesená",J291,0)</f>
        <v>0</v>
      </c>
      <c r="BI291" s="240">
        <f>IF(N291="nulová",J291,0)</f>
        <v>0</v>
      </c>
      <c r="BJ291" s="18" t="s">
        <v>82</v>
      </c>
      <c r="BK291" s="240">
        <f>ROUND(I291*H291,2)</f>
        <v>0</v>
      </c>
      <c r="BL291" s="18" t="s">
        <v>201</v>
      </c>
      <c r="BM291" s="239" t="s">
        <v>2918</v>
      </c>
    </row>
    <row r="292" s="2" customFormat="1">
      <c r="A292" s="39"/>
      <c r="B292" s="40"/>
      <c r="C292" s="41"/>
      <c r="D292" s="243" t="s">
        <v>453</v>
      </c>
      <c r="E292" s="41"/>
      <c r="F292" s="295" t="s">
        <v>2919</v>
      </c>
      <c r="G292" s="41"/>
      <c r="H292" s="41"/>
      <c r="I292" s="296"/>
      <c r="J292" s="41"/>
      <c r="K292" s="41"/>
      <c r="L292" s="45"/>
      <c r="M292" s="297"/>
      <c r="N292" s="298"/>
      <c r="O292" s="92"/>
      <c r="P292" s="92"/>
      <c r="Q292" s="92"/>
      <c r="R292" s="92"/>
      <c r="S292" s="92"/>
      <c r="T292" s="93"/>
      <c r="U292" s="39"/>
      <c r="V292" s="39"/>
      <c r="W292" s="39"/>
      <c r="X292" s="39"/>
      <c r="Y292" s="39"/>
      <c r="Z292" s="39"/>
      <c r="AA292" s="39"/>
      <c r="AB292" s="39"/>
      <c r="AC292" s="39"/>
      <c r="AD292" s="39"/>
      <c r="AE292" s="39"/>
      <c r="AT292" s="18" t="s">
        <v>453</v>
      </c>
      <c r="AU292" s="18" t="s">
        <v>82</v>
      </c>
    </row>
    <row r="293" s="2" customFormat="1" ht="16.5" customHeight="1">
      <c r="A293" s="39"/>
      <c r="B293" s="40"/>
      <c r="C293" s="228" t="s">
        <v>723</v>
      </c>
      <c r="D293" s="228" t="s">
        <v>196</v>
      </c>
      <c r="E293" s="229" t="s">
        <v>2920</v>
      </c>
      <c r="F293" s="230" t="s">
        <v>1809</v>
      </c>
      <c r="G293" s="231" t="s">
        <v>295</v>
      </c>
      <c r="H293" s="232">
        <v>3</v>
      </c>
      <c r="I293" s="233"/>
      <c r="J293" s="234">
        <f>ROUND(I293*H293,2)</f>
        <v>0</v>
      </c>
      <c r="K293" s="230" t="s">
        <v>1</v>
      </c>
      <c r="L293" s="45"/>
      <c r="M293" s="235" t="s">
        <v>1</v>
      </c>
      <c r="N293" s="236" t="s">
        <v>40</v>
      </c>
      <c r="O293" s="92"/>
      <c r="P293" s="237">
        <f>O293*H293</f>
        <v>0</v>
      </c>
      <c r="Q293" s="237">
        <v>0</v>
      </c>
      <c r="R293" s="237">
        <f>Q293*H293</f>
        <v>0</v>
      </c>
      <c r="S293" s="237">
        <v>0</v>
      </c>
      <c r="T293" s="238">
        <f>S293*H293</f>
        <v>0</v>
      </c>
      <c r="U293" s="39"/>
      <c r="V293" s="39"/>
      <c r="W293" s="39"/>
      <c r="X293" s="39"/>
      <c r="Y293" s="39"/>
      <c r="Z293" s="39"/>
      <c r="AA293" s="39"/>
      <c r="AB293" s="39"/>
      <c r="AC293" s="39"/>
      <c r="AD293" s="39"/>
      <c r="AE293" s="39"/>
      <c r="AR293" s="239" t="s">
        <v>201</v>
      </c>
      <c r="AT293" s="239" t="s">
        <v>196</v>
      </c>
      <c r="AU293" s="239" t="s">
        <v>82</v>
      </c>
      <c r="AY293" s="18" t="s">
        <v>194</v>
      </c>
      <c r="BE293" s="240">
        <f>IF(N293="základní",J293,0)</f>
        <v>0</v>
      </c>
      <c r="BF293" s="240">
        <f>IF(N293="snížená",J293,0)</f>
        <v>0</v>
      </c>
      <c r="BG293" s="240">
        <f>IF(N293="zákl. přenesená",J293,0)</f>
        <v>0</v>
      </c>
      <c r="BH293" s="240">
        <f>IF(N293="sníž. přenesená",J293,0)</f>
        <v>0</v>
      </c>
      <c r="BI293" s="240">
        <f>IF(N293="nulová",J293,0)</f>
        <v>0</v>
      </c>
      <c r="BJ293" s="18" t="s">
        <v>82</v>
      </c>
      <c r="BK293" s="240">
        <f>ROUND(I293*H293,2)</f>
        <v>0</v>
      </c>
      <c r="BL293" s="18" t="s">
        <v>201</v>
      </c>
      <c r="BM293" s="239" t="s">
        <v>2921</v>
      </c>
    </row>
    <row r="294" s="2" customFormat="1">
      <c r="A294" s="39"/>
      <c r="B294" s="40"/>
      <c r="C294" s="41"/>
      <c r="D294" s="243" t="s">
        <v>453</v>
      </c>
      <c r="E294" s="41"/>
      <c r="F294" s="295" t="s">
        <v>2922</v>
      </c>
      <c r="G294" s="41"/>
      <c r="H294" s="41"/>
      <c r="I294" s="296"/>
      <c r="J294" s="41"/>
      <c r="K294" s="41"/>
      <c r="L294" s="45"/>
      <c r="M294" s="297"/>
      <c r="N294" s="298"/>
      <c r="O294" s="92"/>
      <c r="P294" s="92"/>
      <c r="Q294" s="92"/>
      <c r="R294" s="92"/>
      <c r="S294" s="92"/>
      <c r="T294" s="93"/>
      <c r="U294" s="39"/>
      <c r="V294" s="39"/>
      <c r="W294" s="39"/>
      <c r="X294" s="39"/>
      <c r="Y294" s="39"/>
      <c r="Z294" s="39"/>
      <c r="AA294" s="39"/>
      <c r="AB294" s="39"/>
      <c r="AC294" s="39"/>
      <c r="AD294" s="39"/>
      <c r="AE294" s="39"/>
      <c r="AT294" s="18" t="s">
        <v>453</v>
      </c>
      <c r="AU294" s="18" t="s">
        <v>82</v>
      </c>
    </row>
    <row r="295" s="12" customFormat="1" ht="25.92" customHeight="1">
      <c r="A295" s="12"/>
      <c r="B295" s="212"/>
      <c r="C295" s="213"/>
      <c r="D295" s="214" t="s">
        <v>74</v>
      </c>
      <c r="E295" s="215" t="s">
        <v>1860</v>
      </c>
      <c r="F295" s="215" t="s">
        <v>1861</v>
      </c>
      <c r="G295" s="213"/>
      <c r="H295" s="213"/>
      <c r="I295" s="216"/>
      <c r="J295" s="217">
        <f>BK295</f>
        <v>0</v>
      </c>
      <c r="K295" s="213"/>
      <c r="L295" s="218"/>
      <c r="M295" s="219"/>
      <c r="N295" s="220"/>
      <c r="O295" s="220"/>
      <c r="P295" s="221">
        <f>SUM(P296:P297)</f>
        <v>0</v>
      </c>
      <c r="Q295" s="220"/>
      <c r="R295" s="221">
        <f>SUM(R296:R297)</f>
        <v>0</v>
      </c>
      <c r="S295" s="220"/>
      <c r="T295" s="222">
        <f>SUM(T296:T297)</f>
        <v>0</v>
      </c>
      <c r="U295" s="12"/>
      <c r="V295" s="12"/>
      <c r="W295" s="12"/>
      <c r="X295" s="12"/>
      <c r="Y295" s="12"/>
      <c r="Z295" s="12"/>
      <c r="AA295" s="12"/>
      <c r="AB295" s="12"/>
      <c r="AC295" s="12"/>
      <c r="AD295" s="12"/>
      <c r="AE295" s="12"/>
      <c r="AR295" s="223" t="s">
        <v>82</v>
      </c>
      <c r="AT295" s="224" t="s">
        <v>74</v>
      </c>
      <c r="AU295" s="224" t="s">
        <v>75</v>
      </c>
      <c r="AY295" s="223" t="s">
        <v>194</v>
      </c>
      <c r="BK295" s="225">
        <f>SUM(BK296:BK297)</f>
        <v>0</v>
      </c>
    </row>
    <row r="296" s="2" customFormat="1" ht="16.5" customHeight="1">
      <c r="A296" s="39"/>
      <c r="B296" s="40"/>
      <c r="C296" s="228" t="s">
        <v>707</v>
      </c>
      <c r="D296" s="228" t="s">
        <v>196</v>
      </c>
      <c r="E296" s="229" t="s">
        <v>2923</v>
      </c>
      <c r="F296" s="230" t="s">
        <v>2924</v>
      </c>
      <c r="G296" s="231" t="s">
        <v>295</v>
      </c>
      <c r="H296" s="232">
        <v>3</v>
      </c>
      <c r="I296" s="233"/>
      <c r="J296" s="234">
        <f>ROUND(I296*H296,2)</f>
        <v>0</v>
      </c>
      <c r="K296" s="230" t="s">
        <v>1</v>
      </c>
      <c r="L296" s="45"/>
      <c r="M296" s="235" t="s">
        <v>1</v>
      </c>
      <c r="N296" s="236" t="s">
        <v>40</v>
      </c>
      <c r="O296" s="92"/>
      <c r="P296" s="237">
        <f>O296*H296</f>
        <v>0</v>
      </c>
      <c r="Q296" s="237">
        <v>0</v>
      </c>
      <c r="R296" s="237">
        <f>Q296*H296</f>
        <v>0</v>
      </c>
      <c r="S296" s="237">
        <v>0</v>
      </c>
      <c r="T296" s="238">
        <f>S296*H296</f>
        <v>0</v>
      </c>
      <c r="U296" s="39"/>
      <c r="V296" s="39"/>
      <c r="W296" s="39"/>
      <c r="X296" s="39"/>
      <c r="Y296" s="39"/>
      <c r="Z296" s="39"/>
      <c r="AA296" s="39"/>
      <c r="AB296" s="39"/>
      <c r="AC296" s="39"/>
      <c r="AD296" s="39"/>
      <c r="AE296" s="39"/>
      <c r="AR296" s="239" t="s">
        <v>201</v>
      </c>
      <c r="AT296" s="239" t="s">
        <v>196</v>
      </c>
      <c r="AU296" s="239" t="s">
        <v>82</v>
      </c>
      <c r="AY296" s="18" t="s">
        <v>194</v>
      </c>
      <c r="BE296" s="240">
        <f>IF(N296="základní",J296,0)</f>
        <v>0</v>
      </c>
      <c r="BF296" s="240">
        <f>IF(N296="snížená",J296,0)</f>
        <v>0</v>
      </c>
      <c r="BG296" s="240">
        <f>IF(N296="zákl. přenesená",J296,0)</f>
        <v>0</v>
      </c>
      <c r="BH296" s="240">
        <f>IF(N296="sníž. přenesená",J296,0)</f>
        <v>0</v>
      </c>
      <c r="BI296" s="240">
        <f>IF(N296="nulová",J296,0)</f>
        <v>0</v>
      </c>
      <c r="BJ296" s="18" t="s">
        <v>82</v>
      </c>
      <c r="BK296" s="240">
        <f>ROUND(I296*H296,2)</f>
        <v>0</v>
      </c>
      <c r="BL296" s="18" t="s">
        <v>201</v>
      </c>
      <c r="BM296" s="239" t="s">
        <v>2925</v>
      </c>
    </row>
    <row r="297" s="2" customFormat="1">
      <c r="A297" s="39"/>
      <c r="B297" s="40"/>
      <c r="C297" s="41"/>
      <c r="D297" s="243" t="s">
        <v>453</v>
      </c>
      <c r="E297" s="41"/>
      <c r="F297" s="295" t="s">
        <v>2926</v>
      </c>
      <c r="G297" s="41"/>
      <c r="H297" s="41"/>
      <c r="I297" s="296"/>
      <c r="J297" s="41"/>
      <c r="K297" s="41"/>
      <c r="L297" s="45"/>
      <c r="M297" s="297"/>
      <c r="N297" s="298"/>
      <c r="O297" s="92"/>
      <c r="P297" s="92"/>
      <c r="Q297" s="92"/>
      <c r="R297" s="92"/>
      <c r="S297" s="92"/>
      <c r="T297" s="93"/>
      <c r="U297" s="39"/>
      <c r="V297" s="39"/>
      <c r="W297" s="39"/>
      <c r="X297" s="39"/>
      <c r="Y297" s="39"/>
      <c r="Z297" s="39"/>
      <c r="AA297" s="39"/>
      <c r="AB297" s="39"/>
      <c r="AC297" s="39"/>
      <c r="AD297" s="39"/>
      <c r="AE297" s="39"/>
      <c r="AT297" s="18" t="s">
        <v>453</v>
      </c>
      <c r="AU297" s="18" t="s">
        <v>82</v>
      </c>
    </row>
    <row r="298" s="12" customFormat="1" ht="25.92" customHeight="1">
      <c r="A298" s="12"/>
      <c r="B298" s="212"/>
      <c r="C298" s="213"/>
      <c r="D298" s="214" t="s">
        <v>74</v>
      </c>
      <c r="E298" s="215" t="s">
        <v>1796</v>
      </c>
      <c r="F298" s="215" t="s">
        <v>1796</v>
      </c>
      <c r="G298" s="213"/>
      <c r="H298" s="213"/>
      <c r="I298" s="216"/>
      <c r="J298" s="217">
        <f>BK298</f>
        <v>0</v>
      </c>
      <c r="K298" s="213"/>
      <c r="L298" s="218"/>
      <c r="M298" s="219"/>
      <c r="N298" s="220"/>
      <c r="O298" s="220"/>
      <c r="P298" s="221">
        <f>SUM(P299:P300)</f>
        <v>0</v>
      </c>
      <c r="Q298" s="220"/>
      <c r="R298" s="221">
        <f>SUM(R299:R300)</f>
        <v>0</v>
      </c>
      <c r="S298" s="220"/>
      <c r="T298" s="222">
        <f>SUM(T299:T300)</f>
        <v>0</v>
      </c>
      <c r="U298" s="12"/>
      <c r="V298" s="12"/>
      <c r="W298" s="12"/>
      <c r="X298" s="12"/>
      <c r="Y298" s="12"/>
      <c r="Z298" s="12"/>
      <c r="AA298" s="12"/>
      <c r="AB298" s="12"/>
      <c r="AC298" s="12"/>
      <c r="AD298" s="12"/>
      <c r="AE298" s="12"/>
      <c r="AR298" s="223" t="s">
        <v>82</v>
      </c>
      <c r="AT298" s="224" t="s">
        <v>74</v>
      </c>
      <c r="AU298" s="224" t="s">
        <v>75</v>
      </c>
      <c r="AY298" s="223" t="s">
        <v>194</v>
      </c>
      <c r="BK298" s="225">
        <f>SUM(BK299:BK300)</f>
        <v>0</v>
      </c>
    </row>
    <row r="299" s="2" customFormat="1" ht="24.15" customHeight="1">
      <c r="A299" s="39"/>
      <c r="B299" s="40"/>
      <c r="C299" s="228" t="s">
        <v>758</v>
      </c>
      <c r="D299" s="228" t="s">
        <v>196</v>
      </c>
      <c r="E299" s="229" t="s">
        <v>2927</v>
      </c>
      <c r="F299" s="230" t="s">
        <v>2928</v>
      </c>
      <c r="G299" s="231" t="s">
        <v>295</v>
      </c>
      <c r="H299" s="232">
        <v>1</v>
      </c>
      <c r="I299" s="233"/>
      <c r="J299" s="234">
        <f>ROUND(I299*H299,2)</f>
        <v>0</v>
      </c>
      <c r="K299" s="230" t="s">
        <v>1</v>
      </c>
      <c r="L299" s="45"/>
      <c r="M299" s="235" t="s">
        <v>1</v>
      </c>
      <c r="N299" s="236" t="s">
        <v>40</v>
      </c>
      <c r="O299" s="92"/>
      <c r="P299" s="237">
        <f>O299*H299</f>
        <v>0</v>
      </c>
      <c r="Q299" s="237">
        <v>0</v>
      </c>
      <c r="R299" s="237">
        <f>Q299*H299</f>
        <v>0</v>
      </c>
      <c r="S299" s="237">
        <v>0</v>
      </c>
      <c r="T299" s="238">
        <f>S299*H299</f>
        <v>0</v>
      </c>
      <c r="U299" s="39"/>
      <c r="V299" s="39"/>
      <c r="W299" s="39"/>
      <c r="X299" s="39"/>
      <c r="Y299" s="39"/>
      <c r="Z299" s="39"/>
      <c r="AA299" s="39"/>
      <c r="AB299" s="39"/>
      <c r="AC299" s="39"/>
      <c r="AD299" s="39"/>
      <c r="AE299" s="39"/>
      <c r="AR299" s="239" t="s">
        <v>201</v>
      </c>
      <c r="AT299" s="239" t="s">
        <v>196</v>
      </c>
      <c r="AU299" s="239" t="s">
        <v>82</v>
      </c>
      <c r="AY299" s="18" t="s">
        <v>194</v>
      </c>
      <c r="BE299" s="240">
        <f>IF(N299="základní",J299,0)</f>
        <v>0</v>
      </c>
      <c r="BF299" s="240">
        <f>IF(N299="snížená",J299,0)</f>
        <v>0</v>
      </c>
      <c r="BG299" s="240">
        <f>IF(N299="zákl. přenesená",J299,0)</f>
        <v>0</v>
      </c>
      <c r="BH299" s="240">
        <f>IF(N299="sníž. přenesená",J299,0)</f>
        <v>0</v>
      </c>
      <c r="BI299" s="240">
        <f>IF(N299="nulová",J299,0)</f>
        <v>0</v>
      </c>
      <c r="BJ299" s="18" t="s">
        <v>82</v>
      </c>
      <c r="BK299" s="240">
        <f>ROUND(I299*H299,2)</f>
        <v>0</v>
      </c>
      <c r="BL299" s="18" t="s">
        <v>201</v>
      </c>
      <c r="BM299" s="239" t="s">
        <v>2929</v>
      </c>
    </row>
    <row r="300" s="2" customFormat="1">
      <c r="A300" s="39"/>
      <c r="B300" s="40"/>
      <c r="C300" s="41"/>
      <c r="D300" s="243" t="s">
        <v>453</v>
      </c>
      <c r="E300" s="41"/>
      <c r="F300" s="295" t="s">
        <v>2930</v>
      </c>
      <c r="G300" s="41"/>
      <c r="H300" s="41"/>
      <c r="I300" s="296"/>
      <c r="J300" s="41"/>
      <c r="K300" s="41"/>
      <c r="L300" s="45"/>
      <c r="M300" s="297"/>
      <c r="N300" s="298"/>
      <c r="O300" s="92"/>
      <c r="P300" s="92"/>
      <c r="Q300" s="92"/>
      <c r="R300" s="92"/>
      <c r="S300" s="92"/>
      <c r="T300" s="93"/>
      <c r="U300" s="39"/>
      <c r="V300" s="39"/>
      <c r="W300" s="39"/>
      <c r="X300" s="39"/>
      <c r="Y300" s="39"/>
      <c r="Z300" s="39"/>
      <c r="AA300" s="39"/>
      <c r="AB300" s="39"/>
      <c r="AC300" s="39"/>
      <c r="AD300" s="39"/>
      <c r="AE300" s="39"/>
      <c r="AT300" s="18" t="s">
        <v>453</v>
      </c>
      <c r="AU300" s="18" t="s">
        <v>82</v>
      </c>
    </row>
    <row r="301" s="12" customFormat="1" ht="25.92" customHeight="1">
      <c r="A301" s="12"/>
      <c r="B301" s="212"/>
      <c r="C301" s="213"/>
      <c r="D301" s="214" t="s">
        <v>74</v>
      </c>
      <c r="E301" s="215" t="s">
        <v>1811</v>
      </c>
      <c r="F301" s="215" t="s">
        <v>1812</v>
      </c>
      <c r="G301" s="213"/>
      <c r="H301" s="213"/>
      <c r="I301" s="216"/>
      <c r="J301" s="217">
        <f>BK301</f>
        <v>0</v>
      </c>
      <c r="K301" s="213"/>
      <c r="L301" s="218"/>
      <c r="M301" s="219"/>
      <c r="N301" s="220"/>
      <c r="O301" s="220"/>
      <c r="P301" s="221">
        <f>SUM(P302:P305)</f>
        <v>0</v>
      </c>
      <c r="Q301" s="220"/>
      <c r="R301" s="221">
        <f>SUM(R302:R305)</f>
        <v>0</v>
      </c>
      <c r="S301" s="220"/>
      <c r="T301" s="222">
        <f>SUM(T302:T305)</f>
        <v>0</v>
      </c>
      <c r="U301" s="12"/>
      <c r="V301" s="12"/>
      <c r="W301" s="12"/>
      <c r="X301" s="12"/>
      <c r="Y301" s="12"/>
      <c r="Z301" s="12"/>
      <c r="AA301" s="12"/>
      <c r="AB301" s="12"/>
      <c r="AC301" s="12"/>
      <c r="AD301" s="12"/>
      <c r="AE301" s="12"/>
      <c r="AR301" s="223" t="s">
        <v>82</v>
      </c>
      <c r="AT301" s="224" t="s">
        <v>74</v>
      </c>
      <c r="AU301" s="224" t="s">
        <v>75</v>
      </c>
      <c r="AY301" s="223" t="s">
        <v>194</v>
      </c>
      <c r="BK301" s="225">
        <f>SUM(BK302:BK305)</f>
        <v>0</v>
      </c>
    </row>
    <row r="302" s="2" customFormat="1" ht="16.5" customHeight="1">
      <c r="A302" s="39"/>
      <c r="B302" s="40"/>
      <c r="C302" s="228" t="s">
        <v>763</v>
      </c>
      <c r="D302" s="228" t="s">
        <v>196</v>
      </c>
      <c r="E302" s="229" t="s">
        <v>2931</v>
      </c>
      <c r="F302" s="230" t="s">
        <v>1809</v>
      </c>
      <c r="G302" s="231" t="s">
        <v>295</v>
      </c>
      <c r="H302" s="232">
        <v>1</v>
      </c>
      <c r="I302" s="233"/>
      <c r="J302" s="234">
        <f>ROUND(I302*H302,2)</f>
        <v>0</v>
      </c>
      <c r="K302" s="230" t="s">
        <v>1</v>
      </c>
      <c r="L302" s="45"/>
      <c r="M302" s="235" t="s">
        <v>1</v>
      </c>
      <c r="N302" s="236" t="s">
        <v>40</v>
      </c>
      <c r="O302" s="92"/>
      <c r="P302" s="237">
        <f>O302*H302</f>
        <v>0</v>
      </c>
      <c r="Q302" s="237">
        <v>0</v>
      </c>
      <c r="R302" s="237">
        <f>Q302*H302</f>
        <v>0</v>
      </c>
      <c r="S302" s="237">
        <v>0</v>
      </c>
      <c r="T302" s="238">
        <f>S302*H302</f>
        <v>0</v>
      </c>
      <c r="U302" s="39"/>
      <c r="V302" s="39"/>
      <c r="W302" s="39"/>
      <c r="X302" s="39"/>
      <c r="Y302" s="39"/>
      <c r="Z302" s="39"/>
      <c r="AA302" s="39"/>
      <c r="AB302" s="39"/>
      <c r="AC302" s="39"/>
      <c r="AD302" s="39"/>
      <c r="AE302" s="39"/>
      <c r="AR302" s="239" t="s">
        <v>201</v>
      </c>
      <c r="AT302" s="239" t="s">
        <v>196</v>
      </c>
      <c r="AU302" s="239" t="s">
        <v>82</v>
      </c>
      <c r="AY302" s="18" t="s">
        <v>194</v>
      </c>
      <c r="BE302" s="240">
        <f>IF(N302="základní",J302,0)</f>
        <v>0</v>
      </c>
      <c r="BF302" s="240">
        <f>IF(N302="snížená",J302,0)</f>
        <v>0</v>
      </c>
      <c r="BG302" s="240">
        <f>IF(N302="zákl. přenesená",J302,0)</f>
        <v>0</v>
      </c>
      <c r="BH302" s="240">
        <f>IF(N302="sníž. přenesená",J302,0)</f>
        <v>0</v>
      </c>
      <c r="BI302" s="240">
        <f>IF(N302="nulová",J302,0)</f>
        <v>0</v>
      </c>
      <c r="BJ302" s="18" t="s">
        <v>82</v>
      </c>
      <c r="BK302" s="240">
        <f>ROUND(I302*H302,2)</f>
        <v>0</v>
      </c>
      <c r="BL302" s="18" t="s">
        <v>201</v>
      </c>
      <c r="BM302" s="239" t="s">
        <v>2932</v>
      </c>
    </row>
    <row r="303" s="2" customFormat="1">
      <c r="A303" s="39"/>
      <c r="B303" s="40"/>
      <c r="C303" s="41"/>
      <c r="D303" s="243" t="s">
        <v>453</v>
      </c>
      <c r="E303" s="41"/>
      <c r="F303" s="295" t="s">
        <v>2933</v>
      </c>
      <c r="G303" s="41"/>
      <c r="H303" s="41"/>
      <c r="I303" s="296"/>
      <c r="J303" s="41"/>
      <c r="K303" s="41"/>
      <c r="L303" s="45"/>
      <c r="M303" s="297"/>
      <c r="N303" s="298"/>
      <c r="O303" s="92"/>
      <c r="P303" s="92"/>
      <c r="Q303" s="92"/>
      <c r="R303" s="92"/>
      <c r="S303" s="92"/>
      <c r="T303" s="93"/>
      <c r="U303" s="39"/>
      <c r="V303" s="39"/>
      <c r="W303" s="39"/>
      <c r="X303" s="39"/>
      <c r="Y303" s="39"/>
      <c r="Z303" s="39"/>
      <c r="AA303" s="39"/>
      <c r="AB303" s="39"/>
      <c r="AC303" s="39"/>
      <c r="AD303" s="39"/>
      <c r="AE303" s="39"/>
      <c r="AT303" s="18" t="s">
        <v>453</v>
      </c>
      <c r="AU303" s="18" t="s">
        <v>82</v>
      </c>
    </row>
    <row r="304" s="2" customFormat="1" ht="16.5" customHeight="1">
      <c r="A304" s="39"/>
      <c r="B304" s="40"/>
      <c r="C304" s="228" t="s">
        <v>769</v>
      </c>
      <c r="D304" s="228" t="s">
        <v>196</v>
      </c>
      <c r="E304" s="229" t="s">
        <v>2934</v>
      </c>
      <c r="F304" s="230" t="s">
        <v>2924</v>
      </c>
      <c r="G304" s="231" t="s">
        <v>295</v>
      </c>
      <c r="H304" s="232">
        <v>2</v>
      </c>
      <c r="I304" s="233"/>
      <c r="J304" s="234">
        <f>ROUND(I304*H304,2)</f>
        <v>0</v>
      </c>
      <c r="K304" s="230" t="s">
        <v>1</v>
      </c>
      <c r="L304" s="45"/>
      <c r="M304" s="235" t="s">
        <v>1</v>
      </c>
      <c r="N304" s="236" t="s">
        <v>40</v>
      </c>
      <c r="O304" s="92"/>
      <c r="P304" s="237">
        <f>O304*H304</f>
        <v>0</v>
      </c>
      <c r="Q304" s="237">
        <v>0</v>
      </c>
      <c r="R304" s="237">
        <f>Q304*H304</f>
        <v>0</v>
      </c>
      <c r="S304" s="237">
        <v>0</v>
      </c>
      <c r="T304" s="238">
        <f>S304*H304</f>
        <v>0</v>
      </c>
      <c r="U304" s="39"/>
      <c r="V304" s="39"/>
      <c r="W304" s="39"/>
      <c r="X304" s="39"/>
      <c r="Y304" s="39"/>
      <c r="Z304" s="39"/>
      <c r="AA304" s="39"/>
      <c r="AB304" s="39"/>
      <c r="AC304" s="39"/>
      <c r="AD304" s="39"/>
      <c r="AE304" s="39"/>
      <c r="AR304" s="239" t="s">
        <v>201</v>
      </c>
      <c r="AT304" s="239" t="s">
        <v>196</v>
      </c>
      <c r="AU304" s="239" t="s">
        <v>82</v>
      </c>
      <c r="AY304" s="18" t="s">
        <v>194</v>
      </c>
      <c r="BE304" s="240">
        <f>IF(N304="základní",J304,0)</f>
        <v>0</v>
      </c>
      <c r="BF304" s="240">
        <f>IF(N304="snížená",J304,0)</f>
        <v>0</v>
      </c>
      <c r="BG304" s="240">
        <f>IF(N304="zákl. přenesená",J304,0)</f>
        <v>0</v>
      </c>
      <c r="BH304" s="240">
        <f>IF(N304="sníž. přenesená",J304,0)</f>
        <v>0</v>
      </c>
      <c r="BI304" s="240">
        <f>IF(N304="nulová",J304,0)</f>
        <v>0</v>
      </c>
      <c r="BJ304" s="18" t="s">
        <v>82</v>
      </c>
      <c r="BK304" s="240">
        <f>ROUND(I304*H304,2)</f>
        <v>0</v>
      </c>
      <c r="BL304" s="18" t="s">
        <v>201</v>
      </c>
      <c r="BM304" s="239" t="s">
        <v>2935</v>
      </c>
    </row>
    <row r="305" s="2" customFormat="1">
      <c r="A305" s="39"/>
      <c r="B305" s="40"/>
      <c r="C305" s="41"/>
      <c r="D305" s="243" t="s">
        <v>453</v>
      </c>
      <c r="E305" s="41"/>
      <c r="F305" s="295" t="s">
        <v>2926</v>
      </c>
      <c r="G305" s="41"/>
      <c r="H305" s="41"/>
      <c r="I305" s="296"/>
      <c r="J305" s="41"/>
      <c r="K305" s="41"/>
      <c r="L305" s="45"/>
      <c r="M305" s="297"/>
      <c r="N305" s="298"/>
      <c r="O305" s="92"/>
      <c r="P305" s="92"/>
      <c r="Q305" s="92"/>
      <c r="R305" s="92"/>
      <c r="S305" s="92"/>
      <c r="T305" s="93"/>
      <c r="U305" s="39"/>
      <c r="V305" s="39"/>
      <c r="W305" s="39"/>
      <c r="X305" s="39"/>
      <c r="Y305" s="39"/>
      <c r="Z305" s="39"/>
      <c r="AA305" s="39"/>
      <c r="AB305" s="39"/>
      <c r="AC305" s="39"/>
      <c r="AD305" s="39"/>
      <c r="AE305" s="39"/>
      <c r="AT305" s="18" t="s">
        <v>453</v>
      </c>
      <c r="AU305" s="18" t="s">
        <v>82</v>
      </c>
    </row>
    <row r="306" s="12" customFormat="1" ht="25.92" customHeight="1">
      <c r="A306" s="12"/>
      <c r="B306" s="212"/>
      <c r="C306" s="213"/>
      <c r="D306" s="214" t="s">
        <v>74</v>
      </c>
      <c r="E306" s="215" t="s">
        <v>1820</v>
      </c>
      <c r="F306" s="215" t="s">
        <v>1821</v>
      </c>
      <c r="G306" s="213"/>
      <c r="H306" s="213"/>
      <c r="I306" s="216"/>
      <c r="J306" s="217">
        <f>BK306</f>
        <v>0</v>
      </c>
      <c r="K306" s="213"/>
      <c r="L306" s="218"/>
      <c r="M306" s="219"/>
      <c r="N306" s="220"/>
      <c r="O306" s="220"/>
      <c r="P306" s="221">
        <f>SUM(P307:P312)</f>
        <v>0</v>
      </c>
      <c r="Q306" s="220"/>
      <c r="R306" s="221">
        <f>SUM(R307:R312)</f>
        <v>0</v>
      </c>
      <c r="S306" s="220"/>
      <c r="T306" s="222">
        <f>SUM(T307:T312)</f>
        <v>0</v>
      </c>
      <c r="U306" s="12"/>
      <c r="V306" s="12"/>
      <c r="W306" s="12"/>
      <c r="X306" s="12"/>
      <c r="Y306" s="12"/>
      <c r="Z306" s="12"/>
      <c r="AA306" s="12"/>
      <c r="AB306" s="12"/>
      <c r="AC306" s="12"/>
      <c r="AD306" s="12"/>
      <c r="AE306" s="12"/>
      <c r="AR306" s="223" t="s">
        <v>82</v>
      </c>
      <c r="AT306" s="224" t="s">
        <v>74</v>
      </c>
      <c r="AU306" s="224" t="s">
        <v>75</v>
      </c>
      <c r="AY306" s="223" t="s">
        <v>194</v>
      </c>
      <c r="BK306" s="225">
        <f>SUM(BK307:BK312)</f>
        <v>0</v>
      </c>
    </row>
    <row r="307" s="2" customFormat="1" ht="37.8" customHeight="1">
      <c r="A307" s="39"/>
      <c r="B307" s="40"/>
      <c r="C307" s="228" t="s">
        <v>781</v>
      </c>
      <c r="D307" s="228" t="s">
        <v>196</v>
      </c>
      <c r="E307" s="229" t="s">
        <v>2936</v>
      </c>
      <c r="F307" s="230" t="s">
        <v>2937</v>
      </c>
      <c r="G307" s="231" t="s">
        <v>295</v>
      </c>
      <c r="H307" s="232">
        <v>1</v>
      </c>
      <c r="I307" s="233"/>
      <c r="J307" s="234">
        <f>ROUND(I307*H307,2)</f>
        <v>0</v>
      </c>
      <c r="K307" s="230" t="s">
        <v>1</v>
      </c>
      <c r="L307" s="45"/>
      <c r="M307" s="235" t="s">
        <v>1</v>
      </c>
      <c r="N307" s="236" t="s">
        <v>40</v>
      </c>
      <c r="O307" s="92"/>
      <c r="P307" s="237">
        <f>O307*H307</f>
        <v>0</v>
      </c>
      <c r="Q307" s="237">
        <v>0</v>
      </c>
      <c r="R307" s="237">
        <f>Q307*H307</f>
        <v>0</v>
      </c>
      <c r="S307" s="237">
        <v>0</v>
      </c>
      <c r="T307" s="238">
        <f>S307*H307</f>
        <v>0</v>
      </c>
      <c r="U307" s="39"/>
      <c r="V307" s="39"/>
      <c r="W307" s="39"/>
      <c r="X307" s="39"/>
      <c r="Y307" s="39"/>
      <c r="Z307" s="39"/>
      <c r="AA307" s="39"/>
      <c r="AB307" s="39"/>
      <c r="AC307" s="39"/>
      <c r="AD307" s="39"/>
      <c r="AE307" s="39"/>
      <c r="AR307" s="239" t="s">
        <v>201</v>
      </c>
      <c r="AT307" s="239" t="s">
        <v>196</v>
      </c>
      <c r="AU307" s="239" t="s">
        <v>82</v>
      </c>
      <c r="AY307" s="18" t="s">
        <v>194</v>
      </c>
      <c r="BE307" s="240">
        <f>IF(N307="základní",J307,0)</f>
        <v>0</v>
      </c>
      <c r="BF307" s="240">
        <f>IF(N307="snížená",J307,0)</f>
        <v>0</v>
      </c>
      <c r="BG307" s="240">
        <f>IF(N307="zákl. přenesená",J307,0)</f>
        <v>0</v>
      </c>
      <c r="BH307" s="240">
        <f>IF(N307="sníž. přenesená",J307,0)</f>
        <v>0</v>
      </c>
      <c r="BI307" s="240">
        <f>IF(N307="nulová",J307,0)</f>
        <v>0</v>
      </c>
      <c r="BJ307" s="18" t="s">
        <v>82</v>
      </c>
      <c r="BK307" s="240">
        <f>ROUND(I307*H307,2)</f>
        <v>0</v>
      </c>
      <c r="BL307" s="18" t="s">
        <v>201</v>
      </c>
      <c r="BM307" s="239" t="s">
        <v>2938</v>
      </c>
    </row>
    <row r="308" s="2" customFormat="1">
      <c r="A308" s="39"/>
      <c r="B308" s="40"/>
      <c r="C308" s="41"/>
      <c r="D308" s="243" t="s">
        <v>453</v>
      </c>
      <c r="E308" s="41"/>
      <c r="F308" s="295" t="s">
        <v>2939</v>
      </c>
      <c r="G308" s="41"/>
      <c r="H308" s="41"/>
      <c r="I308" s="296"/>
      <c r="J308" s="41"/>
      <c r="K308" s="41"/>
      <c r="L308" s="45"/>
      <c r="M308" s="297"/>
      <c r="N308" s="298"/>
      <c r="O308" s="92"/>
      <c r="P308" s="92"/>
      <c r="Q308" s="92"/>
      <c r="R308" s="92"/>
      <c r="S308" s="92"/>
      <c r="T308" s="93"/>
      <c r="U308" s="39"/>
      <c r="V308" s="39"/>
      <c r="W308" s="39"/>
      <c r="X308" s="39"/>
      <c r="Y308" s="39"/>
      <c r="Z308" s="39"/>
      <c r="AA308" s="39"/>
      <c r="AB308" s="39"/>
      <c r="AC308" s="39"/>
      <c r="AD308" s="39"/>
      <c r="AE308" s="39"/>
      <c r="AT308" s="18" t="s">
        <v>453</v>
      </c>
      <c r="AU308" s="18" t="s">
        <v>82</v>
      </c>
    </row>
    <row r="309" s="2" customFormat="1" ht="24.15" customHeight="1">
      <c r="A309" s="39"/>
      <c r="B309" s="40"/>
      <c r="C309" s="228" t="s">
        <v>787</v>
      </c>
      <c r="D309" s="228" t="s">
        <v>196</v>
      </c>
      <c r="E309" s="229" t="s">
        <v>2940</v>
      </c>
      <c r="F309" s="230" t="s">
        <v>2694</v>
      </c>
      <c r="G309" s="231" t="s">
        <v>295</v>
      </c>
      <c r="H309" s="232">
        <v>1</v>
      </c>
      <c r="I309" s="233"/>
      <c r="J309" s="234">
        <f>ROUND(I309*H309,2)</f>
        <v>0</v>
      </c>
      <c r="K309" s="230" t="s">
        <v>1</v>
      </c>
      <c r="L309" s="45"/>
      <c r="M309" s="235" t="s">
        <v>1</v>
      </c>
      <c r="N309" s="236" t="s">
        <v>40</v>
      </c>
      <c r="O309" s="92"/>
      <c r="P309" s="237">
        <f>O309*H309</f>
        <v>0</v>
      </c>
      <c r="Q309" s="237">
        <v>0</v>
      </c>
      <c r="R309" s="237">
        <f>Q309*H309</f>
        <v>0</v>
      </c>
      <c r="S309" s="237">
        <v>0</v>
      </c>
      <c r="T309" s="238">
        <f>S309*H309</f>
        <v>0</v>
      </c>
      <c r="U309" s="39"/>
      <c r="V309" s="39"/>
      <c r="W309" s="39"/>
      <c r="X309" s="39"/>
      <c r="Y309" s="39"/>
      <c r="Z309" s="39"/>
      <c r="AA309" s="39"/>
      <c r="AB309" s="39"/>
      <c r="AC309" s="39"/>
      <c r="AD309" s="39"/>
      <c r="AE309" s="39"/>
      <c r="AR309" s="239" t="s">
        <v>201</v>
      </c>
      <c r="AT309" s="239" t="s">
        <v>196</v>
      </c>
      <c r="AU309" s="239" t="s">
        <v>82</v>
      </c>
      <c r="AY309" s="18" t="s">
        <v>194</v>
      </c>
      <c r="BE309" s="240">
        <f>IF(N309="základní",J309,0)</f>
        <v>0</v>
      </c>
      <c r="BF309" s="240">
        <f>IF(N309="snížená",J309,0)</f>
        <v>0</v>
      </c>
      <c r="BG309" s="240">
        <f>IF(N309="zákl. přenesená",J309,0)</f>
        <v>0</v>
      </c>
      <c r="BH309" s="240">
        <f>IF(N309="sníž. přenesená",J309,0)</f>
        <v>0</v>
      </c>
      <c r="BI309" s="240">
        <f>IF(N309="nulová",J309,0)</f>
        <v>0</v>
      </c>
      <c r="BJ309" s="18" t="s">
        <v>82</v>
      </c>
      <c r="BK309" s="240">
        <f>ROUND(I309*H309,2)</f>
        <v>0</v>
      </c>
      <c r="BL309" s="18" t="s">
        <v>201</v>
      </c>
      <c r="BM309" s="239" t="s">
        <v>2941</v>
      </c>
    </row>
    <row r="310" s="2" customFormat="1">
      <c r="A310" s="39"/>
      <c r="B310" s="40"/>
      <c r="C310" s="41"/>
      <c r="D310" s="243" t="s">
        <v>453</v>
      </c>
      <c r="E310" s="41"/>
      <c r="F310" s="295" t="s">
        <v>2696</v>
      </c>
      <c r="G310" s="41"/>
      <c r="H310" s="41"/>
      <c r="I310" s="296"/>
      <c r="J310" s="41"/>
      <c r="K310" s="41"/>
      <c r="L310" s="45"/>
      <c r="M310" s="297"/>
      <c r="N310" s="298"/>
      <c r="O310" s="92"/>
      <c r="P310" s="92"/>
      <c r="Q310" s="92"/>
      <c r="R310" s="92"/>
      <c r="S310" s="92"/>
      <c r="T310" s="93"/>
      <c r="U310" s="39"/>
      <c r="V310" s="39"/>
      <c r="W310" s="39"/>
      <c r="X310" s="39"/>
      <c r="Y310" s="39"/>
      <c r="Z310" s="39"/>
      <c r="AA310" s="39"/>
      <c r="AB310" s="39"/>
      <c r="AC310" s="39"/>
      <c r="AD310" s="39"/>
      <c r="AE310" s="39"/>
      <c r="AT310" s="18" t="s">
        <v>453</v>
      </c>
      <c r="AU310" s="18" t="s">
        <v>82</v>
      </c>
    </row>
    <row r="311" s="2" customFormat="1" ht="16.5" customHeight="1">
      <c r="A311" s="39"/>
      <c r="B311" s="40"/>
      <c r="C311" s="228" t="s">
        <v>776</v>
      </c>
      <c r="D311" s="228" t="s">
        <v>196</v>
      </c>
      <c r="E311" s="229" t="s">
        <v>2942</v>
      </c>
      <c r="F311" s="230" t="s">
        <v>1809</v>
      </c>
      <c r="G311" s="231" t="s">
        <v>295</v>
      </c>
      <c r="H311" s="232">
        <v>1</v>
      </c>
      <c r="I311" s="233"/>
      <c r="J311" s="234">
        <f>ROUND(I311*H311,2)</f>
        <v>0</v>
      </c>
      <c r="K311" s="230" t="s">
        <v>1</v>
      </c>
      <c r="L311" s="45"/>
      <c r="M311" s="235" t="s">
        <v>1</v>
      </c>
      <c r="N311" s="236" t="s">
        <v>40</v>
      </c>
      <c r="O311" s="92"/>
      <c r="P311" s="237">
        <f>O311*H311</f>
        <v>0</v>
      </c>
      <c r="Q311" s="237">
        <v>0</v>
      </c>
      <c r="R311" s="237">
        <f>Q311*H311</f>
        <v>0</v>
      </c>
      <c r="S311" s="237">
        <v>0</v>
      </c>
      <c r="T311" s="238">
        <f>S311*H311</f>
        <v>0</v>
      </c>
      <c r="U311" s="39"/>
      <c r="V311" s="39"/>
      <c r="W311" s="39"/>
      <c r="X311" s="39"/>
      <c r="Y311" s="39"/>
      <c r="Z311" s="39"/>
      <c r="AA311" s="39"/>
      <c r="AB311" s="39"/>
      <c r="AC311" s="39"/>
      <c r="AD311" s="39"/>
      <c r="AE311" s="39"/>
      <c r="AR311" s="239" t="s">
        <v>201</v>
      </c>
      <c r="AT311" s="239" t="s">
        <v>196</v>
      </c>
      <c r="AU311" s="239" t="s">
        <v>82</v>
      </c>
      <c r="AY311" s="18" t="s">
        <v>194</v>
      </c>
      <c r="BE311" s="240">
        <f>IF(N311="základní",J311,0)</f>
        <v>0</v>
      </c>
      <c r="BF311" s="240">
        <f>IF(N311="snížená",J311,0)</f>
        <v>0</v>
      </c>
      <c r="BG311" s="240">
        <f>IF(N311="zákl. přenesená",J311,0)</f>
        <v>0</v>
      </c>
      <c r="BH311" s="240">
        <f>IF(N311="sníž. přenesená",J311,0)</f>
        <v>0</v>
      </c>
      <c r="BI311" s="240">
        <f>IF(N311="nulová",J311,0)</f>
        <v>0</v>
      </c>
      <c r="BJ311" s="18" t="s">
        <v>82</v>
      </c>
      <c r="BK311" s="240">
        <f>ROUND(I311*H311,2)</f>
        <v>0</v>
      </c>
      <c r="BL311" s="18" t="s">
        <v>201</v>
      </c>
      <c r="BM311" s="239" t="s">
        <v>2943</v>
      </c>
    </row>
    <row r="312" s="2" customFormat="1">
      <c r="A312" s="39"/>
      <c r="B312" s="40"/>
      <c r="C312" s="41"/>
      <c r="D312" s="243" t="s">
        <v>453</v>
      </c>
      <c r="E312" s="41"/>
      <c r="F312" s="295" t="s">
        <v>2944</v>
      </c>
      <c r="G312" s="41"/>
      <c r="H312" s="41"/>
      <c r="I312" s="296"/>
      <c r="J312" s="41"/>
      <c r="K312" s="41"/>
      <c r="L312" s="45"/>
      <c r="M312" s="297"/>
      <c r="N312" s="298"/>
      <c r="O312" s="92"/>
      <c r="P312" s="92"/>
      <c r="Q312" s="92"/>
      <c r="R312" s="92"/>
      <c r="S312" s="92"/>
      <c r="T312" s="93"/>
      <c r="U312" s="39"/>
      <c r="V312" s="39"/>
      <c r="W312" s="39"/>
      <c r="X312" s="39"/>
      <c r="Y312" s="39"/>
      <c r="Z312" s="39"/>
      <c r="AA312" s="39"/>
      <c r="AB312" s="39"/>
      <c r="AC312" s="39"/>
      <c r="AD312" s="39"/>
      <c r="AE312" s="39"/>
      <c r="AT312" s="18" t="s">
        <v>453</v>
      </c>
      <c r="AU312" s="18" t="s">
        <v>82</v>
      </c>
    </row>
    <row r="313" s="12" customFormat="1" ht="25.92" customHeight="1">
      <c r="A313" s="12"/>
      <c r="B313" s="212"/>
      <c r="C313" s="213"/>
      <c r="D313" s="214" t="s">
        <v>74</v>
      </c>
      <c r="E313" s="215" t="s">
        <v>1841</v>
      </c>
      <c r="F313" s="215" t="s">
        <v>1841</v>
      </c>
      <c r="G313" s="213"/>
      <c r="H313" s="213"/>
      <c r="I313" s="216"/>
      <c r="J313" s="217">
        <f>BK313</f>
        <v>0</v>
      </c>
      <c r="K313" s="213"/>
      <c r="L313" s="218"/>
      <c r="M313" s="219"/>
      <c r="N313" s="220"/>
      <c r="O313" s="220"/>
      <c r="P313" s="221">
        <f>SUM(P314:P317)</f>
        <v>0</v>
      </c>
      <c r="Q313" s="220"/>
      <c r="R313" s="221">
        <f>SUM(R314:R317)</f>
        <v>0</v>
      </c>
      <c r="S313" s="220"/>
      <c r="T313" s="222">
        <f>SUM(T314:T317)</f>
        <v>0</v>
      </c>
      <c r="U313" s="12"/>
      <c r="V313" s="12"/>
      <c r="W313" s="12"/>
      <c r="X313" s="12"/>
      <c r="Y313" s="12"/>
      <c r="Z313" s="12"/>
      <c r="AA313" s="12"/>
      <c r="AB313" s="12"/>
      <c r="AC313" s="12"/>
      <c r="AD313" s="12"/>
      <c r="AE313" s="12"/>
      <c r="AR313" s="223" t="s">
        <v>82</v>
      </c>
      <c r="AT313" s="224" t="s">
        <v>74</v>
      </c>
      <c r="AU313" s="224" t="s">
        <v>75</v>
      </c>
      <c r="AY313" s="223" t="s">
        <v>194</v>
      </c>
      <c r="BK313" s="225">
        <f>SUM(BK314:BK317)</f>
        <v>0</v>
      </c>
    </row>
    <row r="314" s="2" customFormat="1" ht="16.5" customHeight="1">
      <c r="A314" s="39"/>
      <c r="B314" s="40"/>
      <c r="C314" s="228" t="s">
        <v>792</v>
      </c>
      <c r="D314" s="228" t="s">
        <v>196</v>
      </c>
      <c r="E314" s="229" t="s">
        <v>2945</v>
      </c>
      <c r="F314" s="230" t="s">
        <v>1809</v>
      </c>
      <c r="G314" s="231" t="s">
        <v>295</v>
      </c>
      <c r="H314" s="232">
        <v>1</v>
      </c>
      <c r="I314" s="233"/>
      <c r="J314" s="234">
        <f>ROUND(I314*H314,2)</f>
        <v>0</v>
      </c>
      <c r="K314" s="230" t="s">
        <v>1</v>
      </c>
      <c r="L314" s="45"/>
      <c r="M314" s="235" t="s">
        <v>1</v>
      </c>
      <c r="N314" s="236" t="s">
        <v>40</v>
      </c>
      <c r="O314" s="92"/>
      <c r="P314" s="237">
        <f>O314*H314</f>
        <v>0</v>
      </c>
      <c r="Q314" s="237">
        <v>0</v>
      </c>
      <c r="R314" s="237">
        <f>Q314*H314</f>
        <v>0</v>
      </c>
      <c r="S314" s="237">
        <v>0</v>
      </c>
      <c r="T314" s="238">
        <f>S314*H314</f>
        <v>0</v>
      </c>
      <c r="U314" s="39"/>
      <c r="V314" s="39"/>
      <c r="W314" s="39"/>
      <c r="X314" s="39"/>
      <c r="Y314" s="39"/>
      <c r="Z314" s="39"/>
      <c r="AA314" s="39"/>
      <c r="AB314" s="39"/>
      <c r="AC314" s="39"/>
      <c r="AD314" s="39"/>
      <c r="AE314" s="39"/>
      <c r="AR314" s="239" t="s">
        <v>201</v>
      </c>
      <c r="AT314" s="239" t="s">
        <v>196</v>
      </c>
      <c r="AU314" s="239" t="s">
        <v>82</v>
      </c>
      <c r="AY314" s="18" t="s">
        <v>194</v>
      </c>
      <c r="BE314" s="240">
        <f>IF(N314="základní",J314,0)</f>
        <v>0</v>
      </c>
      <c r="BF314" s="240">
        <f>IF(N314="snížená",J314,0)</f>
        <v>0</v>
      </c>
      <c r="BG314" s="240">
        <f>IF(N314="zákl. přenesená",J314,0)</f>
        <v>0</v>
      </c>
      <c r="BH314" s="240">
        <f>IF(N314="sníž. přenesená",J314,0)</f>
        <v>0</v>
      </c>
      <c r="BI314" s="240">
        <f>IF(N314="nulová",J314,0)</f>
        <v>0</v>
      </c>
      <c r="BJ314" s="18" t="s">
        <v>82</v>
      </c>
      <c r="BK314" s="240">
        <f>ROUND(I314*H314,2)</f>
        <v>0</v>
      </c>
      <c r="BL314" s="18" t="s">
        <v>201</v>
      </c>
      <c r="BM314" s="239" t="s">
        <v>2946</v>
      </c>
    </row>
    <row r="315" s="2" customFormat="1">
      <c r="A315" s="39"/>
      <c r="B315" s="40"/>
      <c r="C315" s="41"/>
      <c r="D315" s="243" t="s">
        <v>453</v>
      </c>
      <c r="E315" s="41"/>
      <c r="F315" s="295" t="s">
        <v>2947</v>
      </c>
      <c r="G315" s="41"/>
      <c r="H315" s="41"/>
      <c r="I315" s="296"/>
      <c r="J315" s="41"/>
      <c r="K315" s="41"/>
      <c r="L315" s="45"/>
      <c r="M315" s="297"/>
      <c r="N315" s="298"/>
      <c r="O315" s="92"/>
      <c r="P315" s="92"/>
      <c r="Q315" s="92"/>
      <c r="R315" s="92"/>
      <c r="S315" s="92"/>
      <c r="T315" s="93"/>
      <c r="U315" s="39"/>
      <c r="V315" s="39"/>
      <c r="W315" s="39"/>
      <c r="X315" s="39"/>
      <c r="Y315" s="39"/>
      <c r="Z315" s="39"/>
      <c r="AA315" s="39"/>
      <c r="AB315" s="39"/>
      <c r="AC315" s="39"/>
      <c r="AD315" s="39"/>
      <c r="AE315" s="39"/>
      <c r="AT315" s="18" t="s">
        <v>453</v>
      </c>
      <c r="AU315" s="18" t="s">
        <v>82</v>
      </c>
    </row>
    <row r="316" s="2" customFormat="1" ht="16.5" customHeight="1">
      <c r="A316" s="39"/>
      <c r="B316" s="40"/>
      <c r="C316" s="228" t="s">
        <v>800</v>
      </c>
      <c r="D316" s="228" t="s">
        <v>196</v>
      </c>
      <c r="E316" s="229" t="s">
        <v>2948</v>
      </c>
      <c r="F316" s="230" t="s">
        <v>1809</v>
      </c>
      <c r="G316" s="231" t="s">
        <v>295</v>
      </c>
      <c r="H316" s="232">
        <v>1</v>
      </c>
      <c r="I316" s="233"/>
      <c r="J316" s="234">
        <f>ROUND(I316*H316,2)</f>
        <v>0</v>
      </c>
      <c r="K316" s="230" t="s">
        <v>1</v>
      </c>
      <c r="L316" s="45"/>
      <c r="M316" s="235" t="s">
        <v>1</v>
      </c>
      <c r="N316" s="236" t="s">
        <v>40</v>
      </c>
      <c r="O316" s="92"/>
      <c r="P316" s="237">
        <f>O316*H316</f>
        <v>0</v>
      </c>
      <c r="Q316" s="237">
        <v>0</v>
      </c>
      <c r="R316" s="237">
        <f>Q316*H316</f>
        <v>0</v>
      </c>
      <c r="S316" s="237">
        <v>0</v>
      </c>
      <c r="T316" s="238">
        <f>S316*H316</f>
        <v>0</v>
      </c>
      <c r="U316" s="39"/>
      <c r="V316" s="39"/>
      <c r="W316" s="39"/>
      <c r="X316" s="39"/>
      <c r="Y316" s="39"/>
      <c r="Z316" s="39"/>
      <c r="AA316" s="39"/>
      <c r="AB316" s="39"/>
      <c r="AC316" s="39"/>
      <c r="AD316" s="39"/>
      <c r="AE316" s="39"/>
      <c r="AR316" s="239" t="s">
        <v>201</v>
      </c>
      <c r="AT316" s="239" t="s">
        <v>196</v>
      </c>
      <c r="AU316" s="239" t="s">
        <v>82</v>
      </c>
      <c r="AY316" s="18" t="s">
        <v>194</v>
      </c>
      <c r="BE316" s="240">
        <f>IF(N316="základní",J316,0)</f>
        <v>0</v>
      </c>
      <c r="BF316" s="240">
        <f>IF(N316="snížená",J316,0)</f>
        <v>0</v>
      </c>
      <c r="BG316" s="240">
        <f>IF(N316="zákl. přenesená",J316,0)</f>
        <v>0</v>
      </c>
      <c r="BH316" s="240">
        <f>IF(N316="sníž. přenesená",J316,0)</f>
        <v>0</v>
      </c>
      <c r="BI316" s="240">
        <f>IF(N316="nulová",J316,0)</f>
        <v>0</v>
      </c>
      <c r="BJ316" s="18" t="s">
        <v>82</v>
      </c>
      <c r="BK316" s="240">
        <f>ROUND(I316*H316,2)</f>
        <v>0</v>
      </c>
      <c r="BL316" s="18" t="s">
        <v>201</v>
      </c>
      <c r="BM316" s="239" t="s">
        <v>2949</v>
      </c>
    </row>
    <row r="317" s="2" customFormat="1">
      <c r="A317" s="39"/>
      <c r="B317" s="40"/>
      <c r="C317" s="41"/>
      <c r="D317" s="243" t="s">
        <v>453</v>
      </c>
      <c r="E317" s="41"/>
      <c r="F317" s="295" t="s">
        <v>2950</v>
      </c>
      <c r="G317" s="41"/>
      <c r="H317" s="41"/>
      <c r="I317" s="296"/>
      <c r="J317" s="41"/>
      <c r="K317" s="41"/>
      <c r="L317" s="45"/>
      <c r="M317" s="297"/>
      <c r="N317" s="298"/>
      <c r="O317" s="92"/>
      <c r="P317" s="92"/>
      <c r="Q317" s="92"/>
      <c r="R317" s="92"/>
      <c r="S317" s="92"/>
      <c r="T317" s="93"/>
      <c r="U317" s="39"/>
      <c r="V317" s="39"/>
      <c r="W317" s="39"/>
      <c r="X317" s="39"/>
      <c r="Y317" s="39"/>
      <c r="Z317" s="39"/>
      <c r="AA317" s="39"/>
      <c r="AB317" s="39"/>
      <c r="AC317" s="39"/>
      <c r="AD317" s="39"/>
      <c r="AE317" s="39"/>
      <c r="AT317" s="18" t="s">
        <v>453</v>
      </c>
      <c r="AU317" s="18" t="s">
        <v>82</v>
      </c>
    </row>
    <row r="318" s="12" customFormat="1" ht="25.92" customHeight="1">
      <c r="A318" s="12"/>
      <c r="B318" s="212"/>
      <c r="C318" s="213"/>
      <c r="D318" s="214" t="s">
        <v>74</v>
      </c>
      <c r="E318" s="215" t="s">
        <v>1849</v>
      </c>
      <c r="F318" s="215" t="s">
        <v>1849</v>
      </c>
      <c r="G318" s="213"/>
      <c r="H318" s="213"/>
      <c r="I318" s="216"/>
      <c r="J318" s="217">
        <f>BK318</f>
        <v>0</v>
      </c>
      <c r="K318" s="213"/>
      <c r="L318" s="218"/>
      <c r="M318" s="219"/>
      <c r="N318" s="220"/>
      <c r="O318" s="220"/>
      <c r="P318" s="221">
        <f>SUM(P319:P322)</f>
        <v>0</v>
      </c>
      <c r="Q318" s="220"/>
      <c r="R318" s="221">
        <f>SUM(R319:R322)</f>
        <v>0</v>
      </c>
      <c r="S318" s="220"/>
      <c r="T318" s="222">
        <f>SUM(T319:T322)</f>
        <v>0</v>
      </c>
      <c r="U318" s="12"/>
      <c r="V318" s="12"/>
      <c r="W318" s="12"/>
      <c r="X318" s="12"/>
      <c r="Y318" s="12"/>
      <c r="Z318" s="12"/>
      <c r="AA318" s="12"/>
      <c r="AB318" s="12"/>
      <c r="AC318" s="12"/>
      <c r="AD318" s="12"/>
      <c r="AE318" s="12"/>
      <c r="AR318" s="223" t="s">
        <v>82</v>
      </c>
      <c r="AT318" s="224" t="s">
        <v>74</v>
      </c>
      <c r="AU318" s="224" t="s">
        <v>75</v>
      </c>
      <c r="AY318" s="223" t="s">
        <v>194</v>
      </c>
      <c r="BK318" s="225">
        <f>SUM(BK319:BK322)</f>
        <v>0</v>
      </c>
    </row>
    <row r="319" s="2" customFormat="1" ht="16.5" customHeight="1">
      <c r="A319" s="39"/>
      <c r="B319" s="40"/>
      <c r="C319" s="228" t="s">
        <v>807</v>
      </c>
      <c r="D319" s="228" t="s">
        <v>196</v>
      </c>
      <c r="E319" s="229" t="s">
        <v>2951</v>
      </c>
      <c r="F319" s="230" t="s">
        <v>1809</v>
      </c>
      <c r="G319" s="231" t="s">
        <v>295</v>
      </c>
      <c r="H319" s="232">
        <v>1</v>
      </c>
      <c r="I319" s="233"/>
      <c r="J319" s="234">
        <f>ROUND(I319*H319,2)</f>
        <v>0</v>
      </c>
      <c r="K319" s="230" t="s">
        <v>1</v>
      </c>
      <c r="L319" s="45"/>
      <c r="M319" s="235" t="s">
        <v>1</v>
      </c>
      <c r="N319" s="236" t="s">
        <v>40</v>
      </c>
      <c r="O319" s="92"/>
      <c r="P319" s="237">
        <f>O319*H319</f>
        <v>0</v>
      </c>
      <c r="Q319" s="237">
        <v>0</v>
      </c>
      <c r="R319" s="237">
        <f>Q319*H319</f>
        <v>0</v>
      </c>
      <c r="S319" s="237">
        <v>0</v>
      </c>
      <c r="T319" s="238">
        <f>S319*H319</f>
        <v>0</v>
      </c>
      <c r="U319" s="39"/>
      <c r="V319" s="39"/>
      <c r="W319" s="39"/>
      <c r="X319" s="39"/>
      <c r="Y319" s="39"/>
      <c r="Z319" s="39"/>
      <c r="AA319" s="39"/>
      <c r="AB319" s="39"/>
      <c r="AC319" s="39"/>
      <c r="AD319" s="39"/>
      <c r="AE319" s="39"/>
      <c r="AR319" s="239" t="s">
        <v>201</v>
      </c>
      <c r="AT319" s="239" t="s">
        <v>196</v>
      </c>
      <c r="AU319" s="239" t="s">
        <v>82</v>
      </c>
      <c r="AY319" s="18" t="s">
        <v>194</v>
      </c>
      <c r="BE319" s="240">
        <f>IF(N319="základní",J319,0)</f>
        <v>0</v>
      </c>
      <c r="BF319" s="240">
        <f>IF(N319="snížená",J319,0)</f>
        <v>0</v>
      </c>
      <c r="BG319" s="240">
        <f>IF(N319="zákl. přenesená",J319,0)</f>
        <v>0</v>
      </c>
      <c r="BH319" s="240">
        <f>IF(N319="sníž. přenesená",J319,0)</f>
        <v>0</v>
      </c>
      <c r="BI319" s="240">
        <f>IF(N319="nulová",J319,0)</f>
        <v>0</v>
      </c>
      <c r="BJ319" s="18" t="s">
        <v>82</v>
      </c>
      <c r="BK319" s="240">
        <f>ROUND(I319*H319,2)</f>
        <v>0</v>
      </c>
      <c r="BL319" s="18" t="s">
        <v>201</v>
      </c>
      <c r="BM319" s="239" t="s">
        <v>2952</v>
      </c>
    </row>
    <row r="320" s="2" customFormat="1">
      <c r="A320" s="39"/>
      <c r="B320" s="40"/>
      <c r="C320" s="41"/>
      <c r="D320" s="243" t="s">
        <v>453</v>
      </c>
      <c r="E320" s="41"/>
      <c r="F320" s="295" t="s">
        <v>2947</v>
      </c>
      <c r="G320" s="41"/>
      <c r="H320" s="41"/>
      <c r="I320" s="296"/>
      <c r="J320" s="41"/>
      <c r="K320" s="41"/>
      <c r="L320" s="45"/>
      <c r="M320" s="297"/>
      <c r="N320" s="298"/>
      <c r="O320" s="92"/>
      <c r="P320" s="92"/>
      <c r="Q320" s="92"/>
      <c r="R320" s="92"/>
      <c r="S320" s="92"/>
      <c r="T320" s="93"/>
      <c r="U320" s="39"/>
      <c r="V320" s="39"/>
      <c r="W320" s="39"/>
      <c r="X320" s="39"/>
      <c r="Y320" s="39"/>
      <c r="Z320" s="39"/>
      <c r="AA320" s="39"/>
      <c r="AB320" s="39"/>
      <c r="AC320" s="39"/>
      <c r="AD320" s="39"/>
      <c r="AE320" s="39"/>
      <c r="AT320" s="18" t="s">
        <v>453</v>
      </c>
      <c r="AU320" s="18" t="s">
        <v>82</v>
      </c>
    </row>
    <row r="321" s="2" customFormat="1" ht="16.5" customHeight="1">
      <c r="A321" s="39"/>
      <c r="B321" s="40"/>
      <c r="C321" s="228" t="s">
        <v>813</v>
      </c>
      <c r="D321" s="228" t="s">
        <v>196</v>
      </c>
      <c r="E321" s="229" t="s">
        <v>2953</v>
      </c>
      <c r="F321" s="230" t="s">
        <v>1809</v>
      </c>
      <c r="G321" s="231" t="s">
        <v>295</v>
      </c>
      <c r="H321" s="232">
        <v>1</v>
      </c>
      <c r="I321" s="233"/>
      <c r="J321" s="234">
        <f>ROUND(I321*H321,2)</f>
        <v>0</v>
      </c>
      <c r="K321" s="230" t="s">
        <v>1</v>
      </c>
      <c r="L321" s="45"/>
      <c r="M321" s="235" t="s">
        <v>1</v>
      </c>
      <c r="N321" s="236" t="s">
        <v>40</v>
      </c>
      <c r="O321" s="92"/>
      <c r="P321" s="237">
        <f>O321*H321</f>
        <v>0</v>
      </c>
      <c r="Q321" s="237">
        <v>0</v>
      </c>
      <c r="R321" s="237">
        <f>Q321*H321</f>
        <v>0</v>
      </c>
      <c r="S321" s="237">
        <v>0</v>
      </c>
      <c r="T321" s="238">
        <f>S321*H321</f>
        <v>0</v>
      </c>
      <c r="U321" s="39"/>
      <c r="V321" s="39"/>
      <c r="W321" s="39"/>
      <c r="X321" s="39"/>
      <c r="Y321" s="39"/>
      <c r="Z321" s="39"/>
      <c r="AA321" s="39"/>
      <c r="AB321" s="39"/>
      <c r="AC321" s="39"/>
      <c r="AD321" s="39"/>
      <c r="AE321" s="39"/>
      <c r="AR321" s="239" t="s">
        <v>201</v>
      </c>
      <c r="AT321" s="239" t="s">
        <v>196</v>
      </c>
      <c r="AU321" s="239" t="s">
        <v>82</v>
      </c>
      <c r="AY321" s="18" t="s">
        <v>194</v>
      </c>
      <c r="BE321" s="240">
        <f>IF(N321="základní",J321,0)</f>
        <v>0</v>
      </c>
      <c r="BF321" s="240">
        <f>IF(N321="snížená",J321,0)</f>
        <v>0</v>
      </c>
      <c r="BG321" s="240">
        <f>IF(N321="zákl. přenesená",J321,0)</f>
        <v>0</v>
      </c>
      <c r="BH321" s="240">
        <f>IF(N321="sníž. přenesená",J321,0)</f>
        <v>0</v>
      </c>
      <c r="BI321" s="240">
        <f>IF(N321="nulová",J321,0)</f>
        <v>0</v>
      </c>
      <c r="BJ321" s="18" t="s">
        <v>82</v>
      </c>
      <c r="BK321" s="240">
        <f>ROUND(I321*H321,2)</f>
        <v>0</v>
      </c>
      <c r="BL321" s="18" t="s">
        <v>201</v>
      </c>
      <c r="BM321" s="239" t="s">
        <v>2954</v>
      </c>
    </row>
    <row r="322" s="2" customFormat="1">
      <c r="A322" s="39"/>
      <c r="B322" s="40"/>
      <c r="C322" s="41"/>
      <c r="D322" s="243" t="s">
        <v>453</v>
      </c>
      <c r="E322" s="41"/>
      <c r="F322" s="295" t="s">
        <v>2950</v>
      </c>
      <c r="G322" s="41"/>
      <c r="H322" s="41"/>
      <c r="I322" s="296"/>
      <c r="J322" s="41"/>
      <c r="K322" s="41"/>
      <c r="L322" s="45"/>
      <c r="M322" s="300"/>
      <c r="N322" s="301"/>
      <c r="O322" s="302"/>
      <c r="P322" s="302"/>
      <c r="Q322" s="302"/>
      <c r="R322" s="302"/>
      <c r="S322" s="302"/>
      <c r="T322" s="303"/>
      <c r="U322" s="39"/>
      <c r="V322" s="39"/>
      <c r="W322" s="39"/>
      <c r="X322" s="39"/>
      <c r="Y322" s="39"/>
      <c r="Z322" s="39"/>
      <c r="AA322" s="39"/>
      <c r="AB322" s="39"/>
      <c r="AC322" s="39"/>
      <c r="AD322" s="39"/>
      <c r="AE322" s="39"/>
      <c r="AT322" s="18" t="s">
        <v>453</v>
      </c>
      <c r="AU322" s="18" t="s">
        <v>82</v>
      </c>
    </row>
    <row r="323" s="2" customFormat="1" ht="6.96" customHeight="1">
      <c r="A323" s="39"/>
      <c r="B323" s="67"/>
      <c r="C323" s="68"/>
      <c r="D323" s="68"/>
      <c r="E323" s="68"/>
      <c r="F323" s="68"/>
      <c r="G323" s="68"/>
      <c r="H323" s="68"/>
      <c r="I323" s="68"/>
      <c r="J323" s="68"/>
      <c r="K323" s="68"/>
      <c r="L323" s="45"/>
      <c r="M323" s="39"/>
      <c r="O323" s="39"/>
      <c r="P323" s="39"/>
      <c r="Q323" s="39"/>
      <c r="R323" s="39"/>
      <c r="S323" s="39"/>
      <c r="T323" s="39"/>
      <c r="U323" s="39"/>
      <c r="V323" s="39"/>
      <c r="W323" s="39"/>
      <c r="X323" s="39"/>
      <c r="Y323" s="39"/>
      <c r="Z323" s="39"/>
      <c r="AA323" s="39"/>
      <c r="AB323" s="39"/>
      <c r="AC323" s="39"/>
      <c r="AD323" s="39"/>
      <c r="AE323" s="39"/>
    </row>
  </sheetData>
  <sheetProtection sheet="1" autoFilter="0" formatColumns="0" formatRows="0" objects="1" scenarios="1" spinCount="100000" saltValue="vymoYYj1HL/R8iDXo9RQAjV905o53niKM3021t4WkXrXTFLIUk+HD3Sr8j3LPrqOikKd/o4Hv0zvETK87T/HQw==" hashValue="wVdwAz3tqFQSZz5IGWQCaT9Lr+QxuV80waL4FmxeOikPqH4P0BA/OVImIMCyyqYgXNAm8NxcD+knLKJvOPxJbw==" algorithmName="SHA-512" password="CC35"/>
  <autoFilter ref="C143:K322"/>
  <mergeCells count="12">
    <mergeCell ref="E7:H7"/>
    <mergeCell ref="E9:H9"/>
    <mergeCell ref="E11:H11"/>
    <mergeCell ref="E20:H20"/>
    <mergeCell ref="E29:H29"/>
    <mergeCell ref="E85:H85"/>
    <mergeCell ref="E87:H87"/>
    <mergeCell ref="E89:H89"/>
    <mergeCell ref="E132:H132"/>
    <mergeCell ref="E134:H134"/>
    <mergeCell ref="E136:H13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130</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2955</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2956</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ROUND(J132,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ROUND((SUM(BE132:BE217)),  2)</f>
        <v>0</v>
      </c>
      <c r="G35" s="39"/>
      <c r="H35" s="39"/>
      <c r="I35" s="166">
        <v>0.20999999999999999</v>
      </c>
      <c r="J35" s="165">
        <f>ROUND(((SUM(BE132:BE217))*I35),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ROUND((SUM(BF132:BF217)),  2)</f>
        <v>0</v>
      </c>
      <c r="G36" s="39"/>
      <c r="H36" s="39"/>
      <c r="I36" s="166">
        <v>0.14999999999999999</v>
      </c>
      <c r="J36" s="165">
        <f>ROUND(((SUM(BF132:BF217))*I36),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ROUND((SUM(BG132:BG217)),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ROUND((SUM(BH132:BH217)),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ROUND((SUM(BI132:BI217)),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2955</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03.1 - Stavební úpravy</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J132</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158</v>
      </c>
      <c r="E99" s="193"/>
      <c r="F99" s="193"/>
      <c r="G99" s="193"/>
      <c r="H99" s="193"/>
      <c r="I99" s="193"/>
      <c r="J99" s="194">
        <f>J133</f>
        <v>0</v>
      </c>
      <c r="K99" s="191"/>
      <c r="L99" s="195"/>
      <c r="S99" s="9"/>
      <c r="T99" s="9"/>
      <c r="U99" s="9"/>
      <c r="V99" s="9"/>
      <c r="W99" s="9"/>
      <c r="X99" s="9"/>
      <c r="Y99" s="9"/>
      <c r="Z99" s="9"/>
      <c r="AA99" s="9"/>
      <c r="AB99" s="9"/>
      <c r="AC99" s="9"/>
      <c r="AD99" s="9"/>
      <c r="AE99" s="9"/>
    </row>
    <row r="100" s="10" customFormat="1" ht="19.92" customHeight="1">
      <c r="A100" s="10"/>
      <c r="B100" s="196"/>
      <c r="C100" s="134"/>
      <c r="D100" s="197" t="s">
        <v>160</v>
      </c>
      <c r="E100" s="198"/>
      <c r="F100" s="198"/>
      <c r="G100" s="198"/>
      <c r="H100" s="198"/>
      <c r="I100" s="198"/>
      <c r="J100" s="199">
        <f>J134</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161</v>
      </c>
      <c r="E101" s="198"/>
      <c r="F101" s="198"/>
      <c r="G101" s="198"/>
      <c r="H101" s="198"/>
      <c r="I101" s="198"/>
      <c r="J101" s="199">
        <f>J143</f>
        <v>0</v>
      </c>
      <c r="K101" s="134"/>
      <c r="L101" s="200"/>
      <c r="S101" s="10"/>
      <c r="T101" s="10"/>
      <c r="U101" s="10"/>
      <c r="V101" s="10"/>
      <c r="W101" s="10"/>
      <c r="X101" s="10"/>
      <c r="Y101" s="10"/>
      <c r="Z101" s="10"/>
      <c r="AA101" s="10"/>
      <c r="AB101" s="10"/>
      <c r="AC101" s="10"/>
      <c r="AD101" s="10"/>
      <c r="AE101" s="10"/>
    </row>
    <row r="102" s="10" customFormat="1" ht="19.92" customHeight="1">
      <c r="A102" s="10"/>
      <c r="B102" s="196"/>
      <c r="C102" s="134"/>
      <c r="D102" s="197" t="s">
        <v>162</v>
      </c>
      <c r="E102" s="198"/>
      <c r="F102" s="198"/>
      <c r="G102" s="198"/>
      <c r="H102" s="198"/>
      <c r="I102" s="198"/>
      <c r="J102" s="199">
        <f>J151</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163</v>
      </c>
      <c r="E103" s="198"/>
      <c r="F103" s="198"/>
      <c r="G103" s="198"/>
      <c r="H103" s="198"/>
      <c r="I103" s="198"/>
      <c r="J103" s="199">
        <f>J162</f>
        <v>0</v>
      </c>
      <c r="K103" s="134"/>
      <c r="L103" s="200"/>
      <c r="S103" s="10"/>
      <c r="T103" s="10"/>
      <c r="U103" s="10"/>
      <c r="V103" s="10"/>
      <c r="W103" s="10"/>
      <c r="X103" s="10"/>
      <c r="Y103" s="10"/>
      <c r="Z103" s="10"/>
      <c r="AA103" s="10"/>
      <c r="AB103" s="10"/>
      <c r="AC103" s="10"/>
      <c r="AD103" s="10"/>
      <c r="AE103" s="10"/>
    </row>
    <row r="104" s="10" customFormat="1" ht="19.92" customHeight="1">
      <c r="A104" s="10"/>
      <c r="B104" s="196"/>
      <c r="C104" s="134"/>
      <c r="D104" s="197" t="s">
        <v>164</v>
      </c>
      <c r="E104" s="198"/>
      <c r="F104" s="198"/>
      <c r="G104" s="198"/>
      <c r="H104" s="198"/>
      <c r="I104" s="198"/>
      <c r="J104" s="199">
        <f>J168</f>
        <v>0</v>
      </c>
      <c r="K104" s="134"/>
      <c r="L104" s="200"/>
      <c r="S104" s="10"/>
      <c r="T104" s="10"/>
      <c r="U104" s="10"/>
      <c r="V104" s="10"/>
      <c r="W104" s="10"/>
      <c r="X104" s="10"/>
      <c r="Y104" s="10"/>
      <c r="Z104" s="10"/>
      <c r="AA104" s="10"/>
      <c r="AB104" s="10"/>
      <c r="AC104" s="10"/>
      <c r="AD104" s="10"/>
      <c r="AE104" s="10"/>
    </row>
    <row r="105" s="9" customFormat="1" ht="24.96" customHeight="1">
      <c r="A105" s="9"/>
      <c r="B105" s="190"/>
      <c r="C105" s="191"/>
      <c r="D105" s="192" t="s">
        <v>165</v>
      </c>
      <c r="E105" s="193"/>
      <c r="F105" s="193"/>
      <c r="G105" s="193"/>
      <c r="H105" s="193"/>
      <c r="I105" s="193"/>
      <c r="J105" s="194">
        <f>J170</f>
        <v>0</v>
      </c>
      <c r="K105" s="191"/>
      <c r="L105" s="195"/>
      <c r="S105" s="9"/>
      <c r="T105" s="9"/>
      <c r="U105" s="9"/>
      <c r="V105" s="9"/>
      <c r="W105" s="9"/>
      <c r="X105" s="9"/>
      <c r="Y105" s="9"/>
      <c r="Z105" s="9"/>
      <c r="AA105" s="9"/>
      <c r="AB105" s="9"/>
      <c r="AC105" s="9"/>
      <c r="AD105" s="9"/>
      <c r="AE105" s="9"/>
    </row>
    <row r="106" s="10" customFormat="1" ht="19.92" customHeight="1">
      <c r="A106" s="10"/>
      <c r="B106" s="196"/>
      <c r="C106" s="134"/>
      <c r="D106" s="197" t="s">
        <v>2957</v>
      </c>
      <c r="E106" s="198"/>
      <c r="F106" s="198"/>
      <c r="G106" s="198"/>
      <c r="H106" s="198"/>
      <c r="I106" s="198"/>
      <c r="J106" s="199">
        <f>J171</f>
        <v>0</v>
      </c>
      <c r="K106" s="134"/>
      <c r="L106" s="200"/>
      <c r="S106" s="10"/>
      <c r="T106" s="10"/>
      <c r="U106" s="10"/>
      <c r="V106" s="10"/>
      <c r="W106" s="10"/>
      <c r="X106" s="10"/>
      <c r="Y106" s="10"/>
      <c r="Z106" s="10"/>
      <c r="AA106" s="10"/>
      <c r="AB106" s="10"/>
      <c r="AC106" s="10"/>
      <c r="AD106" s="10"/>
      <c r="AE106" s="10"/>
    </row>
    <row r="107" s="10" customFormat="1" ht="19.92" customHeight="1">
      <c r="A107" s="10"/>
      <c r="B107" s="196"/>
      <c r="C107" s="134"/>
      <c r="D107" s="197" t="s">
        <v>2958</v>
      </c>
      <c r="E107" s="198"/>
      <c r="F107" s="198"/>
      <c r="G107" s="198"/>
      <c r="H107" s="198"/>
      <c r="I107" s="198"/>
      <c r="J107" s="199">
        <f>J173</f>
        <v>0</v>
      </c>
      <c r="K107" s="134"/>
      <c r="L107" s="200"/>
      <c r="S107" s="10"/>
      <c r="T107" s="10"/>
      <c r="U107" s="10"/>
      <c r="V107" s="10"/>
      <c r="W107" s="10"/>
      <c r="X107" s="10"/>
      <c r="Y107" s="10"/>
      <c r="Z107" s="10"/>
      <c r="AA107" s="10"/>
      <c r="AB107" s="10"/>
      <c r="AC107" s="10"/>
      <c r="AD107" s="10"/>
      <c r="AE107" s="10"/>
    </row>
    <row r="108" s="10" customFormat="1" ht="19.92" customHeight="1">
      <c r="A108" s="10"/>
      <c r="B108" s="196"/>
      <c r="C108" s="134"/>
      <c r="D108" s="197" t="s">
        <v>171</v>
      </c>
      <c r="E108" s="198"/>
      <c r="F108" s="198"/>
      <c r="G108" s="198"/>
      <c r="H108" s="198"/>
      <c r="I108" s="198"/>
      <c r="J108" s="199">
        <f>J175</f>
        <v>0</v>
      </c>
      <c r="K108" s="134"/>
      <c r="L108" s="200"/>
      <c r="S108" s="10"/>
      <c r="T108" s="10"/>
      <c r="U108" s="10"/>
      <c r="V108" s="10"/>
      <c r="W108" s="10"/>
      <c r="X108" s="10"/>
      <c r="Y108" s="10"/>
      <c r="Z108" s="10"/>
      <c r="AA108" s="10"/>
      <c r="AB108" s="10"/>
      <c r="AC108" s="10"/>
      <c r="AD108" s="10"/>
      <c r="AE108" s="10"/>
    </row>
    <row r="109" s="10" customFormat="1" ht="19.92" customHeight="1">
      <c r="A109" s="10"/>
      <c r="B109" s="196"/>
      <c r="C109" s="134"/>
      <c r="D109" s="197" t="s">
        <v>173</v>
      </c>
      <c r="E109" s="198"/>
      <c r="F109" s="198"/>
      <c r="G109" s="198"/>
      <c r="H109" s="198"/>
      <c r="I109" s="198"/>
      <c r="J109" s="199">
        <f>J193</f>
        <v>0</v>
      </c>
      <c r="K109" s="134"/>
      <c r="L109" s="200"/>
      <c r="S109" s="10"/>
      <c r="T109" s="10"/>
      <c r="U109" s="10"/>
      <c r="V109" s="10"/>
      <c r="W109" s="10"/>
      <c r="X109" s="10"/>
      <c r="Y109" s="10"/>
      <c r="Z109" s="10"/>
      <c r="AA109" s="10"/>
      <c r="AB109" s="10"/>
      <c r="AC109" s="10"/>
      <c r="AD109" s="10"/>
      <c r="AE109" s="10"/>
    </row>
    <row r="110" s="10" customFormat="1" ht="19.92" customHeight="1">
      <c r="A110" s="10"/>
      <c r="B110" s="196"/>
      <c r="C110" s="134"/>
      <c r="D110" s="197" t="s">
        <v>2959</v>
      </c>
      <c r="E110" s="198"/>
      <c r="F110" s="198"/>
      <c r="G110" s="198"/>
      <c r="H110" s="198"/>
      <c r="I110" s="198"/>
      <c r="J110" s="199">
        <f>J209</f>
        <v>0</v>
      </c>
      <c r="K110" s="134"/>
      <c r="L110" s="200"/>
      <c r="S110" s="10"/>
      <c r="T110" s="10"/>
      <c r="U110" s="10"/>
      <c r="V110" s="10"/>
      <c r="W110" s="10"/>
      <c r="X110" s="10"/>
      <c r="Y110" s="10"/>
      <c r="Z110" s="10"/>
      <c r="AA110" s="10"/>
      <c r="AB110" s="10"/>
      <c r="AC110" s="10"/>
      <c r="AD110" s="10"/>
      <c r="AE110" s="10"/>
    </row>
    <row r="111" s="2" customFormat="1" ht="21.84"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67"/>
      <c r="C112" s="68"/>
      <c r="D112" s="68"/>
      <c r="E112" s="68"/>
      <c r="F112" s="68"/>
      <c r="G112" s="68"/>
      <c r="H112" s="68"/>
      <c r="I112" s="68"/>
      <c r="J112" s="68"/>
      <c r="K112" s="68"/>
      <c r="L112" s="64"/>
      <c r="S112" s="39"/>
      <c r="T112" s="39"/>
      <c r="U112" s="39"/>
      <c r="V112" s="39"/>
      <c r="W112" s="39"/>
      <c r="X112" s="39"/>
      <c r="Y112" s="39"/>
      <c r="Z112" s="39"/>
      <c r="AA112" s="39"/>
      <c r="AB112" s="39"/>
      <c r="AC112" s="39"/>
      <c r="AD112" s="39"/>
      <c r="AE112" s="39"/>
    </row>
    <row r="116" s="2" customFormat="1" ht="6.96" customHeight="1">
      <c r="A116" s="39"/>
      <c r="B116" s="69"/>
      <c r="C116" s="70"/>
      <c r="D116" s="70"/>
      <c r="E116" s="70"/>
      <c r="F116" s="70"/>
      <c r="G116" s="70"/>
      <c r="H116" s="70"/>
      <c r="I116" s="70"/>
      <c r="J116" s="70"/>
      <c r="K116" s="70"/>
      <c r="L116" s="64"/>
      <c r="S116" s="39"/>
      <c r="T116" s="39"/>
      <c r="U116" s="39"/>
      <c r="V116" s="39"/>
      <c r="W116" s="39"/>
      <c r="X116" s="39"/>
      <c r="Y116" s="39"/>
      <c r="Z116" s="39"/>
      <c r="AA116" s="39"/>
      <c r="AB116" s="39"/>
      <c r="AC116" s="39"/>
      <c r="AD116" s="39"/>
      <c r="AE116" s="39"/>
    </row>
    <row r="117" s="2" customFormat="1" ht="24.96" customHeight="1">
      <c r="A117" s="39"/>
      <c r="B117" s="40"/>
      <c r="C117" s="24" t="s">
        <v>179</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16</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185" t="str">
        <f>E7</f>
        <v>Nemocnice RK – rekonstrukce gastro provozu</v>
      </c>
      <c r="F120" s="33"/>
      <c r="G120" s="33"/>
      <c r="H120" s="33"/>
      <c r="I120" s="41"/>
      <c r="J120" s="41"/>
      <c r="K120" s="41"/>
      <c r="L120" s="64"/>
      <c r="S120" s="39"/>
      <c r="T120" s="39"/>
      <c r="U120" s="39"/>
      <c r="V120" s="39"/>
      <c r="W120" s="39"/>
      <c r="X120" s="39"/>
      <c r="Y120" s="39"/>
      <c r="Z120" s="39"/>
      <c r="AA120" s="39"/>
      <c r="AB120" s="39"/>
      <c r="AC120" s="39"/>
      <c r="AD120" s="39"/>
      <c r="AE120" s="39"/>
    </row>
    <row r="121" s="1" customFormat="1" ht="12" customHeight="1">
      <c r="B121" s="22"/>
      <c r="C121" s="33" t="s">
        <v>147</v>
      </c>
      <c r="D121" s="23"/>
      <c r="E121" s="23"/>
      <c r="F121" s="23"/>
      <c r="G121" s="23"/>
      <c r="H121" s="23"/>
      <c r="I121" s="23"/>
      <c r="J121" s="23"/>
      <c r="K121" s="23"/>
      <c r="L121" s="21"/>
    </row>
    <row r="122" s="2" customFormat="1" ht="16.5" customHeight="1">
      <c r="A122" s="39"/>
      <c r="B122" s="40"/>
      <c r="C122" s="41"/>
      <c r="D122" s="41"/>
      <c r="E122" s="185" t="s">
        <v>2955</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151</v>
      </c>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6.5" customHeight="1">
      <c r="A124" s="39"/>
      <c r="B124" s="40"/>
      <c r="C124" s="41"/>
      <c r="D124" s="41"/>
      <c r="E124" s="77" t="str">
        <f>E11</f>
        <v>03.1 - Stavební úpravy</v>
      </c>
      <c r="F124" s="41"/>
      <c r="G124" s="41"/>
      <c r="H124" s="41"/>
      <c r="I124" s="41"/>
      <c r="J124" s="41"/>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20</v>
      </c>
      <c r="D126" s="41"/>
      <c r="E126" s="41"/>
      <c r="F126" s="28" t="str">
        <f>F14</f>
        <v xml:space="preserve"> </v>
      </c>
      <c r="G126" s="41"/>
      <c r="H126" s="41"/>
      <c r="I126" s="33" t="s">
        <v>22</v>
      </c>
      <c r="J126" s="80" t="str">
        <f>IF(J14="","",J14)</f>
        <v>3. 2. 2025</v>
      </c>
      <c r="K126" s="41"/>
      <c r="L126" s="64"/>
      <c r="S126" s="39"/>
      <c r="T126" s="39"/>
      <c r="U126" s="39"/>
      <c r="V126" s="39"/>
      <c r="W126" s="39"/>
      <c r="X126" s="39"/>
      <c r="Y126" s="39"/>
      <c r="Z126" s="39"/>
      <c r="AA126" s="39"/>
      <c r="AB126" s="39"/>
      <c r="AC126" s="39"/>
      <c r="AD126" s="39"/>
      <c r="AE126" s="39"/>
    </row>
    <row r="127" s="2" customFormat="1" ht="6.96"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5.15" customHeight="1">
      <c r="A128" s="39"/>
      <c r="B128" s="40"/>
      <c r="C128" s="33" t="s">
        <v>24</v>
      </c>
      <c r="D128" s="41"/>
      <c r="E128" s="41"/>
      <c r="F128" s="28" t="str">
        <f>E17</f>
        <v>Královéhradecký kraj</v>
      </c>
      <c r="G128" s="41"/>
      <c r="H128" s="41"/>
      <c r="I128" s="33" t="s">
        <v>30</v>
      </c>
      <c r="J128" s="37" t="str">
        <f>E23</f>
        <v>IRBOS s.r.o.</v>
      </c>
      <c r="K128" s="41"/>
      <c r="L128" s="64"/>
      <c r="S128" s="39"/>
      <c r="T128" s="39"/>
      <c r="U128" s="39"/>
      <c r="V128" s="39"/>
      <c r="W128" s="39"/>
      <c r="X128" s="39"/>
      <c r="Y128" s="39"/>
      <c r="Z128" s="39"/>
      <c r="AA128" s="39"/>
      <c r="AB128" s="39"/>
      <c r="AC128" s="39"/>
      <c r="AD128" s="39"/>
      <c r="AE128" s="39"/>
    </row>
    <row r="129" s="2" customFormat="1" ht="15.15" customHeight="1">
      <c r="A129" s="39"/>
      <c r="B129" s="40"/>
      <c r="C129" s="33" t="s">
        <v>28</v>
      </c>
      <c r="D129" s="41"/>
      <c r="E129" s="41"/>
      <c r="F129" s="28" t="str">
        <f>IF(E20="","",E20)</f>
        <v>Vyplň údaj</v>
      </c>
      <c r="G129" s="41"/>
      <c r="H129" s="41"/>
      <c r="I129" s="33" t="s">
        <v>33</v>
      </c>
      <c r="J129" s="37" t="str">
        <f>E26</f>
        <v xml:space="preserve"> </v>
      </c>
      <c r="K129" s="41"/>
      <c r="L129" s="64"/>
      <c r="S129" s="39"/>
      <c r="T129" s="39"/>
      <c r="U129" s="39"/>
      <c r="V129" s="39"/>
      <c r="W129" s="39"/>
      <c r="X129" s="39"/>
      <c r="Y129" s="39"/>
      <c r="Z129" s="39"/>
      <c r="AA129" s="39"/>
      <c r="AB129" s="39"/>
      <c r="AC129" s="39"/>
      <c r="AD129" s="39"/>
      <c r="AE129" s="39"/>
    </row>
    <row r="130" s="2" customFormat="1" ht="10.32"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11" customFormat="1" ht="29.28" customHeight="1">
      <c r="A131" s="201"/>
      <c r="B131" s="202"/>
      <c r="C131" s="203" t="s">
        <v>180</v>
      </c>
      <c r="D131" s="204" t="s">
        <v>60</v>
      </c>
      <c r="E131" s="204" t="s">
        <v>56</v>
      </c>
      <c r="F131" s="204" t="s">
        <v>57</v>
      </c>
      <c r="G131" s="204" t="s">
        <v>181</v>
      </c>
      <c r="H131" s="204" t="s">
        <v>182</v>
      </c>
      <c r="I131" s="204" t="s">
        <v>183</v>
      </c>
      <c r="J131" s="204" t="s">
        <v>155</v>
      </c>
      <c r="K131" s="205" t="s">
        <v>184</v>
      </c>
      <c r="L131" s="206"/>
      <c r="M131" s="101" t="s">
        <v>1</v>
      </c>
      <c r="N131" s="102" t="s">
        <v>39</v>
      </c>
      <c r="O131" s="102" t="s">
        <v>185</v>
      </c>
      <c r="P131" s="102" t="s">
        <v>186</v>
      </c>
      <c r="Q131" s="102" t="s">
        <v>187</v>
      </c>
      <c r="R131" s="102" t="s">
        <v>188</v>
      </c>
      <c r="S131" s="102" t="s">
        <v>189</v>
      </c>
      <c r="T131" s="103" t="s">
        <v>190</v>
      </c>
      <c r="U131" s="201"/>
      <c r="V131" s="201"/>
      <c r="W131" s="201"/>
      <c r="X131" s="201"/>
      <c r="Y131" s="201"/>
      <c r="Z131" s="201"/>
      <c r="AA131" s="201"/>
      <c r="AB131" s="201"/>
      <c r="AC131" s="201"/>
      <c r="AD131" s="201"/>
      <c r="AE131" s="201"/>
    </row>
    <row r="132" s="2" customFormat="1" ht="22.8" customHeight="1">
      <c r="A132" s="39"/>
      <c r="B132" s="40"/>
      <c r="C132" s="108" t="s">
        <v>191</v>
      </c>
      <c r="D132" s="41"/>
      <c r="E132" s="41"/>
      <c r="F132" s="41"/>
      <c r="G132" s="41"/>
      <c r="H132" s="41"/>
      <c r="I132" s="41"/>
      <c r="J132" s="207">
        <f>BK132</f>
        <v>0</v>
      </c>
      <c r="K132" s="41"/>
      <c r="L132" s="45"/>
      <c r="M132" s="104"/>
      <c r="N132" s="208"/>
      <c r="O132" s="105"/>
      <c r="P132" s="209">
        <f>P133+P170</f>
        <v>0</v>
      </c>
      <c r="Q132" s="105"/>
      <c r="R132" s="209">
        <f>R133+R170</f>
        <v>3.8406511021250003</v>
      </c>
      <c r="S132" s="105"/>
      <c r="T132" s="210">
        <f>T133+T170</f>
        <v>3.63531</v>
      </c>
      <c r="U132" s="39"/>
      <c r="V132" s="39"/>
      <c r="W132" s="39"/>
      <c r="X132" s="39"/>
      <c r="Y132" s="39"/>
      <c r="Z132" s="39"/>
      <c r="AA132" s="39"/>
      <c r="AB132" s="39"/>
      <c r="AC132" s="39"/>
      <c r="AD132" s="39"/>
      <c r="AE132" s="39"/>
      <c r="AT132" s="18" t="s">
        <v>74</v>
      </c>
      <c r="AU132" s="18" t="s">
        <v>157</v>
      </c>
      <c r="BK132" s="211">
        <f>BK133+BK170</f>
        <v>0</v>
      </c>
    </row>
    <row r="133" s="12" customFormat="1" ht="25.92" customHeight="1">
      <c r="A133" s="12"/>
      <c r="B133" s="212"/>
      <c r="C133" s="213"/>
      <c r="D133" s="214" t="s">
        <v>74</v>
      </c>
      <c r="E133" s="215" t="s">
        <v>192</v>
      </c>
      <c r="F133" s="215" t="s">
        <v>193</v>
      </c>
      <c r="G133" s="213"/>
      <c r="H133" s="213"/>
      <c r="I133" s="216"/>
      <c r="J133" s="217">
        <f>BK133</f>
        <v>0</v>
      </c>
      <c r="K133" s="213"/>
      <c r="L133" s="218"/>
      <c r="M133" s="219"/>
      <c r="N133" s="220"/>
      <c r="O133" s="220"/>
      <c r="P133" s="221">
        <f>P134+P143+P151+P162+P168</f>
        <v>0</v>
      </c>
      <c r="Q133" s="220"/>
      <c r="R133" s="221">
        <f>R134+R143+R151+R162+R168</f>
        <v>1.163413</v>
      </c>
      <c r="S133" s="220"/>
      <c r="T133" s="222">
        <f>T134+T143+T151+T162+T168</f>
        <v>3.63531</v>
      </c>
      <c r="U133" s="12"/>
      <c r="V133" s="12"/>
      <c r="W133" s="12"/>
      <c r="X133" s="12"/>
      <c r="Y133" s="12"/>
      <c r="Z133" s="12"/>
      <c r="AA133" s="12"/>
      <c r="AB133" s="12"/>
      <c r="AC133" s="12"/>
      <c r="AD133" s="12"/>
      <c r="AE133" s="12"/>
      <c r="AR133" s="223" t="s">
        <v>82</v>
      </c>
      <c r="AT133" s="224" t="s">
        <v>74</v>
      </c>
      <c r="AU133" s="224" t="s">
        <v>75</v>
      </c>
      <c r="AY133" s="223" t="s">
        <v>194</v>
      </c>
      <c r="BK133" s="225">
        <f>BK134+BK143+BK151+BK162+BK168</f>
        <v>0</v>
      </c>
    </row>
    <row r="134" s="12" customFormat="1" ht="22.8" customHeight="1">
      <c r="A134" s="12"/>
      <c r="B134" s="212"/>
      <c r="C134" s="213"/>
      <c r="D134" s="214" t="s">
        <v>74</v>
      </c>
      <c r="E134" s="226" t="s">
        <v>212</v>
      </c>
      <c r="F134" s="226" t="s">
        <v>248</v>
      </c>
      <c r="G134" s="213"/>
      <c r="H134" s="213"/>
      <c r="I134" s="216"/>
      <c r="J134" s="227">
        <f>BK134</f>
        <v>0</v>
      </c>
      <c r="K134" s="213"/>
      <c r="L134" s="218"/>
      <c r="M134" s="219"/>
      <c r="N134" s="220"/>
      <c r="O134" s="220"/>
      <c r="P134" s="221">
        <f>SUM(P135:P142)</f>
        <v>0</v>
      </c>
      <c r="Q134" s="220"/>
      <c r="R134" s="221">
        <f>SUM(R135:R142)</f>
        <v>0.71039299999999994</v>
      </c>
      <c r="S134" s="220"/>
      <c r="T134" s="222">
        <f>SUM(T135:T142)</f>
        <v>0</v>
      </c>
      <c r="U134" s="12"/>
      <c r="V134" s="12"/>
      <c r="W134" s="12"/>
      <c r="X134" s="12"/>
      <c r="Y134" s="12"/>
      <c r="Z134" s="12"/>
      <c r="AA134" s="12"/>
      <c r="AB134" s="12"/>
      <c r="AC134" s="12"/>
      <c r="AD134" s="12"/>
      <c r="AE134" s="12"/>
      <c r="AR134" s="223" t="s">
        <v>82</v>
      </c>
      <c r="AT134" s="224" t="s">
        <v>74</v>
      </c>
      <c r="AU134" s="224" t="s">
        <v>82</v>
      </c>
      <c r="AY134" s="223" t="s">
        <v>194</v>
      </c>
      <c r="BK134" s="225">
        <f>SUM(BK135:BK142)</f>
        <v>0</v>
      </c>
    </row>
    <row r="135" s="2" customFormat="1" ht="33" customHeight="1">
      <c r="A135" s="39"/>
      <c r="B135" s="40"/>
      <c r="C135" s="228" t="s">
        <v>82</v>
      </c>
      <c r="D135" s="228" t="s">
        <v>196</v>
      </c>
      <c r="E135" s="229" t="s">
        <v>250</v>
      </c>
      <c r="F135" s="230" t="s">
        <v>251</v>
      </c>
      <c r="G135" s="231" t="s">
        <v>252</v>
      </c>
      <c r="H135" s="232">
        <v>0.33000000000000002</v>
      </c>
      <c r="I135" s="233"/>
      <c r="J135" s="234">
        <f>ROUND(I135*H135,2)</f>
        <v>0</v>
      </c>
      <c r="K135" s="230" t="s">
        <v>641</v>
      </c>
      <c r="L135" s="45"/>
      <c r="M135" s="235" t="s">
        <v>1</v>
      </c>
      <c r="N135" s="236" t="s">
        <v>40</v>
      </c>
      <c r="O135" s="92"/>
      <c r="P135" s="237">
        <f>O135*H135</f>
        <v>0</v>
      </c>
      <c r="Q135" s="237">
        <v>0.27010000000000001</v>
      </c>
      <c r="R135" s="237">
        <f>Q135*H135</f>
        <v>0.089133000000000004</v>
      </c>
      <c r="S135" s="237">
        <v>0</v>
      </c>
      <c r="T135" s="238">
        <f>S135*H135</f>
        <v>0</v>
      </c>
      <c r="U135" s="39"/>
      <c r="V135" s="39"/>
      <c r="W135" s="39"/>
      <c r="X135" s="39"/>
      <c r="Y135" s="39"/>
      <c r="Z135" s="39"/>
      <c r="AA135" s="39"/>
      <c r="AB135" s="39"/>
      <c r="AC135" s="39"/>
      <c r="AD135" s="39"/>
      <c r="AE135" s="39"/>
      <c r="AR135" s="239" t="s">
        <v>201</v>
      </c>
      <c r="AT135" s="239" t="s">
        <v>196</v>
      </c>
      <c r="AU135" s="239" t="s">
        <v>84</v>
      </c>
      <c r="AY135" s="18" t="s">
        <v>194</v>
      </c>
      <c r="BE135" s="240">
        <f>IF(N135="základní",J135,0)</f>
        <v>0</v>
      </c>
      <c r="BF135" s="240">
        <f>IF(N135="snížená",J135,0)</f>
        <v>0</v>
      </c>
      <c r="BG135" s="240">
        <f>IF(N135="zákl. přenesená",J135,0)</f>
        <v>0</v>
      </c>
      <c r="BH135" s="240">
        <f>IF(N135="sníž. přenesená",J135,0)</f>
        <v>0</v>
      </c>
      <c r="BI135" s="240">
        <f>IF(N135="nulová",J135,0)</f>
        <v>0</v>
      </c>
      <c r="BJ135" s="18" t="s">
        <v>82</v>
      </c>
      <c r="BK135" s="240">
        <f>ROUND(I135*H135,2)</f>
        <v>0</v>
      </c>
      <c r="BL135" s="18" t="s">
        <v>201</v>
      </c>
      <c r="BM135" s="239" t="s">
        <v>2960</v>
      </c>
    </row>
    <row r="136" s="13" customFormat="1">
      <c r="A136" s="13"/>
      <c r="B136" s="241"/>
      <c r="C136" s="242"/>
      <c r="D136" s="243" t="s">
        <v>203</v>
      </c>
      <c r="E136" s="244" t="s">
        <v>1</v>
      </c>
      <c r="F136" s="245" t="s">
        <v>254</v>
      </c>
      <c r="G136" s="242"/>
      <c r="H136" s="244" t="s">
        <v>1</v>
      </c>
      <c r="I136" s="246"/>
      <c r="J136" s="242"/>
      <c r="K136" s="242"/>
      <c r="L136" s="247"/>
      <c r="M136" s="248"/>
      <c r="N136" s="249"/>
      <c r="O136" s="249"/>
      <c r="P136" s="249"/>
      <c r="Q136" s="249"/>
      <c r="R136" s="249"/>
      <c r="S136" s="249"/>
      <c r="T136" s="250"/>
      <c r="U136" s="13"/>
      <c r="V136" s="13"/>
      <c r="W136" s="13"/>
      <c r="X136" s="13"/>
      <c r="Y136" s="13"/>
      <c r="Z136" s="13"/>
      <c r="AA136" s="13"/>
      <c r="AB136" s="13"/>
      <c r="AC136" s="13"/>
      <c r="AD136" s="13"/>
      <c r="AE136" s="13"/>
      <c r="AT136" s="251" t="s">
        <v>203</v>
      </c>
      <c r="AU136" s="251" t="s">
        <v>84</v>
      </c>
      <c r="AV136" s="13" t="s">
        <v>82</v>
      </c>
      <c r="AW136" s="13" t="s">
        <v>32</v>
      </c>
      <c r="AX136" s="13" t="s">
        <v>75</v>
      </c>
      <c r="AY136" s="251" t="s">
        <v>194</v>
      </c>
    </row>
    <row r="137" s="14" customFormat="1">
      <c r="A137" s="14"/>
      <c r="B137" s="252"/>
      <c r="C137" s="253"/>
      <c r="D137" s="243" t="s">
        <v>203</v>
      </c>
      <c r="E137" s="254" t="s">
        <v>1</v>
      </c>
      <c r="F137" s="255" t="s">
        <v>2961</v>
      </c>
      <c r="G137" s="253"/>
      <c r="H137" s="256">
        <v>0.33000000000000002</v>
      </c>
      <c r="I137" s="257"/>
      <c r="J137" s="253"/>
      <c r="K137" s="253"/>
      <c r="L137" s="258"/>
      <c r="M137" s="259"/>
      <c r="N137" s="260"/>
      <c r="O137" s="260"/>
      <c r="P137" s="260"/>
      <c r="Q137" s="260"/>
      <c r="R137" s="260"/>
      <c r="S137" s="260"/>
      <c r="T137" s="261"/>
      <c r="U137" s="14"/>
      <c r="V137" s="14"/>
      <c r="W137" s="14"/>
      <c r="X137" s="14"/>
      <c r="Y137" s="14"/>
      <c r="Z137" s="14"/>
      <c r="AA137" s="14"/>
      <c r="AB137" s="14"/>
      <c r="AC137" s="14"/>
      <c r="AD137" s="14"/>
      <c r="AE137" s="14"/>
      <c r="AT137" s="262" t="s">
        <v>203</v>
      </c>
      <c r="AU137" s="262" t="s">
        <v>84</v>
      </c>
      <c r="AV137" s="14" t="s">
        <v>84</v>
      </c>
      <c r="AW137" s="14" t="s">
        <v>32</v>
      </c>
      <c r="AX137" s="14" t="s">
        <v>75</v>
      </c>
      <c r="AY137" s="262" t="s">
        <v>194</v>
      </c>
    </row>
    <row r="138" s="16" customFormat="1">
      <c r="A138" s="16"/>
      <c r="B138" s="274"/>
      <c r="C138" s="275"/>
      <c r="D138" s="243" t="s">
        <v>203</v>
      </c>
      <c r="E138" s="276" t="s">
        <v>1</v>
      </c>
      <c r="F138" s="277" t="s">
        <v>214</v>
      </c>
      <c r="G138" s="275"/>
      <c r="H138" s="278">
        <v>0.33000000000000002</v>
      </c>
      <c r="I138" s="279"/>
      <c r="J138" s="275"/>
      <c r="K138" s="275"/>
      <c r="L138" s="280"/>
      <c r="M138" s="281"/>
      <c r="N138" s="282"/>
      <c r="O138" s="282"/>
      <c r="P138" s="282"/>
      <c r="Q138" s="282"/>
      <c r="R138" s="282"/>
      <c r="S138" s="282"/>
      <c r="T138" s="283"/>
      <c r="U138" s="16"/>
      <c r="V138" s="16"/>
      <c r="W138" s="16"/>
      <c r="X138" s="16"/>
      <c r="Y138" s="16"/>
      <c r="Z138" s="16"/>
      <c r="AA138" s="16"/>
      <c r="AB138" s="16"/>
      <c r="AC138" s="16"/>
      <c r="AD138" s="16"/>
      <c r="AE138" s="16"/>
      <c r="AT138" s="284" t="s">
        <v>203</v>
      </c>
      <c r="AU138" s="284" t="s">
        <v>84</v>
      </c>
      <c r="AV138" s="16" t="s">
        <v>201</v>
      </c>
      <c r="AW138" s="16" t="s">
        <v>32</v>
      </c>
      <c r="AX138" s="16" t="s">
        <v>82</v>
      </c>
      <c r="AY138" s="284" t="s">
        <v>194</v>
      </c>
    </row>
    <row r="139" s="2" customFormat="1" ht="24.15" customHeight="1">
      <c r="A139" s="39"/>
      <c r="B139" s="40"/>
      <c r="C139" s="228" t="s">
        <v>84</v>
      </c>
      <c r="D139" s="228" t="s">
        <v>196</v>
      </c>
      <c r="E139" s="229" t="s">
        <v>2962</v>
      </c>
      <c r="F139" s="230" t="s">
        <v>2963</v>
      </c>
      <c r="G139" s="231" t="s">
        <v>259</v>
      </c>
      <c r="H139" s="232">
        <v>1</v>
      </c>
      <c r="I139" s="233"/>
      <c r="J139" s="234">
        <f>ROUND(I139*H139,2)</f>
        <v>0</v>
      </c>
      <c r="K139" s="230" t="s">
        <v>200</v>
      </c>
      <c r="L139" s="45"/>
      <c r="M139" s="235" t="s">
        <v>1</v>
      </c>
      <c r="N139" s="236" t="s">
        <v>40</v>
      </c>
      <c r="O139" s="92"/>
      <c r="P139" s="237">
        <f>O139*H139</f>
        <v>0</v>
      </c>
      <c r="Q139" s="237">
        <v>0.030300000000000001</v>
      </c>
      <c r="R139" s="237">
        <f>Q139*H139</f>
        <v>0.030300000000000001</v>
      </c>
      <c r="S139" s="237">
        <v>0</v>
      </c>
      <c r="T139" s="238">
        <f>S139*H139</f>
        <v>0</v>
      </c>
      <c r="U139" s="39"/>
      <c r="V139" s="39"/>
      <c r="W139" s="39"/>
      <c r="X139" s="39"/>
      <c r="Y139" s="39"/>
      <c r="Z139" s="39"/>
      <c r="AA139" s="39"/>
      <c r="AB139" s="39"/>
      <c r="AC139" s="39"/>
      <c r="AD139" s="39"/>
      <c r="AE139" s="39"/>
      <c r="AR139" s="239" t="s">
        <v>201</v>
      </c>
      <c r="AT139" s="239" t="s">
        <v>196</v>
      </c>
      <c r="AU139" s="239" t="s">
        <v>84</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201</v>
      </c>
      <c r="BM139" s="239" t="s">
        <v>2964</v>
      </c>
    </row>
    <row r="140" s="2" customFormat="1" ht="24.15" customHeight="1">
      <c r="A140" s="39"/>
      <c r="B140" s="40"/>
      <c r="C140" s="285" t="s">
        <v>212</v>
      </c>
      <c r="D140" s="285" t="s">
        <v>244</v>
      </c>
      <c r="E140" s="286" t="s">
        <v>2965</v>
      </c>
      <c r="F140" s="287" t="s">
        <v>2966</v>
      </c>
      <c r="G140" s="288" t="s">
        <v>259</v>
      </c>
      <c r="H140" s="289">
        <v>1</v>
      </c>
      <c r="I140" s="290"/>
      <c r="J140" s="291">
        <f>ROUND(I140*H140,2)</f>
        <v>0</v>
      </c>
      <c r="K140" s="287" t="s">
        <v>200</v>
      </c>
      <c r="L140" s="292"/>
      <c r="M140" s="293" t="s">
        <v>1</v>
      </c>
      <c r="N140" s="294" t="s">
        <v>40</v>
      </c>
      <c r="O140" s="92"/>
      <c r="P140" s="237">
        <f>O140*H140</f>
        <v>0</v>
      </c>
      <c r="Q140" s="237">
        <v>0.085999999999999993</v>
      </c>
      <c r="R140" s="237">
        <f>Q140*H140</f>
        <v>0.085999999999999993</v>
      </c>
      <c r="S140" s="237">
        <v>0</v>
      </c>
      <c r="T140" s="238">
        <f>S140*H140</f>
        <v>0</v>
      </c>
      <c r="U140" s="39"/>
      <c r="V140" s="39"/>
      <c r="W140" s="39"/>
      <c r="X140" s="39"/>
      <c r="Y140" s="39"/>
      <c r="Z140" s="39"/>
      <c r="AA140" s="39"/>
      <c r="AB140" s="39"/>
      <c r="AC140" s="39"/>
      <c r="AD140" s="39"/>
      <c r="AE140" s="39"/>
      <c r="AR140" s="239" t="s">
        <v>239</v>
      </c>
      <c r="AT140" s="239" t="s">
        <v>244</v>
      </c>
      <c r="AU140" s="239" t="s">
        <v>84</v>
      </c>
      <c r="AY140" s="18" t="s">
        <v>194</v>
      </c>
      <c r="BE140" s="240">
        <f>IF(N140="základní",J140,0)</f>
        <v>0</v>
      </c>
      <c r="BF140" s="240">
        <f>IF(N140="snížená",J140,0)</f>
        <v>0</v>
      </c>
      <c r="BG140" s="240">
        <f>IF(N140="zákl. přenesená",J140,0)</f>
        <v>0</v>
      </c>
      <c r="BH140" s="240">
        <f>IF(N140="sníž. přenesená",J140,0)</f>
        <v>0</v>
      </c>
      <c r="BI140" s="240">
        <f>IF(N140="nulová",J140,0)</f>
        <v>0</v>
      </c>
      <c r="BJ140" s="18" t="s">
        <v>82</v>
      </c>
      <c r="BK140" s="240">
        <f>ROUND(I140*H140,2)</f>
        <v>0</v>
      </c>
      <c r="BL140" s="18" t="s">
        <v>201</v>
      </c>
      <c r="BM140" s="239" t="s">
        <v>2967</v>
      </c>
    </row>
    <row r="141" s="2" customFormat="1" ht="24.15" customHeight="1">
      <c r="A141" s="39"/>
      <c r="B141" s="40"/>
      <c r="C141" s="228" t="s">
        <v>201</v>
      </c>
      <c r="D141" s="228" t="s">
        <v>196</v>
      </c>
      <c r="E141" s="229" t="s">
        <v>2968</v>
      </c>
      <c r="F141" s="230" t="s">
        <v>2969</v>
      </c>
      <c r="G141" s="231" t="s">
        <v>252</v>
      </c>
      <c r="H141" s="232">
        <v>4</v>
      </c>
      <c r="I141" s="233"/>
      <c r="J141" s="234">
        <f>ROUND(I141*H141,2)</f>
        <v>0</v>
      </c>
      <c r="K141" s="230" t="s">
        <v>2563</v>
      </c>
      <c r="L141" s="45"/>
      <c r="M141" s="235" t="s">
        <v>1</v>
      </c>
      <c r="N141" s="236" t="s">
        <v>40</v>
      </c>
      <c r="O141" s="92"/>
      <c r="P141" s="237">
        <f>O141*H141</f>
        <v>0</v>
      </c>
      <c r="Q141" s="237">
        <v>0.12623999999999999</v>
      </c>
      <c r="R141" s="237">
        <f>Q141*H141</f>
        <v>0.50495999999999996</v>
      </c>
      <c r="S141" s="237">
        <v>0</v>
      </c>
      <c r="T141" s="238">
        <f>S141*H141</f>
        <v>0</v>
      </c>
      <c r="U141" s="39"/>
      <c r="V141" s="39"/>
      <c r="W141" s="39"/>
      <c r="X141" s="39"/>
      <c r="Y141" s="39"/>
      <c r="Z141" s="39"/>
      <c r="AA141" s="39"/>
      <c r="AB141" s="39"/>
      <c r="AC141" s="39"/>
      <c r="AD141" s="39"/>
      <c r="AE141" s="39"/>
      <c r="AR141" s="239" t="s">
        <v>201</v>
      </c>
      <c r="AT141" s="239" t="s">
        <v>196</v>
      </c>
      <c r="AU141" s="239" t="s">
        <v>84</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201</v>
      </c>
      <c r="BM141" s="239" t="s">
        <v>2970</v>
      </c>
    </row>
    <row r="142" s="14" customFormat="1">
      <c r="A142" s="14"/>
      <c r="B142" s="252"/>
      <c r="C142" s="253"/>
      <c r="D142" s="243" t="s">
        <v>203</v>
      </c>
      <c r="E142" s="254" t="s">
        <v>1</v>
      </c>
      <c r="F142" s="255" t="s">
        <v>2971</v>
      </c>
      <c r="G142" s="253"/>
      <c r="H142" s="256">
        <v>4</v>
      </c>
      <c r="I142" s="257"/>
      <c r="J142" s="253"/>
      <c r="K142" s="253"/>
      <c r="L142" s="258"/>
      <c r="M142" s="259"/>
      <c r="N142" s="260"/>
      <c r="O142" s="260"/>
      <c r="P142" s="260"/>
      <c r="Q142" s="260"/>
      <c r="R142" s="260"/>
      <c r="S142" s="260"/>
      <c r="T142" s="261"/>
      <c r="U142" s="14"/>
      <c r="V142" s="14"/>
      <c r="W142" s="14"/>
      <c r="X142" s="14"/>
      <c r="Y142" s="14"/>
      <c r="Z142" s="14"/>
      <c r="AA142" s="14"/>
      <c r="AB142" s="14"/>
      <c r="AC142" s="14"/>
      <c r="AD142" s="14"/>
      <c r="AE142" s="14"/>
      <c r="AT142" s="262" t="s">
        <v>203</v>
      </c>
      <c r="AU142" s="262" t="s">
        <v>84</v>
      </c>
      <c r="AV142" s="14" t="s">
        <v>84</v>
      </c>
      <c r="AW142" s="14" t="s">
        <v>32</v>
      </c>
      <c r="AX142" s="14" t="s">
        <v>82</v>
      </c>
      <c r="AY142" s="262" t="s">
        <v>194</v>
      </c>
    </row>
    <row r="143" s="12" customFormat="1" ht="22.8" customHeight="1">
      <c r="A143" s="12"/>
      <c r="B143" s="212"/>
      <c r="C143" s="213"/>
      <c r="D143" s="214" t="s">
        <v>74</v>
      </c>
      <c r="E143" s="226" t="s">
        <v>229</v>
      </c>
      <c r="F143" s="226" t="s">
        <v>330</v>
      </c>
      <c r="G143" s="213"/>
      <c r="H143" s="213"/>
      <c r="I143" s="216"/>
      <c r="J143" s="227">
        <f>BK143</f>
        <v>0</v>
      </c>
      <c r="K143" s="213"/>
      <c r="L143" s="218"/>
      <c r="M143" s="219"/>
      <c r="N143" s="220"/>
      <c r="O143" s="220"/>
      <c r="P143" s="221">
        <f>SUM(P144:P150)</f>
        <v>0</v>
      </c>
      <c r="Q143" s="220"/>
      <c r="R143" s="221">
        <f>SUM(R144:R150)</f>
        <v>0.45302000000000003</v>
      </c>
      <c r="S143" s="220"/>
      <c r="T143" s="222">
        <f>SUM(T144:T150)</f>
        <v>0</v>
      </c>
      <c r="U143" s="12"/>
      <c r="V143" s="12"/>
      <c r="W143" s="12"/>
      <c r="X143" s="12"/>
      <c r="Y143" s="12"/>
      <c r="Z143" s="12"/>
      <c r="AA143" s="12"/>
      <c r="AB143" s="12"/>
      <c r="AC143" s="12"/>
      <c r="AD143" s="12"/>
      <c r="AE143" s="12"/>
      <c r="AR143" s="223" t="s">
        <v>82</v>
      </c>
      <c r="AT143" s="224" t="s">
        <v>74</v>
      </c>
      <c r="AU143" s="224" t="s">
        <v>82</v>
      </c>
      <c r="AY143" s="223" t="s">
        <v>194</v>
      </c>
      <c r="BK143" s="225">
        <f>SUM(BK144:BK150)</f>
        <v>0</v>
      </c>
    </row>
    <row r="144" s="2" customFormat="1" ht="24.15" customHeight="1">
      <c r="A144" s="39"/>
      <c r="B144" s="40"/>
      <c r="C144" s="228" t="s">
        <v>225</v>
      </c>
      <c r="D144" s="228" t="s">
        <v>196</v>
      </c>
      <c r="E144" s="229" t="s">
        <v>2972</v>
      </c>
      <c r="F144" s="230" t="s">
        <v>2973</v>
      </c>
      <c r="G144" s="231" t="s">
        <v>259</v>
      </c>
      <c r="H144" s="232">
        <v>2</v>
      </c>
      <c r="I144" s="233"/>
      <c r="J144" s="234">
        <f>ROUND(I144*H144,2)</f>
        <v>0</v>
      </c>
      <c r="K144" s="230" t="s">
        <v>2563</v>
      </c>
      <c r="L144" s="45"/>
      <c r="M144" s="235" t="s">
        <v>1</v>
      </c>
      <c r="N144" s="236" t="s">
        <v>40</v>
      </c>
      <c r="O144" s="92"/>
      <c r="P144" s="237">
        <f>O144*H144</f>
        <v>0</v>
      </c>
      <c r="Q144" s="237">
        <v>0.041500000000000002</v>
      </c>
      <c r="R144" s="237">
        <f>Q144*H144</f>
        <v>0.083000000000000004</v>
      </c>
      <c r="S144" s="237">
        <v>0</v>
      </c>
      <c r="T144" s="238">
        <f>S144*H144</f>
        <v>0</v>
      </c>
      <c r="U144" s="39"/>
      <c r="V144" s="39"/>
      <c r="W144" s="39"/>
      <c r="X144" s="39"/>
      <c r="Y144" s="39"/>
      <c r="Z144" s="39"/>
      <c r="AA144" s="39"/>
      <c r="AB144" s="39"/>
      <c r="AC144" s="39"/>
      <c r="AD144" s="39"/>
      <c r="AE144" s="39"/>
      <c r="AR144" s="239" t="s">
        <v>201</v>
      </c>
      <c r="AT144" s="239" t="s">
        <v>196</v>
      </c>
      <c r="AU144" s="239" t="s">
        <v>84</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201</v>
      </c>
      <c r="BM144" s="239" t="s">
        <v>2974</v>
      </c>
    </row>
    <row r="145" s="14" customFormat="1">
      <c r="A145" s="14"/>
      <c r="B145" s="252"/>
      <c r="C145" s="253"/>
      <c r="D145" s="243" t="s">
        <v>203</v>
      </c>
      <c r="E145" s="254" t="s">
        <v>1</v>
      </c>
      <c r="F145" s="255" t="s">
        <v>2975</v>
      </c>
      <c r="G145" s="253"/>
      <c r="H145" s="256">
        <v>2</v>
      </c>
      <c r="I145" s="257"/>
      <c r="J145" s="253"/>
      <c r="K145" s="253"/>
      <c r="L145" s="258"/>
      <c r="M145" s="259"/>
      <c r="N145" s="260"/>
      <c r="O145" s="260"/>
      <c r="P145" s="260"/>
      <c r="Q145" s="260"/>
      <c r="R145" s="260"/>
      <c r="S145" s="260"/>
      <c r="T145" s="261"/>
      <c r="U145" s="14"/>
      <c r="V145" s="14"/>
      <c r="W145" s="14"/>
      <c r="X145" s="14"/>
      <c r="Y145" s="14"/>
      <c r="Z145" s="14"/>
      <c r="AA145" s="14"/>
      <c r="AB145" s="14"/>
      <c r="AC145" s="14"/>
      <c r="AD145" s="14"/>
      <c r="AE145" s="14"/>
      <c r="AT145" s="262" t="s">
        <v>203</v>
      </c>
      <c r="AU145" s="262" t="s">
        <v>84</v>
      </c>
      <c r="AV145" s="14" t="s">
        <v>84</v>
      </c>
      <c r="AW145" s="14" t="s">
        <v>32</v>
      </c>
      <c r="AX145" s="14" t="s">
        <v>82</v>
      </c>
      <c r="AY145" s="262" t="s">
        <v>194</v>
      </c>
    </row>
    <row r="146" s="2" customFormat="1" ht="24.15" customHeight="1">
      <c r="A146" s="39"/>
      <c r="B146" s="40"/>
      <c r="C146" s="228" t="s">
        <v>229</v>
      </c>
      <c r="D146" s="228" t="s">
        <v>196</v>
      </c>
      <c r="E146" s="229" t="s">
        <v>376</v>
      </c>
      <c r="F146" s="230" t="s">
        <v>377</v>
      </c>
      <c r="G146" s="231" t="s">
        <v>259</v>
      </c>
      <c r="H146" s="232">
        <v>2</v>
      </c>
      <c r="I146" s="233"/>
      <c r="J146" s="234">
        <f>ROUND(I146*H146,2)</f>
        <v>0</v>
      </c>
      <c r="K146" s="230" t="s">
        <v>200</v>
      </c>
      <c r="L146" s="45"/>
      <c r="M146" s="235" t="s">
        <v>1</v>
      </c>
      <c r="N146" s="236" t="s">
        <v>40</v>
      </c>
      <c r="O146" s="92"/>
      <c r="P146" s="237">
        <f>O146*H146</f>
        <v>0</v>
      </c>
      <c r="Q146" s="237">
        <v>0.1658</v>
      </c>
      <c r="R146" s="237">
        <f>Q146*H146</f>
        <v>0.33160000000000001</v>
      </c>
      <c r="S146" s="237">
        <v>0</v>
      </c>
      <c r="T146" s="238">
        <f>S146*H146</f>
        <v>0</v>
      </c>
      <c r="U146" s="39"/>
      <c r="V146" s="39"/>
      <c r="W146" s="39"/>
      <c r="X146" s="39"/>
      <c r="Y146" s="39"/>
      <c r="Z146" s="39"/>
      <c r="AA146" s="39"/>
      <c r="AB146" s="39"/>
      <c r="AC146" s="39"/>
      <c r="AD146" s="39"/>
      <c r="AE146" s="39"/>
      <c r="AR146" s="239" t="s">
        <v>201</v>
      </c>
      <c r="AT146" s="239" t="s">
        <v>196</v>
      </c>
      <c r="AU146" s="239" t="s">
        <v>84</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201</v>
      </c>
      <c r="BM146" s="239" t="s">
        <v>2976</v>
      </c>
    </row>
    <row r="147" s="14" customFormat="1">
      <c r="A147" s="14"/>
      <c r="B147" s="252"/>
      <c r="C147" s="253"/>
      <c r="D147" s="243" t="s">
        <v>203</v>
      </c>
      <c r="E147" s="254" t="s">
        <v>1</v>
      </c>
      <c r="F147" s="255" t="s">
        <v>2977</v>
      </c>
      <c r="G147" s="253"/>
      <c r="H147" s="256">
        <v>2</v>
      </c>
      <c r="I147" s="257"/>
      <c r="J147" s="253"/>
      <c r="K147" s="253"/>
      <c r="L147" s="258"/>
      <c r="M147" s="259"/>
      <c r="N147" s="260"/>
      <c r="O147" s="260"/>
      <c r="P147" s="260"/>
      <c r="Q147" s="260"/>
      <c r="R147" s="260"/>
      <c r="S147" s="260"/>
      <c r="T147" s="261"/>
      <c r="U147" s="14"/>
      <c r="V147" s="14"/>
      <c r="W147" s="14"/>
      <c r="X147" s="14"/>
      <c r="Y147" s="14"/>
      <c r="Z147" s="14"/>
      <c r="AA147" s="14"/>
      <c r="AB147" s="14"/>
      <c r="AC147" s="14"/>
      <c r="AD147" s="14"/>
      <c r="AE147" s="14"/>
      <c r="AT147" s="262" t="s">
        <v>203</v>
      </c>
      <c r="AU147" s="262" t="s">
        <v>84</v>
      </c>
      <c r="AV147" s="14" t="s">
        <v>84</v>
      </c>
      <c r="AW147" s="14" t="s">
        <v>32</v>
      </c>
      <c r="AX147" s="14" t="s">
        <v>82</v>
      </c>
      <c r="AY147" s="262" t="s">
        <v>194</v>
      </c>
    </row>
    <row r="148" s="2" customFormat="1" ht="24.15" customHeight="1">
      <c r="A148" s="39"/>
      <c r="B148" s="40"/>
      <c r="C148" s="228" t="s">
        <v>235</v>
      </c>
      <c r="D148" s="228" t="s">
        <v>196</v>
      </c>
      <c r="E148" s="229" t="s">
        <v>2978</v>
      </c>
      <c r="F148" s="230" t="s">
        <v>2979</v>
      </c>
      <c r="G148" s="231" t="s">
        <v>259</v>
      </c>
      <c r="H148" s="232">
        <v>1</v>
      </c>
      <c r="I148" s="233"/>
      <c r="J148" s="234">
        <f>ROUND(I148*H148,2)</f>
        <v>0</v>
      </c>
      <c r="K148" s="230" t="s">
        <v>200</v>
      </c>
      <c r="L148" s="45"/>
      <c r="M148" s="235" t="s">
        <v>1</v>
      </c>
      <c r="N148" s="236" t="s">
        <v>40</v>
      </c>
      <c r="O148" s="92"/>
      <c r="P148" s="237">
        <f>O148*H148</f>
        <v>0</v>
      </c>
      <c r="Q148" s="237">
        <v>0.017770000000000001</v>
      </c>
      <c r="R148" s="237">
        <f>Q148*H148</f>
        <v>0.017770000000000001</v>
      </c>
      <c r="S148" s="237">
        <v>0</v>
      </c>
      <c r="T148" s="238">
        <f>S148*H148</f>
        <v>0</v>
      </c>
      <c r="U148" s="39"/>
      <c r="V148" s="39"/>
      <c r="W148" s="39"/>
      <c r="X148" s="39"/>
      <c r="Y148" s="39"/>
      <c r="Z148" s="39"/>
      <c r="AA148" s="39"/>
      <c r="AB148" s="39"/>
      <c r="AC148" s="39"/>
      <c r="AD148" s="39"/>
      <c r="AE148" s="39"/>
      <c r="AR148" s="239" t="s">
        <v>201</v>
      </c>
      <c r="AT148" s="239" t="s">
        <v>196</v>
      </c>
      <c r="AU148" s="239" t="s">
        <v>84</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201</v>
      </c>
      <c r="BM148" s="239" t="s">
        <v>2980</v>
      </c>
    </row>
    <row r="149" s="14" customFormat="1">
      <c r="A149" s="14"/>
      <c r="B149" s="252"/>
      <c r="C149" s="253"/>
      <c r="D149" s="243" t="s">
        <v>203</v>
      </c>
      <c r="E149" s="254" t="s">
        <v>1</v>
      </c>
      <c r="F149" s="255" t="s">
        <v>2981</v>
      </c>
      <c r="G149" s="253"/>
      <c r="H149" s="256">
        <v>1</v>
      </c>
      <c r="I149" s="257"/>
      <c r="J149" s="253"/>
      <c r="K149" s="253"/>
      <c r="L149" s="258"/>
      <c r="M149" s="259"/>
      <c r="N149" s="260"/>
      <c r="O149" s="260"/>
      <c r="P149" s="260"/>
      <c r="Q149" s="260"/>
      <c r="R149" s="260"/>
      <c r="S149" s="260"/>
      <c r="T149" s="261"/>
      <c r="U149" s="14"/>
      <c r="V149" s="14"/>
      <c r="W149" s="14"/>
      <c r="X149" s="14"/>
      <c r="Y149" s="14"/>
      <c r="Z149" s="14"/>
      <c r="AA149" s="14"/>
      <c r="AB149" s="14"/>
      <c r="AC149" s="14"/>
      <c r="AD149" s="14"/>
      <c r="AE149" s="14"/>
      <c r="AT149" s="262" t="s">
        <v>203</v>
      </c>
      <c r="AU149" s="262" t="s">
        <v>84</v>
      </c>
      <c r="AV149" s="14" t="s">
        <v>84</v>
      </c>
      <c r="AW149" s="14" t="s">
        <v>32</v>
      </c>
      <c r="AX149" s="14" t="s">
        <v>82</v>
      </c>
      <c r="AY149" s="262" t="s">
        <v>194</v>
      </c>
    </row>
    <row r="150" s="2" customFormat="1" ht="24.15" customHeight="1">
      <c r="A150" s="39"/>
      <c r="B150" s="40"/>
      <c r="C150" s="285" t="s">
        <v>239</v>
      </c>
      <c r="D150" s="285" t="s">
        <v>244</v>
      </c>
      <c r="E150" s="286" t="s">
        <v>2982</v>
      </c>
      <c r="F150" s="287" t="s">
        <v>2983</v>
      </c>
      <c r="G150" s="288" t="s">
        <v>259</v>
      </c>
      <c r="H150" s="289">
        <v>1</v>
      </c>
      <c r="I150" s="290"/>
      <c r="J150" s="291">
        <f>ROUND(I150*H150,2)</f>
        <v>0</v>
      </c>
      <c r="K150" s="287" t="s">
        <v>200</v>
      </c>
      <c r="L150" s="292"/>
      <c r="M150" s="293" t="s">
        <v>1</v>
      </c>
      <c r="N150" s="294" t="s">
        <v>40</v>
      </c>
      <c r="O150" s="92"/>
      <c r="P150" s="237">
        <f>O150*H150</f>
        <v>0</v>
      </c>
      <c r="Q150" s="237">
        <v>0.020650000000000002</v>
      </c>
      <c r="R150" s="237">
        <f>Q150*H150</f>
        <v>0.020650000000000002</v>
      </c>
      <c r="S150" s="237">
        <v>0</v>
      </c>
      <c r="T150" s="238">
        <f>S150*H150</f>
        <v>0</v>
      </c>
      <c r="U150" s="39"/>
      <c r="V150" s="39"/>
      <c r="W150" s="39"/>
      <c r="X150" s="39"/>
      <c r="Y150" s="39"/>
      <c r="Z150" s="39"/>
      <c r="AA150" s="39"/>
      <c r="AB150" s="39"/>
      <c r="AC150" s="39"/>
      <c r="AD150" s="39"/>
      <c r="AE150" s="39"/>
      <c r="AR150" s="239" t="s">
        <v>239</v>
      </c>
      <c r="AT150" s="239" t="s">
        <v>244</v>
      </c>
      <c r="AU150" s="239" t="s">
        <v>84</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2984</v>
      </c>
    </row>
    <row r="151" s="12" customFormat="1" ht="22.8" customHeight="1">
      <c r="A151" s="12"/>
      <c r="B151" s="212"/>
      <c r="C151" s="213"/>
      <c r="D151" s="214" t="s">
        <v>74</v>
      </c>
      <c r="E151" s="226" t="s">
        <v>243</v>
      </c>
      <c r="F151" s="226" t="s">
        <v>455</v>
      </c>
      <c r="G151" s="213"/>
      <c r="H151" s="213"/>
      <c r="I151" s="216"/>
      <c r="J151" s="227">
        <f>BK151</f>
        <v>0</v>
      </c>
      <c r="K151" s="213"/>
      <c r="L151" s="218"/>
      <c r="M151" s="219"/>
      <c r="N151" s="220"/>
      <c r="O151" s="220"/>
      <c r="P151" s="221">
        <f>SUM(P152:P161)</f>
        <v>0</v>
      </c>
      <c r="Q151" s="220"/>
      <c r="R151" s="221">
        <f>SUM(R152:R161)</f>
        <v>0</v>
      </c>
      <c r="S151" s="220"/>
      <c r="T151" s="222">
        <f>SUM(T152:T161)</f>
        <v>3.63531</v>
      </c>
      <c r="U151" s="12"/>
      <c r="V151" s="12"/>
      <c r="W151" s="12"/>
      <c r="X151" s="12"/>
      <c r="Y151" s="12"/>
      <c r="Z151" s="12"/>
      <c r="AA151" s="12"/>
      <c r="AB151" s="12"/>
      <c r="AC151" s="12"/>
      <c r="AD151" s="12"/>
      <c r="AE151" s="12"/>
      <c r="AR151" s="223" t="s">
        <v>82</v>
      </c>
      <c r="AT151" s="224" t="s">
        <v>74</v>
      </c>
      <c r="AU151" s="224" t="s">
        <v>82</v>
      </c>
      <c r="AY151" s="223" t="s">
        <v>194</v>
      </c>
      <c r="BK151" s="225">
        <f>SUM(BK152:BK161)</f>
        <v>0</v>
      </c>
    </row>
    <row r="152" s="2" customFormat="1" ht="24.15" customHeight="1">
      <c r="A152" s="39"/>
      <c r="B152" s="40"/>
      <c r="C152" s="228" t="s">
        <v>243</v>
      </c>
      <c r="D152" s="228" t="s">
        <v>196</v>
      </c>
      <c r="E152" s="229" t="s">
        <v>498</v>
      </c>
      <c r="F152" s="230" t="s">
        <v>499</v>
      </c>
      <c r="G152" s="231" t="s">
        <v>252</v>
      </c>
      <c r="H152" s="232">
        <v>0.45000000000000001</v>
      </c>
      <c r="I152" s="233"/>
      <c r="J152" s="234">
        <f>ROUND(I152*H152,2)</f>
        <v>0</v>
      </c>
      <c r="K152" s="230" t="s">
        <v>641</v>
      </c>
      <c r="L152" s="45"/>
      <c r="M152" s="235" t="s">
        <v>1</v>
      </c>
      <c r="N152" s="236" t="s">
        <v>40</v>
      </c>
      <c r="O152" s="92"/>
      <c r="P152" s="237">
        <f>O152*H152</f>
        <v>0</v>
      </c>
      <c r="Q152" s="237">
        <v>0</v>
      </c>
      <c r="R152" s="237">
        <f>Q152*H152</f>
        <v>0</v>
      </c>
      <c r="S152" s="237">
        <v>0.055</v>
      </c>
      <c r="T152" s="238">
        <f>S152*H152</f>
        <v>0.024750000000000001</v>
      </c>
      <c r="U152" s="39"/>
      <c r="V152" s="39"/>
      <c r="W152" s="39"/>
      <c r="X152" s="39"/>
      <c r="Y152" s="39"/>
      <c r="Z152" s="39"/>
      <c r="AA152" s="39"/>
      <c r="AB152" s="39"/>
      <c r="AC152" s="39"/>
      <c r="AD152" s="39"/>
      <c r="AE152" s="39"/>
      <c r="AR152" s="239" t="s">
        <v>201</v>
      </c>
      <c r="AT152" s="239" t="s">
        <v>196</v>
      </c>
      <c r="AU152" s="239" t="s">
        <v>84</v>
      </c>
      <c r="AY152" s="18" t="s">
        <v>194</v>
      </c>
      <c r="BE152" s="240">
        <f>IF(N152="základní",J152,0)</f>
        <v>0</v>
      </c>
      <c r="BF152" s="240">
        <f>IF(N152="snížená",J152,0)</f>
        <v>0</v>
      </c>
      <c r="BG152" s="240">
        <f>IF(N152="zákl. přenesená",J152,0)</f>
        <v>0</v>
      </c>
      <c r="BH152" s="240">
        <f>IF(N152="sníž. přenesená",J152,0)</f>
        <v>0</v>
      </c>
      <c r="BI152" s="240">
        <f>IF(N152="nulová",J152,0)</f>
        <v>0</v>
      </c>
      <c r="BJ152" s="18" t="s">
        <v>82</v>
      </c>
      <c r="BK152" s="240">
        <f>ROUND(I152*H152,2)</f>
        <v>0</v>
      </c>
      <c r="BL152" s="18" t="s">
        <v>201</v>
      </c>
      <c r="BM152" s="239" t="s">
        <v>2985</v>
      </c>
    </row>
    <row r="153" s="14" customFormat="1">
      <c r="A153" s="14"/>
      <c r="B153" s="252"/>
      <c r="C153" s="253"/>
      <c r="D153" s="243" t="s">
        <v>203</v>
      </c>
      <c r="E153" s="254" t="s">
        <v>1</v>
      </c>
      <c r="F153" s="255" t="s">
        <v>2986</v>
      </c>
      <c r="G153" s="253"/>
      <c r="H153" s="256">
        <v>0.45000000000000001</v>
      </c>
      <c r="I153" s="257"/>
      <c r="J153" s="253"/>
      <c r="K153" s="253"/>
      <c r="L153" s="258"/>
      <c r="M153" s="259"/>
      <c r="N153" s="260"/>
      <c r="O153" s="260"/>
      <c r="P153" s="260"/>
      <c r="Q153" s="260"/>
      <c r="R153" s="260"/>
      <c r="S153" s="260"/>
      <c r="T153" s="261"/>
      <c r="U153" s="14"/>
      <c r="V153" s="14"/>
      <c r="W153" s="14"/>
      <c r="X153" s="14"/>
      <c r="Y153" s="14"/>
      <c r="Z153" s="14"/>
      <c r="AA153" s="14"/>
      <c r="AB153" s="14"/>
      <c r="AC153" s="14"/>
      <c r="AD153" s="14"/>
      <c r="AE153" s="14"/>
      <c r="AT153" s="262" t="s">
        <v>203</v>
      </c>
      <c r="AU153" s="262" t="s">
        <v>84</v>
      </c>
      <c r="AV153" s="14" t="s">
        <v>84</v>
      </c>
      <c r="AW153" s="14" t="s">
        <v>32</v>
      </c>
      <c r="AX153" s="14" t="s">
        <v>75</v>
      </c>
      <c r="AY153" s="262" t="s">
        <v>194</v>
      </c>
    </row>
    <row r="154" s="16" customFormat="1">
      <c r="A154" s="16"/>
      <c r="B154" s="274"/>
      <c r="C154" s="275"/>
      <c r="D154" s="243" t="s">
        <v>203</v>
      </c>
      <c r="E154" s="276" t="s">
        <v>1</v>
      </c>
      <c r="F154" s="277" t="s">
        <v>214</v>
      </c>
      <c r="G154" s="275"/>
      <c r="H154" s="278">
        <v>0.45000000000000001</v>
      </c>
      <c r="I154" s="279"/>
      <c r="J154" s="275"/>
      <c r="K154" s="275"/>
      <c r="L154" s="280"/>
      <c r="M154" s="281"/>
      <c r="N154" s="282"/>
      <c r="O154" s="282"/>
      <c r="P154" s="282"/>
      <c r="Q154" s="282"/>
      <c r="R154" s="282"/>
      <c r="S154" s="282"/>
      <c r="T154" s="283"/>
      <c r="U154" s="16"/>
      <c r="V154" s="16"/>
      <c r="W154" s="16"/>
      <c r="X154" s="16"/>
      <c r="Y154" s="16"/>
      <c r="Z154" s="16"/>
      <c r="AA154" s="16"/>
      <c r="AB154" s="16"/>
      <c r="AC154" s="16"/>
      <c r="AD154" s="16"/>
      <c r="AE154" s="16"/>
      <c r="AT154" s="284" t="s">
        <v>203</v>
      </c>
      <c r="AU154" s="284" t="s">
        <v>84</v>
      </c>
      <c r="AV154" s="16" t="s">
        <v>201</v>
      </c>
      <c r="AW154" s="16" t="s">
        <v>32</v>
      </c>
      <c r="AX154" s="16" t="s">
        <v>82</v>
      </c>
      <c r="AY154" s="284" t="s">
        <v>194</v>
      </c>
    </row>
    <row r="155" s="2" customFormat="1" ht="24.15" customHeight="1">
      <c r="A155" s="39"/>
      <c r="B155" s="40"/>
      <c r="C155" s="228" t="s">
        <v>249</v>
      </c>
      <c r="D155" s="228" t="s">
        <v>196</v>
      </c>
      <c r="E155" s="229" t="s">
        <v>2987</v>
      </c>
      <c r="F155" s="230" t="s">
        <v>2988</v>
      </c>
      <c r="G155" s="231" t="s">
        <v>199</v>
      </c>
      <c r="H155" s="232">
        <v>1.0800000000000001</v>
      </c>
      <c r="I155" s="233"/>
      <c r="J155" s="234">
        <f>ROUND(I155*H155,2)</f>
        <v>0</v>
      </c>
      <c r="K155" s="230" t="s">
        <v>200</v>
      </c>
      <c r="L155" s="45"/>
      <c r="M155" s="235" t="s">
        <v>1</v>
      </c>
      <c r="N155" s="236" t="s">
        <v>40</v>
      </c>
      <c r="O155" s="92"/>
      <c r="P155" s="237">
        <f>O155*H155</f>
        <v>0</v>
      </c>
      <c r="Q155" s="237">
        <v>0</v>
      </c>
      <c r="R155" s="237">
        <f>Q155*H155</f>
        <v>0</v>
      </c>
      <c r="S155" s="237">
        <v>1.8</v>
      </c>
      <c r="T155" s="238">
        <f>S155*H155</f>
        <v>1.9440000000000002</v>
      </c>
      <c r="U155" s="39"/>
      <c r="V155" s="39"/>
      <c r="W155" s="39"/>
      <c r="X155" s="39"/>
      <c r="Y155" s="39"/>
      <c r="Z155" s="39"/>
      <c r="AA155" s="39"/>
      <c r="AB155" s="39"/>
      <c r="AC155" s="39"/>
      <c r="AD155" s="39"/>
      <c r="AE155" s="39"/>
      <c r="AR155" s="239" t="s">
        <v>201</v>
      </c>
      <c r="AT155" s="239" t="s">
        <v>196</v>
      </c>
      <c r="AU155" s="239" t="s">
        <v>84</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2989</v>
      </c>
    </row>
    <row r="156" s="14" customFormat="1">
      <c r="A156" s="14"/>
      <c r="B156" s="252"/>
      <c r="C156" s="253"/>
      <c r="D156" s="243" t="s">
        <v>203</v>
      </c>
      <c r="E156" s="254" t="s">
        <v>1</v>
      </c>
      <c r="F156" s="255" t="s">
        <v>2990</v>
      </c>
      <c r="G156" s="253"/>
      <c r="H156" s="256">
        <v>1.0800000000000001</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203</v>
      </c>
      <c r="AU156" s="262" t="s">
        <v>84</v>
      </c>
      <c r="AV156" s="14" t="s">
        <v>84</v>
      </c>
      <c r="AW156" s="14" t="s">
        <v>32</v>
      </c>
      <c r="AX156" s="14" t="s">
        <v>82</v>
      </c>
      <c r="AY156" s="262" t="s">
        <v>194</v>
      </c>
    </row>
    <row r="157" s="2" customFormat="1" ht="24.15" customHeight="1">
      <c r="A157" s="39"/>
      <c r="B157" s="40"/>
      <c r="C157" s="228" t="s">
        <v>256</v>
      </c>
      <c r="D157" s="228" t="s">
        <v>196</v>
      </c>
      <c r="E157" s="229" t="s">
        <v>535</v>
      </c>
      <c r="F157" s="230" t="s">
        <v>536</v>
      </c>
      <c r="G157" s="231" t="s">
        <v>252</v>
      </c>
      <c r="H157" s="232">
        <v>4</v>
      </c>
      <c r="I157" s="233"/>
      <c r="J157" s="234">
        <f>ROUND(I157*H157,2)</f>
        <v>0</v>
      </c>
      <c r="K157" s="230" t="s">
        <v>200</v>
      </c>
      <c r="L157" s="45"/>
      <c r="M157" s="235" t="s">
        <v>1</v>
      </c>
      <c r="N157" s="236" t="s">
        <v>40</v>
      </c>
      <c r="O157" s="92"/>
      <c r="P157" s="237">
        <f>O157*H157</f>
        <v>0</v>
      </c>
      <c r="Q157" s="237">
        <v>0</v>
      </c>
      <c r="R157" s="237">
        <f>Q157*H157</f>
        <v>0</v>
      </c>
      <c r="S157" s="237">
        <v>0.27000000000000002</v>
      </c>
      <c r="T157" s="238">
        <f>S157*H157</f>
        <v>1.0800000000000001</v>
      </c>
      <c r="U157" s="39"/>
      <c r="V157" s="39"/>
      <c r="W157" s="39"/>
      <c r="X157" s="39"/>
      <c r="Y157" s="39"/>
      <c r="Z157" s="39"/>
      <c r="AA157" s="39"/>
      <c r="AB157" s="39"/>
      <c r="AC157" s="39"/>
      <c r="AD157" s="39"/>
      <c r="AE157" s="39"/>
      <c r="AR157" s="239" t="s">
        <v>201</v>
      </c>
      <c r="AT157" s="239" t="s">
        <v>196</v>
      </c>
      <c r="AU157" s="239" t="s">
        <v>84</v>
      </c>
      <c r="AY157" s="18" t="s">
        <v>194</v>
      </c>
      <c r="BE157" s="240">
        <f>IF(N157="základní",J157,0)</f>
        <v>0</v>
      </c>
      <c r="BF157" s="240">
        <f>IF(N157="snížená",J157,0)</f>
        <v>0</v>
      </c>
      <c r="BG157" s="240">
        <f>IF(N157="zákl. přenesená",J157,0)</f>
        <v>0</v>
      </c>
      <c r="BH157" s="240">
        <f>IF(N157="sníž. přenesená",J157,0)</f>
        <v>0</v>
      </c>
      <c r="BI157" s="240">
        <f>IF(N157="nulová",J157,0)</f>
        <v>0</v>
      </c>
      <c r="BJ157" s="18" t="s">
        <v>82</v>
      </c>
      <c r="BK157" s="240">
        <f>ROUND(I157*H157,2)</f>
        <v>0</v>
      </c>
      <c r="BL157" s="18" t="s">
        <v>201</v>
      </c>
      <c r="BM157" s="239" t="s">
        <v>2991</v>
      </c>
    </row>
    <row r="158" s="14" customFormat="1">
      <c r="A158" s="14"/>
      <c r="B158" s="252"/>
      <c r="C158" s="253"/>
      <c r="D158" s="243" t="s">
        <v>203</v>
      </c>
      <c r="E158" s="254" t="s">
        <v>1</v>
      </c>
      <c r="F158" s="255" t="s">
        <v>2971</v>
      </c>
      <c r="G158" s="253"/>
      <c r="H158" s="256">
        <v>4</v>
      </c>
      <c r="I158" s="257"/>
      <c r="J158" s="253"/>
      <c r="K158" s="253"/>
      <c r="L158" s="258"/>
      <c r="M158" s="259"/>
      <c r="N158" s="260"/>
      <c r="O158" s="260"/>
      <c r="P158" s="260"/>
      <c r="Q158" s="260"/>
      <c r="R158" s="260"/>
      <c r="S158" s="260"/>
      <c r="T158" s="261"/>
      <c r="U158" s="14"/>
      <c r="V158" s="14"/>
      <c r="W158" s="14"/>
      <c r="X158" s="14"/>
      <c r="Y158" s="14"/>
      <c r="Z158" s="14"/>
      <c r="AA158" s="14"/>
      <c r="AB158" s="14"/>
      <c r="AC158" s="14"/>
      <c r="AD158" s="14"/>
      <c r="AE158" s="14"/>
      <c r="AT158" s="262" t="s">
        <v>203</v>
      </c>
      <c r="AU158" s="262" t="s">
        <v>84</v>
      </c>
      <c r="AV158" s="14" t="s">
        <v>84</v>
      </c>
      <c r="AW158" s="14" t="s">
        <v>32</v>
      </c>
      <c r="AX158" s="14" t="s">
        <v>82</v>
      </c>
      <c r="AY158" s="262" t="s">
        <v>194</v>
      </c>
    </row>
    <row r="159" s="2" customFormat="1" ht="24.15" customHeight="1">
      <c r="A159" s="39"/>
      <c r="B159" s="40"/>
      <c r="C159" s="228" t="s">
        <v>263</v>
      </c>
      <c r="D159" s="228" t="s">
        <v>196</v>
      </c>
      <c r="E159" s="229" t="s">
        <v>2992</v>
      </c>
      <c r="F159" s="230" t="s">
        <v>2993</v>
      </c>
      <c r="G159" s="231" t="s">
        <v>301</v>
      </c>
      <c r="H159" s="232">
        <v>2.3999999999999999</v>
      </c>
      <c r="I159" s="233"/>
      <c r="J159" s="234">
        <f>ROUND(I159*H159,2)</f>
        <v>0</v>
      </c>
      <c r="K159" s="230" t="s">
        <v>200</v>
      </c>
      <c r="L159" s="45"/>
      <c r="M159" s="235" t="s">
        <v>1</v>
      </c>
      <c r="N159" s="236" t="s">
        <v>40</v>
      </c>
      <c r="O159" s="92"/>
      <c r="P159" s="237">
        <f>O159*H159</f>
        <v>0</v>
      </c>
      <c r="Q159" s="237">
        <v>0</v>
      </c>
      <c r="R159" s="237">
        <f>Q159*H159</f>
        <v>0</v>
      </c>
      <c r="S159" s="237">
        <v>0.042000000000000003</v>
      </c>
      <c r="T159" s="238">
        <f>S159*H159</f>
        <v>0.1008</v>
      </c>
      <c r="U159" s="39"/>
      <c r="V159" s="39"/>
      <c r="W159" s="39"/>
      <c r="X159" s="39"/>
      <c r="Y159" s="39"/>
      <c r="Z159" s="39"/>
      <c r="AA159" s="39"/>
      <c r="AB159" s="39"/>
      <c r="AC159" s="39"/>
      <c r="AD159" s="39"/>
      <c r="AE159" s="39"/>
      <c r="AR159" s="239" t="s">
        <v>201</v>
      </c>
      <c r="AT159" s="239" t="s">
        <v>196</v>
      </c>
      <c r="AU159" s="239" t="s">
        <v>84</v>
      </c>
      <c r="AY159" s="18" t="s">
        <v>194</v>
      </c>
      <c r="BE159" s="240">
        <f>IF(N159="základní",J159,0)</f>
        <v>0</v>
      </c>
      <c r="BF159" s="240">
        <f>IF(N159="snížená",J159,0)</f>
        <v>0</v>
      </c>
      <c r="BG159" s="240">
        <f>IF(N159="zákl. přenesená",J159,0)</f>
        <v>0</v>
      </c>
      <c r="BH159" s="240">
        <f>IF(N159="sníž. přenesená",J159,0)</f>
        <v>0</v>
      </c>
      <c r="BI159" s="240">
        <f>IF(N159="nulová",J159,0)</f>
        <v>0</v>
      </c>
      <c r="BJ159" s="18" t="s">
        <v>82</v>
      </c>
      <c r="BK159" s="240">
        <f>ROUND(I159*H159,2)</f>
        <v>0</v>
      </c>
      <c r="BL159" s="18" t="s">
        <v>201</v>
      </c>
      <c r="BM159" s="239" t="s">
        <v>2994</v>
      </c>
    </row>
    <row r="160" s="2" customFormat="1" ht="37.8" customHeight="1">
      <c r="A160" s="39"/>
      <c r="B160" s="40"/>
      <c r="C160" s="228" t="s">
        <v>268</v>
      </c>
      <c r="D160" s="228" t="s">
        <v>196</v>
      </c>
      <c r="E160" s="229" t="s">
        <v>2995</v>
      </c>
      <c r="F160" s="230" t="s">
        <v>2996</v>
      </c>
      <c r="G160" s="231" t="s">
        <v>252</v>
      </c>
      <c r="H160" s="232">
        <v>10.560000000000001</v>
      </c>
      <c r="I160" s="233"/>
      <c r="J160" s="234">
        <f>ROUND(I160*H160,2)</f>
        <v>0</v>
      </c>
      <c r="K160" s="230" t="s">
        <v>200</v>
      </c>
      <c r="L160" s="45"/>
      <c r="M160" s="235" t="s">
        <v>1</v>
      </c>
      <c r="N160" s="236" t="s">
        <v>40</v>
      </c>
      <c r="O160" s="92"/>
      <c r="P160" s="237">
        <f>O160*H160</f>
        <v>0</v>
      </c>
      <c r="Q160" s="237">
        <v>0</v>
      </c>
      <c r="R160" s="237">
        <f>Q160*H160</f>
        <v>0</v>
      </c>
      <c r="S160" s="237">
        <v>0.045999999999999999</v>
      </c>
      <c r="T160" s="238">
        <f>S160*H160</f>
        <v>0.48576000000000003</v>
      </c>
      <c r="U160" s="39"/>
      <c r="V160" s="39"/>
      <c r="W160" s="39"/>
      <c r="X160" s="39"/>
      <c r="Y160" s="39"/>
      <c r="Z160" s="39"/>
      <c r="AA160" s="39"/>
      <c r="AB160" s="39"/>
      <c r="AC160" s="39"/>
      <c r="AD160" s="39"/>
      <c r="AE160" s="39"/>
      <c r="AR160" s="239" t="s">
        <v>201</v>
      </c>
      <c r="AT160" s="239" t="s">
        <v>196</v>
      </c>
      <c r="AU160" s="239" t="s">
        <v>84</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201</v>
      </c>
      <c r="BM160" s="239" t="s">
        <v>2997</v>
      </c>
    </row>
    <row r="161" s="14" customFormat="1">
      <c r="A161" s="14"/>
      <c r="B161" s="252"/>
      <c r="C161" s="253"/>
      <c r="D161" s="243" t="s">
        <v>203</v>
      </c>
      <c r="E161" s="254" t="s">
        <v>1</v>
      </c>
      <c r="F161" s="255" t="s">
        <v>2998</v>
      </c>
      <c r="G161" s="253"/>
      <c r="H161" s="256">
        <v>10.560000000000001</v>
      </c>
      <c r="I161" s="257"/>
      <c r="J161" s="253"/>
      <c r="K161" s="253"/>
      <c r="L161" s="258"/>
      <c r="M161" s="259"/>
      <c r="N161" s="260"/>
      <c r="O161" s="260"/>
      <c r="P161" s="260"/>
      <c r="Q161" s="260"/>
      <c r="R161" s="260"/>
      <c r="S161" s="260"/>
      <c r="T161" s="261"/>
      <c r="U161" s="14"/>
      <c r="V161" s="14"/>
      <c r="W161" s="14"/>
      <c r="X161" s="14"/>
      <c r="Y161" s="14"/>
      <c r="Z161" s="14"/>
      <c r="AA161" s="14"/>
      <c r="AB161" s="14"/>
      <c r="AC161" s="14"/>
      <c r="AD161" s="14"/>
      <c r="AE161" s="14"/>
      <c r="AT161" s="262" t="s">
        <v>203</v>
      </c>
      <c r="AU161" s="262" t="s">
        <v>84</v>
      </c>
      <c r="AV161" s="14" t="s">
        <v>84</v>
      </c>
      <c r="AW161" s="14" t="s">
        <v>32</v>
      </c>
      <c r="AX161" s="14" t="s">
        <v>82</v>
      </c>
      <c r="AY161" s="262" t="s">
        <v>194</v>
      </c>
    </row>
    <row r="162" s="12" customFormat="1" ht="22.8" customHeight="1">
      <c r="A162" s="12"/>
      <c r="B162" s="212"/>
      <c r="C162" s="213"/>
      <c r="D162" s="214" t="s">
        <v>74</v>
      </c>
      <c r="E162" s="226" t="s">
        <v>617</v>
      </c>
      <c r="F162" s="226" t="s">
        <v>618</v>
      </c>
      <c r="G162" s="213"/>
      <c r="H162" s="213"/>
      <c r="I162" s="216"/>
      <c r="J162" s="227">
        <f>BK162</f>
        <v>0</v>
      </c>
      <c r="K162" s="213"/>
      <c r="L162" s="218"/>
      <c r="M162" s="219"/>
      <c r="N162" s="220"/>
      <c r="O162" s="220"/>
      <c r="P162" s="221">
        <f>SUM(P163:P167)</f>
        <v>0</v>
      </c>
      <c r="Q162" s="220"/>
      <c r="R162" s="221">
        <f>SUM(R163:R167)</f>
        <v>0</v>
      </c>
      <c r="S162" s="220"/>
      <c r="T162" s="222">
        <f>SUM(T163:T167)</f>
        <v>0</v>
      </c>
      <c r="U162" s="12"/>
      <c r="V162" s="12"/>
      <c r="W162" s="12"/>
      <c r="X162" s="12"/>
      <c r="Y162" s="12"/>
      <c r="Z162" s="12"/>
      <c r="AA162" s="12"/>
      <c r="AB162" s="12"/>
      <c r="AC162" s="12"/>
      <c r="AD162" s="12"/>
      <c r="AE162" s="12"/>
      <c r="AR162" s="223" t="s">
        <v>82</v>
      </c>
      <c r="AT162" s="224" t="s">
        <v>74</v>
      </c>
      <c r="AU162" s="224" t="s">
        <v>82</v>
      </c>
      <c r="AY162" s="223" t="s">
        <v>194</v>
      </c>
      <c r="BK162" s="225">
        <f>SUM(BK163:BK167)</f>
        <v>0</v>
      </c>
    </row>
    <row r="163" s="2" customFormat="1" ht="33" customHeight="1">
      <c r="A163" s="39"/>
      <c r="B163" s="40"/>
      <c r="C163" s="228" t="s">
        <v>273</v>
      </c>
      <c r="D163" s="228" t="s">
        <v>196</v>
      </c>
      <c r="E163" s="229" t="s">
        <v>620</v>
      </c>
      <c r="F163" s="230" t="s">
        <v>621</v>
      </c>
      <c r="G163" s="231" t="s">
        <v>232</v>
      </c>
      <c r="H163" s="232">
        <v>3.6349999999999998</v>
      </c>
      <c r="I163" s="233"/>
      <c r="J163" s="234">
        <f>ROUND(I163*H163,2)</f>
        <v>0</v>
      </c>
      <c r="K163" s="230" t="s">
        <v>200</v>
      </c>
      <c r="L163" s="45"/>
      <c r="M163" s="235" t="s">
        <v>1</v>
      </c>
      <c r="N163" s="236" t="s">
        <v>40</v>
      </c>
      <c r="O163" s="92"/>
      <c r="P163" s="237">
        <f>O163*H163</f>
        <v>0</v>
      </c>
      <c r="Q163" s="237">
        <v>0</v>
      </c>
      <c r="R163" s="237">
        <f>Q163*H163</f>
        <v>0</v>
      </c>
      <c r="S163" s="237">
        <v>0</v>
      </c>
      <c r="T163" s="238">
        <f>S163*H163</f>
        <v>0</v>
      </c>
      <c r="U163" s="39"/>
      <c r="V163" s="39"/>
      <c r="W163" s="39"/>
      <c r="X163" s="39"/>
      <c r="Y163" s="39"/>
      <c r="Z163" s="39"/>
      <c r="AA163" s="39"/>
      <c r="AB163" s="39"/>
      <c r="AC163" s="39"/>
      <c r="AD163" s="39"/>
      <c r="AE163" s="39"/>
      <c r="AR163" s="239" t="s">
        <v>201</v>
      </c>
      <c r="AT163" s="239" t="s">
        <v>196</v>
      </c>
      <c r="AU163" s="239" t="s">
        <v>84</v>
      </c>
      <c r="AY163" s="18" t="s">
        <v>194</v>
      </c>
      <c r="BE163" s="240">
        <f>IF(N163="základní",J163,0)</f>
        <v>0</v>
      </c>
      <c r="BF163" s="240">
        <f>IF(N163="snížená",J163,0)</f>
        <v>0</v>
      </c>
      <c r="BG163" s="240">
        <f>IF(N163="zákl. přenesená",J163,0)</f>
        <v>0</v>
      </c>
      <c r="BH163" s="240">
        <f>IF(N163="sníž. přenesená",J163,0)</f>
        <v>0</v>
      </c>
      <c r="BI163" s="240">
        <f>IF(N163="nulová",J163,0)</f>
        <v>0</v>
      </c>
      <c r="BJ163" s="18" t="s">
        <v>82</v>
      </c>
      <c r="BK163" s="240">
        <f>ROUND(I163*H163,2)</f>
        <v>0</v>
      </c>
      <c r="BL163" s="18" t="s">
        <v>201</v>
      </c>
      <c r="BM163" s="239" t="s">
        <v>2999</v>
      </c>
    </row>
    <row r="164" s="2" customFormat="1" ht="24.15" customHeight="1">
      <c r="A164" s="39"/>
      <c r="B164" s="40"/>
      <c r="C164" s="228" t="s">
        <v>8</v>
      </c>
      <c r="D164" s="228" t="s">
        <v>196</v>
      </c>
      <c r="E164" s="229" t="s">
        <v>624</v>
      </c>
      <c r="F164" s="230" t="s">
        <v>625</v>
      </c>
      <c r="G164" s="231" t="s">
        <v>232</v>
      </c>
      <c r="H164" s="232">
        <v>3.6349999999999998</v>
      </c>
      <c r="I164" s="233"/>
      <c r="J164" s="234">
        <f>ROUND(I164*H164,2)</f>
        <v>0</v>
      </c>
      <c r="K164" s="230" t="s">
        <v>200</v>
      </c>
      <c r="L164" s="45"/>
      <c r="M164" s="235" t="s">
        <v>1</v>
      </c>
      <c r="N164" s="236" t="s">
        <v>40</v>
      </c>
      <c r="O164" s="92"/>
      <c r="P164" s="237">
        <f>O164*H164</f>
        <v>0</v>
      </c>
      <c r="Q164" s="237">
        <v>0</v>
      </c>
      <c r="R164" s="237">
        <f>Q164*H164</f>
        <v>0</v>
      </c>
      <c r="S164" s="237">
        <v>0</v>
      </c>
      <c r="T164" s="238">
        <f>S164*H164</f>
        <v>0</v>
      </c>
      <c r="U164" s="39"/>
      <c r="V164" s="39"/>
      <c r="W164" s="39"/>
      <c r="X164" s="39"/>
      <c r="Y164" s="39"/>
      <c r="Z164" s="39"/>
      <c r="AA164" s="39"/>
      <c r="AB164" s="39"/>
      <c r="AC164" s="39"/>
      <c r="AD164" s="39"/>
      <c r="AE164" s="39"/>
      <c r="AR164" s="239" t="s">
        <v>201</v>
      </c>
      <c r="AT164" s="239" t="s">
        <v>196</v>
      </c>
      <c r="AU164" s="239" t="s">
        <v>84</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201</v>
      </c>
      <c r="BM164" s="239" t="s">
        <v>3000</v>
      </c>
    </row>
    <row r="165" s="2" customFormat="1" ht="24.15" customHeight="1">
      <c r="A165" s="39"/>
      <c r="B165" s="40"/>
      <c r="C165" s="228" t="s">
        <v>282</v>
      </c>
      <c r="D165" s="228" t="s">
        <v>196</v>
      </c>
      <c r="E165" s="229" t="s">
        <v>628</v>
      </c>
      <c r="F165" s="230" t="s">
        <v>629</v>
      </c>
      <c r="G165" s="231" t="s">
        <v>232</v>
      </c>
      <c r="H165" s="232">
        <v>32.715000000000003</v>
      </c>
      <c r="I165" s="233"/>
      <c r="J165" s="234">
        <f>ROUND(I165*H165,2)</f>
        <v>0</v>
      </c>
      <c r="K165" s="230" t="s">
        <v>200</v>
      </c>
      <c r="L165" s="45"/>
      <c r="M165" s="235" t="s">
        <v>1</v>
      </c>
      <c r="N165" s="236" t="s">
        <v>40</v>
      </c>
      <c r="O165" s="92"/>
      <c r="P165" s="237">
        <f>O165*H165</f>
        <v>0</v>
      </c>
      <c r="Q165" s="237">
        <v>0</v>
      </c>
      <c r="R165" s="237">
        <f>Q165*H165</f>
        <v>0</v>
      </c>
      <c r="S165" s="237">
        <v>0</v>
      </c>
      <c r="T165" s="238">
        <f>S165*H165</f>
        <v>0</v>
      </c>
      <c r="U165" s="39"/>
      <c r="V165" s="39"/>
      <c r="W165" s="39"/>
      <c r="X165" s="39"/>
      <c r="Y165" s="39"/>
      <c r="Z165" s="39"/>
      <c r="AA165" s="39"/>
      <c r="AB165" s="39"/>
      <c r="AC165" s="39"/>
      <c r="AD165" s="39"/>
      <c r="AE165" s="39"/>
      <c r="AR165" s="239" t="s">
        <v>201</v>
      </c>
      <c r="AT165" s="239" t="s">
        <v>196</v>
      </c>
      <c r="AU165" s="239" t="s">
        <v>84</v>
      </c>
      <c r="AY165" s="18" t="s">
        <v>194</v>
      </c>
      <c r="BE165" s="240">
        <f>IF(N165="základní",J165,0)</f>
        <v>0</v>
      </c>
      <c r="BF165" s="240">
        <f>IF(N165="snížená",J165,0)</f>
        <v>0</v>
      </c>
      <c r="BG165" s="240">
        <f>IF(N165="zákl. přenesená",J165,0)</f>
        <v>0</v>
      </c>
      <c r="BH165" s="240">
        <f>IF(N165="sníž. přenesená",J165,0)</f>
        <v>0</v>
      </c>
      <c r="BI165" s="240">
        <f>IF(N165="nulová",J165,0)</f>
        <v>0</v>
      </c>
      <c r="BJ165" s="18" t="s">
        <v>82</v>
      </c>
      <c r="BK165" s="240">
        <f>ROUND(I165*H165,2)</f>
        <v>0</v>
      </c>
      <c r="BL165" s="18" t="s">
        <v>201</v>
      </c>
      <c r="BM165" s="239" t="s">
        <v>3001</v>
      </c>
    </row>
    <row r="166" s="14" customFormat="1">
      <c r="A166" s="14"/>
      <c r="B166" s="252"/>
      <c r="C166" s="253"/>
      <c r="D166" s="243" t="s">
        <v>203</v>
      </c>
      <c r="E166" s="253"/>
      <c r="F166" s="255" t="s">
        <v>3002</v>
      </c>
      <c r="G166" s="253"/>
      <c r="H166" s="256">
        <v>32.715000000000003</v>
      </c>
      <c r="I166" s="257"/>
      <c r="J166" s="253"/>
      <c r="K166" s="253"/>
      <c r="L166" s="258"/>
      <c r="M166" s="259"/>
      <c r="N166" s="260"/>
      <c r="O166" s="260"/>
      <c r="P166" s="260"/>
      <c r="Q166" s="260"/>
      <c r="R166" s="260"/>
      <c r="S166" s="260"/>
      <c r="T166" s="261"/>
      <c r="U166" s="14"/>
      <c r="V166" s="14"/>
      <c r="W166" s="14"/>
      <c r="X166" s="14"/>
      <c r="Y166" s="14"/>
      <c r="Z166" s="14"/>
      <c r="AA166" s="14"/>
      <c r="AB166" s="14"/>
      <c r="AC166" s="14"/>
      <c r="AD166" s="14"/>
      <c r="AE166" s="14"/>
      <c r="AT166" s="262" t="s">
        <v>203</v>
      </c>
      <c r="AU166" s="262" t="s">
        <v>84</v>
      </c>
      <c r="AV166" s="14" t="s">
        <v>84</v>
      </c>
      <c r="AW166" s="14" t="s">
        <v>4</v>
      </c>
      <c r="AX166" s="14" t="s">
        <v>82</v>
      </c>
      <c r="AY166" s="262" t="s">
        <v>194</v>
      </c>
    </row>
    <row r="167" s="2" customFormat="1" ht="44.25" customHeight="1">
      <c r="A167" s="39"/>
      <c r="B167" s="40"/>
      <c r="C167" s="228" t="s">
        <v>287</v>
      </c>
      <c r="D167" s="228" t="s">
        <v>196</v>
      </c>
      <c r="E167" s="229" t="s">
        <v>633</v>
      </c>
      <c r="F167" s="230" t="s">
        <v>634</v>
      </c>
      <c r="G167" s="231" t="s">
        <v>232</v>
      </c>
      <c r="H167" s="232">
        <v>3.6349999999999998</v>
      </c>
      <c r="I167" s="233"/>
      <c r="J167" s="234">
        <f>ROUND(I167*H167,2)</f>
        <v>0</v>
      </c>
      <c r="K167" s="230" t="s">
        <v>200</v>
      </c>
      <c r="L167" s="45"/>
      <c r="M167" s="235" t="s">
        <v>1</v>
      </c>
      <c r="N167" s="236" t="s">
        <v>40</v>
      </c>
      <c r="O167" s="92"/>
      <c r="P167" s="237">
        <f>O167*H167</f>
        <v>0</v>
      </c>
      <c r="Q167" s="237">
        <v>0</v>
      </c>
      <c r="R167" s="237">
        <f>Q167*H167</f>
        <v>0</v>
      </c>
      <c r="S167" s="237">
        <v>0</v>
      </c>
      <c r="T167" s="238">
        <f>S167*H167</f>
        <v>0</v>
      </c>
      <c r="U167" s="39"/>
      <c r="V167" s="39"/>
      <c r="W167" s="39"/>
      <c r="X167" s="39"/>
      <c r="Y167" s="39"/>
      <c r="Z167" s="39"/>
      <c r="AA167" s="39"/>
      <c r="AB167" s="39"/>
      <c r="AC167" s="39"/>
      <c r="AD167" s="39"/>
      <c r="AE167" s="39"/>
      <c r="AR167" s="239" t="s">
        <v>201</v>
      </c>
      <c r="AT167" s="239" t="s">
        <v>196</v>
      </c>
      <c r="AU167" s="239" t="s">
        <v>84</v>
      </c>
      <c r="AY167" s="18" t="s">
        <v>194</v>
      </c>
      <c r="BE167" s="240">
        <f>IF(N167="základní",J167,0)</f>
        <v>0</v>
      </c>
      <c r="BF167" s="240">
        <f>IF(N167="snížená",J167,0)</f>
        <v>0</v>
      </c>
      <c r="BG167" s="240">
        <f>IF(N167="zákl. přenesená",J167,0)</f>
        <v>0</v>
      </c>
      <c r="BH167" s="240">
        <f>IF(N167="sníž. přenesená",J167,0)</f>
        <v>0</v>
      </c>
      <c r="BI167" s="240">
        <f>IF(N167="nulová",J167,0)</f>
        <v>0</v>
      </c>
      <c r="BJ167" s="18" t="s">
        <v>82</v>
      </c>
      <c r="BK167" s="240">
        <f>ROUND(I167*H167,2)</f>
        <v>0</v>
      </c>
      <c r="BL167" s="18" t="s">
        <v>201</v>
      </c>
      <c r="BM167" s="239" t="s">
        <v>3003</v>
      </c>
    </row>
    <row r="168" s="12" customFormat="1" ht="22.8" customHeight="1">
      <c r="A168" s="12"/>
      <c r="B168" s="212"/>
      <c r="C168" s="213"/>
      <c r="D168" s="214" t="s">
        <v>74</v>
      </c>
      <c r="E168" s="226" t="s">
        <v>636</v>
      </c>
      <c r="F168" s="226" t="s">
        <v>637</v>
      </c>
      <c r="G168" s="213"/>
      <c r="H168" s="213"/>
      <c r="I168" s="216"/>
      <c r="J168" s="227">
        <f>BK168</f>
        <v>0</v>
      </c>
      <c r="K168" s="213"/>
      <c r="L168" s="218"/>
      <c r="M168" s="219"/>
      <c r="N168" s="220"/>
      <c r="O168" s="220"/>
      <c r="P168" s="221">
        <f>P169</f>
        <v>0</v>
      </c>
      <c r="Q168" s="220"/>
      <c r="R168" s="221">
        <f>R169</f>
        <v>0</v>
      </c>
      <c r="S168" s="220"/>
      <c r="T168" s="222">
        <f>T169</f>
        <v>0</v>
      </c>
      <c r="U168" s="12"/>
      <c r="V168" s="12"/>
      <c r="W168" s="12"/>
      <c r="X168" s="12"/>
      <c r="Y168" s="12"/>
      <c r="Z168" s="12"/>
      <c r="AA168" s="12"/>
      <c r="AB168" s="12"/>
      <c r="AC168" s="12"/>
      <c r="AD168" s="12"/>
      <c r="AE168" s="12"/>
      <c r="AR168" s="223" t="s">
        <v>82</v>
      </c>
      <c r="AT168" s="224" t="s">
        <v>74</v>
      </c>
      <c r="AU168" s="224" t="s">
        <v>82</v>
      </c>
      <c r="AY168" s="223" t="s">
        <v>194</v>
      </c>
      <c r="BK168" s="225">
        <f>BK169</f>
        <v>0</v>
      </c>
    </row>
    <row r="169" s="2" customFormat="1" ht="24.15" customHeight="1">
      <c r="A169" s="39"/>
      <c r="B169" s="40"/>
      <c r="C169" s="228" t="s">
        <v>292</v>
      </c>
      <c r="D169" s="228" t="s">
        <v>196</v>
      </c>
      <c r="E169" s="229" t="s">
        <v>3004</v>
      </c>
      <c r="F169" s="230" t="s">
        <v>3005</v>
      </c>
      <c r="G169" s="231" t="s">
        <v>232</v>
      </c>
      <c r="H169" s="232">
        <v>1.163</v>
      </c>
      <c r="I169" s="233"/>
      <c r="J169" s="234">
        <f>ROUND(I169*H169,2)</f>
        <v>0</v>
      </c>
      <c r="K169" s="230" t="s">
        <v>200</v>
      </c>
      <c r="L169" s="45"/>
      <c r="M169" s="235" t="s">
        <v>1</v>
      </c>
      <c r="N169" s="236" t="s">
        <v>40</v>
      </c>
      <c r="O169" s="92"/>
      <c r="P169" s="237">
        <f>O169*H169</f>
        <v>0</v>
      </c>
      <c r="Q169" s="237">
        <v>0</v>
      </c>
      <c r="R169" s="237">
        <f>Q169*H169</f>
        <v>0</v>
      </c>
      <c r="S169" s="237">
        <v>0</v>
      </c>
      <c r="T169" s="238">
        <f>S169*H169</f>
        <v>0</v>
      </c>
      <c r="U169" s="39"/>
      <c r="V169" s="39"/>
      <c r="W169" s="39"/>
      <c r="X169" s="39"/>
      <c r="Y169" s="39"/>
      <c r="Z169" s="39"/>
      <c r="AA169" s="39"/>
      <c r="AB169" s="39"/>
      <c r="AC169" s="39"/>
      <c r="AD169" s="39"/>
      <c r="AE169" s="39"/>
      <c r="AR169" s="239" t="s">
        <v>201</v>
      </c>
      <c r="AT169" s="239" t="s">
        <v>196</v>
      </c>
      <c r="AU169" s="239" t="s">
        <v>84</v>
      </c>
      <c r="AY169" s="18" t="s">
        <v>194</v>
      </c>
      <c r="BE169" s="240">
        <f>IF(N169="základní",J169,0)</f>
        <v>0</v>
      </c>
      <c r="BF169" s="240">
        <f>IF(N169="snížená",J169,0)</f>
        <v>0</v>
      </c>
      <c r="BG169" s="240">
        <f>IF(N169="zákl. přenesená",J169,0)</f>
        <v>0</v>
      </c>
      <c r="BH169" s="240">
        <f>IF(N169="sníž. přenesená",J169,0)</f>
        <v>0</v>
      </c>
      <c r="BI169" s="240">
        <f>IF(N169="nulová",J169,0)</f>
        <v>0</v>
      </c>
      <c r="BJ169" s="18" t="s">
        <v>82</v>
      </c>
      <c r="BK169" s="240">
        <f>ROUND(I169*H169,2)</f>
        <v>0</v>
      </c>
      <c r="BL169" s="18" t="s">
        <v>201</v>
      </c>
      <c r="BM169" s="239" t="s">
        <v>3006</v>
      </c>
    </row>
    <row r="170" s="12" customFormat="1" ht="25.92" customHeight="1">
      <c r="A170" s="12"/>
      <c r="B170" s="212"/>
      <c r="C170" s="213"/>
      <c r="D170" s="214" t="s">
        <v>74</v>
      </c>
      <c r="E170" s="215" t="s">
        <v>643</v>
      </c>
      <c r="F170" s="215" t="s">
        <v>644</v>
      </c>
      <c r="G170" s="213"/>
      <c r="H170" s="213"/>
      <c r="I170" s="216"/>
      <c r="J170" s="217">
        <f>BK170</f>
        <v>0</v>
      </c>
      <c r="K170" s="213"/>
      <c r="L170" s="218"/>
      <c r="M170" s="219"/>
      <c r="N170" s="220"/>
      <c r="O170" s="220"/>
      <c r="P170" s="221">
        <f>P171+P173+P175+P193+P209</f>
        <v>0</v>
      </c>
      <c r="Q170" s="220"/>
      <c r="R170" s="221">
        <f>R171+R173+R175+R193+R209</f>
        <v>2.677238102125</v>
      </c>
      <c r="S170" s="220"/>
      <c r="T170" s="222">
        <f>T171+T173+T175+T193+T209</f>
        <v>0</v>
      </c>
      <c r="U170" s="12"/>
      <c r="V170" s="12"/>
      <c r="W170" s="12"/>
      <c r="X170" s="12"/>
      <c r="Y170" s="12"/>
      <c r="Z170" s="12"/>
      <c r="AA170" s="12"/>
      <c r="AB170" s="12"/>
      <c r="AC170" s="12"/>
      <c r="AD170" s="12"/>
      <c r="AE170" s="12"/>
      <c r="AR170" s="223" t="s">
        <v>84</v>
      </c>
      <c r="AT170" s="224" t="s">
        <v>74</v>
      </c>
      <c r="AU170" s="224" t="s">
        <v>75</v>
      </c>
      <c r="AY170" s="223" t="s">
        <v>194</v>
      </c>
      <c r="BK170" s="225">
        <f>BK171+BK173+BK175+BK193+BK209</f>
        <v>0</v>
      </c>
    </row>
    <row r="171" s="12" customFormat="1" ht="22.8" customHeight="1">
      <c r="A171" s="12"/>
      <c r="B171" s="212"/>
      <c r="C171" s="213"/>
      <c r="D171" s="214" t="s">
        <v>74</v>
      </c>
      <c r="E171" s="226" t="s">
        <v>767</v>
      </c>
      <c r="F171" s="226" t="s">
        <v>3007</v>
      </c>
      <c r="G171" s="213"/>
      <c r="H171" s="213"/>
      <c r="I171" s="216"/>
      <c r="J171" s="227">
        <f>BK171</f>
        <v>0</v>
      </c>
      <c r="K171" s="213"/>
      <c r="L171" s="218"/>
      <c r="M171" s="219"/>
      <c r="N171" s="220"/>
      <c r="O171" s="220"/>
      <c r="P171" s="221">
        <f>P172</f>
        <v>0</v>
      </c>
      <c r="Q171" s="220"/>
      <c r="R171" s="221">
        <f>R172</f>
        <v>0</v>
      </c>
      <c r="S171" s="220"/>
      <c r="T171" s="222">
        <f>T172</f>
        <v>0</v>
      </c>
      <c r="U171" s="12"/>
      <c r="V171" s="12"/>
      <c r="W171" s="12"/>
      <c r="X171" s="12"/>
      <c r="Y171" s="12"/>
      <c r="Z171" s="12"/>
      <c r="AA171" s="12"/>
      <c r="AB171" s="12"/>
      <c r="AC171" s="12"/>
      <c r="AD171" s="12"/>
      <c r="AE171" s="12"/>
      <c r="AR171" s="223" t="s">
        <v>84</v>
      </c>
      <c r="AT171" s="224" t="s">
        <v>74</v>
      </c>
      <c r="AU171" s="224" t="s">
        <v>82</v>
      </c>
      <c r="AY171" s="223" t="s">
        <v>194</v>
      </c>
      <c r="BK171" s="225">
        <f>BK172</f>
        <v>0</v>
      </c>
    </row>
    <row r="172" s="2" customFormat="1" ht="33" customHeight="1">
      <c r="A172" s="39"/>
      <c r="B172" s="40"/>
      <c r="C172" s="228" t="s">
        <v>298</v>
      </c>
      <c r="D172" s="228" t="s">
        <v>196</v>
      </c>
      <c r="E172" s="229" t="s">
        <v>3008</v>
      </c>
      <c r="F172" s="230" t="s">
        <v>3009</v>
      </c>
      <c r="G172" s="231" t="s">
        <v>1251</v>
      </c>
      <c r="H172" s="232">
        <v>1</v>
      </c>
      <c r="I172" s="233"/>
      <c r="J172" s="234">
        <f>ROUND(I172*H172,2)</f>
        <v>0</v>
      </c>
      <c r="K172" s="230" t="s">
        <v>1</v>
      </c>
      <c r="L172" s="45"/>
      <c r="M172" s="235" t="s">
        <v>1</v>
      </c>
      <c r="N172" s="236" t="s">
        <v>40</v>
      </c>
      <c r="O172" s="92"/>
      <c r="P172" s="237">
        <f>O172*H172</f>
        <v>0</v>
      </c>
      <c r="Q172" s="237">
        <v>0</v>
      </c>
      <c r="R172" s="237">
        <f>Q172*H172</f>
        <v>0</v>
      </c>
      <c r="S172" s="237">
        <v>0</v>
      </c>
      <c r="T172" s="238">
        <f>S172*H172</f>
        <v>0</v>
      </c>
      <c r="U172" s="39"/>
      <c r="V172" s="39"/>
      <c r="W172" s="39"/>
      <c r="X172" s="39"/>
      <c r="Y172" s="39"/>
      <c r="Z172" s="39"/>
      <c r="AA172" s="39"/>
      <c r="AB172" s="39"/>
      <c r="AC172" s="39"/>
      <c r="AD172" s="39"/>
      <c r="AE172" s="39"/>
      <c r="AR172" s="239" t="s">
        <v>282</v>
      </c>
      <c r="AT172" s="239" t="s">
        <v>196</v>
      </c>
      <c r="AU172" s="239" t="s">
        <v>84</v>
      </c>
      <c r="AY172" s="18" t="s">
        <v>194</v>
      </c>
      <c r="BE172" s="240">
        <f>IF(N172="základní",J172,0)</f>
        <v>0</v>
      </c>
      <c r="BF172" s="240">
        <f>IF(N172="snížená",J172,0)</f>
        <v>0</v>
      </c>
      <c r="BG172" s="240">
        <f>IF(N172="zákl. přenesená",J172,0)</f>
        <v>0</v>
      </c>
      <c r="BH172" s="240">
        <f>IF(N172="sníž. přenesená",J172,0)</f>
        <v>0</v>
      </c>
      <c r="BI172" s="240">
        <f>IF(N172="nulová",J172,0)</f>
        <v>0</v>
      </c>
      <c r="BJ172" s="18" t="s">
        <v>82</v>
      </c>
      <c r="BK172" s="240">
        <f>ROUND(I172*H172,2)</f>
        <v>0</v>
      </c>
      <c r="BL172" s="18" t="s">
        <v>282</v>
      </c>
      <c r="BM172" s="239" t="s">
        <v>3010</v>
      </c>
    </row>
    <row r="173" s="12" customFormat="1" ht="22.8" customHeight="1">
      <c r="A173" s="12"/>
      <c r="B173" s="212"/>
      <c r="C173" s="213"/>
      <c r="D173" s="214" t="s">
        <v>74</v>
      </c>
      <c r="E173" s="226" t="s">
        <v>3011</v>
      </c>
      <c r="F173" s="226" t="s">
        <v>3012</v>
      </c>
      <c r="G173" s="213"/>
      <c r="H173" s="213"/>
      <c r="I173" s="216"/>
      <c r="J173" s="227">
        <f>BK173</f>
        <v>0</v>
      </c>
      <c r="K173" s="213"/>
      <c r="L173" s="218"/>
      <c r="M173" s="219"/>
      <c r="N173" s="220"/>
      <c r="O173" s="220"/>
      <c r="P173" s="221">
        <f>P174</f>
        <v>0</v>
      </c>
      <c r="Q173" s="220"/>
      <c r="R173" s="221">
        <f>R174</f>
        <v>0</v>
      </c>
      <c r="S173" s="220"/>
      <c r="T173" s="222">
        <f>T174</f>
        <v>0</v>
      </c>
      <c r="U173" s="12"/>
      <c r="V173" s="12"/>
      <c r="W173" s="12"/>
      <c r="X173" s="12"/>
      <c r="Y173" s="12"/>
      <c r="Z173" s="12"/>
      <c r="AA173" s="12"/>
      <c r="AB173" s="12"/>
      <c r="AC173" s="12"/>
      <c r="AD173" s="12"/>
      <c r="AE173" s="12"/>
      <c r="AR173" s="223" t="s">
        <v>84</v>
      </c>
      <c r="AT173" s="224" t="s">
        <v>74</v>
      </c>
      <c r="AU173" s="224" t="s">
        <v>82</v>
      </c>
      <c r="AY173" s="223" t="s">
        <v>194</v>
      </c>
      <c r="BK173" s="225">
        <f>BK174</f>
        <v>0</v>
      </c>
    </row>
    <row r="174" s="2" customFormat="1" ht="37.8" customHeight="1">
      <c r="A174" s="39"/>
      <c r="B174" s="40"/>
      <c r="C174" s="228" t="s">
        <v>304</v>
      </c>
      <c r="D174" s="228" t="s">
        <v>196</v>
      </c>
      <c r="E174" s="229" t="s">
        <v>3013</v>
      </c>
      <c r="F174" s="230" t="s">
        <v>3014</v>
      </c>
      <c r="G174" s="231" t="s">
        <v>1251</v>
      </c>
      <c r="H174" s="232">
        <v>1</v>
      </c>
      <c r="I174" s="233"/>
      <c r="J174" s="234">
        <f>ROUND(I174*H174,2)</f>
        <v>0</v>
      </c>
      <c r="K174" s="230" t="s">
        <v>1</v>
      </c>
      <c r="L174" s="45"/>
      <c r="M174" s="235" t="s">
        <v>1</v>
      </c>
      <c r="N174" s="236" t="s">
        <v>40</v>
      </c>
      <c r="O174" s="92"/>
      <c r="P174" s="237">
        <f>O174*H174</f>
        <v>0</v>
      </c>
      <c r="Q174" s="237">
        <v>0</v>
      </c>
      <c r="R174" s="237">
        <f>Q174*H174</f>
        <v>0</v>
      </c>
      <c r="S174" s="237">
        <v>0</v>
      </c>
      <c r="T174" s="238">
        <f>S174*H174</f>
        <v>0</v>
      </c>
      <c r="U174" s="39"/>
      <c r="V174" s="39"/>
      <c r="W174" s="39"/>
      <c r="X174" s="39"/>
      <c r="Y174" s="39"/>
      <c r="Z174" s="39"/>
      <c r="AA174" s="39"/>
      <c r="AB174" s="39"/>
      <c r="AC174" s="39"/>
      <c r="AD174" s="39"/>
      <c r="AE174" s="39"/>
      <c r="AR174" s="239" t="s">
        <v>282</v>
      </c>
      <c r="AT174" s="239" t="s">
        <v>196</v>
      </c>
      <c r="AU174" s="239" t="s">
        <v>84</v>
      </c>
      <c r="AY174" s="18" t="s">
        <v>194</v>
      </c>
      <c r="BE174" s="240">
        <f>IF(N174="základní",J174,0)</f>
        <v>0</v>
      </c>
      <c r="BF174" s="240">
        <f>IF(N174="snížená",J174,0)</f>
        <v>0</v>
      </c>
      <c r="BG174" s="240">
        <f>IF(N174="zákl. přenesená",J174,0)</f>
        <v>0</v>
      </c>
      <c r="BH174" s="240">
        <f>IF(N174="sníž. přenesená",J174,0)</f>
        <v>0</v>
      </c>
      <c r="BI174" s="240">
        <f>IF(N174="nulová",J174,0)</f>
        <v>0</v>
      </c>
      <c r="BJ174" s="18" t="s">
        <v>82</v>
      </c>
      <c r="BK174" s="240">
        <f>ROUND(I174*H174,2)</f>
        <v>0</v>
      </c>
      <c r="BL174" s="18" t="s">
        <v>282</v>
      </c>
      <c r="BM174" s="239" t="s">
        <v>3015</v>
      </c>
    </row>
    <row r="175" s="12" customFormat="1" ht="22.8" customHeight="1">
      <c r="A175" s="12"/>
      <c r="B175" s="212"/>
      <c r="C175" s="213"/>
      <c r="D175" s="214" t="s">
        <v>74</v>
      </c>
      <c r="E175" s="226" t="s">
        <v>785</v>
      </c>
      <c r="F175" s="226" t="s">
        <v>786</v>
      </c>
      <c r="G175" s="213"/>
      <c r="H175" s="213"/>
      <c r="I175" s="216"/>
      <c r="J175" s="227">
        <f>BK175</f>
        <v>0</v>
      </c>
      <c r="K175" s="213"/>
      <c r="L175" s="218"/>
      <c r="M175" s="219"/>
      <c r="N175" s="220"/>
      <c r="O175" s="220"/>
      <c r="P175" s="221">
        <f>SUM(P176:P192)</f>
        <v>0</v>
      </c>
      <c r="Q175" s="220"/>
      <c r="R175" s="221">
        <f>SUM(R176:R192)</f>
        <v>2.4925064164000004</v>
      </c>
      <c r="S175" s="220"/>
      <c r="T175" s="222">
        <f>SUM(T176:T192)</f>
        <v>0</v>
      </c>
      <c r="U175" s="12"/>
      <c r="V175" s="12"/>
      <c r="W175" s="12"/>
      <c r="X175" s="12"/>
      <c r="Y175" s="12"/>
      <c r="Z175" s="12"/>
      <c r="AA175" s="12"/>
      <c r="AB175" s="12"/>
      <c r="AC175" s="12"/>
      <c r="AD175" s="12"/>
      <c r="AE175" s="12"/>
      <c r="AR175" s="223" t="s">
        <v>84</v>
      </c>
      <c r="AT175" s="224" t="s">
        <v>74</v>
      </c>
      <c r="AU175" s="224" t="s">
        <v>82</v>
      </c>
      <c r="AY175" s="223" t="s">
        <v>194</v>
      </c>
      <c r="BK175" s="225">
        <f>SUM(BK176:BK192)</f>
        <v>0</v>
      </c>
    </row>
    <row r="176" s="2" customFormat="1" ht="24.15" customHeight="1">
      <c r="A176" s="39"/>
      <c r="B176" s="40"/>
      <c r="C176" s="228" t="s">
        <v>7</v>
      </c>
      <c r="D176" s="228" t="s">
        <v>196</v>
      </c>
      <c r="E176" s="229" t="s">
        <v>3016</v>
      </c>
      <c r="F176" s="230" t="s">
        <v>3017</v>
      </c>
      <c r="G176" s="231" t="s">
        <v>252</v>
      </c>
      <c r="H176" s="232">
        <v>108.67700000000001</v>
      </c>
      <c r="I176" s="233"/>
      <c r="J176" s="234">
        <f>ROUND(I176*H176,2)</f>
        <v>0</v>
      </c>
      <c r="K176" s="230" t="s">
        <v>200</v>
      </c>
      <c r="L176" s="45"/>
      <c r="M176" s="235" t="s">
        <v>1</v>
      </c>
      <c r="N176" s="236" t="s">
        <v>40</v>
      </c>
      <c r="O176" s="92"/>
      <c r="P176" s="237">
        <f>O176*H176</f>
        <v>0</v>
      </c>
      <c r="Q176" s="237">
        <v>0.0224532</v>
      </c>
      <c r="R176" s="237">
        <f>Q176*H176</f>
        <v>2.4401464164000002</v>
      </c>
      <c r="S176" s="237">
        <v>0</v>
      </c>
      <c r="T176" s="238">
        <f>S176*H176</f>
        <v>0</v>
      </c>
      <c r="U176" s="39"/>
      <c r="V176" s="39"/>
      <c r="W176" s="39"/>
      <c r="X176" s="39"/>
      <c r="Y176" s="39"/>
      <c r="Z176" s="39"/>
      <c r="AA176" s="39"/>
      <c r="AB176" s="39"/>
      <c r="AC176" s="39"/>
      <c r="AD176" s="39"/>
      <c r="AE176" s="39"/>
      <c r="AR176" s="239" t="s">
        <v>282</v>
      </c>
      <c r="AT176" s="239" t="s">
        <v>196</v>
      </c>
      <c r="AU176" s="239" t="s">
        <v>84</v>
      </c>
      <c r="AY176" s="18" t="s">
        <v>194</v>
      </c>
      <c r="BE176" s="240">
        <f>IF(N176="základní",J176,0)</f>
        <v>0</v>
      </c>
      <c r="BF176" s="240">
        <f>IF(N176="snížená",J176,0)</f>
        <v>0</v>
      </c>
      <c r="BG176" s="240">
        <f>IF(N176="zákl. přenesená",J176,0)</f>
        <v>0</v>
      </c>
      <c r="BH176" s="240">
        <f>IF(N176="sníž. přenesená",J176,0)</f>
        <v>0</v>
      </c>
      <c r="BI176" s="240">
        <f>IF(N176="nulová",J176,0)</f>
        <v>0</v>
      </c>
      <c r="BJ176" s="18" t="s">
        <v>82</v>
      </c>
      <c r="BK176" s="240">
        <f>ROUND(I176*H176,2)</f>
        <v>0</v>
      </c>
      <c r="BL176" s="18" t="s">
        <v>282</v>
      </c>
      <c r="BM176" s="239" t="s">
        <v>3018</v>
      </c>
    </row>
    <row r="177" s="13" customFormat="1">
      <c r="A177" s="13"/>
      <c r="B177" s="241"/>
      <c r="C177" s="242"/>
      <c r="D177" s="243" t="s">
        <v>203</v>
      </c>
      <c r="E177" s="244" t="s">
        <v>1</v>
      </c>
      <c r="F177" s="245" t="s">
        <v>3019</v>
      </c>
      <c r="G177" s="242"/>
      <c r="H177" s="244" t="s">
        <v>1</v>
      </c>
      <c r="I177" s="246"/>
      <c r="J177" s="242"/>
      <c r="K177" s="242"/>
      <c r="L177" s="247"/>
      <c r="M177" s="248"/>
      <c r="N177" s="249"/>
      <c r="O177" s="249"/>
      <c r="P177" s="249"/>
      <c r="Q177" s="249"/>
      <c r="R177" s="249"/>
      <c r="S177" s="249"/>
      <c r="T177" s="250"/>
      <c r="U177" s="13"/>
      <c r="V177" s="13"/>
      <c r="W177" s="13"/>
      <c r="X177" s="13"/>
      <c r="Y177" s="13"/>
      <c r="Z177" s="13"/>
      <c r="AA177" s="13"/>
      <c r="AB177" s="13"/>
      <c r="AC177" s="13"/>
      <c r="AD177" s="13"/>
      <c r="AE177" s="13"/>
      <c r="AT177" s="251" t="s">
        <v>203</v>
      </c>
      <c r="AU177" s="251" t="s">
        <v>84</v>
      </c>
      <c r="AV177" s="13" t="s">
        <v>82</v>
      </c>
      <c r="AW177" s="13" t="s">
        <v>32</v>
      </c>
      <c r="AX177" s="13" t="s">
        <v>75</v>
      </c>
      <c r="AY177" s="251" t="s">
        <v>194</v>
      </c>
    </row>
    <row r="178" s="14" customFormat="1">
      <c r="A178" s="14"/>
      <c r="B178" s="252"/>
      <c r="C178" s="253"/>
      <c r="D178" s="243" t="s">
        <v>203</v>
      </c>
      <c r="E178" s="254" t="s">
        <v>1</v>
      </c>
      <c r="F178" s="255" t="s">
        <v>3020</v>
      </c>
      <c r="G178" s="253"/>
      <c r="H178" s="256">
        <v>121.512</v>
      </c>
      <c r="I178" s="257"/>
      <c r="J178" s="253"/>
      <c r="K178" s="253"/>
      <c r="L178" s="258"/>
      <c r="M178" s="259"/>
      <c r="N178" s="260"/>
      <c r="O178" s="260"/>
      <c r="P178" s="260"/>
      <c r="Q178" s="260"/>
      <c r="R178" s="260"/>
      <c r="S178" s="260"/>
      <c r="T178" s="261"/>
      <c r="U178" s="14"/>
      <c r="V178" s="14"/>
      <c r="W178" s="14"/>
      <c r="X178" s="14"/>
      <c r="Y178" s="14"/>
      <c r="Z178" s="14"/>
      <c r="AA178" s="14"/>
      <c r="AB178" s="14"/>
      <c r="AC178" s="14"/>
      <c r="AD178" s="14"/>
      <c r="AE178" s="14"/>
      <c r="AT178" s="262" t="s">
        <v>203</v>
      </c>
      <c r="AU178" s="262" t="s">
        <v>84</v>
      </c>
      <c r="AV178" s="14" t="s">
        <v>84</v>
      </c>
      <c r="AW178" s="14" t="s">
        <v>32</v>
      </c>
      <c r="AX178" s="14" t="s">
        <v>75</v>
      </c>
      <c r="AY178" s="262" t="s">
        <v>194</v>
      </c>
    </row>
    <row r="179" s="14" customFormat="1">
      <c r="A179" s="14"/>
      <c r="B179" s="252"/>
      <c r="C179" s="253"/>
      <c r="D179" s="243" t="s">
        <v>203</v>
      </c>
      <c r="E179" s="254" t="s">
        <v>1</v>
      </c>
      <c r="F179" s="255" t="s">
        <v>3021</v>
      </c>
      <c r="G179" s="253"/>
      <c r="H179" s="256">
        <v>-2.25</v>
      </c>
      <c r="I179" s="257"/>
      <c r="J179" s="253"/>
      <c r="K179" s="253"/>
      <c r="L179" s="258"/>
      <c r="M179" s="259"/>
      <c r="N179" s="260"/>
      <c r="O179" s="260"/>
      <c r="P179" s="260"/>
      <c r="Q179" s="260"/>
      <c r="R179" s="260"/>
      <c r="S179" s="260"/>
      <c r="T179" s="261"/>
      <c r="U179" s="14"/>
      <c r="V179" s="14"/>
      <c r="W179" s="14"/>
      <c r="X179" s="14"/>
      <c r="Y179" s="14"/>
      <c r="Z179" s="14"/>
      <c r="AA179" s="14"/>
      <c r="AB179" s="14"/>
      <c r="AC179" s="14"/>
      <c r="AD179" s="14"/>
      <c r="AE179" s="14"/>
      <c r="AT179" s="262" t="s">
        <v>203</v>
      </c>
      <c r="AU179" s="262" t="s">
        <v>84</v>
      </c>
      <c r="AV179" s="14" t="s">
        <v>84</v>
      </c>
      <c r="AW179" s="14" t="s">
        <v>32</v>
      </c>
      <c r="AX179" s="14" t="s">
        <v>75</v>
      </c>
      <c r="AY179" s="262" t="s">
        <v>194</v>
      </c>
    </row>
    <row r="180" s="14" customFormat="1">
      <c r="A180" s="14"/>
      <c r="B180" s="252"/>
      <c r="C180" s="253"/>
      <c r="D180" s="243" t="s">
        <v>203</v>
      </c>
      <c r="E180" s="254" t="s">
        <v>1</v>
      </c>
      <c r="F180" s="255" t="s">
        <v>3022</v>
      </c>
      <c r="G180" s="253"/>
      <c r="H180" s="256">
        <v>-3.6000000000000001</v>
      </c>
      <c r="I180" s="257"/>
      <c r="J180" s="253"/>
      <c r="K180" s="253"/>
      <c r="L180" s="258"/>
      <c r="M180" s="259"/>
      <c r="N180" s="260"/>
      <c r="O180" s="260"/>
      <c r="P180" s="260"/>
      <c r="Q180" s="260"/>
      <c r="R180" s="260"/>
      <c r="S180" s="260"/>
      <c r="T180" s="261"/>
      <c r="U180" s="14"/>
      <c r="V180" s="14"/>
      <c r="W180" s="14"/>
      <c r="X180" s="14"/>
      <c r="Y180" s="14"/>
      <c r="Z180" s="14"/>
      <c r="AA180" s="14"/>
      <c r="AB180" s="14"/>
      <c r="AC180" s="14"/>
      <c r="AD180" s="14"/>
      <c r="AE180" s="14"/>
      <c r="AT180" s="262" t="s">
        <v>203</v>
      </c>
      <c r="AU180" s="262" t="s">
        <v>84</v>
      </c>
      <c r="AV180" s="14" t="s">
        <v>84</v>
      </c>
      <c r="AW180" s="14" t="s">
        <v>32</v>
      </c>
      <c r="AX180" s="14" t="s">
        <v>75</v>
      </c>
      <c r="AY180" s="262" t="s">
        <v>194</v>
      </c>
    </row>
    <row r="181" s="14" customFormat="1">
      <c r="A181" s="14"/>
      <c r="B181" s="252"/>
      <c r="C181" s="253"/>
      <c r="D181" s="243" t="s">
        <v>203</v>
      </c>
      <c r="E181" s="254" t="s">
        <v>1</v>
      </c>
      <c r="F181" s="255" t="s">
        <v>3023</v>
      </c>
      <c r="G181" s="253"/>
      <c r="H181" s="256">
        <v>-2.585</v>
      </c>
      <c r="I181" s="257"/>
      <c r="J181" s="253"/>
      <c r="K181" s="253"/>
      <c r="L181" s="258"/>
      <c r="M181" s="259"/>
      <c r="N181" s="260"/>
      <c r="O181" s="260"/>
      <c r="P181" s="260"/>
      <c r="Q181" s="260"/>
      <c r="R181" s="260"/>
      <c r="S181" s="260"/>
      <c r="T181" s="261"/>
      <c r="U181" s="14"/>
      <c r="V181" s="14"/>
      <c r="W181" s="14"/>
      <c r="X181" s="14"/>
      <c r="Y181" s="14"/>
      <c r="Z181" s="14"/>
      <c r="AA181" s="14"/>
      <c r="AB181" s="14"/>
      <c r="AC181" s="14"/>
      <c r="AD181" s="14"/>
      <c r="AE181" s="14"/>
      <c r="AT181" s="262" t="s">
        <v>203</v>
      </c>
      <c r="AU181" s="262" t="s">
        <v>84</v>
      </c>
      <c r="AV181" s="14" t="s">
        <v>84</v>
      </c>
      <c r="AW181" s="14" t="s">
        <v>32</v>
      </c>
      <c r="AX181" s="14" t="s">
        <v>75</v>
      </c>
      <c r="AY181" s="262" t="s">
        <v>194</v>
      </c>
    </row>
    <row r="182" s="14" customFormat="1">
      <c r="A182" s="14"/>
      <c r="B182" s="252"/>
      <c r="C182" s="253"/>
      <c r="D182" s="243" t="s">
        <v>203</v>
      </c>
      <c r="E182" s="254" t="s">
        <v>1</v>
      </c>
      <c r="F182" s="255" t="s">
        <v>3024</v>
      </c>
      <c r="G182" s="253"/>
      <c r="H182" s="256">
        <v>-4.4000000000000004</v>
      </c>
      <c r="I182" s="257"/>
      <c r="J182" s="253"/>
      <c r="K182" s="253"/>
      <c r="L182" s="258"/>
      <c r="M182" s="259"/>
      <c r="N182" s="260"/>
      <c r="O182" s="260"/>
      <c r="P182" s="260"/>
      <c r="Q182" s="260"/>
      <c r="R182" s="260"/>
      <c r="S182" s="260"/>
      <c r="T182" s="261"/>
      <c r="U182" s="14"/>
      <c r="V182" s="14"/>
      <c r="W182" s="14"/>
      <c r="X182" s="14"/>
      <c r="Y182" s="14"/>
      <c r="Z182" s="14"/>
      <c r="AA182" s="14"/>
      <c r="AB182" s="14"/>
      <c r="AC182" s="14"/>
      <c r="AD182" s="14"/>
      <c r="AE182" s="14"/>
      <c r="AT182" s="262" t="s">
        <v>203</v>
      </c>
      <c r="AU182" s="262" t="s">
        <v>84</v>
      </c>
      <c r="AV182" s="14" t="s">
        <v>84</v>
      </c>
      <c r="AW182" s="14" t="s">
        <v>32</v>
      </c>
      <c r="AX182" s="14" t="s">
        <v>75</v>
      </c>
      <c r="AY182" s="262" t="s">
        <v>194</v>
      </c>
    </row>
    <row r="183" s="16" customFormat="1">
      <c r="A183" s="16"/>
      <c r="B183" s="274"/>
      <c r="C183" s="275"/>
      <c r="D183" s="243" t="s">
        <v>203</v>
      </c>
      <c r="E183" s="276" t="s">
        <v>1</v>
      </c>
      <c r="F183" s="277" t="s">
        <v>214</v>
      </c>
      <c r="G183" s="275"/>
      <c r="H183" s="278">
        <v>108.67700000000001</v>
      </c>
      <c r="I183" s="279"/>
      <c r="J183" s="275"/>
      <c r="K183" s="275"/>
      <c r="L183" s="280"/>
      <c r="M183" s="281"/>
      <c r="N183" s="282"/>
      <c r="O183" s="282"/>
      <c r="P183" s="282"/>
      <c r="Q183" s="282"/>
      <c r="R183" s="282"/>
      <c r="S183" s="282"/>
      <c r="T183" s="283"/>
      <c r="U183" s="16"/>
      <c r="V183" s="16"/>
      <c r="W183" s="16"/>
      <c r="X183" s="16"/>
      <c r="Y183" s="16"/>
      <c r="Z183" s="16"/>
      <c r="AA183" s="16"/>
      <c r="AB183" s="16"/>
      <c r="AC183" s="16"/>
      <c r="AD183" s="16"/>
      <c r="AE183" s="16"/>
      <c r="AT183" s="284" t="s">
        <v>203</v>
      </c>
      <c r="AU183" s="284" t="s">
        <v>84</v>
      </c>
      <c r="AV183" s="16" t="s">
        <v>201</v>
      </c>
      <c r="AW183" s="16" t="s">
        <v>32</v>
      </c>
      <c r="AX183" s="16" t="s">
        <v>82</v>
      </c>
      <c r="AY183" s="284" t="s">
        <v>194</v>
      </c>
    </row>
    <row r="184" s="2" customFormat="1" ht="16.5" customHeight="1">
      <c r="A184" s="39"/>
      <c r="B184" s="40"/>
      <c r="C184" s="228" t="s">
        <v>318</v>
      </c>
      <c r="D184" s="228" t="s">
        <v>196</v>
      </c>
      <c r="E184" s="229" t="s">
        <v>3025</v>
      </c>
      <c r="F184" s="230" t="s">
        <v>3026</v>
      </c>
      <c r="G184" s="231" t="s">
        <v>259</v>
      </c>
      <c r="H184" s="232">
        <v>4</v>
      </c>
      <c r="I184" s="233"/>
      <c r="J184" s="234">
        <f>ROUND(I184*H184,2)</f>
        <v>0</v>
      </c>
      <c r="K184" s="230" t="s">
        <v>200</v>
      </c>
      <c r="L184" s="45"/>
      <c r="M184" s="235" t="s">
        <v>1</v>
      </c>
      <c r="N184" s="236" t="s">
        <v>40</v>
      </c>
      <c r="O184" s="92"/>
      <c r="P184" s="237">
        <f>O184*H184</f>
        <v>0</v>
      </c>
      <c r="Q184" s="237">
        <v>0.00022000000000000001</v>
      </c>
      <c r="R184" s="237">
        <f>Q184*H184</f>
        <v>0.00088000000000000003</v>
      </c>
      <c r="S184" s="237">
        <v>0</v>
      </c>
      <c r="T184" s="238">
        <f>S184*H184</f>
        <v>0</v>
      </c>
      <c r="U184" s="39"/>
      <c r="V184" s="39"/>
      <c r="W184" s="39"/>
      <c r="X184" s="39"/>
      <c r="Y184" s="39"/>
      <c r="Z184" s="39"/>
      <c r="AA184" s="39"/>
      <c r="AB184" s="39"/>
      <c r="AC184" s="39"/>
      <c r="AD184" s="39"/>
      <c r="AE184" s="39"/>
      <c r="AR184" s="239" t="s">
        <v>282</v>
      </c>
      <c r="AT184" s="239" t="s">
        <v>196</v>
      </c>
      <c r="AU184" s="239" t="s">
        <v>84</v>
      </c>
      <c r="AY184" s="18" t="s">
        <v>194</v>
      </c>
      <c r="BE184" s="240">
        <f>IF(N184="základní",J184,0)</f>
        <v>0</v>
      </c>
      <c r="BF184" s="240">
        <f>IF(N184="snížená",J184,0)</f>
        <v>0</v>
      </c>
      <c r="BG184" s="240">
        <f>IF(N184="zákl. přenesená",J184,0)</f>
        <v>0</v>
      </c>
      <c r="BH184" s="240">
        <f>IF(N184="sníž. přenesená",J184,0)</f>
        <v>0</v>
      </c>
      <c r="BI184" s="240">
        <f>IF(N184="nulová",J184,0)</f>
        <v>0</v>
      </c>
      <c r="BJ184" s="18" t="s">
        <v>82</v>
      </c>
      <c r="BK184" s="240">
        <f>ROUND(I184*H184,2)</f>
        <v>0</v>
      </c>
      <c r="BL184" s="18" t="s">
        <v>282</v>
      </c>
      <c r="BM184" s="239" t="s">
        <v>3027</v>
      </c>
    </row>
    <row r="185" s="14" customFormat="1">
      <c r="A185" s="14"/>
      <c r="B185" s="252"/>
      <c r="C185" s="253"/>
      <c r="D185" s="243" t="s">
        <v>203</v>
      </c>
      <c r="E185" s="254" t="s">
        <v>1</v>
      </c>
      <c r="F185" s="255" t="s">
        <v>3028</v>
      </c>
      <c r="G185" s="253"/>
      <c r="H185" s="256">
        <v>2</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203</v>
      </c>
      <c r="AU185" s="262" t="s">
        <v>84</v>
      </c>
      <c r="AV185" s="14" t="s">
        <v>84</v>
      </c>
      <c r="AW185" s="14" t="s">
        <v>32</v>
      </c>
      <c r="AX185" s="14" t="s">
        <v>75</v>
      </c>
      <c r="AY185" s="262" t="s">
        <v>194</v>
      </c>
    </row>
    <row r="186" s="14" customFormat="1">
      <c r="A186" s="14"/>
      <c r="B186" s="252"/>
      <c r="C186" s="253"/>
      <c r="D186" s="243" t="s">
        <v>203</v>
      </c>
      <c r="E186" s="254" t="s">
        <v>1</v>
      </c>
      <c r="F186" s="255" t="s">
        <v>3029</v>
      </c>
      <c r="G186" s="253"/>
      <c r="H186" s="256">
        <v>2</v>
      </c>
      <c r="I186" s="257"/>
      <c r="J186" s="253"/>
      <c r="K186" s="253"/>
      <c r="L186" s="258"/>
      <c r="M186" s="259"/>
      <c r="N186" s="260"/>
      <c r="O186" s="260"/>
      <c r="P186" s="260"/>
      <c r="Q186" s="260"/>
      <c r="R186" s="260"/>
      <c r="S186" s="260"/>
      <c r="T186" s="261"/>
      <c r="U186" s="14"/>
      <c r="V186" s="14"/>
      <c r="W186" s="14"/>
      <c r="X186" s="14"/>
      <c r="Y186" s="14"/>
      <c r="Z186" s="14"/>
      <c r="AA186" s="14"/>
      <c r="AB186" s="14"/>
      <c r="AC186" s="14"/>
      <c r="AD186" s="14"/>
      <c r="AE186" s="14"/>
      <c r="AT186" s="262" t="s">
        <v>203</v>
      </c>
      <c r="AU186" s="262" t="s">
        <v>84</v>
      </c>
      <c r="AV186" s="14" t="s">
        <v>84</v>
      </c>
      <c r="AW186" s="14" t="s">
        <v>32</v>
      </c>
      <c r="AX186" s="14" t="s">
        <v>75</v>
      </c>
      <c r="AY186" s="262" t="s">
        <v>194</v>
      </c>
    </row>
    <row r="187" s="16" customFormat="1">
      <c r="A187" s="16"/>
      <c r="B187" s="274"/>
      <c r="C187" s="275"/>
      <c r="D187" s="243" t="s">
        <v>203</v>
      </c>
      <c r="E187" s="276" t="s">
        <v>1</v>
      </c>
      <c r="F187" s="277" t="s">
        <v>214</v>
      </c>
      <c r="G187" s="275"/>
      <c r="H187" s="278">
        <v>4</v>
      </c>
      <c r="I187" s="279"/>
      <c r="J187" s="275"/>
      <c r="K187" s="275"/>
      <c r="L187" s="280"/>
      <c r="M187" s="281"/>
      <c r="N187" s="282"/>
      <c r="O187" s="282"/>
      <c r="P187" s="282"/>
      <c r="Q187" s="282"/>
      <c r="R187" s="282"/>
      <c r="S187" s="282"/>
      <c r="T187" s="283"/>
      <c r="U187" s="16"/>
      <c r="V187" s="16"/>
      <c r="W187" s="16"/>
      <c r="X187" s="16"/>
      <c r="Y187" s="16"/>
      <c r="Z187" s="16"/>
      <c r="AA187" s="16"/>
      <c r="AB187" s="16"/>
      <c r="AC187" s="16"/>
      <c r="AD187" s="16"/>
      <c r="AE187" s="16"/>
      <c r="AT187" s="284" t="s">
        <v>203</v>
      </c>
      <c r="AU187" s="284" t="s">
        <v>84</v>
      </c>
      <c r="AV187" s="16" t="s">
        <v>201</v>
      </c>
      <c r="AW187" s="16" t="s">
        <v>32</v>
      </c>
      <c r="AX187" s="16" t="s">
        <v>82</v>
      </c>
      <c r="AY187" s="284" t="s">
        <v>194</v>
      </c>
    </row>
    <row r="188" s="2" customFormat="1" ht="33" customHeight="1">
      <c r="A188" s="39"/>
      <c r="B188" s="40"/>
      <c r="C188" s="285" t="s">
        <v>331</v>
      </c>
      <c r="D188" s="285" t="s">
        <v>244</v>
      </c>
      <c r="E188" s="286" t="s">
        <v>3030</v>
      </c>
      <c r="F188" s="287" t="s">
        <v>3031</v>
      </c>
      <c r="G188" s="288" t="s">
        <v>259</v>
      </c>
      <c r="H188" s="289">
        <v>2</v>
      </c>
      <c r="I188" s="290"/>
      <c r="J188" s="291">
        <f>ROUND(I188*H188,2)</f>
        <v>0</v>
      </c>
      <c r="K188" s="287" t="s">
        <v>200</v>
      </c>
      <c r="L188" s="292"/>
      <c r="M188" s="293" t="s">
        <v>1</v>
      </c>
      <c r="N188" s="294" t="s">
        <v>40</v>
      </c>
      <c r="O188" s="92"/>
      <c r="P188" s="237">
        <f>O188*H188</f>
        <v>0</v>
      </c>
      <c r="Q188" s="237">
        <v>0.012489999999999999</v>
      </c>
      <c r="R188" s="237">
        <f>Q188*H188</f>
        <v>0.024979999999999999</v>
      </c>
      <c r="S188" s="237">
        <v>0</v>
      </c>
      <c r="T188" s="238">
        <f>S188*H188</f>
        <v>0</v>
      </c>
      <c r="U188" s="39"/>
      <c r="V188" s="39"/>
      <c r="W188" s="39"/>
      <c r="X188" s="39"/>
      <c r="Y188" s="39"/>
      <c r="Z188" s="39"/>
      <c r="AA188" s="39"/>
      <c r="AB188" s="39"/>
      <c r="AC188" s="39"/>
      <c r="AD188" s="39"/>
      <c r="AE188" s="39"/>
      <c r="AR188" s="239" t="s">
        <v>444</v>
      </c>
      <c r="AT188" s="239" t="s">
        <v>244</v>
      </c>
      <c r="AU188" s="239" t="s">
        <v>84</v>
      </c>
      <c r="AY188" s="18" t="s">
        <v>194</v>
      </c>
      <c r="BE188" s="240">
        <f>IF(N188="základní",J188,0)</f>
        <v>0</v>
      </c>
      <c r="BF188" s="240">
        <f>IF(N188="snížená",J188,0)</f>
        <v>0</v>
      </c>
      <c r="BG188" s="240">
        <f>IF(N188="zákl. přenesená",J188,0)</f>
        <v>0</v>
      </c>
      <c r="BH188" s="240">
        <f>IF(N188="sníž. přenesená",J188,0)</f>
        <v>0</v>
      </c>
      <c r="BI188" s="240">
        <f>IF(N188="nulová",J188,0)</f>
        <v>0</v>
      </c>
      <c r="BJ188" s="18" t="s">
        <v>82</v>
      </c>
      <c r="BK188" s="240">
        <f>ROUND(I188*H188,2)</f>
        <v>0</v>
      </c>
      <c r="BL188" s="18" t="s">
        <v>282</v>
      </c>
      <c r="BM188" s="239" t="s">
        <v>3032</v>
      </c>
    </row>
    <row r="189" s="14" customFormat="1">
      <c r="A189" s="14"/>
      <c r="B189" s="252"/>
      <c r="C189" s="253"/>
      <c r="D189" s="243" t="s">
        <v>203</v>
      </c>
      <c r="E189" s="254" t="s">
        <v>1</v>
      </c>
      <c r="F189" s="255" t="s">
        <v>3028</v>
      </c>
      <c r="G189" s="253"/>
      <c r="H189" s="256">
        <v>2</v>
      </c>
      <c r="I189" s="257"/>
      <c r="J189" s="253"/>
      <c r="K189" s="253"/>
      <c r="L189" s="258"/>
      <c r="M189" s="259"/>
      <c r="N189" s="260"/>
      <c r="O189" s="260"/>
      <c r="P189" s="260"/>
      <c r="Q189" s="260"/>
      <c r="R189" s="260"/>
      <c r="S189" s="260"/>
      <c r="T189" s="261"/>
      <c r="U189" s="14"/>
      <c r="V189" s="14"/>
      <c r="W189" s="14"/>
      <c r="X189" s="14"/>
      <c r="Y189" s="14"/>
      <c r="Z189" s="14"/>
      <c r="AA189" s="14"/>
      <c r="AB189" s="14"/>
      <c r="AC189" s="14"/>
      <c r="AD189" s="14"/>
      <c r="AE189" s="14"/>
      <c r="AT189" s="262" t="s">
        <v>203</v>
      </c>
      <c r="AU189" s="262" t="s">
        <v>84</v>
      </c>
      <c r="AV189" s="14" t="s">
        <v>84</v>
      </c>
      <c r="AW189" s="14" t="s">
        <v>32</v>
      </c>
      <c r="AX189" s="14" t="s">
        <v>82</v>
      </c>
      <c r="AY189" s="262" t="s">
        <v>194</v>
      </c>
    </row>
    <row r="190" s="2" customFormat="1" ht="33" customHeight="1">
      <c r="A190" s="39"/>
      <c r="B190" s="40"/>
      <c r="C190" s="285" t="s">
        <v>335</v>
      </c>
      <c r="D190" s="285" t="s">
        <v>244</v>
      </c>
      <c r="E190" s="286" t="s">
        <v>3033</v>
      </c>
      <c r="F190" s="287" t="s">
        <v>3034</v>
      </c>
      <c r="G190" s="288" t="s">
        <v>259</v>
      </c>
      <c r="H190" s="289">
        <v>2</v>
      </c>
      <c r="I190" s="290"/>
      <c r="J190" s="291">
        <f>ROUND(I190*H190,2)</f>
        <v>0</v>
      </c>
      <c r="K190" s="287" t="s">
        <v>200</v>
      </c>
      <c r="L190" s="292"/>
      <c r="M190" s="293" t="s">
        <v>1</v>
      </c>
      <c r="N190" s="294" t="s">
        <v>40</v>
      </c>
      <c r="O190" s="92"/>
      <c r="P190" s="237">
        <f>O190*H190</f>
        <v>0</v>
      </c>
      <c r="Q190" s="237">
        <v>0.01325</v>
      </c>
      <c r="R190" s="237">
        <f>Q190*H190</f>
        <v>0.026499999999999999</v>
      </c>
      <c r="S190" s="237">
        <v>0</v>
      </c>
      <c r="T190" s="238">
        <f>S190*H190</f>
        <v>0</v>
      </c>
      <c r="U190" s="39"/>
      <c r="V190" s="39"/>
      <c r="W190" s="39"/>
      <c r="X190" s="39"/>
      <c r="Y190" s="39"/>
      <c r="Z190" s="39"/>
      <c r="AA190" s="39"/>
      <c r="AB190" s="39"/>
      <c r="AC190" s="39"/>
      <c r="AD190" s="39"/>
      <c r="AE190" s="39"/>
      <c r="AR190" s="239" t="s">
        <v>444</v>
      </c>
      <c r="AT190" s="239" t="s">
        <v>244</v>
      </c>
      <c r="AU190" s="239" t="s">
        <v>84</v>
      </c>
      <c r="AY190" s="18" t="s">
        <v>194</v>
      </c>
      <c r="BE190" s="240">
        <f>IF(N190="základní",J190,0)</f>
        <v>0</v>
      </c>
      <c r="BF190" s="240">
        <f>IF(N190="snížená",J190,0)</f>
        <v>0</v>
      </c>
      <c r="BG190" s="240">
        <f>IF(N190="zákl. přenesená",J190,0)</f>
        <v>0</v>
      </c>
      <c r="BH190" s="240">
        <f>IF(N190="sníž. přenesená",J190,0)</f>
        <v>0</v>
      </c>
      <c r="BI190" s="240">
        <f>IF(N190="nulová",J190,0)</f>
        <v>0</v>
      </c>
      <c r="BJ190" s="18" t="s">
        <v>82</v>
      </c>
      <c r="BK190" s="240">
        <f>ROUND(I190*H190,2)</f>
        <v>0</v>
      </c>
      <c r="BL190" s="18" t="s">
        <v>282</v>
      </c>
      <c r="BM190" s="239" t="s">
        <v>3035</v>
      </c>
    </row>
    <row r="191" s="14" customFormat="1">
      <c r="A191" s="14"/>
      <c r="B191" s="252"/>
      <c r="C191" s="253"/>
      <c r="D191" s="243" t="s">
        <v>203</v>
      </c>
      <c r="E191" s="254" t="s">
        <v>1</v>
      </c>
      <c r="F191" s="255" t="s">
        <v>3029</v>
      </c>
      <c r="G191" s="253"/>
      <c r="H191" s="256">
        <v>2</v>
      </c>
      <c r="I191" s="257"/>
      <c r="J191" s="253"/>
      <c r="K191" s="253"/>
      <c r="L191" s="258"/>
      <c r="M191" s="259"/>
      <c r="N191" s="260"/>
      <c r="O191" s="260"/>
      <c r="P191" s="260"/>
      <c r="Q191" s="260"/>
      <c r="R191" s="260"/>
      <c r="S191" s="260"/>
      <c r="T191" s="261"/>
      <c r="U191" s="14"/>
      <c r="V191" s="14"/>
      <c r="W191" s="14"/>
      <c r="X191" s="14"/>
      <c r="Y191" s="14"/>
      <c r="Z191" s="14"/>
      <c r="AA191" s="14"/>
      <c r="AB191" s="14"/>
      <c r="AC191" s="14"/>
      <c r="AD191" s="14"/>
      <c r="AE191" s="14"/>
      <c r="AT191" s="262" t="s">
        <v>203</v>
      </c>
      <c r="AU191" s="262" t="s">
        <v>84</v>
      </c>
      <c r="AV191" s="14" t="s">
        <v>84</v>
      </c>
      <c r="AW191" s="14" t="s">
        <v>32</v>
      </c>
      <c r="AX191" s="14" t="s">
        <v>82</v>
      </c>
      <c r="AY191" s="262" t="s">
        <v>194</v>
      </c>
    </row>
    <row r="192" s="2" customFormat="1" ht="24.15" customHeight="1">
      <c r="A192" s="39"/>
      <c r="B192" s="40"/>
      <c r="C192" s="228" t="s">
        <v>345</v>
      </c>
      <c r="D192" s="228" t="s">
        <v>196</v>
      </c>
      <c r="E192" s="229" t="s">
        <v>3036</v>
      </c>
      <c r="F192" s="230" t="s">
        <v>3037</v>
      </c>
      <c r="G192" s="231" t="s">
        <v>691</v>
      </c>
      <c r="H192" s="299"/>
      <c r="I192" s="233"/>
      <c r="J192" s="234">
        <f>ROUND(I192*H192,2)</f>
        <v>0</v>
      </c>
      <c r="K192" s="230" t="s">
        <v>200</v>
      </c>
      <c r="L192" s="45"/>
      <c r="M192" s="235" t="s">
        <v>1</v>
      </c>
      <c r="N192" s="236" t="s">
        <v>40</v>
      </c>
      <c r="O192" s="92"/>
      <c r="P192" s="237">
        <f>O192*H192</f>
        <v>0</v>
      </c>
      <c r="Q192" s="237">
        <v>0</v>
      </c>
      <c r="R192" s="237">
        <f>Q192*H192</f>
        <v>0</v>
      </c>
      <c r="S192" s="237">
        <v>0</v>
      </c>
      <c r="T192" s="238">
        <f>S192*H192</f>
        <v>0</v>
      </c>
      <c r="U192" s="39"/>
      <c r="V192" s="39"/>
      <c r="W192" s="39"/>
      <c r="X192" s="39"/>
      <c r="Y192" s="39"/>
      <c r="Z192" s="39"/>
      <c r="AA192" s="39"/>
      <c r="AB192" s="39"/>
      <c r="AC192" s="39"/>
      <c r="AD192" s="39"/>
      <c r="AE192" s="39"/>
      <c r="AR192" s="239" t="s">
        <v>282</v>
      </c>
      <c r="AT192" s="239" t="s">
        <v>196</v>
      </c>
      <c r="AU192" s="239" t="s">
        <v>84</v>
      </c>
      <c r="AY192" s="18" t="s">
        <v>194</v>
      </c>
      <c r="BE192" s="240">
        <f>IF(N192="základní",J192,0)</f>
        <v>0</v>
      </c>
      <c r="BF192" s="240">
        <f>IF(N192="snížená",J192,0)</f>
        <v>0</v>
      </c>
      <c r="BG192" s="240">
        <f>IF(N192="zákl. přenesená",J192,0)</f>
        <v>0</v>
      </c>
      <c r="BH192" s="240">
        <f>IF(N192="sníž. přenesená",J192,0)</f>
        <v>0</v>
      </c>
      <c r="BI192" s="240">
        <f>IF(N192="nulová",J192,0)</f>
        <v>0</v>
      </c>
      <c r="BJ192" s="18" t="s">
        <v>82</v>
      </c>
      <c r="BK192" s="240">
        <f>ROUND(I192*H192,2)</f>
        <v>0</v>
      </c>
      <c r="BL192" s="18" t="s">
        <v>282</v>
      </c>
      <c r="BM192" s="239" t="s">
        <v>3038</v>
      </c>
    </row>
    <row r="193" s="12" customFormat="1" ht="22.8" customHeight="1">
      <c r="A193" s="12"/>
      <c r="B193" s="212"/>
      <c r="C193" s="213"/>
      <c r="D193" s="214" t="s">
        <v>74</v>
      </c>
      <c r="E193" s="226" t="s">
        <v>817</v>
      </c>
      <c r="F193" s="226" t="s">
        <v>818</v>
      </c>
      <c r="G193" s="213"/>
      <c r="H193" s="213"/>
      <c r="I193" s="216"/>
      <c r="J193" s="227">
        <f>BK193</f>
        <v>0</v>
      </c>
      <c r="K193" s="213"/>
      <c r="L193" s="218"/>
      <c r="M193" s="219"/>
      <c r="N193" s="220"/>
      <c r="O193" s="220"/>
      <c r="P193" s="221">
        <f>SUM(P194:P208)</f>
        <v>0</v>
      </c>
      <c r="Q193" s="220"/>
      <c r="R193" s="221">
        <f>SUM(R194:R208)</f>
        <v>0.18183510022499999</v>
      </c>
      <c r="S193" s="220"/>
      <c r="T193" s="222">
        <f>SUM(T194:T208)</f>
        <v>0</v>
      </c>
      <c r="U193" s="12"/>
      <c r="V193" s="12"/>
      <c r="W193" s="12"/>
      <c r="X193" s="12"/>
      <c r="Y193" s="12"/>
      <c r="Z193" s="12"/>
      <c r="AA193" s="12"/>
      <c r="AB193" s="12"/>
      <c r="AC193" s="12"/>
      <c r="AD193" s="12"/>
      <c r="AE193" s="12"/>
      <c r="AR193" s="223" t="s">
        <v>84</v>
      </c>
      <c r="AT193" s="224" t="s">
        <v>74</v>
      </c>
      <c r="AU193" s="224" t="s">
        <v>82</v>
      </c>
      <c r="AY193" s="223" t="s">
        <v>194</v>
      </c>
      <c r="BK193" s="225">
        <f>SUM(BK194:BK208)</f>
        <v>0</v>
      </c>
    </row>
    <row r="194" s="2" customFormat="1" ht="24.15" customHeight="1">
      <c r="A194" s="39"/>
      <c r="B194" s="40"/>
      <c r="C194" s="228" t="s">
        <v>366</v>
      </c>
      <c r="D194" s="228" t="s">
        <v>196</v>
      </c>
      <c r="E194" s="229" t="s">
        <v>3039</v>
      </c>
      <c r="F194" s="230" t="s">
        <v>3040</v>
      </c>
      <c r="G194" s="231" t="s">
        <v>252</v>
      </c>
      <c r="H194" s="232">
        <v>2.25</v>
      </c>
      <c r="I194" s="233"/>
      <c r="J194" s="234">
        <f>ROUND(I194*H194,2)</f>
        <v>0</v>
      </c>
      <c r="K194" s="230" t="s">
        <v>200</v>
      </c>
      <c r="L194" s="45"/>
      <c r="M194" s="235" t="s">
        <v>1</v>
      </c>
      <c r="N194" s="236" t="s">
        <v>40</v>
      </c>
      <c r="O194" s="92"/>
      <c r="P194" s="237">
        <f>O194*H194</f>
        <v>0</v>
      </c>
      <c r="Q194" s="237">
        <v>0.00025560010000000001</v>
      </c>
      <c r="R194" s="237">
        <f>Q194*H194</f>
        <v>0.00057510022500000002</v>
      </c>
      <c r="S194" s="237">
        <v>0</v>
      </c>
      <c r="T194" s="238">
        <f>S194*H194</f>
        <v>0</v>
      </c>
      <c r="U194" s="39"/>
      <c r="V194" s="39"/>
      <c r="W194" s="39"/>
      <c r="X194" s="39"/>
      <c r="Y194" s="39"/>
      <c r="Z194" s="39"/>
      <c r="AA194" s="39"/>
      <c r="AB194" s="39"/>
      <c r="AC194" s="39"/>
      <c r="AD194" s="39"/>
      <c r="AE194" s="39"/>
      <c r="AR194" s="239" t="s">
        <v>282</v>
      </c>
      <c r="AT194" s="239" t="s">
        <v>196</v>
      </c>
      <c r="AU194" s="239" t="s">
        <v>84</v>
      </c>
      <c r="AY194" s="18" t="s">
        <v>194</v>
      </c>
      <c r="BE194" s="240">
        <f>IF(N194="základní",J194,0)</f>
        <v>0</v>
      </c>
      <c r="BF194" s="240">
        <f>IF(N194="snížená",J194,0)</f>
        <v>0</v>
      </c>
      <c r="BG194" s="240">
        <f>IF(N194="zákl. přenesená",J194,0)</f>
        <v>0</v>
      </c>
      <c r="BH194" s="240">
        <f>IF(N194="sníž. přenesená",J194,0)</f>
        <v>0</v>
      </c>
      <c r="BI194" s="240">
        <f>IF(N194="nulová",J194,0)</f>
        <v>0</v>
      </c>
      <c r="BJ194" s="18" t="s">
        <v>82</v>
      </c>
      <c r="BK194" s="240">
        <f>ROUND(I194*H194,2)</f>
        <v>0</v>
      </c>
      <c r="BL194" s="18" t="s">
        <v>282</v>
      </c>
      <c r="BM194" s="239" t="s">
        <v>3041</v>
      </c>
    </row>
    <row r="195" s="14" customFormat="1">
      <c r="A195" s="14"/>
      <c r="B195" s="252"/>
      <c r="C195" s="253"/>
      <c r="D195" s="243" t="s">
        <v>203</v>
      </c>
      <c r="E195" s="254" t="s">
        <v>1</v>
      </c>
      <c r="F195" s="255" t="s">
        <v>3042</v>
      </c>
      <c r="G195" s="253"/>
      <c r="H195" s="256">
        <v>2.25</v>
      </c>
      <c r="I195" s="257"/>
      <c r="J195" s="253"/>
      <c r="K195" s="253"/>
      <c r="L195" s="258"/>
      <c r="M195" s="259"/>
      <c r="N195" s="260"/>
      <c r="O195" s="260"/>
      <c r="P195" s="260"/>
      <c r="Q195" s="260"/>
      <c r="R195" s="260"/>
      <c r="S195" s="260"/>
      <c r="T195" s="261"/>
      <c r="U195" s="14"/>
      <c r="V195" s="14"/>
      <c r="W195" s="14"/>
      <c r="X195" s="14"/>
      <c r="Y195" s="14"/>
      <c r="Z195" s="14"/>
      <c r="AA195" s="14"/>
      <c r="AB195" s="14"/>
      <c r="AC195" s="14"/>
      <c r="AD195" s="14"/>
      <c r="AE195" s="14"/>
      <c r="AT195" s="262" t="s">
        <v>203</v>
      </c>
      <c r="AU195" s="262" t="s">
        <v>84</v>
      </c>
      <c r="AV195" s="14" t="s">
        <v>84</v>
      </c>
      <c r="AW195" s="14" t="s">
        <v>32</v>
      </c>
      <c r="AX195" s="14" t="s">
        <v>82</v>
      </c>
      <c r="AY195" s="262" t="s">
        <v>194</v>
      </c>
    </row>
    <row r="196" s="2" customFormat="1" ht="24.15" customHeight="1">
      <c r="A196" s="39"/>
      <c r="B196" s="40"/>
      <c r="C196" s="285" t="s">
        <v>375</v>
      </c>
      <c r="D196" s="285" t="s">
        <v>244</v>
      </c>
      <c r="E196" s="286" t="s">
        <v>3043</v>
      </c>
      <c r="F196" s="287" t="s">
        <v>3044</v>
      </c>
      <c r="G196" s="288" t="s">
        <v>252</v>
      </c>
      <c r="H196" s="289">
        <v>2.25</v>
      </c>
      <c r="I196" s="290"/>
      <c r="J196" s="291">
        <f>ROUND(I196*H196,2)</f>
        <v>0</v>
      </c>
      <c r="K196" s="287" t="s">
        <v>200</v>
      </c>
      <c r="L196" s="292"/>
      <c r="M196" s="293" t="s">
        <v>1</v>
      </c>
      <c r="N196" s="294" t="s">
        <v>40</v>
      </c>
      <c r="O196" s="92"/>
      <c r="P196" s="237">
        <f>O196*H196</f>
        <v>0</v>
      </c>
      <c r="Q196" s="237">
        <v>0.03056</v>
      </c>
      <c r="R196" s="237">
        <f>Q196*H196</f>
        <v>0.068760000000000002</v>
      </c>
      <c r="S196" s="237">
        <v>0</v>
      </c>
      <c r="T196" s="238">
        <f>S196*H196</f>
        <v>0</v>
      </c>
      <c r="U196" s="39"/>
      <c r="V196" s="39"/>
      <c r="W196" s="39"/>
      <c r="X196" s="39"/>
      <c r="Y196" s="39"/>
      <c r="Z196" s="39"/>
      <c r="AA196" s="39"/>
      <c r="AB196" s="39"/>
      <c r="AC196" s="39"/>
      <c r="AD196" s="39"/>
      <c r="AE196" s="39"/>
      <c r="AR196" s="239" t="s">
        <v>444</v>
      </c>
      <c r="AT196" s="239" t="s">
        <v>244</v>
      </c>
      <c r="AU196" s="239" t="s">
        <v>84</v>
      </c>
      <c r="AY196" s="18" t="s">
        <v>194</v>
      </c>
      <c r="BE196" s="240">
        <f>IF(N196="základní",J196,0)</f>
        <v>0</v>
      </c>
      <c r="BF196" s="240">
        <f>IF(N196="snížená",J196,0)</f>
        <v>0</v>
      </c>
      <c r="BG196" s="240">
        <f>IF(N196="zákl. přenesená",J196,0)</f>
        <v>0</v>
      </c>
      <c r="BH196" s="240">
        <f>IF(N196="sníž. přenesená",J196,0)</f>
        <v>0</v>
      </c>
      <c r="BI196" s="240">
        <f>IF(N196="nulová",J196,0)</f>
        <v>0</v>
      </c>
      <c r="BJ196" s="18" t="s">
        <v>82</v>
      </c>
      <c r="BK196" s="240">
        <f>ROUND(I196*H196,2)</f>
        <v>0</v>
      </c>
      <c r="BL196" s="18" t="s">
        <v>282</v>
      </c>
      <c r="BM196" s="239" t="s">
        <v>3045</v>
      </c>
    </row>
    <row r="197" s="14" customFormat="1">
      <c r="A197" s="14"/>
      <c r="B197" s="252"/>
      <c r="C197" s="253"/>
      <c r="D197" s="243" t="s">
        <v>203</v>
      </c>
      <c r="E197" s="254" t="s">
        <v>1</v>
      </c>
      <c r="F197" s="255" t="s">
        <v>3042</v>
      </c>
      <c r="G197" s="253"/>
      <c r="H197" s="256">
        <v>2.25</v>
      </c>
      <c r="I197" s="257"/>
      <c r="J197" s="253"/>
      <c r="K197" s="253"/>
      <c r="L197" s="258"/>
      <c r="M197" s="259"/>
      <c r="N197" s="260"/>
      <c r="O197" s="260"/>
      <c r="P197" s="260"/>
      <c r="Q197" s="260"/>
      <c r="R197" s="260"/>
      <c r="S197" s="260"/>
      <c r="T197" s="261"/>
      <c r="U197" s="14"/>
      <c r="V197" s="14"/>
      <c r="W197" s="14"/>
      <c r="X197" s="14"/>
      <c r="Y197" s="14"/>
      <c r="Z197" s="14"/>
      <c r="AA197" s="14"/>
      <c r="AB197" s="14"/>
      <c r="AC197" s="14"/>
      <c r="AD197" s="14"/>
      <c r="AE197" s="14"/>
      <c r="AT197" s="262" t="s">
        <v>203</v>
      </c>
      <c r="AU197" s="262" t="s">
        <v>84</v>
      </c>
      <c r="AV197" s="14" t="s">
        <v>84</v>
      </c>
      <c r="AW197" s="14" t="s">
        <v>32</v>
      </c>
      <c r="AX197" s="14" t="s">
        <v>82</v>
      </c>
      <c r="AY197" s="262" t="s">
        <v>194</v>
      </c>
    </row>
    <row r="198" s="2" customFormat="1" ht="24.15" customHeight="1">
      <c r="A198" s="39"/>
      <c r="B198" s="40"/>
      <c r="C198" s="228" t="s">
        <v>381</v>
      </c>
      <c r="D198" s="228" t="s">
        <v>196</v>
      </c>
      <c r="E198" s="229" t="s">
        <v>825</v>
      </c>
      <c r="F198" s="230" t="s">
        <v>826</v>
      </c>
      <c r="G198" s="231" t="s">
        <v>259</v>
      </c>
      <c r="H198" s="232">
        <v>3</v>
      </c>
      <c r="I198" s="233"/>
      <c r="J198" s="234">
        <f>ROUND(I198*H198,2)</f>
        <v>0</v>
      </c>
      <c r="K198" s="230" t="s">
        <v>200</v>
      </c>
      <c r="L198" s="45"/>
      <c r="M198" s="235" t="s">
        <v>1</v>
      </c>
      <c r="N198" s="236" t="s">
        <v>40</v>
      </c>
      <c r="O198" s="92"/>
      <c r="P198" s="237">
        <f>O198*H198</f>
        <v>0</v>
      </c>
      <c r="Q198" s="237">
        <v>0</v>
      </c>
      <c r="R198" s="237">
        <f>Q198*H198</f>
        <v>0</v>
      </c>
      <c r="S198" s="237">
        <v>0</v>
      </c>
      <c r="T198" s="238">
        <f>S198*H198</f>
        <v>0</v>
      </c>
      <c r="U198" s="39"/>
      <c r="V198" s="39"/>
      <c r="W198" s="39"/>
      <c r="X198" s="39"/>
      <c r="Y198" s="39"/>
      <c r="Z198" s="39"/>
      <c r="AA198" s="39"/>
      <c r="AB198" s="39"/>
      <c r="AC198" s="39"/>
      <c r="AD198" s="39"/>
      <c r="AE198" s="39"/>
      <c r="AR198" s="239" t="s">
        <v>282</v>
      </c>
      <c r="AT198" s="239" t="s">
        <v>196</v>
      </c>
      <c r="AU198" s="239" t="s">
        <v>84</v>
      </c>
      <c r="AY198" s="18" t="s">
        <v>194</v>
      </c>
      <c r="BE198" s="240">
        <f>IF(N198="základní",J198,0)</f>
        <v>0</v>
      </c>
      <c r="BF198" s="240">
        <f>IF(N198="snížená",J198,0)</f>
        <v>0</v>
      </c>
      <c r="BG198" s="240">
        <f>IF(N198="zákl. přenesená",J198,0)</f>
        <v>0</v>
      </c>
      <c r="BH198" s="240">
        <f>IF(N198="sníž. přenesená",J198,0)</f>
        <v>0</v>
      </c>
      <c r="BI198" s="240">
        <f>IF(N198="nulová",J198,0)</f>
        <v>0</v>
      </c>
      <c r="BJ198" s="18" t="s">
        <v>82</v>
      </c>
      <c r="BK198" s="240">
        <f>ROUND(I198*H198,2)</f>
        <v>0</v>
      </c>
      <c r="BL198" s="18" t="s">
        <v>282</v>
      </c>
      <c r="BM198" s="239" t="s">
        <v>3046</v>
      </c>
    </row>
    <row r="199" s="14" customFormat="1">
      <c r="A199" s="14"/>
      <c r="B199" s="252"/>
      <c r="C199" s="253"/>
      <c r="D199" s="243" t="s">
        <v>203</v>
      </c>
      <c r="E199" s="254" t="s">
        <v>1</v>
      </c>
      <c r="F199" s="255" t="s">
        <v>3028</v>
      </c>
      <c r="G199" s="253"/>
      <c r="H199" s="256">
        <v>2</v>
      </c>
      <c r="I199" s="257"/>
      <c r="J199" s="253"/>
      <c r="K199" s="253"/>
      <c r="L199" s="258"/>
      <c r="M199" s="259"/>
      <c r="N199" s="260"/>
      <c r="O199" s="260"/>
      <c r="P199" s="260"/>
      <c r="Q199" s="260"/>
      <c r="R199" s="260"/>
      <c r="S199" s="260"/>
      <c r="T199" s="261"/>
      <c r="U199" s="14"/>
      <c r="V199" s="14"/>
      <c r="W199" s="14"/>
      <c r="X199" s="14"/>
      <c r="Y199" s="14"/>
      <c r="Z199" s="14"/>
      <c r="AA199" s="14"/>
      <c r="AB199" s="14"/>
      <c r="AC199" s="14"/>
      <c r="AD199" s="14"/>
      <c r="AE199" s="14"/>
      <c r="AT199" s="262" t="s">
        <v>203</v>
      </c>
      <c r="AU199" s="262" t="s">
        <v>84</v>
      </c>
      <c r="AV199" s="14" t="s">
        <v>84</v>
      </c>
      <c r="AW199" s="14" t="s">
        <v>32</v>
      </c>
      <c r="AX199" s="14" t="s">
        <v>75</v>
      </c>
      <c r="AY199" s="262" t="s">
        <v>194</v>
      </c>
    </row>
    <row r="200" s="14" customFormat="1">
      <c r="A200" s="14"/>
      <c r="B200" s="252"/>
      <c r="C200" s="253"/>
      <c r="D200" s="243" t="s">
        <v>203</v>
      </c>
      <c r="E200" s="254" t="s">
        <v>1</v>
      </c>
      <c r="F200" s="255" t="s">
        <v>2981</v>
      </c>
      <c r="G200" s="253"/>
      <c r="H200" s="256">
        <v>1</v>
      </c>
      <c r="I200" s="257"/>
      <c r="J200" s="253"/>
      <c r="K200" s="253"/>
      <c r="L200" s="258"/>
      <c r="M200" s="259"/>
      <c r="N200" s="260"/>
      <c r="O200" s="260"/>
      <c r="P200" s="260"/>
      <c r="Q200" s="260"/>
      <c r="R200" s="260"/>
      <c r="S200" s="260"/>
      <c r="T200" s="261"/>
      <c r="U200" s="14"/>
      <c r="V200" s="14"/>
      <c r="W200" s="14"/>
      <c r="X200" s="14"/>
      <c r="Y200" s="14"/>
      <c r="Z200" s="14"/>
      <c r="AA200" s="14"/>
      <c r="AB200" s="14"/>
      <c r="AC200" s="14"/>
      <c r="AD200" s="14"/>
      <c r="AE200" s="14"/>
      <c r="AT200" s="262" t="s">
        <v>203</v>
      </c>
      <c r="AU200" s="262" t="s">
        <v>84</v>
      </c>
      <c r="AV200" s="14" t="s">
        <v>84</v>
      </c>
      <c r="AW200" s="14" t="s">
        <v>32</v>
      </c>
      <c r="AX200" s="14" t="s">
        <v>75</v>
      </c>
      <c r="AY200" s="262" t="s">
        <v>194</v>
      </c>
    </row>
    <row r="201" s="16" customFormat="1">
      <c r="A201" s="16"/>
      <c r="B201" s="274"/>
      <c r="C201" s="275"/>
      <c r="D201" s="243" t="s">
        <v>203</v>
      </c>
      <c r="E201" s="276" t="s">
        <v>1</v>
      </c>
      <c r="F201" s="277" t="s">
        <v>214</v>
      </c>
      <c r="G201" s="275"/>
      <c r="H201" s="278">
        <v>3</v>
      </c>
      <c r="I201" s="279"/>
      <c r="J201" s="275"/>
      <c r="K201" s="275"/>
      <c r="L201" s="280"/>
      <c r="M201" s="281"/>
      <c r="N201" s="282"/>
      <c r="O201" s="282"/>
      <c r="P201" s="282"/>
      <c r="Q201" s="282"/>
      <c r="R201" s="282"/>
      <c r="S201" s="282"/>
      <c r="T201" s="283"/>
      <c r="U201" s="16"/>
      <c r="V201" s="16"/>
      <c r="W201" s="16"/>
      <c r="X201" s="16"/>
      <c r="Y201" s="16"/>
      <c r="Z201" s="16"/>
      <c r="AA201" s="16"/>
      <c r="AB201" s="16"/>
      <c r="AC201" s="16"/>
      <c r="AD201" s="16"/>
      <c r="AE201" s="16"/>
      <c r="AT201" s="284" t="s">
        <v>203</v>
      </c>
      <c r="AU201" s="284" t="s">
        <v>84</v>
      </c>
      <c r="AV201" s="16" t="s">
        <v>201</v>
      </c>
      <c r="AW201" s="16" t="s">
        <v>32</v>
      </c>
      <c r="AX201" s="16" t="s">
        <v>82</v>
      </c>
      <c r="AY201" s="284" t="s">
        <v>194</v>
      </c>
    </row>
    <row r="202" s="2" customFormat="1" ht="24.15" customHeight="1">
      <c r="A202" s="39"/>
      <c r="B202" s="40"/>
      <c r="C202" s="285" t="s">
        <v>386</v>
      </c>
      <c r="D202" s="285" t="s">
        <v>244</v>
      </c>
      <c r="E202" s="286" t="s">
        <v>830</v>
      </c>
      <c r="F202" s="287" t="s">
        <v>831</v>
      </c>
      <c r="G202" s="288" t="s">
        <v>259</v>
      </c>
      <c r="H202" s="289">
        <v>3</v>
      </c>
      <c r="I202" s="290"/>
      <c r="J202" s="291">
        <f>ROUND(I202*H202,2)</f>
        <v>0</v>
      </c>
      <c r="K202" s="287" t="s">
        <v>200</v>
      </c>
      <c r="L202" s="292"/>
      <c r="M202" s="293" t="s">
        <v>1</v>
      </c>
      <c r="N202" s="294" t="s">
        <v>40</v>
      </c>
      <c r="O202" s="92"/>
      <c r="P202" s="237">
        <f>O202*H202</f>
        <v>0</v>
      </c>
      <c r="Q202" s="237">
        <v>0.0195</v>
      </c>
      <c r="R202" s="237">
        <f>Q202*H202</f>
        <v>0.058499999999999996</v>
      </c>
      <c r="S202" s="237">
        <v>0</v>
      </c>
      <c r="T202" s="238">
        <f>S202*H202</f>
        <v>0</v>
      </c>
      <c r="U202" s="39"/>
      <c r="V202" s="39"/>
      <c r="W202" s="39"/>
      <c r="X202" s="39"/>
      <c r="Y202" s="39"/>
      <c r="Z202" s="39"/>
      <c r="AA202" s="39"/>
      <c r="AB202" s="39"/>
      <c r="AC202" s="39"/>
      <c r="AD202" s="39"/>
      <c r="AE202" s="39"/>
      <c r="AR202" s="239" t="s">
        <v>444</v>
      </c>
      <c r="AT202" s="239" t="s">
        <v>244</v>
      </c>
      <c r="AU202" s="239" t="s">
        <v>84</v>
      </c>
      <c r="AY202" s="18" t="s">
        <v>194</v>
      </c>
      <c r="BE202" s="240">
        <f>IF(N202="základní",J202,0)</f>
        <v>0</v>
      </c>
      <c r="BF202" s="240">
        <f>IF(N202="snížená",J202,0)</f>
        <v>0</v>
      </c>
      <c r="BG202" s="240">
        <f>IF(N202="zákl. přenesená",J202,0)</f>
        <v>0</v>
      </c>
      <c r="BH202" s="240">
        <f>IF(N202="sníž. přenesená",J202,0)</f>
        <v>0</v>
      </c>
      <c r="BI202" s="240">
        <f>IF(N202="nulová",J202,0)</f>
        <v>0</v>
      </c>
      <c r="BJ202" s="18" t="s">
        <v>82</v>
      </c>
      <c r="BK202" s="240">
        <f>ROUND(I202*H202,2)</f>
        <v>0</v>
      </c>
      <c r="BL202" s="18" t="s">
        <v>282</v>
      </c>
      <c r="BM202" s="239" t="s">
        <v>3047</v>
      </c>
    </row>
    <row r="203" s="2" customFormat="1" ht="24.15" customHeight="1">
      <c r="A203" s="39"/>
      <c r="B203" s="40"/>
      <c r="C203" s="228" t="s">
        <v>396</v>
      </c>
      <c r="D203" s="228" t="s">
        <v>196</v>
      </c>
      <c r="E203" s="229" t="s">
        <v>835</v>
      </c>
      <c r="F203" s="230" t="s">
        <v>836</v>
      </c>
      <c r="G203" s="231" t="s">
        <v>259</v>
      </c>
      <c r="H203" s="232">
        <v>2</v>
      </c>
      <c r="I203" s="233"/>
      <c r="J203" s="234">
        <f>ROUND(I203*H203,2)</f>
        <v>0</v>
      </c>
      <c r="K203" s="230" t="s">
        <v>200</v>
      </c>
      <c r="L203" s="45"/>
      <c r="M203" s="235" t="s">
        <v>1</v>
      </c>
      <c r="N203" s="236" t="s">
        <v>40</v>
      </c>
      <c r="O203" s="92"/>
      <c r="P203" s="237">
        <f>O203*H203</f>
        <v>0</v>
      </c>
      <c r="Q203" s="237">
        <v>0</v>
      </c>
      <c r="R203" s="237">
        <f>Q203*H203</f>
        <v>0</v>
      </c>
      <c r="S203" s="237">
        <v>0</v>
      </c>
      <c r="T203" s="238">
        <f>S203*H203</f>
        <v>0</v>
      </c>
      <c r="U203" s="39"/>
      <c r="V203" s="39"/>
      <c r="W203" s="39"/>
      <c r="X203" s="39"/>
      <c r="Y203" s="39"/>
      <c r="Z203" s="39"/>
      <c r="AA203" s="39"/>
      <c r="AB203" s="39"/>
      <c r="AC203" s="39"/>
      <c r="AD203" s="39"/>
      <c r="AE203" s="39"/>
      <c r="AR203" s="239" t="s">
        <v>282</v>
      </c>
      <c r="AT203" s="239" t="s">
        <v>196</v>
      </c>
      <c r="AU203" s="239" t="s">
        <v>84</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282</v>
      </c>
      <c r="BM203" s="239" t="s">
        <v>3048</v>
      </c>
    </row>
    <row r="204" s="14" customFormat="1">
      <c r="A204" s="14"/>
      <c r="B204" s="252"/>
      <c r="C204" s="253"/>
      <c r="D204" s="243" t="s">
        <v>203</v>
      </c>
      <c r="E204" s="254" t="s">
        <v>1</v>
      </c>
      <c r="F204" s="255" t="s">
        <v>3029</v>
      </c>
      <c r="G204" s="253"/>
      <c r="H204" s="256">
        <v>2</v>
      </c>
      <c r="I204" s="257"/>
      <c r="J204" s="253"/>
      <c r="K204" s="253"/>
      <c r="L204" s="258"/>
      <c r="M204" s="259"/>
      <c r="N204" s="260"/>
      <c r="O204" s="260"/>
      <c r="P204" s="260"/>
      <c r="Q204" s="260"/>
      <c r="R204" s="260"/>
      <c r="S204" s="260"/>
      <c r="T204" s="261"/>
      <c r="U204" s="14"/>
      <c r="V204" s="14"/>
      <c r="W204" s="14"/>
      <c r="X204" s="14"/>
      <c r="Y204" s="14"/>
      <c r="Z204" s="14"/>
      <c r="AA204" s="14"/>
      <c r="AB204" s="14"/>
      <c r="AC204" s="14"/>
      <c r="AD204" s="14"/>
      <c r="AE204" s="14"/>
      <c r="AT204" s="262" t="s">
        <v>203</v>
      </c>
      <c r="AU204" s="262" t="s">
        <v>84</v>
      </c>
      <c r="AV204" s="14" t="s">
        <v>84</v>
      </c>
      <c r="AW204" s="14" t="s">
        <v>32</v>
      </c>
      <c r="AX204" s="14" t="s">
        <v>82</v>
      </c>
      <c r="AY204" s="262" t="s">
        <v>194</v>
      </c>
    </row>
    <row r="205" s="2" customFormat="1" ht="24.15" customHeight="1">
      <c r="A205" s="39"/>
      <c r="B205" s="40"/>
      <c r="C205" s="285" t="s">
        <v>438</v>
      </c>
      <c r="D205" s="285" t="s">
        <v>244</v>
      </c>
      <c r="E205" s="286" t="s">
        <v>3049</v>
      </c>
      <c r="F205" s="287" t="s">
        <v>3050</v>
      </c>
      <c r="G205" s="288" t="s">
        <v>259</v>
      </c>
      <c r="H205" s="289">
        <v>2</v>
      </c>
      <c r="I205" s="290"/>
      <c r="J205" s="291">
        <f>ROUND(I205*H205,2)</f>
        <v>0</v>
      </c>
      <c r="K205" s="287" t="s">
        <v>200</v>
      </c>
      <c r="L205" s="292"/>
      <c r="M205" s="293" t="s">
        <v>1</v>
      </c>
      <c r="N205" s="294" t="s">
        <v>40</v>
      </c>
      <c r="O205" s="92"/>
      <c r="P205" s="237">
        <f>O205*H205</f>
        <v>0</v>
      </c>
      <c r="Q205" s="237">
        <v>0.021499999999999998</v>
      </c>
      <c r="R205" s="237">
        <f>Q205*H205</f>
        <v>0.042999999999999997</v>
      </c>
      <c r="S205" s="237">
        <v>0</v>
      </c>
      <c r="T205" s="238">
        <f>S205*H205</f>
        <v>0</v>
      </c>
      <c r="U205" s="39"/>
      <c r="V205" s="39"/>
      <c r="W205" s="39"/>
      <c r="X205" s="39"/>
      <c r="Y205" s="39"/>
      <c r="Z205" s="39"/>
      <c r="AA205" s="39"/>
      <c r="AB205" s="39"/>
      <c r="AC205" s="39"/>
      <c r="AD205" s="39"/>
      <c r="AE205" s="39"/>
      <c r="AR205" s="239" t="s">
        <v>444</v>
      </c>
      <c r="AT205" s="239" t="s">
        <v>244</v>
      </c>
      <c r="AU205" s="239" t="s">
        <v>84</v>
      </c>
      <c r="AY205" s="18" t="s">
        <v>194</v>
      </c>
      <c r="BE205" s="240">
        <f>IF(N205="základní",J205,0)</f>
        <v>0</v>
      </c>
      <c r="BF205" s="240">
        <f>IF(N205="snížená",J205,0)</f>
        <v>0</v>
      </c>
      <c r="BG205" s="240">
        <f>IF(N205="zákl. přenesená",J205,0)</f>
        <v>0</v>
      </c>
      <c r="BH205" s="240">
        <f>IF(N205="sníž. přenesená",J205,0)</f>
        <v>0</v>
      </c>
      <c r="BI205" s="240">
        <f>IF(N205="nulová",J205,0)</f>
        <v>0</v>
      </c>
      <c r="BJ205" s="18" t="s">
        <v>82</v>
      </c>
      <c r="BK205" s="240">
        <f>ROUND(I205*H205,2)</f>
        <v>0</v>
      </c>
      <c r="BL205" s="18" t="s">
        <v>282</v>
      </c>
      <c r="BM205" s="239" t="s">
        <v>3051</v>
      </c>
    </row>
    <row r="206" s="2" customFormat="1" ht="21.75" customHeight="1">
      <c r="A206" s="39"/>
      <c r="B206" s="40"/>
      <c r="C206" s="228" t="s">
        <v>444</v>
      </c>
      <c r="D206" s="228" t="s">
        <v>196</v>
      </c>
      <c r="E206" s="229" t="s">
        <v>3052</v>
      </c>
      <c r="F206" s="230" t="s">
        <v>3053</v>
      </c>
      <c r="G206" s="231" t="s">
        <v>259</v>
      </c>
      <c r="H206" s="232">
        <v>5</v>
      </c>
      <c r="I206" s="233"/>
      <c r="J206" s="234">
        <f>ROUND(I206*H206,2)</f>
        <v>0</v>
      </c>
      <c r="K206" s="230" t="s">
        <v>200</v>
      </c>
      <c r="L206" s="45"/>
      <c r="M206" s="235" t="s">
        <v>1</v>
      </c>
      <c r="N206" s="236" t="s">
        <v>40</v>
      </c>
      <c r="O206" s="92"/>
      <c r="P206" s="237">
        <f>O206*H206</f>
        <v>0</v>
      </c>
      <c r="Q206" s="237">
        <v>0</v>
      </c>
      <c r="R206" s="237">
        <f>Q206*H206</f>
        <v>0</v>
      </c>
      <c r="S206" s="237">
        <v>0</v>
      </c>
      <c r="T206" s="238">
        <f>S206*H206</f>
        <v>0</v>
      </c>
      <c r="U206" s="39"/>
      <c r="V206" s="39"/>
      <c r="W206" s="39"/>
      <c r="X206" s="39"/>
      <c r="Y206" s="39"/>
      <c r="Z206" s="39"/>
      <c r="AA206" s="39"/>
      <c r="AB206" s="39"/>
      <c r="AC206" s="39"/>
      <c r="AD206" s="39"/>
      <c r="AE206" s="39"/>
      <c r="AR206" s="239" t="s">
        <v>282</v>
      </c>
      <c r="AT206" s="239" t="s">
        <v>196</v>
      </c>
      <c r="AU206" s="239" t="s">
        <v>84</v>
      </c>
      <c r="AY206" s="18" t="s">
        <v>194</v>
      </c>
      <c r="BE206" s="240">
        <f>IF(N206="základní",J206,0)</f>
        <v>0</v>
      </c>
      <c r="BF206" s="240">
        <f>IF(N206="snížená",J206,0)</f>
        <v>0</v>
      </c>
      <c r="BG206" s="240">
        <f>IF(N206="zákl. přenesená",J206,0)</f>
        <v>0</v>
      </c>
      <c r="BH206" s="240">
        <f>IF(N206="sníž. přenesená",J206,0)</f>
        <v>0</v>
      </c>
      <c r="BI206" s="240">
        <f>IF(N206="nulová",J206,0)</f>
        <v>0</v>
      </c>
      <c r="BJ206" s="18" t="s">
        <v>82</v>
      </c>
      <c r="BK206" s="240">
        <f>ROUND(I206*H206,2)</f>
        <v>0</v>
      </c>
      <c r="BL206" s="18" t="s">
        <v>282</v>
      </c>
      <c r="BM206" s="239" t="s">
        <v>3054</v>
      </c>
    </row>
    <row r="207" s="2" customFormat="1" ht="16.5" customHeight="1">
      <c r="A207" s="39"/>
      <c r="B207" s="40"/>
      <c r="C207" s="285" t="s">
        <v>449</v>
      </c>
      <c r="D207" s="285" t="s">
        <v>244</v>
      </c>
      <c r="E207" s="286" t="s">
        <v>3055</v>
      </c>
      <c r="F207" s="287" t="s">
        <v>3056</v>
      </c>
      <c r="G207" s="288" t="s">
        <v>259</v>
      </c>
      <c r="H207" s="289">
        <v>5</v>
      </c>
      <c r="I207" s="290"/>
      <c r="J207" s="291">
        <f>ROUND(I207*H207,2)</f>
        <v>0</v>
      </c>
      <c r="K207" s="287" t="s">
        <v>200</v>
      </c>
      <c r="L207" s="292"/>
      <c r="M207" s="293" t="s">
        <v>1</v>
      </c>
      <c r="N207" s="294" t="s">
        <v>40</v>
      </c>
      <c r="O207" s="92"/>
      <c r="P207" s="237">
        <f>O207*H207</f>
        <v>0</v>
      </c>
      <c r="Q207" s="237">
        <v>0.0022000000000000001</v>
      </c>
      <c r="R207" s="237">
        <f>Q207*H207</f>
        <v>0.011000000000000001</v>
      </c>
      <c r="S207" s="237">
        <v>0</v>
      </c>
      <c r="T207" s="238">
        <f>S207*H207</f>
        <v>0</v>
      </c>
      <c r="U207" s="39"/>
      <c r="V207" s="39"/>
      <c r="W207" s="39"/>
      <c r="X207" s="39"/>
      <c r="Y207" s="39"/>
      <c r="Z207" s="39"/>
      <c r="AA207" s="39"/>
      <c r="AB207" s="39"/>
      <c r="AC207" s="39"/>
      <c r="AD207" s="39"/>
      <c r="AE207" s="39"/>
      <c r="AR207" s="239" t="s">
        <v>444</v>
      </c>
      <c r="AT207" s="239" t="s">
        <v>244</v>
      </c>
      <c r="AU207" s="239" t="s">
        <v>84</v>
      </c>
      <c r="AY207" s="18" t="s">
        <v>194</v>
      </c>
      <c r="BE207" s="240">
        <f>IF(N207="základní",J207,0)</f>
        <v>0</v>
      </c>
      <c r="BF207" s="240">
        <f>IF(N207="snížená",J207,0)</f>
        <v>0</v>
      </c>
      <c r="BG207" s="240">
        <f>IF(N207="zákl. přenesená",J207,0)</f>
        <v>0</v>
      </c>
      <c r="BH207" s="240">
        <f>IF(N207="sníž. přenesená",J207,0)</f>
        <v>0</v>
      </c>
      <c r="BI207" s="240">
        <f>IF(N207="nulová",J207,0)</f>
        <v>0</v>
      </c>
      <c r="BJ207" s="18" t="s">
        <v>82</v>
      </c>
      <c r="BK207" s="240">
        <f>ROUND(I207*H207,2)</f>
        <v>0</v>
      </c>
      <c r="BL207" s="18" t="s">
        <v>282</v>
      </c>
      <c r="BM207" s="239" t="s">
        <v>3057</v>
      </c>
    </row>
    <row r="208" s="2" customFormat="1" ht="24.15" customHeight="1">
      <c r="A208" s="39"/>
      <c r="B208" s="40"/>
      <c r="C208" s="228" t="s">
        <v>456</v>
      </c>
      <c r="D208" s="228" t="s">
        <v>196</v>
      </c>
      <c r="E208" s="229" t="s">
        <v>3058</v>
      </c>
      <c r="F208" s="230" t="s">
        <v>3059</v>
      </c>
      <c r="G208" s="231" t="s">
        <v>691</v>
      </c>
      <c r="H208" s="299"/>
      <c r="I208" s="233"/>
      <c r="J208" s="234">
        <f>ROUND(I208*H208,2)</f>
        <v>0</v>
      </c>
      <c r="K208" s="230" t="s">
        <v>200</v>
      </c>
      <c r="L208" s="45"/>
      <c r="M208" s="235" t="s">
        <v>1</v>
      </c>
      <c r="N208" s="236" t="s">
        <v>40</v>
      </c>
      <c r="O208" s="92"/>
      <c r="P208" s="237">
        <f>O208*H208</f>
        <v>0</v>
      </c>
      <c r="Q208" s="237">
        <v>0</v>
      </c>
      <c r="R208" s="237">
        <f>Q208*H208</f>
        <v>0</v>
      </c>
      <c r="S208" s="237">
        <v>0</v>
      </c>
      <c r="T208" s="238">
        <f>S208*H208</f>
        <v>0</v>
      </c>
      <c r="U208" s="39"/>
      <c r="V208" s="39"/>
      <c r="W208" s="39"/>
      <c r="X208" s="39"/>
      <c r="Y208" s="39"/>
      <c r="Z208" s="39"/>
      <c r="AA208" s="39"/>
      <c r="AB208" s="39"/>
      <c r="AC208" s="39"/>
      <c r="AD208" s="39"/>
      <c r="AE208" s="39"/>
      <c r="AR208" s="239" t="s">
        <v>282</v>
      </c>
      <c r="AT208" s="239" t="s">
        <v>196</v>
      </c>
      <c r="AU208" s="239" t="s">
        <v>84</v>
      </c>
      <c r="AY208" s="18" t="s">
        <v>194</v>
      </c>
      <c r="BE208" s="240">
        <f>IF(N208="základní",J208,0)</f>
        <v>0</v>
      </c>
      <c r="BF208" s="240">
        <f>IF(N208="snížená",J208,0)</f>
        <v>0</v>
      </c>
      <c r="BG208" s="240">
        <f>IF(N208="zákl. přenesená",J208,0)</f>
        <v>0</v>
      </c>
      <c r="BH208" s="240">
        <f>IF(N208="sníž. přenesená",J208,0)</f>
        <v>0</v>
      </c>
      <c r="BI208" s="240">
        <f>IF(N208="nulová",J208,0)</f>
        <v>0</v>
      </c>
      <c r="BJ208" s="18" t="s">
        <v>82</v>
      </c>
      <c r="BK208" s="240">
        <f>ROUND(I208*H208,2)</f>
        <v>0</v>
      </c>
      <c r="BL208" s="18" t="s">
        <v>282</v>
      </c>
      <c r="BM208" s="239" t="s">
        <v>3060</v>
      </c>
    </row>
    <row r="209" s="12" customFormat="1" ht="22.8" customHeight="1">
      <c r="A209" s="12"/>
      <c r="B209" s="212"/>
      <c r="C209" s="213"/>
      <c r="D209" s="214" t="s">
        <v>74</v>
      </c>
      <c r="E209" s="226" t="s">
        <v>1490</v>
      </c>
      <c r="F209" s="226" t="s">
        <v>3061</v>
      </c>
      <c r="G209" s="213"/>
      <c r="H209" s="213"/>
      <c r="I209" s="216"/>
      <c r="J209" s="227">
        <f>BK209</f>
        <v>0</v>
      </c>
      <c r="K209" s="213"/>
      <c r="L209" s="218"/>
      <c r="M209" s="219"/>
      <c r="N209" s="220"/>
      <c r="O209" s="220"/>
      <c r="P209" s="221">
        <f>SUM(P210:P217)</f>
        <v>0</v>
      </c>
      <c r="Q209" s="220"/>
      <c r="R209" s="221">
        <f>SUM(R210:R217)</f>
        <v>0.0028965855000000003</v>
      </c>
      <c r="S209" s="220"/>
      <c r="T209" s="222">
        <f>SUM(T210:T217)</f>
        <v>0</v>
      </c>
      <c r="U209" s="12"/>
      <c r="V209" s="12"/>
      <c r="W209" s="12"/>
      <c r="X209" s="12"/>
      <c r="Y209" s="12"/>
      <c r="Z209" s="12"/>
      <c r="AA209" s="12"/>
      <c r="AB209" s="12"/>
      <c r="AC209" s="12"/>
      <c r="AD209" s="12"/>
      <c r="AE209" s="12"/>
      <c r="AR209" s="223" t="s">
        <v>84</v>
      </c>
      <c r="AT209" s="224" t="s">
        <v>74</v>
      </c>
      <c r="AU209" s="224" t="s">
        <v>82</v>
      </c>
      <c r="AY209" s="223" t="s">
        <v>194</v>
      </c>
      <c r="BK209" s="225">
        <f>SUM(BK210:BK217)</f>
        <v>0</v>
      </c>
    </row>
    <row r="210" s="2" customFormat="1" ht="24.15" customHeight="1">
      <c r="A210" s="39"/>
      <c r="B210" s="40"/>
      <c r="C210" s="228" t="s">
        <v>462</v>
      </c>
      <c r="D210" s="228" t="s">
        <v>196</v>
      </c>
      <c r="E210" s="229" t="s">
        <v>3062</v>
      </c>
      <c r="F210" s="230" t="s">
        <v>3063</v>
      </c>
      <c r="G210" s="231" t="s">
        <v>252</v>
      </c>
      <c r="H210" s="232">
        <v>7.4299999999999997</v>
      </c>
      <c r="I210" s="233"/>
      <c r="J210" s="234">
        <f>ROUND(I210*H210,2)</f>
        <v>0</v>
      </c>
      <c r="K210" s="230" t="s">
        <v>200</v>
      </c>
      <c r="L210" s="45"/>
      <c r="M210" s="235" t="s">
        <v>1</v>
      </c>
      <c r="N210" s="236" t="s">
        <v>40</v>
      </c>
      <c r="O210" s="92"/>
      <c r="P210" s="237">
        <f>O210*H210</f>
        <v>0</v>
      </c>
      <c r="Q210" s="237">
        <v>0.00014375</v>
      </c>
      <c r="R210" s="237">
        <f>Q210*H210</f>
        <v>0.0010680625</v>
      </c>
      <c r="S210" s="237">
        <v>0</v>
      </c>
      <c r="T210" s="238">
        <f>S210*H210</f>
        <v>0</v>
      </c>
      <c r="U210" s="39"/>
      <c r="V210" s="39"/>
      <c r="W210" s="39"/>
      <c r="X210" s="39"/>
      <c r="Y210" s="39"/>
      <c r="Z210" s="39"/>
      <c r="AA210" s="39"/>
      <c r="AB210" s="39"/>
      <c r="AC210" s="39"/>
      <c r="AD210" s="39"/>
      <c r="AE210" s="39"/>
      <c r="AR210" s="239" t="s">
        <v>282</v>
      </c>
      <c r="AT210" s="239" t="s">
        <v>196</v>
      </c>
      <c r="AU210" s="239" t="s">
        <v>84</v>
      </c>
      <c r="AY210" s="18" t="s">
        <v>194</v>
      </c>
      <c r="BE210" s="240">
        <f>IF(N210="základní",J210,0)</f>
        <v>0</v>
      </c>
      <c r="BF210" s="240">
        <f>IF(N210="snížená",J210,0)</f>
        <v>0</v>
      </c>
      <c r="BG210" s="240">
        <f>IF(N210="zákl. přenesená",J210,0)</f>
        <v>0</v>
      </c>
      <c r="BH210" s="240">
        <f>IF(N210="sníž. přenesená",J210,0)</f>
        <v>0</v>
      </c>
      <c r="BI210" s="240">
        <f>IF(N210="nulová",J210,0)</f>
        <v>0</v>
      </c>
      <c r="BJ210" s="18" t="s">
        <v>82</v>
      </c>
      <c r="BK210" s="240">
        <f>ROUND(I210*H210,2)</f>
        <v>0</v>
      </c>
      <c r="BL210" s="18" t="s">
        <v>282</v>
      </c>
      <c r="BM210" s="239" t="s">
        <v>3064</v>
      </c>
    </row>
    <row r="211" s="13" customFormat="1">
      <c r="A211" s="13"/>
      <c r="B211" s="241"/>
      <c r="C211" s="242"/>
      <c r="D211" s="243" t="s">
        <v>203</v>
      </c>
      <c r="E211" s="244" t="s">
        <v>1</v>
      </c>
      <c r="F211" s="245" t="s">
        <v>3065</v>
      </c>
      <c r="G211" s="242"/>
      <c r="H211" s="244" t="s">
        <v>1</v>
      </c>
      <c r="I211" s="246"/>
      <c r="J211" s="242"/>
      <c r="K211" s="242"/>
      <c r="L211" s="247"/>
      <c r="M211" s="248"/>
      <c r="N211" s="249"/>
      <c r="O211" s="249"/>
      <c r="P211" s="249"/>
      <c r="Q211" s="249"/>
      <c r="R211" s="249"/>
      <c r="S211" s="249"/>
      <c r="T211" s="250"/>
      <c r="U211" s="13"/>
      <c r="V211" s="13"/>
      <c r="W211" s="13"/>
      <c r="X211" s="13"/>
      <c r="Y211" s="13"/>
      <c r="Z211" s="13"/>
      <c r="AA211" s="13"/>
      <c r="AB211" s="13"/>
      <c r="AC211" s="13"/>
      <c r="AD211" s="13"/>
      <c r="AE211" s="13"/>
      <c r="AT211" s="251" t="s">
        <v>203</v>
      </c>
      <c r="AU211" s="251" t="s">
        <v>84</v>
      </c>
      <c r="AV211" s="13" t="s">
        <v>82</v>
      </c>
      <c r="AW211" s="13" t="s">
        <v>32</v>
      </c>
      <c r="AX211" s="13" t="s">
        <v>75</v>
      </c>
      <c r="AY211" s="251" t="s">
        <v>194</v>
      </c>
    </row>
    <row r="212" s="14" customFormat="1">
      <c r="A212" s="14"/>
      <c r="B212" s="252"/>
      <c r="C212" s="253"/>
      <c r="D212" s="243" t="s">
        <v>203</v>
      </c>
      <c r="E212" s="254" t="s">
        <v>1</v>
      </c>
      <c r="F212" s="255" t="s">
        <v>3066</v>
      </c>
      <c r="G212" s="253"/>
      <c r="H212" s="256">
        <v>1.96</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203</v>
      </c>
      <c r="AU212" s="262" t="s">
        <v>84</v>
      </c>
      <c r="AV212" s="14" t="s">
        <v>84</v>
      </c>
      <c r="AW212" s="14" t="s">
        <v>32</v>
      </c>
      <c r="AX212" s="14" t="s">
        <v>75</v>
      </c>
      <c r="AY212" s="262" t="s">
        <v>194</v>
      </c>
    </row>
    <row r="213" s="14" customFormat="1">
      <c r="A213" s="14"/>
      <c r="B213" s="252"/>
      <c r="C213" s="253"/>
      <c r="D213" s="243" t="s">
        <v>203</v>
      </c>
      <c r="E213" s="254" t="s">
        <v>1</v>
      </c>
      <c r="F213" s="255" t="s">
        <v>3067</v>
      </c>
      <c r="G213" s="253"/>
      <c r="H213" s="256">
        <v>3.4300000000000002</v>
      </c>
      <c r="I213" s="257"/>
      <c r="J213" s="253"/>
      <c r="K213" s="253"/>
      <c r="L213" s="258"/>
      <c r="M213" s="259"/>
      <c r="N213" s="260"/>
      <c r="O213" s="260"/>
      <c r="P213" s="260"/>
      <c r="Q213" s="260"/>
      <c r="R213" s="260"/>
      <c r="S213" s="260"/>
      <c r="T213" s="261"/>
      <c r="U213" s="14"/>
      <c r="V213" s="14"/>
      <c r="W213" s="14"/>
      <c r="X213" s="14"/>
      <c r="Y213" s="14"/>
      <c r="Z213" s="14"/>
      <c r="AA213" s="14"/>
      <c r="AB213" s="14"/>
      <c r="AC213" s="14"/>
      <c r="AD213" s="14"/>
      <c r="AE213" s="14"/>
      <c r="AT213" s="262" t="s">
        <v>203</v>
      </c>
      <c r="AU213" s="262" t="s">
        <v>84</v>
      </c>
      <c r="AV213" s="14" t="s">
        <v>84</v>
      </c>
      <c r="AW213" s="14" t="s">
        <v>32</v>
      </c>
      <c r="AX213" s="14" t="s">
        <v>75</v>
      </c>
      <c r="AY213" s="262" t="s">
        <v>194</v>
      </c>
    </row>
    <row r="214" s="14" customFormat="1">
      <c r="A214" s="14"/>
      <c r="B214" s="252"/>
      <c r="C214" s="253"/>
      <c r="D214" s="243" t="s">
        <v>203</v>
      </c>
      <c r="E214" s="254" t="s">
        <v>1</v>
      </c>
      <c r="F214" s="255" t="s">
        <v>3068</v>
      </c>
      <c r="G214" s="253"/>
      <c r="H214" s="256">
        <v>2.04</v>
      </c>
      <c r="I214" s="257"/>
      <c r="J214" s="253"/>
      <c r="K214" s="253"/>
      <c r="L214" s="258"/>
      <c r="M214" s="259"/>
      <c r="N214" s="260"/>
      <c r="O214" s="260"/>
      <c r="P214" s="260"/>
      <c r="Q214" s="260"/>
      <c r="R214" s="260"/>
      <c r="S214" s="260"/>
      <c r="T214" s="261"/>
      <c r="U214" s="14"/>
      <c r="V214" s="14"/>
      <c r="W214" s="14"/>
      <c r="X214" s="14"/>
      <c r="Y214" s="14"/>
      <c r="Z214" s="14"/>
      <c r="AA214" s="14"/>
      <c r="AB214" s="14"/>
      <c r="AC214" s="14"/>
      <c r="AD214" s="14"/>
      <c r="AE214" s="14"/>
      <c r="AT214" s="262" t="s">
        <v>203</v>
      </c>
      <c r="AU214" s="262" t="s">
        <v>84</v>
      </c>
      <c r="AV214" s="14" t="s">
        <v>84</v>
      </c>
      <c r="AW214" s="14" t="s">
        <v>32</v>
      </c>
      <c r="AX214" s="14" t="s">
        <v>75</v>
      </c>
      <c r="AY214" s="262" t="s">
        <v>194</v>
      </c>
    </row>
    <row r="215" s="16" customFormat="1">
      <c r="A215" s="16"/>
      <c r="B215" s="274"/>
      <c r="C215" s="275"/>
      <c r="D215" s="243" t="s">
        <v>203</v>
      </c>
      <c r="E215" s="276" t="s">
        <v>1</v>
      </c>
      <c r="F215" s="277" t="s">
        <v>214</v>
      </c>
      <c r="G215" s="275"/>
      <c r="H215" s="278">
        <v>7.4299999999999997</v>
      </c>
      <c r="I215" s="279"/>
      <c r="J215" s="275"/>
      <c r="K215" s="275"/>
      <c r="L215" s="280"/>
      <c r="M215" s="281"/>
      <c r="N215" s="282"/>
      <c r="O215" s="282"/>
      <c r="P215" s="282"/>
      <c r="Q215" s="282"/>
      <c r="R215" s="282"/>
      <c r="S215" s="282"/>
      <c r="T215" s="283"/>
      <c r="U215" s="16"/>
      <c r="V215" s="16"/>
      <c r="W215" s="16"/>
      <c r="X215" s="16"/>
      <c r="Y215" s="16"/>
      <c r="Z215" s="16"/>
      <c r="AA215" s="16"/>
      <c r="AB215" s="16"/>
      <c r="AC215" s="16"/>
      <c r="AD215" s="16"/>
      <c r="AE215" s="16"/>
      <c r="AT215" s="284" t="s">
        <v>203</v>
      </c>
      <c r="AU215" s="284" t="s">
        <v>84</v>
      </c>
      <c r="AV215" s="16" t="s">
        <v>201</v>
      </c>
      <c r="AW215" s="16" t="s">
        <v>32</v>
      </c>
      <c r="AX215" s="16" t="s">
        <v>82</v>
      </c>
      <c r="AY215" s="284" t="s">
        <v>194</v>
      </c>
    </row>
    <row r="216" s="2" customFormat="1" ht="24.15" customHeight="1">
      <c r="A216" s="39"/>
      <c r="B216" s="40"/>
      <c r="C216" s="228" t="s">
        <v>467</v>
      </c>
      <c r="D216" s="228" t="s">
        <v>196</v>
      </c>
      <c r="E216" s="229" t="s">
        <v>3069</v>
      </c>
      <c r="F216" s="230" t="s">
        <v>3070</v>
      </c>
      <c r="G216" s="231" t="s">
        <v>252</v>
      </c>
      <c r="H216" s="232">
        <v>7.4299999999999997</v>
      </c>
      <c r="I216" s="233"/>
      <c r="J216" s="234">
        <f>ROUND(I216*H216,2)</f>
        <v>0</v>
      </c>
      <c r="K216" s="230" t="s">
        <v>200</v>
      </c>
      <c r="L216" s="45"/>
      <c r="M216" s="235" t="s">
        <v>1</v>
      </c>
      <c r="N216" s="236" t="s">
        <v>40</v>
      </c>
      <c r="O216" s="92"/>
      <c r="P216" s="237">
        <f>O216*H216</f>
        <v>0</v>
      </c>
      <c r="Q216" s="237">
        <v>0.00012305000000000001</v>
      </c>
      <c r="R216" s="237">
        <f>Q216*H216</f>
        <v>0.00091426150000000004</v>
      </c>
      <c r="S216" s="237">
        <v>0</v>
      </c>
      <c r="T216" s="238">
        <f>S216*H216</f>
        <v>0</v>
      </c>
      <c r="U216" s="39"/>
      <c r="V216" s="39"/>
      <c r="W216" s="39"/>
      <c r="X216" s="39"/>
      <c r="Y216" s="39"/>
      <c r="Z216" s="39"/>
      <c r="AA216" s="39"/>
      <c r="AB216" s="39"/>
      <c r="AC216" s="39"/>
      <c r="AD216" s="39"/>
      <c r="AE216" s="39"/>
      <c r="AR216" s="239" t="s">
        <v>282</v>
      </c>
      <c r="AT216" s="239" t="s">
        <v>196</v>
      </c>
      <c r="AU216" s="239" t="s">
        <v>84</v>
      </c>
      <c r="AY216" s="18" t="s">
        <v>194</v>
      </c>
      <c r="BE216" s="240">
        <f>IF(N216="základní",J216,0)</f>
        <v>0</v>
      </c>
      <c r="BF216" s="240">
        <f>IF(N216="snížená",J216,0)</f>
        <v>0</v>
      </c>
      <c r="BG216" s="240">
        <f>IF(N216="zákl. přenesená",J216,0)</f>
        <v>0</v>
      </c>
      <c r="BH216" s="240">
        <f>IF(N216="sníž. přenesená",J216,0)</f>
        <v>0</v>
      </c>
      <c r="BI216" s="240">
        <f>IF(N216="nulová",J216,0)</f>
        <v>0</v>
      </c>
      <c r="BJ216" s="18" t="s">
        <v>82</v>
      </c>
      <c r="BK216" s="240">
        <f>ROUND(I216*H216,2)</f>
        <v>0</v>
      </c>
      <c r="BL216" s="18" t="s">
        <v>282</v>
      </c>
      <c r="BM216" s="239" t="s">
        <v>3071</v>
      </c>
    </row>
    <row r="217" s="2" customFormat="1" ht="24.15" customHeight="1">
      <c r="A217" s="39"/>
      <c r="B217" s="40"/>
      <c r="C217" s="228" t="s">
        <v>475</v>
      </c>
      <c r="D217" s="228" t="s">
        <v>196</v>
      </c>
      <c r="E217" s="229" t="s">
        <v>3072</v>
      </c>
      <c r="F217" s="230" t="s">
        <v>3073</v>
      </c>
      <c r="G217" s="231" t="s">
        <v>252</v>
      </c>
      <c r="H217" s="232">
        <v>7.4299999999999997</v>
      </c>
      <c r="I217" s="233"/>
      <c r="J217" s="234">
        <f>ROUND(I217*H217,2)</f>
        <v>0</v>
      </c>
      <c r="K217" s="230" t="s">
        <v>200</v>
      </c>
      <c r="L217" s="45"/>
      <c r="M217" s="304" t="s">
        <v>1</v>
      </c>
      <c r="N217" s="305" t="s">
        <v>40</v>
      </c>
      <c r="O217" s="302"/>
      <c r="P217" s="306">
        <f>O217*H217</f>
        <v>0</v>
      </c>
      <c r="Q217" s="306">
        <v>0.00012305000000000001</v>
      </c>
      <c r="R217" s="306">
        <f>Q217*H217</f>
        <v>0.00091426150000000004</v>
      </c>
      <c r="S217" s="306">
        <v>0</v>
      </c>
      <c r="T217" s="307">
        <f>S217*H217</f>
        <v>0</v>
      </c>
      <c r="U217" s="39"/>
      <c r="V217" s="39"/>
      <c r="W217" s="39"/>
      <c r="X217" s="39"/>
      <c r="Y217" s="39"/>
      <c r="Z217" s="39"/>
      <c r="AA217" s="39"/>
      <c r="AB217" s="39"/>
      <c r="AC217" s="39"/>
      <c r="AD217" s="39"/>
      <c r="AE217" s="39"/>
      <c r="AR217" s="239" t="s">
        <v>282</v>
      </c>
      <c r="AT217" s="239" t="s">
        <v>196</v>
      </c>
      <c r="AU217" s="239" t="s">
        <v>84</v>
      </c>
      <c r="AY217" s="18" t="s">
        <v>194</v>
      </c>
      <c r="BE217" s="240">
        <f>IF(N217="základní",J217,0)</f>
        <v>0</v>
      </c>
      <c r="BF217" s="240">
        <f>IF(N217="snížená",J217,0)</f>
        <v>0</v>
      </c>
      <c r="BG217" s="240">
        <f>IF(N217="zákl. přenesená",J217,0)</f>
        <v>0</v>
      </c>
      <c r="BH217" s="240">
        <f>IF(N217="sníž. přenesená",J217,0)</f>
        <v>0</v>
      </c>
      <c r="BI217" s="240">
        <f>IF(N217="nulová",J217,0)</f>
        <v>0</v>
      </c>
      <c r="BJ217" s="18" t="s">
        <v>82</v>
      </c>
      <c r="BK217" s="240">
        <f>ROUND(I217*H217,2)</f>
        <v>0</v>
      </c>
      <c r="BL217" s="18" t="s">
        <v>282</v>
      </c>
      <c r="BM217" s="239" t="s">
        <v>3074</v>
      </c>
    </row>
    <row r="218" s="2" customFormat="1" ht="6.96" customHeight="1">
      <c r="A218" s="39"/>
      <c r="B218" s="67"/>
      <c r="C218" s="68"/>
      <c r="D218" s="68"/>
      <c r="E218" s="68"/>
      <c r="F218" s="68"/>
      <c r="G218" s="68"/>
      <c r="H218" s="68"/>
      <c r="I218" s="68"/>
      <c r="J218" s="68"/>
      <c r="K218" s="68"/>
      <c r="L218" s="45"/>
      <c r="M218" s="39"/>
      <c r="O218" s="39"/>
      <c r="P218" s="39"/>
      <c r="Q218" s="39"/>
      <c r="R218" s="39"/>
      <c r="S218" s="39"/>
      <c r="T218" s="39"/>
      <c r="U218" s="39"/>
      <c r="V218" s="39"/>
      <c r="W218" s="39"/>
      <c r="X218" s="39"/>
      <c r="Y218" s="39"/>
      <c r="Z218" s="39"/>
      <c r="AA218" s="39"/>
      <c r="AB218" s="39"/>
      <c r="AC218" s="39"/>
      <c r="AD218" s="39"/>
      <c r="AE218" s="39"/>
    </row>
  </sheetData>
  <sheetProtection sheet="1" autoFilter="0" formatColumns="0" formatRows="0" objects="1" scenarios="1" spinCount="100000" saltValue="hyUMeHXCPglNXbHfHvFIvaGg8iNwXh3opNb8pmUbK199yc+Ir0RICf3V9EgnH7IFnLQBBf9Bs9pRPqDOTDYiJQ==" hashValue="zc7tO/QsOaPwma8LYSxxI6/3NC7FbGl5cG1WPGmD2QxRLWFBEink13a4uc9ME/Ex1jpo25Npt1ML19IfXIkw5A==" algorithmName="SHA-512" password="CC35"/>
  <autoFilter ref="C131:K217"/>
  <mergeCells count="12">
    <mergeCell ref="E7:H7"/>
    <mergeCell ref="E9:H9"/>
    <mergeCell ref="E11:H11"/>
    <mergeCell ref="E20:H20"/>
    <mergeCell ref="E29:H29"/>
    <mergeCell ref="E85:H85"/>
    <mergeCell ref="E87:H87"/>
    <mergeCell ref="E89:H89"/>
    <mergeCell ref="E120:H120"/>
    <mergeCell ref="E122:H122"/>
    <mergeCell ref="E124:H12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133</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2955</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3075</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ROUND(J130,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ROUND((SUM(BE130:BE169)),  2)</f>
        <v>0</v>
      </c>
      <c r="G35" s="39"/>
      <c r="H35" s="39"/>
      <c r="I35" s="166">
        <v>0.20999999999999999</v>
      </c>
      <c r="J35" s="165">
        <f>ROUND(((SUM(BE130:BE169))*I35),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ROUND((SUM(BF130:BF169)),  2)</f>
        <v>0</v>
      </c>
      <c r="G36" s="39"/>
      <c r="H36" s="39"/>
      <c r="I36" s="166">
        <v>0.14999999999999999</v>
      </c>
      <c r="J36" s="165">
        <f>ROUND(((SUM(BF130:BF169))*I36),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ROUND((SUM(BG130:BG169)),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ROUND((SUM(BH130:BH169)),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ROUND((SUM(BI130:BI169)),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2955</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03.2 - Odstranění provizorních úprav</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J130</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158</v>
      </c>
      <c r="E99" s="193"/>
      <c r="F99" s="193"/>
      <c r="G99" s="193"/>
      <c r="H99" s="193"/>
      <c r="I99" s="193"/>
      <c r="J99" s="194">
        <f>J131</f>
        <v>0</v>
      </c>
      <c r="K99" s="191"/>
      <c r="L99" s="195"/>
      <c r="S99" s="9"/>
      <c r="T99" s="9"/>
      <c r="U99" s="9"/>
      <c r="V99" s="9"/>
      <c r="W99" s="9"/>
      <c r="X99" s="9"/>
      <c r="Y99" s="9"/>
      <c r="Z99" s="9"/>
      <c r="AA99" s="9"/>
      <c r="AB99" s="9"/>
      <c r="AC99" s="9"/>
      <c r="AD99" s="9"/>
      <c r="AE99" s="9"/>
    </row>
    <row r="100" s="10" customFormat="1" ht="19.92" customHeight="1">
      <c r="A100" s="10"/>
      <c r="B100" s="196"/>
      <c r="C100" s="134"/>
      <c r="D100" s="197" t="s">
        <v>160</v>
      </c>
      <c r="E100" s="198"/>
      <c r="F100" s="198"/>
      <c r="G100" s="198"/>
      <c r="H100" s="198"/>
      <c r="I100" s="198"/>
      <c r="J100" s="199">
        <f>J132</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161</v>
      </c>
      <c r="E101" s="198"/>
      <c r="F101" s="198"/>
      <c r="G101" s="198"/>
      <c r="H101" s="198"/>
      <c r="I101" s="198"/>
      <c r="J101" s="199">
        <f>J137</f>
        <v>0</v>
      </c>
      <c r="K101" s="134"/>
      <c r="L101" s="200"/>
      <c r="S101" s="10"/>
      <c r="T101" s="10"/>
      <c r="U101" s="10"/>
      <c r="V101" s="10"/>
      <c r="W101" s="10"/>
      <c r="X101" s="10"/>
      <c r="Y101" s="10"/>
      <c r="Z101" s="10"/>
      <c r="AA101" s="10"/>
      <c r="AB101" s="10"/>
      <c r="AC101" s="10"/>
      <c r="AD101" s="10"/>
      <c r="AE101" s="10"/>
    </row>
    <row r="102" s="10" customFormat="1" ht="19.92" customHeight="1">
      <c r="A102" s="10"/>
      <c r="B102" s="196"/>
      <c r="C102" s="134"/>
      <c r="D102" s="197" t="s">
        <v>162</v>
      </c>
      <c r="E102" s="198"/>
      <c r="F102" s="198"/>
      <c r="G102" s="198"/>
      <c r="H102" s="198"/>
      <c r="I102" s="198"/>
      <c r="J102" s="199">
        <f>J140</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163</v>
      </c>
      <c r="E103" s="198"/>
      <c r="F103" s="198"/>
      <c r="G103" s="198"/>
      <c r="H103" s="198"/>
      <c r="I103" s="198"/>
      <c r="J103" s="199">
        <f>J148</f>
        <v>0</v>
      </c>
      <c r="K103" s="134"/>
      <c r="L103" s="200"/>
      <c r="S103" s="10"/>
      <c r="T103" s="10"/>
      <c r="U103" s="10"/>
      <c r="V103" s="10"/>
      <c r="W103" s="10"/>
      <c r="X103" s="10"/>
      <c r="Y103" s="10"/>
      <c r="Z103" s="10"/>
      <c r="AA103" s="10"/>
      <c r="AB103" s="10"/>
      <c r="AC103" s="10"/>
      <c r="AD103" s="10"/>
      <c r="AE103" s="10"/>
    </row>
    <row r="104" s="10" customFormat="1" ht="19.92" customHeight="1">
      <c r="A104" s="10"/>
      <c r="B104" s="196"/>
      <c r="C104" s="134"/>
      <c r="D104" s="197" t="s">
        <v>164</v>
      </c>
      <c r="E104" s="198"/>
      <c r="F104" s="198"/>
      <c r="G104" s="198"/>
      <c r="H104" s="198"/>
      <c r="I104" s="198"/>
      <c r="J104" s="199">
        <f>J154</f>
        <v>0</v>
      </c>
      <c r="K104" s="134"/>
      <c r="L104" s="200"/>
      <c r="S104" s="10"/>
      <c r="T104" s="10"/>
      <c r="U104" s="10"/>
      <c r="V104" s="10"/>
      <c r="W104" s="10"/>
      <c r="X104" s="10"/>
      <c r="Y104" s="10"/>
      <c r="Z104" s="10"/>
      <c r="AA104" s="10"/>
      <c r="AB104" s="10"/>
      <c r="AC104" s="10"/>
      <c r="AD104" s="10"/>
      <c r="AE104" s="10"/>
    </row>
    <row r="105" s="9" customFormat="1" ht="24.96" customHeight="1">
      <c r="A105" s="9"/>
      <c r="B105" s="190"/>
      <c r="C105" s="191"/>
      <c r="D105" s="192" t="s">
        <v>165</v>
      </c>
      <c r="E105" s="193"/>
      <c r="F105" s="193"/>
      <c r="G105" s="193"/>
      <c r="H105" s="193"/>
      <c r="I105" s="193"/>
      <c r="J105" s="194">
        <f>J156</f>
        <v>0</v>
      </c>
      <c r="K105" s="191"/>
      <c r="L105" s="195"/>
      <c r="S105" s="9"/>
      <c r="T105" s="9"/>
      <c r="U105" s="9"/>
      <c r="V105" s="9"/>
      <c r="W105" s="9"/>
      <c r="X105" s="9"/>
      <c r="Y105" s="9"/>
      <c r="Z105" s="9"/>
      <c r="AA105" s="9"/>
      <c r="AB105" s="9"/>
      <c r="AC105" s="9"/>
      <c r="AD105" s="9"/>
      <c r="AE105" s="9"/>
    </row>
    <row r="106" s="10" customFormat="1" ht="19.92" customHeight="1">
      <c r="A106" s="10"/>
      <c r="B106" s="196"/>
      <c r="C106" s="134"/>
      <c r="D106" s="197" t="s">
        <v>2957</v>
      </c>
      <c r="E106" s="198"/>
      <c r="F106" s="198"/>
      <c r="G106" s="198"/>
      <c r="H106" s="198"/>
      <c r="I106" s="198"/>
      <c r="J106" s="199">
        <f>J157</f>
        <v>0</v>
      </c>
      <c r="K106" s="134"/>
      <c r="L106" s="200"/>
      <c r="S106" s="10"/>
      <c r="T106" s="10"/>
      <c r="U106" s="10"/>
      <c r="V106" s="10"/>
      <c r="W106" s="10"/>
      <c r="X106" s="10"/>
      <c r="Y106" s="10"/>
      <c r="Z106" s="10"/>
      <c r="AA106" s="10"/>
      <c r="AB106" s="10"/>
      <c r="AC106" s="10"/>
      <c r="AD106" s="10"/>
      <c r="AE106" s="10"/>
    </row>
    <row r="107" s="10" customFormat="1" ht="19.92" customHeight="1">
      <c r="A107" s="10"/>
      <c r="B107" s="196"/>
      <c r="C107" s="134"/>
      <c r="D107" s="197" t="s">
        <v>2958</v>
      </c>
      <c r="E107" s="198"/>
      <c r="F107" s="198"/>
      <c r="G107" s="198"/>
      <c r="H107" s="198"/>
      <c r="I107" s="198"/>
      <c r="J107" s="199">
        <f>J159</f>
        <v>0</v>
      </c>
      <c r="K107" s="134"/>
      <c r="L107" s="200"/>
      <c r="S107" s="10"/>
      <c r="T107" s="10"/>
      <c r="U107" s="10"/>
      <c r="V107" s="10"/>
      <c r="W107" s="10"/>
      <c r="X107" s="10"/>
      <c r="Y107" s="10"/>
      <c r="Z107" s="10"/>
      <c r="AA107" s="10"/>
      <c r="AB107" s="10"/>
      <c r="AC107" s="10"/>
      <c r="AD107" s="10"/>
      <c r="AE107" s="10"/>
    </row>
    <row r="108" s="10" customFormat="1" ht="19.92" customHeight="1">
      <c r="A108" s="10"/>
      <c r="B108" s="196"/>
      <c r="C108" s="134"/>
      <c r="D108" s="197" t="s">
        <v>171</v>
      </c>
      <c r="E108" s="198"/>
      <c r="F108" s="198"/>
      <c r="G108" s="198"/>
      <c r="H108" s="198"/>
      <c r="I108" s="198"/>
      <c r="J108" s="199">
        <f>J161</f>
        <v>0</v>
      </c>
      <c r="K108" s="134"/>
      <c r="L108" s="200"/>
      <c r="S108" s="10"/>
      <c r="T108" s="10"/>
      <c r="U108" s="10"/>
      <c r="V108" s="10"/>
      <c r="W108" s="10"/>
      <c r="X108" s="10"/>
      <c r="Y108" s="10"/>
      <c r="Z108" s="10"/>
      <c r="AA108" s="10"/>
      <c r="AB108" s="10"/>
      <c r="AC108" s="10"/>
      <c r="AD108" s="10"/>
      <c r="AE108" s="10"/>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179</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185" t="str">
        <f>E7</f>
        <v>Nemocnice RK – rekonstrukce gastro provozu</v>
      </c>
      <c r="F118" s="33"/>
      <c r="G118" s="33"/>
      <c r="H118" s="33"/>
      <c r="I118" s="41"/>
      <c r="J118" s="41"/>
      <c r="K118" s="41"/>
      <c r="L118" s="64"/>
      <c r="S118" s="39"/>
      <c r="T118" s="39"/>
      <c r="U118" s="39"/>
      <c r="V118" s="39"/>
      <c r="W118" s="39"/>
      <c r="X118" s="39"/>
      <c r="Y118" s="39"/>
      <c r="Z118" s="39"/>
      <c r="AA118" s="39"/>
      <c r="AB118" s="39"/>
      <c r="AC118" s="39"/>
      <c r="AD118" s="39"/>
      <c r="AE118" s="39"/>
    </row>
    <row r="119" s="1" customFormat="1" ht="12" customHeight="1">
      <c r="B119" s="22"/>
      <c r="C119" s="33" t="s">
        <v>147</v>
      </c>
      <c r="D119" s="23"/>
      <c r="E119" s="23"/>
      <c r="F119" s="23"/>
      <c r="G119" s="23"/>
      <c r="H119" s="23"/>
      <c r="I119" s="23"/>
      <c r="J119" s="23"/>
      <c r="K119" s="23"/>
      <c r="L119" s="21"/>
    </row>
    <row r="120" s="2" customFormat="1" ht="16.5" customHeight="1">
      <c r="A120" s="39"/>
      <c r="B120" s="40"/>
      <c r="C120" s="41"/>
      <c r="D120" s="41"/>
      <c r="E120" s="185" t="s">
        <v>2955</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151</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77" t="str">
        <f>E11</f>
        <v>03.2 - Odstranění provizorních úprav</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20</v>
      </c>
      <c r="D124" s="41"/>
      <c r="E124" s="41"/>
      <c r="F124" s="28" t="str">
        <f>F14</f>
        <v xml:space="preserve"> </v>
      </c>
      <c r="G124" s="41"/>
      <c r="H124" s="41"/>
      <c r="I124" s="33" t="s">
        <v>22</v>
      </c>
      <c r="J124" s="80" t="str">
        <f>IF(J14="","",J14)</f>
        <v>3. 2. 2025</v>
      </c>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15.15" customHeight="1">
      <c r="A126" s="39"/>
      <c r="B126" s="40"/>
      <c r="C126" s="33" t="s">
        <v>24</v>
      </c>
      <c r="D126" s="41"/>
      <c r="E126" s="41"/>
      <c r="F126" s="28" t="str">
        <f>E17</f>
        <v>Královéhradecký kraj</v>
      </c>
      <c r="G126" s="41"/>
      <c r="H126" s="41"/>
      <c r="I126" s="33" t="s">
        <v>30</v>
      </c>
      <c r="J126" s="37" t="str">
        <f>E23</f>
        <v>IRBOS s.r.o.</v>
      </c>
      <c r="K126" s="41"/>
      <c r="L126" s="64"/>
      <c r="S126" s="39"/>
      <c r="T126" s="39"/>
      <c r="U126" s="39"/>
      <c r="V126" s="39"/>
      <c r="W126" s="39"/>
      <c r="X126" s="39"/>
      <c r="Y126" s="39"/>
      <c r="Z126" s="39"/>
      <c r="AA126" s="39"/>
      <c r="AB126" s="39"/>
      <c r="AC126" s="39"/>
      <c r="AD126" s="39"/>
      <c r="AE126" s="39"/>
    </row>
    <row r="127" s="2" customFormat="1" ht="15.15" customHeight="1">
      <c r="A127" s="39"/>
      <c r="B127" s="40"/>
      <c r="C127" s="33" t="s">
        <v>28</v>
      </c>
      <c r="D127" s="41"/>
      <c r="E127" s="41"/>
      <c r="F127" s="28" t="str">
        <f>IF(E20="","",E20)</f>
        <v>Vyplň údaj</v>
      </c>
      <c r="G127" s="41"/>
      <c r="H127" s="41"/>
      <c r="I127" s="33" t="s">
        <v>33</v>
      </c>
      <c r="J127" s="37" t="str">
        <f>E26</f>
        <v xml:space="preserve"> </v>
      </c>
      <c r="K127" s="41"/>
      <c r="L127" s="64"/>
      <c r="S127" s="39"/>
      <c r="T127" s="39"/>
      <c r="U127" s="39"/>
      <c r="V127" s="39"/>
      <c r="W127" s="39"/>
      <c r="X127" s="39"/>
      <c r="Y127" s="39"/>
      <c r="Z127" s="39"/>
      <c r="AA127" s="39"/>
      <c r="AB127" s="39"/>
      <c r="AC127" s="39"/>
      <c r="AD127" s="39"/>
      <c r="AE127" s="39"/>
    </row>
    <row r="128" s="2" customFormat="1" ht="10.32"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11" customFormat="1" ht="29.28" customHeight="1">
      <c r="A129" s="201"/>
      <c r="B129" s="202"/>
      <c r="C129" s="203" t="s">
        <v>180</v>
      </c>
      <c r="D129" s="204" t="s">
        <v>60</v>
      </c>
      <c r="E129" s="204" t="s">
        <v>56</v>
      </c>
      <c r="F129" s="204" t="s">
        <v>57</v>
      </c>
      <c r="G129" s="204" t="s">
        <v>181</v>
      </c>
      <c r="H129" s="204" t="s">
        <v>182</v>
      </c>
      <c r="I129" s="204" t="s">
        <v>183</v>
      </c>
      <c r="J129" s="204" t="s">
        <v>155</v>
      </c>
      <c r="K129" s="205" t="s">
        <v>184</v>
      </c>
      <c r="L129" s="206"/>
      <c r="M129" s="101" t="s">
        <v>1</v>
      </c>
      <c r="N129" s="102" t="s">
        <v>39</v>
      </c>
      <c r="O129" s="102" t="s">
        <v>185</v>
      </c>
      <c r="P129" s="102" t="s">
        <v>186</v>
      </c>
      <c r="Q129" s="102" t="s">
        <v>187</v>
      </c>
      <c r="R129" s="102" t="s">
        <v>188</v>
      </c>
      <c r="S129" s="102" t="s">
        <v>189</v>
      </c>
      <c r="T129" s="103" t="s">
        <v>190</v>
      </c>
      <c r="U129" s="201"/>
      <c r="V129" s="201"/>
      <c r="W129" s="201"/>
      <c r="X129" s="201"/>
      <c r="Y129" s="201"/>
      <c r="Z129" s="201"/>
      <c r="AA129" s="201"/>
      <c r="AB129" s="201"/>
      <c r="AC129" s="201"/>
      <c r="AD129" s="201"/>
      <c r="AE129" s="201"/>
    </row>
    <row r="130" s="2" customFormat="1" ht="22.8" customHeight="1">
      <c r="A130" s="39"/>
      <c r="B130" s="40"/>
      <c r="C130" s="108" t="s">
        <v>191</v>
      </c>
      <c r="D130" s="41"/>
      <c r="E130" s="41"/>
      <c r="F130" s="41"/>
      <c r="G130" s="41"/>
      <c r="H130" s="41"/>
      <c r="I130" s="41"/>
      <c r="J130" s="207">
        <f>BK130</f>
        <v>0</v>
      </c>
      <c r="K130" s="41"/>
      <c r="L130" s="45"/>
      <c r="M130" s="104"/>
      <c r="N130" s="208"/>
      <c r="O130" s="105"/>
      <c r="P130" s="209">
        <f>P131+P156</f>
        <v>0</v>
      </c>
      <c r="Q130" s="105"/>
      <c r="R130" s="209">
        <f>R131+R156</f>
        <v>0.84208899999999998</v>
      </c>
      <c r="S130" s="105"/>
      <c r="T130" s="210">
        <f>T131+T156</f>
        <v>4.3280447500000001</v>
      </c>
      <c r="U130" s="39"/>
      <c r="V130" s="39"/>
      <c r="W130" s="39"/>
      <c r="X130" s="39"/>
      <c r="Y130" s="39"/>
      <c r="Z130" s="39"/>
      <c r="AA130" s="39"/>
      <c r="AB130" s="39"/>
      <c r="AC130" s="39"/>
      <c r="AD130" s="39"/>
      <c r="AE130" s="39"/>
      <c r="AT130" s="18" t="s">
        <v>74</v>
      </c>
      <c r="AU130" s="18" t="s">
        <v>157</v>
      </c>
      <c r="BK130" s="211">
        <f>BK131+BK156</f>
        <v>0</v>
      </c>
    </row>
    <row r="131" s="12" customFormat="1" ht="25.92" customHeight="1">
      <c r="A131" s="12"/>
      <c r="B131" s="212"/>
      <c r="C131" s="213"/>
      <c r="D131" s="214" t="s">
        <v>74</v>
      </c>
      <c r="E131" s="215" t="s">
        <v>192</v>
      </c>
      <c r="F131" s="215" t="s">
        <v>193</v>
      </c>
      <c r="G131" s="213"/>
      <c r="H131" s="213"/>
      <c r="I131" s="216"/>
      <c r="J131" s="217">
        <f>BK131</f>
        <v>0</v>
      </c>
      <c r="K131" s="213"/>
      <c r="L131" s="218"/>
      <c r="M131" s="219"/>
      <c r="N131" s="220"/>
      <c r="O131" s="220"/>
      <c r="P131" s="221">
        <f>P132+P137+P140+P148+P154</f>
        <v>0</v>
      </c>
      <c r="Q131" s="220"/>
      <c r="R131" s="221">
        <f>R132+R137+R140+R148+R154</f>
        <v>0.84208899999999998</v>
      </c>
      <c r="S131" s="220"/>
      <c r="T131" s="222">
        <f>T132+T137+T140+T148+T154</f>
        <v>0.87755000000000005</v>
      </c>
      <c r="U131" s="12"/>
      <c r="V131" s="12"/>
      <c r="W131" s="12"/>
      <c r="X131" s="12"/>
      <c r="Y131" s="12"/>
      <c r="Z131" s="12"/>
      <c r="AA131" s="12"/>
      <c r="AB131" s="12"/>
      <c r="AC131" s="12"/>
      <c r="AD131" s="12"/>
      <c r="AE131" s="12"/>
      <c r="AR131" s="223" t="s">
        <v>82</v>
      </c>
      <c r="AT131" s="224" t="s">
        <v>74</v>
      </c>
      <c r="AU131" s="224" t="s">
        <v>75</v>
      </c>
      <c r="AY131" s="223" t="s">
        <v>194</v>
      </c>
      <c r="BK131" s="225">
        <f>BK132+BK137+BK140+BK148+BK154</f>
        <v>0</v>
      </c>
    </row>
    <row r="132" s="12" customFormat="1" ht="22.8" customHeight="1">
      <c r="A132" s="12"/>
      <c r="B132" s="212"/>
      <c r="C132" s="213"/>
      <c r="D132" s="214" t="s">
        <v>74</v>
      </c>
      <c r="E132" s="226" t="s">
        <v>212</v>
      </c>
      <c r="F132" s="226" t="s">
        <v>248</v>
      </c>
      <c r="G132" s="213"/>
      <c r="H132" s="213"/>
      <c r="I132" s="216"/>
      <c r="J132" s="227">
        <f>BK132</f>
        <v>0</v>
      </c>
      <c r="K132" s="213"/>
      <c r="L132" s="218"/>
      <c r="M132" s="219"/>
      <c r="N132" s="220"/>
      <c r="O132" s="220"/>
      <c r="P132" s="221">
        <f>SUM(P133:P136)</f>
        <v>0</v>
      </c>
      <c r="Q132" s="220"/>
      <c r="R132" s="221">
        <f>SUM(R133:R136)</f>
        <v>0.51048899999999997</v>
      </c>
      <c r="S132" s="220"/>
      <c r="T132" s="222">
        <f>SUM(T133:T136)</f>
        <v>0</v>
      </c>
      <c r="U132" s="12"/>
      <c r="V132" s="12"/>
      <c r="W132" s="12"/>
      <c r="X132" s="12"/>
      <c r="Y132" s="12"/>
      <c r="Z132" s="12"/>
      <c r="AA132" s="12"/>
      <c r="AB132" s="12"/>
      <c r="AC132" s="12"/>
      <c r="AD132" s="12"/>
      <c r="AE132" s="12"/>
      <c r="AR132" s="223" t="s">
        <v>82</v>
      </c>
      <c r="AT132" s="224" t="s">
        <v>74</v>
      </c>
      <c r="AU132" s="224" t="s">
        <v>82</v>
      </c>
      <c r="AY132" s="223" t="s">
        <v>194</v>
      </c>
      <c r="BK132" s="225">
        <f>SUM(BK133:BK136)</f>
        <v>0</v>
      </c>
    </row>
    <row r="133" s="2" customFormat="1" ht="33" customHeight="1">
      <c r="A133" s="39"/>
      <c r="B133" s="40"/>
      <c r="C133" s="228" t="s">
        <v>82</v>
      </c>
      <c r="D133" s="228" t="s">
        <v>196</v>
      </c>
      <c r="E133" s="229" t="s">
        <v>250</v>
      </c>
      <c r="F133" s="230" t="s">
        <v>251</v>
      </c>
      <c r="G133" s="231" t="s">
        <v>252</v>
      </c>
      <c r="H133" s="232">
        <v>1.8899999999999999</v>
      </c>
      <c r="I133" s="233"/>
      <c r="J133" s="234">
        <f>ROUND(I133*H133,2)</f>
        <v>0</v>
      </c>
      <c r="K133" s="230" t="s">
        <v>641</v>
      </c>
      <c r="L133" s="45"/>
      <c r="M133" s="235" t="s">
        <v>1</v>
      </c>
      <c r="N133" s="236" t="s">
        <v>40</v>
      </c>
      <c r="O133" s="92"/>
      <c r="P133" s="237">
        <f>O133*H133</f>
        <v>0</v>
      </c>
      <c r="Q133" s="237">
        <v>0.27010000000000001</v>
      </c>
      <c r="R133" s="237">
        <f>Q133*H133</f>
        <v>0.51048899999999997</v>
      </c>
      <c r="S133" s="237">
        <v>0</v>
      </c>
      <c r="T133" s="238">
        <f>S133*H133</f>
        <v>0</v>
      </c>
      <c r="U133" s="39"/>
      <c r="V133" s="39"/>
      <c r="W133" s="39"/>
      <c r="X133" s="39"/>
      <c r="Y133" s="39"/>
      <c r="Z133" s="39"/>
      <c r="AA133" s="39"/>
      <c r="AB133" s="39"/>
      <c r="AC133" s="39"/>
      <c r="AD133" s="39"/>
      <c r="AE133" s="39"/>
      <c r="AR133" s="239" t="s">
        <v>201</v>
      </c>
      <c r="AT133" s="239" t="s">
        <v>196</v>
      </c>
      <c r="AU133" s="239" t="s">
        <v>84</v>
      </c>
      <c r="AY133" s="18" t="s">
        <v>194</v>
      </c>
      <c r="BE133" s="240">
        <f>IF(N133="základní",J133,0)</f>
        <v>0</v>
      </c>
      <c r="BF133" s="240">
        <f>IF(N133="snížená",J133,0)</f>
        <v>0</v>
      </c>
      <c r="BG133" s="240">
        <f>IF(N133="zákl. přenesená",J133,0)</f>
        <v>0</v>
      </c>
      <c r="BH133" s="240">
        <f>IF(N133="sníž. přenesená",J133,0)</f>
        <v>0</v>
      </c>
      <c r="BI133" s="240">
        <f>IF(N133="nulová",J133,0)</f>
        <v>0</v>
      </c>
      <c r="BJ133" s="18" t="s">
        <v>82</v>
      </c>
      <c r="BK133" s="240">
        <f>ROUND(I133*H133,2)</f>
        <v>0</v>
      </c>
      <c r="BL133" s="18" t="s">
        <v>201</v>
      </c>
      <c r="BM133" s="239" t="s">
        <v>3076</v>
      </c>
    </row>
    <row r="134" s="13" customFormat="1">
      <c r="A134" s="13"/>
      <c r="B134" s="241"/>
      <c r="C134" s="242"/>
      <c r="D134" s="243" t="s">
        <v>203</v>
      </c>
      <c r="E134" s="244" t="s">
        <v>1</v>
      </c>
      <c r="F134" s="245" t="s">
        <v>254</v>
      </c>
      <c r="G134" s="242"/>
      <c r="H134" s="244" t="s">
        <v>1</v>
      </c>
      <c r="I134" s="246"/>
      <c r="J134" s="242"/>
      <c r="K134" s="242"/>
      <c r="L134" s="247"/>
      <c r="M134" s="248"/>
      <c r="N134" s="249"/>
      <c r="O134" s="249"/>
      <c r="P134" s="249"/>
      <c r="Q134" s="249"/>
      <c r="R134" s="249"/>
      <c r="S134" s="249"/>
      <c r="T134" s="250"/>
      <c r="U134" s="13"/>
      <c r="V134" s="13"/>
      <c r="W134" s="13"/>
      <c r="X134" s="13"/>
      <c r="Y134" s="13"/>
      <c r="Z134" s="13"/>
      <c r="AA134" s="13"/>
      <c r="AB134" s="13"/>
      <c r="AC134" s="13"/>
      <c r="AD134" s="13"/>
      <c r="AE134" s="13"/>
      <c r="AT134" s="251" t="s">
        <v>203</v>
      </c>
      <c r="AU134" s="251" t="s">
        <v>84</v>
      </c>
      <c r="AV134" s="13" t="s">
        <v>82</v>
      </c>
      <c r="AW134" s="13" t="s">
        <v>32</v>
      </c>
      <c r="AX134" s="13" t="s">
        <v>75</v>
      </c>
      <c r="AY134" s="251" t="s">
        <v>194</v>
      </c>
    </row>
    <row r="135" s="14" customFormat="1">
      <c r="A135" s="14"/>
      <c r="B135" s="252"/>
      <c r="C135" s="253"/>
      <c r="D135" s="243" t="s">
        <v>203</v>
      </c>
      <c r="E135" s="254" t="s">
        <v>1</v>
      </c>
      <c r="F135" s="255" t="s">
        <v>3077</v>
      </c>
      <c r="G135" s="253"/>
      <c r="H135" s="256">
        <v>1.8899999999999999</v>
      </c>
      <c r="I135" s="257"/>
      <c r="J135" s="253"/>
      <c r="K135" s="253"/>
      <c r="L135" s="258"/>
      <c r="M135" s="259"/>
      <c r="N135" s="260"/>
      <c r="O135" s="260"/>
      <c r="P135" s="260"/>
      <c r="Q135" s="260"/>
      <c r="R135" s="260"/>
      <c r="S135" s="260"/>
      <c r="T135" s="261"/>
      <c r="U135" s="14"/>
      <c r="V135" s="14"/>
      <c r="W135" s="14"/>
      <c r="X135" s="14"/>
      <c r="Y135" s="14"/>
      <c r="Z135" s="14"/>
      <c r="AA135" s="14"/>
      <c r="AB135" s="14"/>
      <c r="AC135" s="14"/>
      <c r="AD135" s="14"/>
      <c r="AE135" s="14"/>
      <c r="AT135" s="262" t="s">
        <v>203</v>
      </c>
      <c r="AU135" s="262" t="s">
        <v>84</v>
      </c>
      <c r="AV135" s="14" t="s">
        <v>84</v>
      </c>
      <c r="AW135" s="14" t="s">
        <v>32</v>
      </c>
      <c r="AX135" s="14" t="s">
        <v>75</v>
      </c>
      <c r="AY135" s="262" t="s">
        <v>194</v>
      </c>
    </row>
    <row r="136" s="16" customFormat="1">
      <c r="A136" s="16"/>
      <c r="B136" s="274"/>
      <c r="C136" s="275"/>
      <c r="D136" s="243" t="s">
        <v>203</v>
      </c>
      <c r="E136" s="276" t="s">
        <v>1</v>
      </c>
      <c r="F136" s="277" t="s">
        <v>214</v>
      </c>
      <c r="G136" s="275"/>
      <c r="H136" s="278">
        <v>1.8899999999999999</v>
      </c>
      <c r="I136" s="279"/>
      <c r="J136" s="275"/>
      <c r="K136" s="275"/>
      <c r="L136" s="280"/>
      <c r="M136" s="281"/>
      <c r="N136" s="282"/>
      <c r="O136" s="282"/>
      <c r="P136" s="282"/>
      <c r="Q136" s="282"/>
      <c r="R136" s="282"/>
      <c r="S136" s="282"/>
      <c r="T136" s="283"/>
      <c r="U136" s="16"/>
      <c r="V136" s="16"/>
      <c r="W136" s="16"/>
      <c r="X136" s="16"/>
      <c r="Y136" s="16"/>
      <c r="Z136" s="16"/>
      <c r="AA136" s="16"/>
      <c r="AB136" s="16"/>
      <c r="AC136" s="16"/>
      <c r="AD136" s="16"/>
      <c r="AE136" s="16"/>
      <c r="AT136" s="284" t="s">
        <v>203</v>
      </c>
      <c r="AU136" s="284" t="s">
        <v>84</v>
      </c>
      <c r="AV136" s="16" t="s">
        <v>201</v>
      </c>
      <c r="AW136" s="16" t="s">
        <v>32</v>
      </c>
      <c r="AX136" s="16" t="s">
        <v>82</v>
      </c>
      <c r="AY136" s="284" t="s">
        <v>194</v>
      </c>
    </row>
    <row r="137" s="12" customFormat="1" ht="22.8" customHeight="1">
      <c r="A137" s="12"/>
      <c r="B137" s="212"/>
      <c r="C137" s="213"/>
      <c r="D137" s="214" t="s">
        <v>74</v>
      </c>
      <c r="E137" s="226" t="s">
        <v>229</v>
      </c>
      <c r="F137" s="226" t="s">
        <v>330</v>
      </c>
      <c r="G137" s="213"/>
      <c r="H137" s="213"/>
      <c r="I137" s="216"/>
      <c r="J137" s="227">
        <f>BK137</f>
        <v>0</v>
      </c>
      <c r="K137" s="213"/>
      <c r="L137" s="218"/>
      <c r="M137" s="219"/>
      <c r="N137" s="220"/>
      <c r="O137" s="220"/>
      <c r="P137" s="221">
        <f>SUM(P138:P139)</f>
        <v>0</v>
      </c>
      <c r="Q137" s="220"/>
      <c r="R137" s="221">
        <f>SUM(R138:R139)</f>
        <v>0.33160000000000001</v>
      </c>
      <c r="S137" s="220"/>
      <c r="T137" s="222">
        <f>SUM(T138:T139)</f>
        <v>0</v>
      </c>
      <c r="U137" s="12"/>
      <c r="V137" s="12"/>
      <c r="W137" s="12"/>
      <c r="X137" s="12"/>
      <c r="Y137" s="12"/>
      <c r="Z137" s="12"/>
      <c r="AA137" s="12"/>
      <c r="AB137" s="12"/>
      <c r="AC137" s="12"/>
      <c r="AD137" s="12"/>
      <c r="AE137" s="12"/>
      <c r="AR137" s="223" t="s">
        <v>82</v>
      </c>
      <c r="AT137" s="224" t="s">
        <v>74</v>
      </c>
      <c r="AU137" s="224" t="s">
        <v>82</v>
      </c>
      <c r="AY137" s="223" t="s">
        <v>194</v>
      </c>
      <c r="BK137" s="225">
        <f>SUM(BK138:BK139)</f>
        <v>0</v>
      </c>
    </row>
    <row r="138" s="2" customFormat="1" ht="24.15" customHeight="1">
      <c r="A138" s="39"/>
      <c r="B138" s="40"/>
      <c r="C138" s="228" t="s">
        <v>84</v>
      </c>
      <c r="D138" s="228" t="s">
        <v>196</v>
      </c>
      <c r="E138" s="229" t="s">
        <v>376</v>
      </c>
      <c r="F138" s="230" t="s">
        <v>377</v>
      </c>
      <c r="G138" s="231" t="s">
        <v>259</v>
      </c>
      <c r="H138" s="232">
        <v>2</v>
      </c>
      <c r="I138" s="233"/>
      <c r="J138" s="234">
        <f>ROUND(I138*H138,2)</f>
        <v>0</v>
      </c>
      <c r="K138" s="230" t="s">
        <v>200</v>
      </c>
      <c r="L138" s="45"/>
      <c r="M138" s="235" t="s">
        <v>1</v>
      </c>
      <c r="N138" s="236" t="s">
        <v>40</v>
      </c>
      <c r="O138" s="92"/>
      <c r="P138" s="237">
        <f>O138*H138</f>
        <v>0</v>
      </c>
      <c r="Q138" s="237">
        <v>0.1658</v>
      </c>
      <c r="R138" s="237">
        <f>Q138*H138</f>
        <v>0.33160000000000001</v>
      </c>
      <c r="S138" s="237">
        <v>0</v>
      </c>
      <c r="T138" s="238">
        <f>S138*H138</f>
        <v>0</v>
      </c>
      <c r="U138" s="39"/>
      <c r="V138" s="39"/>
      <c r="W138" s="39"/>
      <c r="X138" s="39"/>
      <c r="Y138" s="39"/>
      <c r="Z138" s="39"/>
      <c r="AA138" s="39"/>
      <c r="AB138" s="39"/>
      <c r="AC138" s="39"/>
      <c r="AD138" s="39"/>
      <c r="AE138" s="39"/>
      <c r="AR138" s="239" t="s">
        <v>201</v>
      </c>
      <c r="AT138" s="239" t="s">
        <v>196</v>
      </c>
      <c r="AU138" s="239" t="s">
        <v>84</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201</v>
      </c>
      <c r="BM138" s="239" t="s">
        <v>3078</v>
      </c>
    </row>
    <row r="139" s="14" customFormat="1">
      <c r="A139" s="14"/>
      <c r="B139" s="252"/>
      <c r="C139" s="253"/>
      <c r="D139" s="243" t="s">
        <v>203</v>
      </c>
      <c r="E139" s="254" t="s">
        <v>1</v>
      </c>
      <c r="F139" s="255" t="s">
        <v>3079</v>
      </c>
      <c r="G139" s="253"/>
      <c r="H139" s="256">
        <v>2</v>
      </c>
      <c r="I139" s="257"/>
      <c r="J139" s="253"/>
      <c r="K139" s="253"/>
      <c r="L139" s="258"/>
      <c r="M139" s="259"/>
      <c r="N139" s="260"/>
      <c r="O139" s="260"/>
      <c r="P139" s="260"/>
      <c r="Q139" s="260"/>
      <c r="R139" s="260"/>
      <c r="S139" s="260"/>
      <c r="T139" s="261"/>
      <c r="U139" s="14"/>
      <c r="V139" s="14"/>
      <c r="W139" s="14"/>
      <c r="X139" s="14"/>
      <c r="Y139" s="14"/>
      <c r="Z139" s="14"/>
      <c r="AA139" s="14"/>
      <c r="AB139" s="14"/>
      <c r="AC139" s="14"/>
      <c r="AD139" s="14"/>
      <c r="AE139" s="14"/>
      <c r="AT139" s="262" t="s">
        <v>203</v>
      </c>
      <c r="AU139" s="262" t="s">
        <v>84</v>
      </c>
      <c r="AV139" s="14" t="s">
        <v>84</v>
      </c>
      <c r="AW139" s="14" t="s">
        <v>32</v>
      </c>
      <c r="AX139" s="14" t="s">
        <v>82</v>
      </c>
      <c r="AY139" s="262" t="s">
        <v>194</v>
      </c>
    </row>
    <row r="140" s="12" customFormat="1" ht="22.8" customHeight="1">
      <c r="A140" s="12"/>
      <c r="B140" s="212"/>
      <c r="C140" s="213"/>
      <c r="D140" s="214" t="s">
        <v>74</v>
      </c>
      <c r="E140" s="226" t="s">
        <v>243</v>
      </c>
      <c r="F140" s="226" t="s">
        <v>455</v>
      </c>
      <c r="G140" s="213"/>
      <c r="H140" s="213"/>
      <c r="I140" s="216"/>
      <c r="J140" s="227">
        <f>BK140</f>
        <v>0</v>
      </c>
      <c r="K140" s="213"/>
      <c r="L140" s="218"/>
      <c r="M140" s="219"/>
      <c r="N140" s="220"/>
      <c r="O140" s="220"/>
      <c r="P140" s="221">
        <f>SUM(P141:P147)</f>
        <v>0</v>
      </c>
      <c r="Q140" s="220"/>
      <c r="R140" s="221">
        <f>SUM(R141:R147)</f>
        <v>0</v>
      </c>
      <c r="S140" s="220"/>
      <c r="T140" s="222">
        <f>SUM(T141:T147)</f>
        <v>0.87755000000000005</v>
      </c>
      <c r="U140" s="12"/>
      <c r="V140" s="12"/>
      <c r="W140" s="12"/>
      <c r="X140" s="12"/>
      <c r="Y140" s="12"/>
      <c r="Z140" s="12"/>
      <c r="AA140" s="12"/>
      <c r="AB140" s="12"/>
      <c r="AC140" s="12"/>
      <c r="AD140" s="12"/>
      <c r="AE140" s="12"/>
      <c r="AR140" s="223" t="s">
        <v>82</v>
      </c>
      <c r="AT140" s="224" t="s">
        <v>74</v>
      </c>
      <c r="AU140" s="224" t="s">
        <v>82</v>
      </c>
      <c r="AY140" s="223" t="s">
        <v>194</v>
      </c>
      <c r="BK140" s="225">
        <f>SUM(BK141:BK147)</f>
        <v>0</v>
      </c>
    </row>
    <row r="141" s="2" customFormat="1" ht="21.75" customHeight="1">
      <c r="A141" s="39"/>
      <c r="B141" s="40"/>
      <c r="C141" s="228" t="s">
        <v>212</v>
      </c>
      <c r="D141" s="228" t="s">
        <v>196</v>
      </c>
      <c r="E141" s="229" t="s">
        <v>3080</v>
      </c>
      <c r="F141" s="230" t="s">
        <v>3081</v>
      </c>
      <c r="G141" s="231" t="s">
        <v>252</v>
      </c>
      <c r="H141" s="232">
        <v>9.8000000000000007</v>
      </c>
      <c r="I141" s="233"/>
      <c r="J141" s="234">
        <f>ROUND(I141*H141,2)</f>
        <v>0</v>
      </c>
      <c r="K141" s="230" t="s">
        <v>2563</v>
      </c>
      <c r="L141" s="45"/>
      <c r="M141" s="235" t="s">
        <v>1</v>
      </c>
      <c r="N141" s="236" t="s">
        <v>40</v>
      </c>
      <c r="O141" s="92"/>
      <c r="P141" s="237">
        <f>O141*H141</f>
        <v>0</v>
      </c>
      <c r="Q141" s="237">
        <v>0</v>
      </c>
      <c r="R141" s="237">
        <f>Q141*H141</f>
        <v>0</v>
      </c>
      <c r="S141" s="237">
        <v>0.075999999999999998</v>
      </c>
      <c r="T141" s="238">
        <f>S141*H141</f>
        <v>0.74480000000000002</v>
      </c>
      <c r="U141" s="39"/>
      <c r="V141" s="39"/>
      <c r="W141" s="39"/>
      <c r="X141" s="39"/>
      <c r="Y141" s="39"/>
      <c r="Z141" s="39"/>
      <c r="AA141" s="39"/>
      <c r="AB141" s="39"/>
      <c r="AC141" s="39"/>
      <c r="AD141" s="39"/>
      <c r="AE141" s="39"/>
      <c r="AR141" s="239" t="s">
        <v>201</v>
      </c>
      <c r="AT141" s="239" t="s">
        <v>196</v>
      </c>
      <c r="AU141" s="239" t="s">
        <v>84</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201</v>
      </c>
      <c r="BM141" s="239" t="s">
        <v>3082</v>
      </c>
    </row>
    <row r="142" s="14" customFormat="1">
      <c r="A142" s="14"/>
      <c r="B142" s="252"/>
      <c r="C142" s="253"/>
      <c r="D142" s="243" t="s">
        <v>203</v>
      </c>
      <c r="E142" s="254" t="s">
        <v>1</v>
      </c>
      <c r="F142" s="255" t="s">
        <v>3083</v>
      </c>
      <c r="G142" s="253"/>
      <c r="H142" s="256">
        <v>3.6000000000000001</v>
      </c>
      <c r="I142" s="257"/>
      <c r="J142" s="253"/>
      <c r="K142" s="253"/>
      <c r="L142" s="258"/>
      <c r="M142" s="259"/>
      <c r="N142" s="260"/>
      <c r="O142" s="260"/>
      <c r="P142" s="260"/>
      <c r="Q142" s="260"/>
      <c r="R142" s="260"/>
      <c r="S142" s="260"/>
      <c r="T142" s="261"/>
      <c r="U142" s="14"/>
      <c r="V142" s="14"/>
      <c r="W142" s="14"/>
      <c r="X142" s="14"/>
      <c r="Y142" s="14"/>
      <c r="Z142" s="14"/>
      <c r="AA142" s="14"/>
      <c r="AB142" s="14"/>
      <c r="AC142" s="14"/>
      <c r="AD142" s="14"/>
      <c r="AE142" s="14"/>
      <c r="AT142" s="262" t="s">
        <v>203</v>
      </c>
      <c r="AU142" s="262" t="s">
        <v>84</v>
      </c>
      <c r="AV142" s="14" t="s">
        <v>84</v>
      </c>
      <c r="AW142" s="14" t="s">
        <v>32</v>
      </c>
      <c r="AX142" s="14" t="s">
        <v>75</v>
      </c>
      <c r="AY142" s="262" t="s">
        <v>194</v>
      </c>
    </row>
    <row r="143" s="14" customFormat="1">
      <c r="A143" s="14"/>
      <c r="B143" s="252"/>
      <c r="C143" s="253"/>
      <c r="D143" s="243" t="s">
        <v>203</v>
      </c>
      <c r="E143" s="254" t="s">
        <v>1</v>
      </c>
      <c r="F143" s="255" t="s">
        <v>3084</v>
      </c>
      <c r="G143" s="253"/>
      <c r="H143" s="256">
        <v>4.4000000000000004</v>
      </c>
      <c r="I143" s="257"/>
      <c r="J143" s="253"/>
      <c r="K143" s="253"/>
      <c r="L143" s="258"/>
      <c r="M143" s="259"/>
      <c r="N143" s="260"/>
      <c r="O143" s="260"/>
      <c r="P143" s="260"/>
      <c r="Q143" s="260"/>
      <c r="R143" s="260"/>
      <c r="S143" s="260"/>
      <c r="T143" s="261"/>
      <c r="U143" s="14"/>
      <c r="V143" s="14"/>
      <c r="W143" s="14"/>
      <c r="X143" s="14"/>
      <c r="Y143" s="14"/>
      <c r="Z143" s="14"/>
      <c r="AA143" s="14"/>
      <c r="AB143" s="14"/>
      <c r="AC143" s="14"/>
      <c r="AD143" s="14"/>
      <c r="AE143" s="14"/>
      <c r="AT143" s="262" t="s">
        <v>203</v>
      </c>
      <c r="AU143" s="262" t="s">
        <v>84</v>
      </c>
      <c r="AV143" s="14" t="s">
        <v>84</v>
      </c>
      <c r="AW143" s="14" t="s">
        <v>32</v>
      </c>
      <c r="AX143" s="14" t="s">
        <v>75</v>
      </c>
      <c r="AY143" s="262" t="s">
        <v>194</v>
      </c>
    </row>
    <row r="144" s="14" customFormat="1">
      <c r="A144" s="14"/>
      <c r="B144" s="252"/>
      <c r="C144" s="253"/>
      <c r="D144" s="243" t="s">
        <v>203</v>
      </c>
      <c r="E144" s="254" t="s">
        <v>1</v>
      </c>
      <c r="F144" s="255" t="s">
        <v>3085</v>
      </c>
      <c r="G144" s="253"/>
      <c r="H144" s="256">
        <v>1.8</v>
      </c>
      <c r="I144" s="257"/>
      <c r="J144" s="253"/>
      <c r="K144" s="253"/>
      <c r="L144" s="258"/>
      <c r="M144" s="259"/>
      <c r="N144" s="260"/>
      <c r="O144" s="260"/>
      <c r="P144" s="260"/>
      <c r="Q144" s="260"/>
      <c r="R144" s="260"/>
      <c r="S144" s="260"/>
      <c r="T144" s="261"/>
      <c r="U144" s="14"/>
      <c r="V144" s="14"/>
      <c r="W144" s="14"/>
      <c r="X144" s="14"/>
      <c r="Y144" s="14"/>
      <c r="Z144" s="14"/>
      <c r="AA144" s="14"/>
      <c r="AB144" s="14"/>
      <c r="AC144" s="14"/>
      <c r="AD144" s="14"/>
      <c r="AE144" s="14"/>
      <c r="AT144" s="262" t="s">
        <v>203</v>
      </c>
      <c r="AU144" s="262" t="s">
        <v>84</v>
      </c>
      <c r="AV144" s="14" t="s">
        <v>84</v>
      </c>
      <c r="AW144" s="14" t="s">
        <v>32</v>
      </c>
      <c r="AX144" s="14" t="s">
        <v>75</v>
      </c>
      <c r="AY144" s="262" t="s">
        <v>194</v>
      </c>
    </row>
    <row r="145" s="16" customFormat="1">
      <c r="A145" s="16"/>
      <c r="B145" s="274"/>
      <c r="C145" s="275"/>
      <c r="D145" s="243" t="s">
        <v>203</v>
      </c>
      <c r="E145" s="276" t="s">
        <v>1</v>
      </c>
      <c r="F145" s="277" t="s">
        <v>214</v>
      </c>
      <c r="G145" s="275"/>
      <c r="H145" s="278">
        <v>9.8000000000000007</v>
      </c>
      <c r="I145" s="279"/>
      <c r="J145" s="275"/>
      <c r="K145" s="275"/>
      <c r="L145" s="280"/>
      <c r="M145" s="281"/>
      <c r="N145" s="282"/>
      <c r="O145" s="282"/>
      <c r="P145" s="282"/>
      <c r="Q145" s="282"/>
      <c r="R145" s="282"/>
      <c r="S145" s="282"/>
      <c r="T145" s="283"/>
      <c r="U145" s="16"/>
      <c r="V145" s="16"/>
      <c r="W145" s="16"/>
      <c r="X145" s="16"/>
      <c r="Y145" s="16"/>
      <c r="Z145" s="16"/>
      <c r="AA145" s="16"/>
      <c r="AB145" s="16"/>
      <c r="AC145" s="16"/>
      <c r="AD145" s="16"/>
      <c r="AE145" s="16"/>
      <c r="AT145" s="284" t="s">
        <v>203</v>
      </c>
      <c r="AU145" s="284" t="s">
        <v>84</v>
      </c>
      <c r="AV145" s="16" t="s">
        <v>201</v>
      </c>
      <c r="AW145" s="16" t="s">
        <v>32</v>
      </c>
      <c r="AX145" s="16" t="s">
        <v>82</v>
      </c>
      <c r="AY145" s="284" t="s">
        <v>194</v>
      </c>
    </row>
    <row r="146" s="2" customFormat="1" ht="24.15" customHeight="1">
      <c r="A146" s="39"/>
      <c r="B146" s="40"/>
      <c r="C146" s="228" t="s">
        <v>201</v>
      </c>
      <c r="D146" s="228" t="s">
        <v>196</v>
      </c>
      <c r="E146" s="229" t="s">
        <v>509</v>
      </c>
      <c r="F146" s="230" t="s">
        <v>510</v>
      </c>
      <c r="G146" s="231" t="s">
        <v>252</v>
      </c>
      <c r="H146" s="232">
        <v>2.25</v>
      </c>
      <c r="I146" s="233"/>
      <c r="J146" s="234">
        <f>ROUND(I146*H146,2)</f>
        <v>0</v>
      </c>
      <c r="K146" s="230" t="s">
        <v>2563</v>
      </c>
      <c r="L146" s="45"/>
      <c r="M146" s="235" t="s">
        <v>1</v>
      </c>
      <c r="N146" s="236" t="s">
        <v>40</v>
      </c>
      <c r="O146" s="92"/>
      <c r="P146" s="237">
        <f>O146*H146</f>
        <v>0</v>
      </c>
      <c r="Q146" s="237">
        <v>0</v>
      </c>
      <c r="R146" s="237">
        <f>Q146*H146</f>
        <v>0</v>
      </c>
      <c r="S146" s="237">
        <v>0.058999999999999997</v>
      </c>
      <c r="T146" s="238">
        <f>S146*H146</f>
        <v>0.13274999999999998</v>
      </c>
      <c r="U146" s="39"/>
      <c r="V146" s="39"/>
      <c r="W146" s="39"/>
      <c r="X146" s="39"/>
      <c r="Y146" s="39"/>
      <c r="Z146" s="39"/>
      <c r="AA146" s="39"/>
      <c r="AB146" s="39"/>
      <c r="AC146" s="39"/>
      <c r="AD146" s="39"/>
      <c r="AE146" s="39"/>
      <c r="AR146" s="239" t="s">
        <v>201</v>
      </c>
      <c r="AT146" s="239" t="s">
        <v>196</v>
      </c>
      <c r="AU146" s="239" t="s">
        <v>84</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201</v>
      </c>
      <c r="BM146" s="239" t="s">
        <v>3086</v>
      </c>
    </row>
    <row r="147" s="14" customFormat="1">
      <c r="A147" s="14"/>
      <c r="B147" s="252"/>
      <c r="C147" s="253"/>
      <c r="D147" s="243" t="s">
        <v>203</v>
      </c>
      <c r="E147" s="254" t="s">
        <v>1</v>
      </c>
      <c r="F147" s="255" t="s">
        <v>3087</v>
      </c>
      <c r="G147" s="253"/>
      <c r="H147" s="256">
        <v>2.25</v>
      </c>
      <c r="I147" s="257"/>
      <c r="J147" s="253"/>
      <c r="K147" s="253"/>
      <c r="L147" s="258"/>
      <c r="M147" s="259"/>
      <c r="N147" s="260"/>
      <c r="O147" s="260"/>
      <c r="P147" s="260"/>
      <c r="Q147" s="260"/>
      <c r="R147" s="260"/>
      <c r="S147" s="260"/>
      <c r="T147" s="261"/>
      <c r="U147" s="14"/>
      <c r="V147" s="14"/>
      <c r="W147" s="14"/>
      <c r="X147" s="14"/>
      <c r="Y147" s="14"/>
      <c r="Z147" s="14"/>
      <c r="AA147" s="14"/>
      <c r="AB147" s="14"/>
      <c r="AC147" s="14"/>
      <c r="AD147" s="14"/>
      <c r="AE147" s="14"/>
      <c r="AT147" s="262" t="s">
        <v>203</v>
      </c>
      <c r="AU147" s="262" t="s">
        <v>84</v>
      </c>
      <c r="AV147" s="14" t="s">
        <v>84</v>
      </c>
      <c r="AW147" s="14" t="s">
        <v>32</v>
      </c>
      <c r="AX147" s="14" t="s">
        <v>82</v>
      </c>
      <c r="AY147" s="262" t="s">
        <v>194</v>
      </c>
    </row>
    <row r="148" s="12" customFormat="1" ht="22.8" customHeight="1">
      <c r="A148" s="12"/>
      <c r="B148" s="212"/>
      <c r="C148" s="213"/>
      <c r="D148" s="214" t="s">
        <v>74</v>
      </c>
      <c r="E148" s="226" t="s">
        <v>617</v>
      </c>
      <c r="F148" s="226" t="s">
        <v>618</v>
      </c>
      <c r="G148" s="213"/>
      <c r="H148" s="213"/>
      <c r="I148" s="216"/>
      <c r="J148" s="227">
        <f>BK148</f>
        <v>0</v>
      </c>
      <c r="K148" s="213"/>
      <c r="L148" s="218"/>
      <c r="M148" s="219"/>
      <c r="N148" s="220"/>
      <c r="O148" s="220"/>
      <c r="P148" s="221">
        <f>SUM(P149:P153)</f>
        <v>0</v>
      </c>
      <c r="Q148" s="220"/>
      <c r="R148" s="221">
        <f>SUM(R149:R153)</f>
        <v>0</v>
      </c>
      <c r="S148" s="220"/>
      <c r="T148" s="222">
        <f>SUM(T149:T153)</f>
        <v>0</v>
      </c>
      <c r="U148" s="12"/>
      <c r="V148" s="12"/>
      <c r="W148" s="12"/>
      <c r="X148" s="12"/>
      <c r="Y148" s="12"/>
      <c r="Z148" s="12"/>
      <c r="AA148" s="12"/>
      <c r="AB148" s="12"/>
      <c r="AC148" s="12"/>
      <c r="AD148" s="12"/>
      <c r="AE148" s="12"/>
      <c r="AR148" s="223" t="s">
        <v>82</v>
      </c>
      <c r="AT148" s="224" t="s">
        <v>74</v>
      </c>
      <c r="AU148" s="224" t="s">
        <v>82</v>
      </c>
      <c r="AY148" s="223" t="s">
        <v>194</v>
      </c>
      <c r="BK148" s="225">
        <f>SUM(BK149:BK153)</f>
        <v>0</v>
      </c>
    </row>
    <row r="149" s="2" customFormat="1" ht="33" customHeight="1">
      <c r="A149" s="39"/>
      <c r="B149" s="40"/>
      <c r="C149" s="228" t="s">
        <v>225</v>
      </c>
      <c r="D149" s="228" t="s">
        <v>196</v>
      </c>
      <c r="E149" s="229" t="s">
        <v>620</v>
      </c>
      <c r="F149" s="230" t="s">
        <v>621</v>
      </c>
      <c r="G149" s="231" t="s">
        <v>232</v>
      </c>
      <c r="H149" s="232">
        <v>4.3280000000000003</v>
      </c>
      <c r="I149" s="233"/>
      <c r="J149" s="234">
        <f>ROUND(I149*H149,2)</f>
        <v>0</v>
      </c>
      <c r="K149" s="230" t="s">
        <v>200</v>
      </c>
      <c r="L149" s="45"/>
      <c r="M149" s="235" t="s">
        <v>1</v>
      </c>
      <c r="N149" s="236" t="s">
        <v>40</v>
      </c>
      <c r="O149" s="92"/>
      <c r="P149" s="237">
        <f>O149*H149</f>
        <v>0</v>
      </c>
      <c r="Q149" s="237">
        <v>0</v>
      </c>
      <c r="R149" s="237">
        <f>Q149*H149</f>
        <v>0</v>
      </c>
      <c r="S149" s="237">
        <v>0</v>
      </c>
      <c r="T149" s="238">
        <f>S149*H149</f>
        <v>0</v>
      </c>
      <c r="U149" s="39"/>
      <c r="V149" s="39"/>
      <c r="W149" s="39"/>
      <c r="X149" s="39"/>
      <c r="Y149" s="39"/>
      <c r="Z149" s="39"/>
      <c r="AA149" s="39"/>
      <c r="AB149" s="39"/>
      <c r="AC149" s="39"/>
      <c r="AD149" s="39"/>
      <c r="AE149" s="39"/>
      <c r="AR149" s="239" t="s">
        <v>201</v>
      </c>
      <c r="AT149" s="239" t="s">
        <v>196</v>
      </c>
      <c r="AU149" s="239" t="s">
        <v>84</v>
      </c>
      <c r="AY149" s="18" t="s">
        <v>194</v>
      </c>
      <c r="BE149" s="240">
        <f>IF(N149="základní",J149,0)</f>
        <v>0</v>
      </c>
      <c r="BF149" s="240">
        <f>IF(N149="snížená",J149,0)</f>
        <v>0</v>
      </c>
      <c r="BG149" s="240">
        <f>IF(N149="zákl. přenesená",J149,0)</f>
        <v>0</v>
      </c>
      <c r="BH149" s="240">
        <f>IF(N149="sníž. přenesená",J149,0)</f>
        <v>0</v>
      </c>
      <c r="BI149" s="240">
        <f>IF(N149="nulová",J149,0)</f>
        <v>0</v>
      </c>
      <c r="BJ149" s="18" t="s">
        <v>82</v>
      </c>
      <c r="BK149" s="240">
        <f>ROUND(I149*H149,2)</f>
        <v>0</v>
      </c>
      <c r="BL149" s="18" t="s">
        <v>201</v>
      </c>
      <c r="BM149" s="239" t="s">
        <v>3088</v>
      </c>
    </row>
    <row r="150" s="2" customFormat="1" ht="24.15" customHeight="1">
      <c r="A150" s="39"/>
      <c r="B150" s="40"/>
      <c r="C150" s="228" t="s">
        <v>229</v>
      </c>
      <c r="D150" s="228" t="s">
        <v>196</v>
      </c>
      <c r="E150" s="229" t="s">
        <v>624</v>
      </c>
      <c r="F150" s="230" t="s">
        <v>625</v>
      </c>
      <c r="G150" s="231" t="s">
        <v>232</v>
      </c>
      <c r="H150" s="232">
        <v>4.3280000000000003</v>
      </c>
      <c r="I150" s="233"/>
      <c r="J150" s="234">
        <f>ROUND(I150*H150,2)</f>
        <v>0</v>
      </c>
      <c r="K150" s="230" t="s">
        <v>200</v>
      </c>
      <c r="L150" s="45"/>
      <c r="M150" s="235" t="s">
        <v>1</v>
      </c>
      <c r="N150" s="236"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201</v>
      </c>
      <c r="AT150" s="239" t="s">
        <v>196</v>
      </c>
      <c r="AU150" s="239" t="s">
        <v>84</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3089</v>
      </c>
    </row>
    <row r="151" s="2" customFormat="1" ht="24.15" customHeight="1">
      <c r="A151" s="39"/>
      <c r="B151" s="40"/>
      <c r="C151" s="228" t="s">
        <v>235</v>
      </c>
      <c r="D151" s="228" t="s">
        <v>196</v>
      </c>
      <c r="E151" s="229" t="s">
        <v>628</v>
      </c>
      <c r="F151" s="230" t="s">
        <v>629</v>
      </c>
      <c r="G151" s="231" t="s">
        <v>232</v>
      </c>
      <c r="H151" s="232">
        <v>38.951999999999998</v>
      </c>
      <c r="I151" s="233"/>
      <c r="J151" s="234">
        <f>ROUND(I151*H151,2)</f>
        <v>0</v>
      </c>
      <c r="K151" s="230" t="s">
        <v>200</v>
      </c>
      <c r="L151" s="45"/>
      <c r="M151" s="235" t="s">
        <v>1</v>
      </c>
      <c r="N151" s="236" t="s">
        <v>40</v>
      </c>
      <c r="O151" s="92"/>
      <c r="P151" s="237">
        <f>O151*H151</f>
        <v>0</v>
      </c>
      <c r="Q151" s="237">
        <v>0</v>
      </c>
      <c r="R151" s="237">
        <f>Q151*H151</f>
        <v>0</v>
      </c>
      <c r="S151" s="237">
        <v>0</v>
      </c>
      <c r="T151" s="238">
        <f>S151*H151</f>
        <v>0</v>
      </c>
      <c r="U151" s="39"/>
      <c r="V151" s="39"/>
      <c r="W151" s="39"/>
      <c r="X151" s="39"/>
      <c r="Y151" s="39"/>
      <c r="Z151" s="39"/>
      <c r="AA151" s="39"/>
      <c r="AB151" s="39"/>
      <c r="AC151" s="39"/>
      <c r="AD151" s="39"/>
      <c r="AE151" s="39"/>
      <c r="AR151" s="239" t="s">
        <v>201</v>
      </c>
      <c r="AT151" s="239" t="s">
        <v>196</v>
      </c>
      <c r="AU151" s="239" t="s">
        <v>84</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201</v>
      </c>
      <c r="BM151" s="239" t="s">
        <v>3090</v>
      </c>
    </row>
    <row r="152" s="14" customFormat="1">
      <c r="A152" s="14"/>
      <c r="B152" s="252"/>
      <c r="C152" s="253"/>
      <c r="D152" s="243" t="s">
        <v>203</v>
      </c>
      <c r="E152" s="253"/>
      <c r="F152" s="255" t="s">
        <v>3091</v>
      </c>
      <c r="G152" s="253"/>
      <c r="H152" s="256">
        <v>38.951999999999998</v>
      </c>
      <c r="I152" s="257"/>
      <c r="J152" s="253"/>
      <c r="K152" s="253"/>
      <c r="L152" s="258"/>
      <c r="M152" s="259"/>
      <c r="N152" s="260"/>
      <c r="O152" s="260"/>
      <c r="P152" s="260"/>
      <c r="Q152" s="260"/>
      <c r="R152" s="260"/>
      <c r="S152" s="260"/>
      <c r="T152" s="261"/>
      <c r="U152" s="14"/>
      <c r="V152" s="14"/>
      <c r="W152" s="14"/>
      <c r="X152" s="14"/>
      <c r="Y152" s="14"/>
      <c r="Z152" s="14"/>
      <c r="AA152" s="14"/>
      <c r="AB152" s="14"/>
      <c r="AC152" s="14"/>
      <c r="AD152" s="14"/>
      <c r="AE152" s="14"/>
      <c r="AT152" s="262" t="s">
        <v>203</v>
      </c>
      <c r="AU152" s="262" t="s">
        <v>84</v>
      </c>
      <c r="AV152" s="14" t="s">
        <v>84</v>
      </c>
      <c r="AW152" s="14" t="s">
        <v>4</v>
      </c>
      <c r="AX152" s="14" t="s">
        <v>82</v>
      </c>
      <c r="AY152" s="262" t="s">
        <v>194</v>
      </c>
    </row>
    <row r="153" s="2" customFormat="1" ht="44.25" customHeight="1">
      <c r="A153" s="39"/>
      <c r="B153" s="40"/>
      <c r="C153" s="228" t="s">
        <v>239</v>
      </c>
      <c r="D153" s="228" t="s">
        <v>196</v>
      </c>
      <c r="E153" s="229" t="s">
        <v>633</v>
      </c>
      <c r="F153" s="230" t="s">
        <v>634</v>
      </c>
      <c r="G153" s="231" t="s">
        <v>232</v>
      </c>
      <c r="H153" s="232">
        <v>4.3280000000000003</v>
      </c>
      <c r="I153" s="233"/>
      <c r="J153" s="234">
        <f>ROUND(I153*H153,2)</f>
        <v>0</v>
      </c>
      <c r="K153" s="230" t="s">
        <v>200</v>
      </c>
      <c r="L153" s="45"/>
      <c r="M153" s="235" t="s">
        <v>1</v>
      </c>
      <c r="N153" s="236" t="s">
        <v>40</v>
      </c>
      <c r="O153" s="92"/>
      <c r="P153" s="237">
        <f>O153*H153</f>
        <v>0</v>
      </c>
      <c r="Q153" s="237">
        <v>0</v>
      </c>
      <c r="R153" s="237">
        <f>Q153*H153</f>
        <v>0</v>
      </c>
      <c r="S153" s="237">
        <v>0</v>
      </c>
      <c r="T153" s="238">
        <f>S153*H153</f>
        <v>0</v>
      </c>
      <c r="U153" s="39"/>
      <c r="V153" s="39"/>
      <c r="W153" s="39"/>
      <c r="X153" s="39"/>
      <c r="Y153" s="39"/>
      <c r="Z153" s="39"/>
      <c r="AA153" s="39"/>
      <c r="AB153" s="39"/>
      <c r="AC153" s="39"/>
      <c r="AD153" s="39"/>
      <c r="AE153" s="39"/>
      <c r="AR153" s="239" t="s">
        <v>201</v>
      </c>
      <c r="AT153" s="239" t="s">
        <v>196</v>
      </c>
      <c r="AU153" s="239" t="s">
        <v>84</v>
      </c>
      <c r="AY153" s="18" t="s">
        <v>194</v>
      </c>
      <c r="BE153" s="240">
        <f>IF(N153="základní",J153,0)</f>
        <v>0</v>
      </c>
      <c r="BF153" s="240">
        <f>IF(N153="snížená",J153,0)</f>
        <v>0</v>
      </c>
      <c r="BG153" s="240">
        <f>IF(N153="zákl. přenesená",J153,0)</f>
        <v>0</v>
      </c>
      <c r="BH153" s="240">
        <f>IF(N153="sníž. přenesená",J153,0)</f>
        <v>0</v>
      </c>
      <c r="BI153" s="240">
        <f>IF(N153="nulová",J153,0)</f>
        <v>0</v>
      </c>
      <c r="BJ153" s="18" t="s">
        <v>82</v>
      </c>
      <c r="BK153" s="240">
        <f>ROUND(I153*H153,2)</f>
        <v>0</v>
      </c>
      <c r="BL153" s="18" t="s">
        <v>201</v>
      </c>
      <c r="BM153" s="239" t="s">
        <v>3092</v>
      </c>
    </row>
    <row r="154" s="12" customFormat="1" ht="22.8" customHeight="1">
      <c r="A154" s="12"/>
      <c r="B154" s="212"/>
      <c r="C154" s="213"/>
      <c r="D154" s="214" t="s">
        <v>74</v>
      </c>
      <c r="E154" s="226" t="s">
        <v>636</v>
      </c>
      <c r="F154" s="226" t="s">
        <v>637</v>
      </c>
      <c r="G154" s="213"/>
      <c r="H154" s="213"/>
      <c r="I154" s="216"/>
      <c r="J154" s="227">
        <f>BK154</f>
        <v>0</v>
      </c>
      <c r="K154" s="213"/>
      <c r="L154" s="218"/>
      <c r="M154" s="219"/>
      <c r="N154" s="220"/>
      <c r="O154" s="220"/>
      <c r="P154" s="221">
        <f>P155</f>
        <v>0</v>
      </c>
      <c r="Q154" s="220"/>
      <c r="R154" s="221">
        <f>R155</f>
        <v>0</v>
      </c>
      <c r="S154" s="220"/>
      <c r="T154" s="222">
        <f>T155</f>
        <v>0</v>
      </c>
      <c r="U154" s="12"/>
      <c r="V154" s="12"/>
      <c r="W154" s="12"/>
      <c r="X154" s="12"/>
      <c r="Y154" s="12"/>
      <c r="Z154" s="12"/>
      <c r="AA154" s="12"/>
      <c r="AB154" s="12"/>
      <c r="AC154" s="12"/>
      <c r="AD154" s="12"/>
      <c r="AE154" s="12"/>
      <c r="AR154" s="223" t="s">
        <v>82</v>
      </c>
      <c r="AT154" s="224" t="s">
        <v>74</v>
      </c>
      <c r="AU154" s="224" t="s">
        <v>82</v>
      </c>
      <c r="AY154" s="223" t="s">
        <v>194</v>
      </c>
      <c r="BK154" s="225">
        <f>BK155</f>
        <v>0</v>
      </c>
    </row>
    <row r="155" s="2" customFormat="1" ht="24.15" customHeight="1">
      <c r="A155" s="39"/>
      <c r="B155" s="40"/>
      <c r="C155" s="228" t="s">
        <v>243</v>
      </c>
      <c r="D155" s="228" t="s">
        <v>196</v>
      </c>
      <c r="E155" s="229" t="s">
        <v>3004</v>
      </c>
      <c r="F155" s="230" t="s">
        <v>3005</v>
      </c>
      <c r="G155" s="231" t="s">
        <v>232</v>
      </c>
      <c r="H155" s="232">
        <v>0.84199999999999997</v>
      </c>
      <c r="I155" s="233"/>
      <c r="J155" s="234">
        <f>ROUND(I155*H155,2)</f>
        <v>0</v>
      </c>
      <c r="K155" s="230" t="s">
        <v>200</v>
      </c>
      <c r="L155" s="45"/>
      <c r="M155" s="235" t="s">
        <v>1</v>
      </c>
      <c r="N155" s="236" t="s">
        <v>40</v>
      </c>
      <c r="O155" s="92"/>
      <c r="P155" s="237">
        <f>O155*H155</f>
        <v>0</v>
      </c>
      <c r="Q155" s="237">
        <v>0</v>
      </c>
      <c r="R155" s="237">
        <f>Q155*H155</f>
        <v>0</v>
      </c>
      <c r="S155" s="237">
        <v>0</v>
      </c>
      <c r="T155" s="238">
        <f>S155*H155</f>
        <v>0</v>
      </c>
      <c r="U155" s="39"/>
      <c r="V155" s="39"/>
      <c r="W155" s="39"/>
      <c r="X155" s="39"/>
      <c r="Y155" s="39"/>
      <c r="Z155" s="39"/>
      <c r="AA155" s="39"/>
      <c r="AB155" s="39"/>
      <c r="AC155" s="39"/>
      <c r="AD155" s="39"/>
      <c r="AE155" s="39"/>
      <c r="AR155" s="239" t="s">
        <v>201</v>
      </c>
      <c r="AT155" s="239" t="s">
        <v>196</v>
      </c>
      <c r="AU155" s="239" t="s">
        <v>84</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3093</v>
      </c>
    </row>
    <row r="156" s="12" customFormat="1" ht="25.92" customHeight="1">
      <c r="A156" s="12"/>
      <c r="B156" s="212"/>
      <c r="C156" s="213"/>
      <c r="D156" s="214" t="s">
        <v>74</v>
      </c>
      <c r="E156" s="215" t="s">
        <v>643</v>
      </c>
      <c r="F156" s="215" t="s">
        <v>644</v>
      </c>
      <c r="G156" s="213"/>
      <c r="H156" s="213"/>
      <c r="I156" s="216"/>
      <c r="J156" s="217">
        <f>BK156</f>
        <v>0</v>
      </c>
      <c r="K156" s="213"/>
      <c r="L156" s="218"/>
      <c r="M156" s="219"/>
      <c r="N156" s="220"/>
      <c r="O156" s="220"/>
      <c r="P156" s="221">
        <f>P157+P159+P161</f>
        <v>0</v>
      </c>
      <c r="Q156" s="220"/>
      <c r="R156" s="221">
        <f>R157+R159+R161</f>
        <v>0</v>
      </c>
      <c r="S156" s="220"/>
      <c r="T156" s="222">
        <f>T157+T159+T161</f>
        <v>3.4504947500000003</v>
      </c>
      <c r="U156" s="12"/>
      <c r="V156" s="12"/>
      <c r="W156" s="12"/>
      <c r="X156" s="12"/>
      <c r="Y156" s="12"/>
      <c r="Z156" s="12"/>
      <c r="AA156" s="12"/>
      <c r="AB156" s="12"/>
      <c r="AC156" s="12"/>
      <c r="AD156" s="12"/>
      <c r="AE156" s="12"/>
      <c r="AR156" s="223" t="s">
        <v>84</v>
      </c>
      <c r="AT156" s="224" t="s">
        <v>74</v>
      </c>
      <c r="AU156" s="224" t="s">
        <v>75</v>
      </c>
      <c r="AY156" s="223" t="s">
        <v>194</v>
      </c>
      <c r="BK156" s="225">
        <f>BK157+BK159+BK161</f>
        <v>0</v>
      </c>
    </row>
    <row r="157" s="12" customFormat="1" ht="22.8" customHeight="1">
      <c r="A157" s="12"/>
      <c r="B157" s="212"/>
      <c r="C157" s="213"/>
      <c r="D157" s="214" t="s">
        <v>74</v>
      </c>
      <c r="E157" s="226" t="s">
        <v>767</v>
      </c>
      <c r="F157" s="226" t="s">
        <v>3007</v>
      </c>
      <c r="G157" s="213"/>
      <c r="H157" s="213"/>
      <c r="I157" s="216"/>
      <c r="J157" s="227">
        <f>BK157</f>
        <v>0</v>
      </c>
      <c r="K157" s="213"/>
      <c r="L157" s="218"/>
      <c r="M157" s="219"/>
      <c r="N157" s="220"/>
      <c r="O157" s="220"/>
      <c r="P157" s="221">
        <f>P158</f>
        <v>0</v>
      </c>
      <c r="Q157" s="220"/>
      <c r="R157" s="221">
        <f>R158</f>
        <v>0</v>
      </c>
      <c r="S157" s="220"/>
      <c r="T157" s="222">
        <f>T158</f>
        <v>0</v>
      </c>
      <c r="U157" s="12"/>
      <c r="V157" s="12"/>
      <c r="W157" s="12"/>
      <c r="X157" s="12"/>
      <c r="Y157" s="12"/>
      <c r="Z157" s="12"/>
      <c r="AA157" s="12"/>
      <c r="AB157" s="12"/>
      <c r="AC157" s="12"/>
      <c r="AD157" s="12"/>
      <c r="AE157" s="12"/>
      <c r="AR157" s="223" t="s">
        <v>84</v>
      </c>
      <c r="AT157" s="224" t="s">
        <v>74</v>
      </c>
      <c r="AU157" s="224" t="s">
        <v>82</v>
      </c>
      <c r="AY157" s="223" t="s">
        <v>194</v>
      </c>
      <c r="BK157" s="225">
        <f>BK158</f>
        <v>0</v>
      </c>
    </row>
    <row r="158" s="2" customFormat="1" ht="24.15" customHeight="1">
      <c r="A158" s="39"/>
      <c r="B158" s="40"/>
      <c r="C158" s="228" t="s">
        <v>249</v>
      </c>
      <c r="D158" s="228" t="s">
        <v>196</v>
      </c>
      <c r="E158" s="229" t="s">
        <v>3094</v>
      </c>
      <c r="F158" s="230" t="s">
        <v>3095</v>
      </c>
      <c r="G158" s="231" t="s">
        <v>1251</v>
      </c>
      <c r="H158" s="232">
        <v>1</v>
      </c>
      <c r="I158" s="233"/>
      <c r="J158" s="234">
        <f>ROUND(I158*H158,2)</f>
        <v>0</v>
      </c>
      <c r="K158" s="230" t="s">
        <v>1</v>
      </c>
      <c r="L158" s="45"/>
      <c r="M158" s="235" t="s">
        <v>1</v>
      </c>
      <c r="N158" s="236"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282</v>
      </c>
      <c r="AT158" s="239" t="s">
        <v>196</v>
      </c>
      <c r="AU158" s="239" t="s">
        <v>84</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282</v>
      </c>
      <c r="BM158" s="239" t="s">
        <v>3096</v>
      </c>
    </row>
    <row r="159" s="12" customFormat="1" ht="22.8" customHeight="1">
      <c r="A159" s="12"/>
      <c r="B159" s="212"/>
      <c r="C159" s="213"/>
      <c r="D159" s="214" t="s">
        <v>74</v>
      </c>
      <c r="E159" s="226" t="s">
        <v>3011</v>
      </c>
      <c r="F159" s="226" t="s">
        <v>3012</v>
      </c>
      <c r="G159" s="213"/>
      <c r="H159" s="213"/>
      <c r="I159" s="216"/>
      <c r="J159" s="227">
        <f>BK159</f>
        <v>0</v>
      </c>
      <c r="K159" s="213"/>
      <c r="L159" s="218"/>
      <c r="M159" s="219"/>
      <c r="N159" s="220"/>
      <c r="O159" s="220"/>
      <c r="P159" s="221">
        <f>P160</f>
        <v>0</v>
      </c>
      <c r="Q159" s="220"/>
      <c r="R159" s="221">
        <f>R160</f>
        <v>0</v>
      </c>
      <c r="S159" s="220"/>
      <c r="T159" s="222">
        <f>T160</f>
        <v>0</v>
      </c>
      <c r="U159" s="12"/>
      <c r="V159" s="12"/>
      <c r="W159" s="12"/>
      <c r="X159" s="12"/>
      <c r="Y159" s="12"/>
      <c r="Z159" s="12"/>
      <c r="AA159" s="12"/>
      <c r="AB159" s="12"/>
      <c r="AC159" s="12"/>
      <c r="AD159" s="12"/>
      <c r="AE159" s="12"/>
      <c r="AR159" s="223" t="s">
        <v>84</v>
      </c>
      <c r="AT159" s="224" t="s">
        <v>74</v>
      </c>
      <c r="AU159" s="224" t="s">
        <v>82</v>
      </c>
      <c r="AY159" s="223" t="s">
        <v>194</v>
      </c>
      <c r="BK159" s="225">
        <f>BK160</f>
        <v>0</v>
      </c>
    </row>
    <row r="160" s="2" customFormat="1" ht="24.15" customHeight="1">
      <c r="A160" s="39"/>
      <c r="B160" s="40"/>
      <c r="C160" s="228" t="s">
        <v>256</v>
      </c>
      <c r="D160" s="228" t="s">
        <v>196</v>
      </c>
      <c r="E160" s="229" t="s">
        <v>3097</v>
      </c>
      <c r="F160" s="230" t="s">
        <v>3098</v>
      </c>
      <c r="G160" s="231" t="s">
        <v>1251</v>
      </c>
      <c r="H160" s="232">
        <v>1</v>
      </c>
      <c r="I160" s="233"/>
      <c r="J160" s="234">
        <f>ROUND(I160*H160,2)</f>
        <v>0</v>
      </c>
      <c r="K160" s="230" t="s">
        <v>1</v>
      </c>
      <c r="L160" s="45"/>
      <c r="M160" s="235" t="s">
        <v>1</v>
      </c>
      <c r="N160" s="236" t="s">
        <v>40</v>
      </c>
      <c r="O160" s="92"/>
      <c r="P160" s="237">
        <f>O160*H160</f>
        <v>0</v>
      </c>
      <c r="Q160" s="237">
        <v>0</v>
      </c>
      <c r="R160" s="237">
        <f>Q160*H160</f>
        <v>0</v>
      </c>
      <c r="S160" s="237">
        <v>0</v>
      </c>
      <c r="T160" s="238">
        <f>S160*H160</f>
        <v>0</v>
      </c>
      <c r="U160" s="39"/>
      <c r="V160" s="39"/>
      <c r="W160" s="39"/>
      <c r="X160" s="39"/>
      <c r="Y160" s="39"/>
      <c r="Z160" s="39"/>
      <c r="AA160" s="39"/>
      <c r="AB160" s="39"/>
      <c r="AC160" s="39"/>
      <c r="AD160" s="39"/>
      <c r="AE160" s="39"/>
      <c r="AR160" s="239" t="s">
        <v>282</v>
      </c>
      <c r="AT160" s="239" t="s">
        <v>196</v>
      </c>
      <c r="AU160" s="239" t="s">
        <v>84</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282</v>
      </c>
      <c r="BM160" s="239" t="s">
        <v>3099</v>
      </c>
    </row>
    <row r="161" s="12" customFormat="1" ht="22.8" customHeight="1">
      <c r="A161" s="12"/>
      <c r="B161" s="212"/>
      <c r="C161" s="213"/>
      <c r="D161" s="214" t="s">
        <v>74</v>
      </c>
      <c r="E161" s="226" t="s">
        <v>785</v>
      </c>
      <c r="F161" s="226" t="s">
        <v>786</v>
      </c>
      <c r="G161" s="213"/>
      <c r="H161" s="213"/>
      <c r="I161" s="216"/>
      <c r="J161" s="227">
        <f>BK161</f>
        <v>0</v>
      </c>
      <c r="K161" s="213"/>
      <c r="L161" s="218"/>
      <c r="M161" s="219"/>
      <c r="N161" s="220"/>
      <c r="O161" s="220"/>
      <c r="P161" s="221">
        <f>SUM(P162:P169)</f>
        <v>0</v>
      </c>
      <c r="Q161" s="220"/>
      <c r="R161" s="221">
        <f>SUM(R162:R169)</f>
        <v>0</v>
      </c>
      <c r="S161" s="220"/>
      <c r="T161" s="222">
        <f>SUM(T162:T169)</f>
        <v>3.4504947500000003</v>
      </c>
      <c r="U161" s="12"/>
      <c r="V161" s="12"/>
      <c r="W161" s="12"/>
      <c r="X161" s="12"/>
      <c r="Y161" s="12"/>
      <c r="Z161" s="12"/>
      <c r="AA161" s="12"/>
      <c r="AB161" s="12"/>
      <c r="AC161" s="12"/>
      <c r="AD161" s="12"/>
      <c r="AE161" s="12"/>
      <c r="AR161" s="223" t="s">
        <v>84</v>
      </c>
      <c r="AT161" s="224" t="s">
        <v>74</v>
      </c>
      <c r="AU161" s="224" t="s">
        <v>82</v>
      </c>
      <c r="AY161" s="223" t="s">
        <v>194</v>
      </c>
      <c r="BK161" s="225">
        <f>SUM(BK162:BK169)</f>
        <v>0</v>
      </c>
    </row>
    <row r="162" s="2" customFormat="1" ht="24.15" customHeight="1">
      <c r="A162" s="39"/>
      <c r="B162" s="40"/>
      <c r="C162" s="228" t="s">
        <v>263</v>
      </c>
      <c r="D162" s="228" t="s">
        <v>196</v>
      </c>
      <c r="E162" s="229" t="s">
        <v>3100</v>
      </c>
      <c r="F162" s="230" t="s">
        <v>3101</v>
      </c>
      <c r="G162" s="231" t="s">
        <v>252</v>
      </c>
      <c r="H162" s="232">
        <v>108.67700000000001</v>
      </c>
      <c r="I162" s="233"/>
      <c r="J162" s="234">
        <f>ROUND(I162*H162,2)</f>
        <v>0</v>
      </c>
      <c r="K162" s="230" t="s">
        <v>2563</v>
      </c>
      <c r="L162" s="45"/>
      <c r="M162" s="235" t="s">
        <v>1</v>
      </c>
      <c r="N162" s="236" t="s">
        <v>40</v>
      </c>
      <c r="O162" s="92"/>
      <c r="P162" s="237">
        <f>O162*H162</f>
        <v>0</v>
      </c>
      <c r="Q162" s="237">
        <v>0</v>
      </c>
      <c r="R162" s="237">
        <f>Q162*H162</f>
        <v>0</v>
      </c>
      <c r="S162" s="237">
        <v>0.03175</v>
      </c>
      <c r="T162" s="238">
        <f>S162*H162</f>
        <v>3.4504947500000003</v>
      </c>
      <c r="U162" s="39"/>
      <c r="V162" s="39"/>
      <c r="W162" s="39"/>
      <c r="X162" s="39"/>
      <c r="Y162" s="39"/>
      <c r="Z162" s="39"/>
      <c r="AA162" s="39"/>
      <c r="AB162" s="39"/>
      <c r="AC162" s="39"/>
      <c r="AD162" s="39"/>
      <c r="AE162" s="39"/>
      <c r="AR162" s="239" t="s">
        <v>282</v>
      </c>
      <c r="AT162" s="239" t="s">
        <v>196</v>
      </c>
      <c r="AU162" s="239" t="s">
        <v>84</v>
      </c>
      <c r="AY162" s="18" t="s">
        <v>194</v>
      </c>
      <c r="BE162" s="240">
        <f>IF(N162="základní",J162,0)</f>
        <v>0</v>
      </c>
      <c r="BF162" s="240">
        <f>IF(N162="snížená",J162,0)</f>
        <v>0</v>
      </c>
      <c r="BG162" s="240">
        <f>IF(N162="zákl. přenesená",J162,0)</f>
        <v>0</v>
      </c>
      <c r="BH162" s="240">
        <f>IF(N162="sníž. přenesená",J162,0)</f>
        <v>0</v>
      </c>
      <c r="BI162" s="240">
        <f>IF(N162="nulová",J162,0)</f>
        <v>0</v>
      </c>
      <c r="BJ162" s="18" t="s">
        <v>82</v>
      </c>
      <c r="BK162" s="240">
        <f>ROUND(I162*H162,2)</f>
        <v>0</v>
      </c>
      <c r="BL162" s="18" t="s">
        <v>282</v>
      </c>
      <c r="BM162" s="239" t="s">
        <v>3102</v>
      </c>
    </row>
    <row r="163" s="13" customFormat="1">
      <c r="A163" s="13"/>
      <c r="B163" s="241"/>
      <c r="C163" s="242"/>
      <c r="D163" s="243" t="s">
        <v>203</v>
      </c>
      <c r="E163" s="244" t="s">
        <v>1</v>
      </c>
      <c r="F163" s="245" t="s">
        <v>3019</v>
      </c>
      <c r="G163" s="242"/>
      <c r="H163" s="244" t="s">
        <v>1</v>
      </c>
      <c r="I163" s="246"/>
      <c r="J163" s="242"/>
      <c r="K163" s="242"/>
      <c r="L163" s="247"/>
      <c r="M163" s="248"/>
      <c r="N163" s="249"/>
      <c r="O163" s="249"/>
      <c r="P163" s="249"/>
      <c r="Q163" s="249"/>
      <c r="R163" s="249"/>
      <c r="S163" s="249"/>
      <c r="T163" s="250"/>
      <c r="U163" s="13"/>
      <c r="V163" s="13"/>
      <c r="W163" s="13"/>
      <c r="X163" s="13"/>
      <c r="Y163" s="13"/>
      <c r="Z163" s="13"/>
      <c r="AA163" s="13"/>
      <c r="AB163" s="13"/>
      <c r="AC163" s="13"/>
      <c r="AD163" s="13"/>
      <c r="AE163" s="13"/>
      <c r="AT163" s="251" t="s">
        <v>203</v>
      </c>
      <c r="AU163" s="251" t="s">
        <v>84</v>
      </c>
      <c r="AV163" s="13" t="s">
        <v>82</v>
      </c>
      <c r="AW163" s="13" t="s">
        <v>32</v>
      </c>
      <c r="AX163" s="13" t="s">
        <v>75</v>
      </c>
      <c r="AY163" s="251" t="s">
        <v>194</v>
      </c>
    </row>
    <row r="164" s="14" customFormat="1">
      <c r="A164" s="14"/>
      <c r="B164" s="252"/>
      <c r="C164" s="253"/>
      <c r="D164" s="243" t="s">
        <v>203</v>
      </c>
      <c r="E164" s="254" t="s">
        <v>1</v>
      </c>
      <c r="F164" s="255" t="s">
        <v>3020</v>
      </c>
      <c r="G164" s="253"/>
      <c r="H164" s="256">
        <v>121.512</v>
      </c>
      <c r="I164" s="257"/>
      <c r="J164" s="253"/>
      <c r="K164" s="253"/>
      <c r="L164" s="258"/>
      <c r="M164" s="259"/>
      <c r="N164" s="260"/>
      <c r="O164" s="260"/>
      <c r="P164" s="260"/>
      <c r="Q164" s="260"/>
      <c r="R164" s="260"/>
      <c r="S164" s="260"/>
      <c r="T164" s="261"/>
      <c r="U164" s="14"/>
      <c r="V164" s="14"/>
      <c r="W164" s="14"/>
      <c r="X164" s="14"/>
      <c r="Y164" s="14"/>
      <c r="Z164" s="14"/>
      <c r="AA164" s="14"/>
      <c r="AB164" s="14"/>
      <c r="AC164" s="14"/>
      <c r="AD164" s="14"/>
      <c r="AE164" s="14"/>
      <c r="AT164" s="262" t="s">
        <v>203</v>
      </c>
      <c r="AU164" s="262" t="s">
        <v>84</v>
      </c>
      <c r="AV164" s="14" t="s">
        <v>84</v>
      </c>
      <c r="AW164" s="14" t="s">
        <v>32</v>
      </c>
      <c r="AX164" s="14" t="s">
        <v>75</v>
      </c>
      <c r="AY164" s="262" t="s">
        <v>194</v>
      </c>
    </row>
    <row r="165" s="14" customFormat="1">
      <c r="A165" s="14"/>
      <c r="B165" s="252"/>
      <c r="C165" s="253"/>
      <c r="D165" s="243" t="s">
        <v>203</v>
      </c>
      <c r="E165" s="254" t="s">
        <v>1</v>
      </c>
      <c r="F165" s="255" t="s">
        <v>3021</v>
      </c>
      <c r="G165" s="253"/>
      <c r="H165" s="256">
        <v>-2.25</v>
      </c>
      <c r="I165" s="257"/>
      <c r="J165" s="253"/>
      <c r="K165" s="253"/>
      <c r="L165" s="258"/>
      <c r="M165" s="259"/>
      <c r="N165" s="260"/>
      <c r="O165" s="260"/>
      <c r="P165" s="260"/>
      <c r="Q165" s="260"/>
      <c r="R165" s="260"/>
      <c r="S165" s="260"/>
      <c r="T165" s="261"/>
      <c r="U165" s="14"/>
      <c r="V165" s="14"/>
      <c r="W165" s="14"/>
      <c r="X165" s="14"/>
      <c r="Y165" s="14"/>
      <c r="Z165" s="14"/>
      <c r="AA165" s="14"/>
      <c r="AB165" s="14"/>
      <c r="AC165" s="14"/>
      <c r="AD165" s="14"/>
      <c r="AE165" s="14"/>
      <c r="AT165" s="262" t="s">
        <v>203</v>
      </c>
      <c r="AU165" s="262" t="s">
        <v>84</v>
      </c>
      <c r="AV165" s="14" t="s">
        <v>84</v>
      </c>
      <c r="AW165" s="14" t="s">
        <v>32</v>
      </c>
      <c r="AX165" s="14" t="s">
        <v>75</v>
      </c>
      <c r="AY165" s="262" t="s">
        <v>194</v>
      </c>
    </row>
    <row r="166" s="14" customFormat="1">
      <c r="A166" s="14"/>
      <c r="B166" s="252"/>
      <c r="C166" s="253"/>
      <c r="D166" s="243" t="s">
        <v>203</v>
      </c>
      <c r="E166" s="254" t="s">
        <v>1</v>
      </c>
      <c r="F166" s="255" t="s">
        <v>3022</v>
      </c>
      <c r="G166" s="253"/>
      <c r="H166" s="256">
        <v>-3.6000000000000001</v>
      </c>
      <c r="I166" s="257"/>
      <c r="J166" s="253"/>
      <c r="K166" s="253"/>
      <c r="L166" s="258"/>
      <c r="M166" s="259"/>
      <c r="N166" s="260"/>
      <c r="O166" s="260"/>
      <c r="P166" s="260"/>
      <c r="Q166" s="260"/>
      <c r="R166" s="260"/>
      <c r="S166" s="260"/>
      <c r="T166" s="261"/>
      <c r="U166" s="14"/>
      <c r="V166" s="14"/>
      <c r="W166" s="14"/>
      <c r="X166" s="14"/>
      <c r="Y166" s="14"/>
      <c r="Z166" s="14"/>
      <c r="AA166" s="14"/>
      <c r="AB166" s="14"/>
      <c r="AC166" s="14"/>
      <c r="AD166" s="14"/>
      <c r="AE166" s="14"/>
      <c r="AT166" s="262" t="s">
        <v>203</v>
      </c>
      <c r="AU166" s="262" t="s">
        <v>84</v>
      </c>
      <c r="AV166" s="14" t="s">
        <v>84</v>
      </c>
      <c r="AW166" s="14" t="s">
        <v>32</v>
      </c>
      <c r="AX166" s="14" t="s">
        <v>75</v>
      </c>
      <c r="AY166" s="262" t="s">
        <v>194</v>
      </c>
    </row>
    <row r="167" s="14" customFormat="1">
      <c r="A167" s="14"/>
      <c r="B167" s="252"/>
      <c r="C167" s="253"/>
      <c r="D167" s="243" t="s">
        <v>203</v>
      </c>
      <c r="E167" s="254" t="s">
        <v>1</v>
      </c>
      <c r="F167" s="255" t="s">
        <v>3023</v>
      </c>
      <c r="G167" s="253"/>
      <c r="H167" s="256">
        <v>-2.585</v>
      </c>
      <c r="I167" s="257"/>
      <c r="J167" s="253"/>
      <c r="K167" s="253"/>
      <c r="L167" s="258"/>
      <c r="M167" s="259"/>
      <c r="N167" s="260"/>
      <c r="O167" s="260"/>
      <c r="P167" s="260"/>
      <c r="Q167" s="260"/>
      <c r="R167" s="260"/>
      <c r="S167" s="260"/>
      <c r="T167" s="261"/>
      <c r="U167" s="14"/>
      <c r="V167" s="14"/>
      <c r="W167" s="14"/>
      <c r="X167" s="14"/>
      <c r="Y167" s="14"/>
      <c r="Z167" s="14"/>
      <c r="AA167" s="14"/>
      <c r="AB167" s="14"/>
      <c r="AC167" s="14"/>
      <c r="AD167" s="14"/>
      <c r="AE167" s="14"/>
      <c r="AT167" s="262" t="s">
        <v>203</v>
      </c>
      <c r="AU167" s="262" t="s">
        <v>84</v>
      </c>
      <c r="AV167" s="14" t="s">
        <v>84</v>
      </c>
      <c r="AW167" s="14" t="s">
        <v>32</v>
      </c>
      <c r="AX167" s="14" t="s">
        <v>75</v>
      </c>
      <c r="AY167" s="262" t="s">
        <v>194</v>
      </c>
    </row>
    <row r="168" s="14" customFormat="1">
      <c r="A168" s="14"/>
      <c r="B168" s="252"/>
      <c r="C168" s="253"/>
      <c r="D168" s="243" t="s">
        <v>203</v>
      </c>
      <c r="E168" s="254" t="s">
        <v>1</v>
      </c>
      <c r="F168" s="255" t="s">
        <v>3024</v>
      </c>
      <c r="G168" s="253"/>
      <c r="H168" s="256">
        <v>-4.4000000000000004</v>
      </c>
      <c r="I168" s="257"/>
      <c r="J168" s="253"/>
      <c r="K168" s="253"/>
      <c r="L168" s="258"/>
      <c r="M168" s="259"/>
      <c r="N168" s="260"/>
      <c r="O168" s="260"/>
      <c r="P168" s="260"/>
      <c r="Q168" s="260"/>
      <c r="R168" s="260"/>
      <c r="S168" s="260"/>
      <c r="T168" s="261"/>
      <c r="U168" s="14"/>
      <c r="V168" s="14"/>
      <c r="W168" s="14"/>
      <c r="X168" s="14"/>
      <c r="Y168" s="14"/>
      <c r="Z168" s="14"/>
      <c r="AA168" s="14"/>
      <c r="AB168" s="14"/>
      <c r="AC168" s="14"/>
      <c r="AD168" s="14"/>
      <c r="AE168" s="14"/>
      <c r="AT168" s="262" t="s">
        <v>203</v>
      </c>
      <c r="AU168" s="262" t="s">
        <v>84</v>
      </c>
      <c r="AV168" s="14" t="s">
        <v>84</v>
      </c>
      <c r="AW168" s="14" t="s">
        <v>32</v>
      </c>
      <c r="AX168" s="14" t="s">
        <v>75</v>
      </c>
      <c r="AY168" s="262" t="s">
        <v>194</v>
      </c>
    </row>
    <row r="169" s="16" customFormat="1">
      <c r="A169" s="16"/>
      <c r="B169" s="274"/>
      <c r="C169" s="275"/>
      <c r="D169" s="243" t="s">
        <v>203</v>
      </c>
      <c r="E169" s="276" t="s">
        <v>1</v>
      </c>
      <c r="F169" s="277" t="s">
        <v>214</v>
      </c>
      <c r="G169" s="275"/>
      <c r="H169" s="278">
        <v>108.67700000000001</v>
      </c>
      <c r="I169" s="279"/>
      <c r="J169" s="275"/>
      <c r="K169" s="275"/>
      <c r="L169" s="280"/>
      <c r="M169" s="308"/>
      <c r="N169" s="309"/>
      <c r="O169" s="309"/>
      <c r="P169" s="309"/>
      <c r="Q169" s="309"/>
      <c r="R169" s="309"/>
      <c r="S169" s="309"/>
      <c r="T169" s="310"/>
      <c r="U169" s="16"/>
      <c r="V169" s="16"/>
      <c r="W169" s="16"/>
      <c r="X169" s="16"/>
      <c r="Y169" s="16"/>
      <c r="Z169" s="16"/>
      <c r="AA169" s="16"/>
      <c r="AB169" s="16"/>
      <c r="AC169" s="16"/>
      <c r="AD169" s="16"/>
      <c r="AE169" s="16"/>
      <c r="AT169" s="284" t="s">
        <v>203</v>
      </c>
      <c r="AU169" s="284" t="s">
        <v>84</v>
      </c>
      <c r="AV169" s="16" t="s">
        <v>201</v>
      </c>
      <c r="AW169" s="16" t="s">
        <v>32</v>
      </c>
      <c r="AX169" s="16" t="s">
        <v>82</v>
      </c>
      <c r="AY169" s="284" t="s">
        <v>194</v>
      </c>
    </row>
    <row r="170" s="2" customFormat="1" ht="6.96" customHeight="1">
      <c r="A170" s="39"/>
      <c r="B170" s="67"/>
      <c r="C170" s="68"/>
      <c r="D170" s="68"/>
      <c r="E170" s="68"/>
      <c r="F170" s="68"/>
      <c r="G170" s="68"/>
      <c r="H170" s="68"/>
      <c r="I170" s="68"/>
      <c r="J170" s="68"/>
      <c r="K170" s="68"/>
      <c r="L170" s="45"/>
      <c r="M170" s="39"/>
      <c r="O170" s="39"/>
      <c r="P170" s="39"/>
      <c r="Q170" s="39"/>
      <c r="R170" s="39"/>
      <c r="S170" s="39"/>
      <c r="T170" s="39"/>
      <c r="U170" s="39"/>
      <c r="V170" s="39"/>
      <c r="W170" s="39"/>
      <c r="X170" s="39"/>
      <c r="Y170" s="39"/>
      <c r="Z170" s="39"/>
      <c r="AA170" s="39"/>
      <c r="AB170" s="39"/>
      <c r="AC170" s="39"/>
      <c r="AD170" s="39"/>
      <c r="AE170" s="39"/>
    </row>
  </sheetData>
  <sheetProtection sheet="1" autoFilter="0" formatColumns="0" formatRows="0" objects="1" scenarios="1" spinCount="100000" saltValue="ab2te8wGelo/ZopXWuVuqwe+9QVJNKLZj9kdroFvt+ytIM//p4m52DetKUk83IQ7shabQUTI4vDB/fJW12g7hg==" hashValue="S2XTVSLbjQXIS5gt0GnSBL64CHrDhiMdiu0e7XAjxp0aGNRup6YuEYWwo85EfvwPiAHCiCNYzc7Pi91AIcXHxQ==" algorithmName="SHA-512" password="CC35"/>
  <autoFilter ref="C129:K169"/>
  <mergeCells count="12">
    <mergeCell ref="E7:H7"/>
    <mergeCell ref="E9:H9"/>
    <mergeCell ref="E11:H11"/>
    <mergeCell ref="E20:H20"/>
    <mergeCell ref="E29:H29"/>
    <mergeCell ref="E85:H85"/>
    <mergeCell ref="E87:H87"/>
    <mergeCell ref="E89:H89"/>
    <mergeCell ref="E118:H118"/>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8"/>
      <c r="C3" s="149"/>
      <c r="D3" s="149"/>
      <c r="E3" s="149"/>
      <c r="F3" s="149"/>
      <c r="G3" s="149"/>
      <c r="H3" s="21"/>
    </row>
    <row r="4" s="1" customFormat="1" ht="24.96" customHeight="1">
      <c r="B4" s="21"/>
      <c r="C4" s="150" t="s">
        <v>3103</v>
      </c>
      <c r="H4" s="21"/>
    </row>
    <row r="5" s="1" customFormat="1" ht="12" customHeight="1">
      <c r="B5" s="21"/>
      <c r="C5" s="311" t="s">
        <v>13</v>
      </c>
      <c r="D5" s="158" t="s">
        <v>14</v>
      </c>
      <c r="E5" s="1"/>
      <c r="F5" s="1"/>
      <c r="H5" s="21"/>
    </row>
    <row r="6" s="1" customFormat="1" ht="36.96" customHeight="1">
      <c r="B6" s="21"/>
      <c r="C6" s="312" t="s">
        <v>16</v>
      </c>
      <c r="D6" s="313" t="s">
        <v>17</v>
      </c>
      <c r="E6" s="1"/>
      <c r="F6" s="1"/>
      <c r="H6" s="21"/>
    </row>
    <row r="7" s="1" customFormat="1" ht="16.5" customHeight="1">
      <c r="B7" s="21"/>
      <c r="C7" s="152" t="s">
        <v>22</v>
      </c>
      <c r="D7" s="155" t="str">
        <f>'Rekapitulace stavby'!AN8</f>
        <v>3. 2. 2025</v>
      </c>
      <c r="H7" s="21"/>
    </row>
    <row r="8" s="2" customFormat="1" ht="10.8" customHeight="1">
      <c r="A8" s="39"/>
      <c r="B8" s="45"/>
      <c r="C8" s="39"/>
      <c r="D8" s="39"/>
      <c r="E8" s="39"/>
      <c r="F8" s="39"/>
      <c r="G8" s="39"/>
      <c r="H8" s="45"/>
    </row>
    <row r="9" s="11" customFormat="1" ht="29.28" customHeight="1">
      <c r="A9" s="201"/>
      <c r="B9" s="314"/>
      <c r="C9" s="315" t="s">
        <v>56</v>
      </c>
      <c r="D9" s="316" t="s">
        <v>57</v>
      </c>
      <c r="E9" s="316" t="s">
        <v>181</v>
      </c>
      <c r="F9" s="317" t="s">
        <v>3104</v>
      </c>
      <c r="G9" s="201"/>
      <c r="H9" s="314"/>
    </row>
    <row r="10" s="2" customFormat="1" ht="26.4" customHeight="1">
      <c r="A10" s="39"/>
      <c r="B10" s="45"/>
      <c r="C10" s="318" t="s">
        <v>3105</v>
      </c>
      <c r="D10" s="318" t="s">
        <v>87</v>
      </c>
      <c r="E10" s="39"/>
      <c r="F10" s="39"/>
      <c r="G10" s="39"/>
      <c r="H10" s="45"/>
    </row>
    <row r="11" s="2" customFormat="1" ht="16.8" customHeight="1">
      <c r="A11" s="39"/>
      <c r="B11" s="45"/>
      <c r="C11" s="319" t="s">
        <v>134</v>
      </c>
      <c r="D11" s="320" t="s">
        <v>1</v>
      </c>
      <c r="E11" s="321" t="s">
        <v>1</v>
      </c>
      <c r="F11" s="322">
        <v>358.43799999999999</v>
      </c>
      <c r="G11" s="39"/>
      <c r="H11" s="45"/>
    </row>
    <row r="12" s="2" customFormat="1" ht="16.8" customHeight="1">
      <c r="A12" s="39"/>
      <c r="B12" s="45"/>
      <c r="C12" s="323" t="s">
        <v>1</v>
      </c>
      <c r="D12" s="323" t="s">
        <v>261</v>
      </c>
      <c r="E12" s="18" t="s">
        <v>1</v>
      </c>
      <c r="F12" s="324">
        <v>0</v>
      </c>
      <c r="G12" s="39"/>
      <c r="H12" s="45"/>
    </row>
    <row r="13" s="2" customFormat="1" ht="16.8" customHeight="1">
      <c r="A13" s="39"/>
      <c r="B13" s="45"/>
      <c r="C13" s="323" t="s">
        <v>1</v>
      </c>
      <c r="D13" s="323" t="s">
        <v>734</v>
      </c>
      <c r="E13" s="18" t="s">
        <v>1</v>
      </c>
      <c r="F13" s="324">
        <v>3.3079999999999998</v>
      </c>
      <c r="G13" s="39"/>
      <c r="H13" s="45"/>
    </row>
    <row r="14" s="2" customFormat="1" ht="16.8" customHeight="1">
      <c r="A14" s="39"/>
      <c r="B14" s="45"/>
      <c r="C14" s="323" t="s">
        <v>1</v>
      </c>
      <c r="D14" s="323" t="s">
        <v>928</v>
      </c>
      <c r="E14" s="18" t="s">
        <v>1</v>
      </c>
      <c r="F14" s="324">
        <v>177.77000000000001</v>
      </c>
      <c r="G14" s="39"/>
      <c r="H14" s="45"/>
    </row>
    <row r="15" s="2" customFormat="1" ht="16.8" customHeight="1">
      <c r="A15" s="39"/>
      <c r="B15" s="45"/>
      <c r="C15" s="323" t="s">
        <v>1</v>
      </c>
      <c r="D15" s="323" t="s">
        <v>929</v>
      </c>
      <c r="E15" s="18" t="s">
        <v>1</v>
      </c>
      <c r="F15" s="324">
        <v>171.63999999999999</v>
      </c>
      <c r="G15" s="39"/>
      <c r="H15" s="45"/>
    </row>
    <row r="16" s="2" customFormat="1" ht="16.8" customHeight="1">
      <c r="A16" s="39"/>
      <c r="B16" s="45"/>
      <c r="C16" s="323" t="s">
        <v>1</v>
      </c>
      <c r="D16" s="323" t="s">
        <v>474</v>
      </c>
      <c r="E16" s="18" t="s">
        <v>1</v>
      </c>
      <c r="F16" s="324">
        <v>5.7199999999999998</v>
      </c>
      <c r="G16" s="39"/>
      <c r="H16" s="45"/>
    </row>
    <row r="17" s="2" customFormat="1" ht="16.8" customHeight="1">
      <c r="A17" s="39"/>
      <c r="B17" s="45"/>
      <c r="C17" s="323" t="s">
        <v>134</v>
      </c>
      <c r="D17" s="323" t="s">
        <v>214</v>
      </c>
      <c r="E17" s="18" t="s">
        <v>1</v>
      </c>
      <c r="F17" s="324">
        <v>358.43799999999999</v>
      </c>
      <c r="G17" s="39"/>
      <c r="H17" s="45"/>
    </row>
    <row r="18" s="2" customFormat="1" ht="16.8" customHeight="1">
      <c r="A18" s="39"/>
      <c r="B18" s="45"/>
      <c r="C18" s="325" t="s">
        <v>3106</v>
      </c>
      <c r="D18" s="39"/>
      <c r="E18" s="39"/>
      <c r="F18" s="39"/>
      <c r="G18" s="39"/>
      <c r="H18" s="45"/>
    </row>
    <row r="19" s="2" customFormat="1" ht="16.8" customHeight="1">
      <c r="A19" s="39"/>
      <c r="B19" s="45"/>
      <c r="C19" s="323" t="s">
        <v>925</v>
      </c>
      <c r="D19" s="323" t="s">
        <v>926</v>
      </c>
      <c r="E19" s="18" t="s">
        <v>252</v>
      </c>
      <c r="F19" s="324">
        <v>358.43799999999999</v>
      </c>
      <c r="G19" s="39"/>
      <c r="H19" s="45"/>
    </row>
    <row r="20" s="2" customFormat="1" ht="16.8" customHeight="1">
      <c r="A20" s="39"/>
      <c r="B20" s="45"/>
      <c r="C20" s="323" t="s">
        <v>921</v>
      </c>
      <c r="D20" s="323" t="s">
        <v>922</v>
      </c>
      <c r="E20" s="18" t="s">
        <v>252</v>
      </c>
      <c r="F20" s="324">
        <v>358.43799999999999</v>
      </c>
      <c r="G20" s="39"/>
      <c r="H20" s="45"/>
    </row>
    <row r="21" s="2" customFormat="1" ht="16.8" customHeight="1">
      <c r="A21" s="39"/>
      <c r="B21" s="45"/>
      <c r="C21" s="323" t="s">
        <v>931</v>
      </c>
      <c r="D21" s="323" t="s">
        <v>932</v>
      </c>
      <c r="E21" s="18" t="s">
        <v>252</v>
      </c>
      <c r="F21" s="324">
        <v>358.43799999999999</v>
      </c>
      <c r="G21" s="39"/>
      <c r="H21" s="45"/>
    </row>
    <row r="22" s="2" customFormat="1">
      <c r="A22" s="39"/>
      <c r="B22" s="45"/>
      <c r="C22" s="323" t="s">
        <v>940</v>
      </c>
      <c r="D22" s="323" t="s">
        <v>941</v>
      </c>
      <c r="E22" s="18" t="s">
        <v>252</v>
      </c>
      <c r="F22" s="324">
        <v>358.43799999999999</v>
      </c>
      <c r="G22" s="39"/>
      <c r="H22" s="45"/>
    </row>
    <row r="23" s="2" customFormat="1" ht="16.8" customHeight="1">
      <c r="A23" s="39"/>
      <c r="B23" s="45"/>
      <c r="C23" s="323" t="s">
        <v>949</v>
      </c>
      <c r="D23" s="323" t="s">
        <v>950</v>
      </c>
      <c r="E23" s="18" t="s">
        <v>252</v>
      </c>
      <c r="F23" s="324">
        <v>358.43799999999999</v>
      </c>
      <c r="G23" s="39"/>
      <c r="H23" s="45"/>
    </row>
    <row r="24" s="2" customFormat="1" ht="16.8" customHeight="1">
      <c r="A24" s="39"/>
      <c r="B24" s="45"/>
      <c r="C24" s="319" t="s">
        <v>136</v>
      </c>
      <c r="D24" s="320" t="s">
        <v>1</v>
      </c>
      <c r="E24" s="321" t="s">
        <v>1</v>
      </c>
      <c r="F24" s="322">
        <v>1150.777</v>
      </c>
      <c r="G24" s="39"/>
      <c r="H24" s="45"/>
    </row>
    <row r="25" s="2" customFormat="1" ht="16.8" customHeight="1">
      <c r="A25" s="39"/>
      <c r="B25" s="45"/>
      <c r="C25" s="323" t="s">
        <v>1</v>
      </c>
      <c r="D25" s="323" t="s">
        <v>993</v>
      </c>
      <c r="E25" s="18" t="s">
        <v>1</v>
      </c>
      <c r="F25" s="324">
        <v>0</v>
      </c>
      <c r="G25" s="39"/>
      <c r="H25" s="45"/>
    </row>
    <row r="26" s="2" customFormat="1" ht="16.8" customHeight="1">
      <c r="A26" s="39"/>
      <c r="B26" s="45"/>
      <c r="C26" s="323" t="s">
        <v>1</v>
      </c>
      <c r="D26" s="323" t="s">
        <v>994</v>
      </c>
      <c r="E26" s="18" t="s">
        <v>1</v>
      </c>
      <c r="F26" s="324">
        <v>18</v>
      </c>
      <c r="G26" s="39"/>
      <c r="H26" s="45"/>
    </row>
    <row r="27" s="2" customFormat="1" ht="16.8" customHeight="1">
      <c r="A27" s="39"/>
      <c r="B27" s="45"/>
      <c r="C27" s="323" t="s">
        <v>1</v>
      </c>
      <c r="D27" s="323" t="s">
        <v>995</v>
      </c>
      <c r="E27" s="18" t="s">
        <v>1</v>
      </c>
      <c r="F27" s="324">
        <v>14.4</v>
      </c>
      <c r="G27" s="39"/>
      <c r="H27" s="45"/>
    </row>
    <row r="28" s="2" customFormat="1" ht="16.8" customHeight="1">
      <c r="A28" s="39"/>
      <c r="B28" s="45"/>
      <c r="C28" s="323" t="s">
        <v>1</v>
      </c>
      <c r="D28" s="323" t="s">
        <v>996</v>
      </c>
      <c r="E28" s="18" t="s">
        <v>1</v>
      </c>
      <c r="F28" s="324">
        <v>20.039999999999999</v>
      </c>
      <c r="G28" s="39"/>
      <c r="H28" s="45"/>
    </row>
    <row r="29" s="2" customFormat="1" ht="16.8" customHeight="1">
      <c r="A29" s="39"/>
      <c r="B29" s="45"/>
      <c r="C29" s="323" t="s">
        <v>1</v>
      </c>
      <c r="D29" s="323" t="s">
        <v>997</v>
      </c>
      <c r="E29" s="18" t="s">
        <v>1</v>
      </c>
      <c r="F29" s="324">
        <v>21.960000000000001</v>
      </c>
      <c r="G29" s="39"/>
      <c r="H29" s="45"/>
    </row>
    <row r="30" s="2" customFormat="1" ht="16.8" customHeight="1">
      <c r="A30" s="39"/>
      <c r="B30" s="45"/>
      <c r="C30" s="323" t="s">
        <v>1</v>
      </c>
      <c r="D30" s="323" t="s">
        <v>998</v>
      </c>
      <c r="E30" s="18" t="s">
        <v>1</v>
      </c>
      <c r="F30" s="324">
        <v>8.6039999999999992</v>
      </c>
      <c r="G30" s="39"/>
      <c r="H30" s="45"/>
    </row>
    <row r="31" s="2" customFormat="1" ht="16.8" customHeight="1">
      <c r="A31" s="39"/>
      <c r="B31" s="45"/>
      <c r="C31" s="323" t="s">
        <v>1</v>
      </c>
      <c r="D31" s="323" t="s">
        <v>999</v>
      </c>
      <c r="E31" s="18" t="s">
        <v>1</v>
      </c>
      <c r="F31" s="324">
        <v>6.8760000000000003</v>
      </c>
      <c r="G31" s="39"/>
      <c r="H31" s="45"/>
    </row>
    <row r="32" s="2" customFormat="1" ht="16.8" customHeight="1">
      <c r="A32" s="39"/>
      <c r="B32" s="45"/>
      <c r="C32" s="323" t="s">
        <v>1</v>
      </c>
      <c r="D32" s="323" t="s">
        <v>1000</v>
      </c>
      <c r="E32" s="18" t="s">
        <v>1</v>
      </c>
      <c r="F32" s="324">
        <v>43.984999999999999</v>
      </c>
      <c r="G32" s="39"/>
      <c r="H32" s="45"/>
    </row>
    <row r="33" s="2" customFormat="1" ht="16.8" customHeight="1">
      <c r="A33" s="39"/>
      <c r="B33" s="45"/>
      <c r="C33" s="323" t="s">
        <v>1</v>
      </c>
      <c r="D33" s="323" t="s">
        <v>1001</v>
      </c>
      <c r="E33" s="18" t="s">
        <v>1</v>
      </c>
      <c r="F33" s="324">
        <v>56.030000000000001</v>
      </c>
      <c r="G33" s="39"/>
      <c r="H33" s="45"/>
    </row>
    <row r="34" s="2" customFormat="1" ht="16.8" customHeight="1">
      <c r="A34" s="39"/>
      <c r="B34" s="45"/>
      <c r="C34" s="323" t="s">
        <v>1</v>
      </c>
      <c r="D34" s="323" t="s">
        <v>1002</v>
      </c>
      <c r="E34" s="18" t="s">
        <v>1</v>
      </c>
      <c r="F34" s="324">
        <v>14.1</v>
      </c>
      <c r="G34" s="39"/>
      <c r="H34" s="45"/>
    </row>
    <row r="35" s="2" customFormat="1" ht="16.8" customHeight="1">
      <c r="A35" s="39"/>
      <c r="B35" s="45"/>
      <c r="C35" s="323" t="s">
        <v>1</v>
      </c>
      <c r="D35" s="323" t="s">
        <v>1003</v>
      </c>
      <c r="E35" s="18" t="s">
        <v>1</v>
      </c>
      <c r="F35" s="324">
        <v>34.674999999999997</v>
      </c>
      <c r="G35" s="39"/>
      <c r="H35" s="45"/>
    </row>
    <row r="36" s="2" customFormat="1" ht="16.8" customHeight="1">
      <c r="A36" s="39"/>
      <c r="B36" s="45"/>
      <c r="C36" s="323" t="s">
        <v>1</v>
      </c>
      <c r="D36" s="323" t="s">
        <v>1004</v>
      </c>
      <c r="E36" s="18" t="s">
        <v>1</v>
      </c>
      <c r="F36" s="324">
        <v>18</v>
      </c>
      <c r="G36" s="39"/>
      <c r="H36" s="45"/>
    </row>
    <row r="37" s="2" customFormat="1" ht="16.8" customHeight="1">
      <c r="A37" s="39"/>
      <c r="B37" s="45"/>
      <c r="C37" s="323" t="s">
        <v>1</v>
      </c>
      <c r="D37" s="323" t="s">
        <v>1005</v>
      </c>
      <c r="E37" s="18" t="s">
        <v>1</v>
      </c>
      <c r="F37" s="324">
        <v>72.087999999999994</v>
      </c>
      <c r="G37" s="39"/>
      <c r="H37" s="45"/>
    </row>
    <row r="38" s="2" customFormat="1" ht="16.8" customHeight="1">
      <c r="A38" s="39"/>
      <c r="B38" s="45"/>
      <c r="C38" s="323" t="s">
        <v>1</v>
      </c>
      <c r="D38" s="323" t="s">
        <v>1006</v>
      </c>
      <c r="E38" s="18" t="s">
        <v>1</v>
      </c>
      <c r="F38" s="324">
        <v>25.875</v>
      </c>
      <c r="G38" s="39"/>
      <c r="H38" s="45"/>
    </row>
    <row r="39" s="2" customFormat="1" ht="16.8" customHeight="1">
      <c r="A39" s="39"/>
      <c r="B39" s="45"/>
      <c r="C39" s="323" t="s">
        <v>1</v>
      </c>
      <c r="D39" s="323" t="s">
        <v>1007</v>
      </c>
      <c r="E39" s="18" t="s">
        <v>1</v>
      </c>
      <c r="F39" s="324">
        <v>126.83799999999999</v>
      </c>
      <c r="G39" s="39"/>
      <c r="H39" s="45"/>
    </row>
    <row r="40" s="2" customFormat="1" ht="16.8" customHeight="1">
      <c r="A40" s="39"/>
      <c r="B40" s="45"/>
      <c r="C40" s="323" t="s">
        <v>1</v>
      </c>
      <c r="D40" s="323" t="s">
        <v>1008</v>
      </c>
      <c r="E40" s="18" t="s">
        <v>1</v>
      </c>
      <c r="F40" s="324">
        <v>29.898</v>
      </c>
      <c r="G40" s="39"/>
      <c r="H40" s="45"/>
    </row>
    <row r="41" s="2" customFormat="1" ht="16.8" customHeight="1">
      <c r="A41" s="39"/>
      <c r="B41" s="45"/>
      <c r="C41" s="323" t="s">
        <v>1</v>
      </c>
      <c r="D41" s="323" t="s">
        <v>1009</v>
      </c>
      <c r="E41" s="18" t="s">
        <v>1</v>
      </c>
      <c r="F41" s="324">
        <v>23.542999999999999</v>
      </c>
      <c r="G41" s="39"/>
      <c r="H41" s="45"/>
    </row>
    <row r="42" s="2" customFormat="1" ht="16.8" customHeight="1">
      <c r="A42" s="39"/>
      <c r="B42" s="45"/>
      <c r="C42" s="323" t="s">
        <v>1</v>
      </c>
      <c r="D42" s="323" t="s">
        <v>1010</v>
      </c>
      <c r="E42" s="18" t="s">
        <v>1</v>
      </c>
      <c r="F42" s="324">
        <v>23.178000000000001</v>
      </c>
      <c r="G42" s="39"/>
      <c r="H42" s="45"/>
    </row>
    <row r="43" s="2" customFormat="1" ht="16.8" customHeight="1">
      <c r="A43" s="39"/>
      <c r="B43" s="45"/>
      <c r="C43" s="323" t="s">
        <v>1</v>
      </c>
      <c r="D43" s="323" t="s">
        <v>1011</v>
      </c>
      <c r="E43" s="18" t="s">
        <v>1</v>
      </c>
      <c r="F43" s="324">
        <v>28.905000000000001</v>
      </c>
      <c r="G43" s="39"/>
      <c r="H43" s="45"/>
    </row>
    <row r="44" s="2" customFormat="1" ht="16.8" customHeight="1">
      <c r="A44" s="39"/>
      <c r="B44" s="45"/>
      <c r="C44" s="323" t="s">
        <v>1</v>
      </c>
      <c r="D44" s="323" t="s">
        <v>1012</v>
      </c>
      <c r="E44" s="18" t="s">
        <v>1</v>
      </c>
      <c r="F44" s="324">
        <v>30.059999999999999</v>
      </c>
      <c r="G44" s="39"/>
      <c r="H44" s="45"/>
    </row>
    <row r="45" s="2" customFormat="1" ht="16.8" customHeight="1">
      <c r="A45" s="39"/>
      <c r="B45" s="45"/>
      <c r="C45" s="323" t="s">
        <v>1</v>
      </c>
      <c r="D45" s="323" t="s">
        <v>1013</v>
      </c>
      <c r="E45" s="18" t="s">
        <v>1</v>
      </c>
      <c r="F45" s="324">
        <v>42.344999999999999</v>
      </c>
      <c r="G45" s="39"/>
      <c r="H45" s="45"/>
    </row>
    <row r="46" s="2" customFormat="1" ht="16.8" customHeight="1">
      <c r="A46" s="39"/>
      <c r="B46" s="45"/>
      <c r="C46" s="323" t="s">
        <v>1</v>
      </c>
      <c r="D46" s="323" t="s">
        <v>1014</v>
      </c>
      <c r="E46" s="18" t="s">
        <v>1</v>
      </c>
      <c r="F46" s="324">
        <v>17.82</v>
      </c>
      <c r="G46" s="39"/>
      <c r="H46" s="45"/>
    </row>
    <row r="47" s="2" customFormat="1" ht="16.8" customHeight="1">
      <c r="A47" s="39"/>
      <c r="B47" s="45"/>
      <c r="C47" s="323" t="s">
        <v>1</v>
      </c>
      <c r="D47" s="323" t="s">
        <v>1015</v>
      </c>
      <c r="E47" s="18" t="s">
        <v>1</v>
      </c>
      <c r="F47" s="324">
        <v>103.868</v>
      </c>
      <c r="G47" s="39"/>
      <c r="H47" s="45"/>
    </row>
    <row r="48" s="2" customFormat="1" ht="16.8" customHeight="1">
      <c r="A48" s="39"/>
      <c r="B48" s="45"/>
      <c r="C48" s="323" t="s">
        <v>1</v>
      </c>
      <c r="D48" s="323" t="s">
        <v>1016</v>
      </c>
      <c r="E48" s="18" t="s">
        <v>1</v>
      </c>
      <c r="F48" s="324">
        <v>22.363</v>
      </c>
      <c r="G48" s="39"/>
      <c r="H48" s="45"/>
    </row>
    <row r="49" s="2" customFormat="1" ht="16.8" customHeight="1">
      <c r="A49" s="39"/>
      <c r="B49" s="45"/>
      <c r="C49" s="323" t="s">
        <v>1</v>
      </c>
      <c r="D49" s="323" t="s">
        <v>1017</v>
      </c>
      <c r="E49" s="18" t="s">
        <v>1</v>
      </c>
      <c r="F49" s="324">
        <v>2.7549999999999999</v>
      </c>
      <c r="G49" s="39"/>
      <c r="H49" s="45"/>
    </row>
    <row r="50" s="2" customFormat="1" ht="16.8" customHeight="1">
      <c r="A50" s="39"/>
      <c r="B50" s="45"/>
      <c r="C50" s="323" t="s">
        <v>1</v>
      </c>
      <c r="D50" s="323" t="s">
        <v>1018</v>
      </c>
      <c r="E50" s="18" t="s">
        <v>1</v>
      </c>
      <c r="F50" s="324">
        <v>22.164999999999999</v>
      </c>
      <c r="G50" s="39"/>
      <c r="H50" s="45"/>
    </row>
    <row r="51" s="2" customFormat="1" ht="16.8" customHeight="1">
      <c r="A51" s="39"/>
      <c r="B51" s="45"/>
      <c r="C51" s="323" t="s">
        <v>1</v>
      </c>
      <c r="D51" s="323" t="s">
        <v>1019</v>
      </c>
      <c r="E51" s="18" t="s">
        <v>1</v>
      </c>
      <c r="F51" s="324">
        <v>46.887999999999998</v>
      </c>
      <c r="G51" s="39"/>
      <c r="H51" s="45"/>
    </row>
    <row r="52" s="2" customFormat="1" ht="16.8" customHeight="1">
      <c r="A52" s="39"/>
      <c r="B52" s="45"/>
      <c r="C52" s="323" t="s">
        <v>1</v>
      </c>
      <c r="D52" s="323" t="s">
        <v>1020</v>
      </c>
      <c r="E52" s="18" t="s">
        <v>1</v>
      </c>
      <c r="F52" s="324">
        <v>8.9550000000000001</v>
      </c>
      <c r="G52" s="39"/>
      <c r="H52" s="45"/>
    </row>
    <row r="53" s="2" customFormat="1" ht="16.8" customHeight="1">
      <c r="A53" s="39"/>
      <c r="B53" s="45"/>
      <c r="C53" s="323" t="s">
        <v>1</v>
      </c>
      <c r="D53" s="323" t="s">
        <v>1021</v>
      </c>
      <c r="E53" s="18" t="s">
        <v>1</v>
      </c>
      <c r="F53" s="324">
        <v>-55.506999999999998</v>
      </c>
      <c r="G53" s="39"/>
      <c r="H53" s="45"/>
    </row>
    <row r="54" s="2" customFormat="1" ht="16.8" customHeight="1">
      <c r="A54" s="39"/>
      <c r="B54" s="45"/>
      <c r="C54" s="323" t="s">
        <v>1</v>
      </c>
      <c r="D54" s="323" t="s">
        <v>1022</v>
      </c>
      <c r="E54" s="18" t="s">
        <v>1</v>
      </c>
      <c r="F54" s="324">
        <v>0</v>
      </c>
      <c r="G54" s="39"/>
      <c r="H54" s="45"/>
    </row>
    <row r="55" s="2" customFormat="1" ht="16.8" customHeight="1">
      <c r="A55" s="39"/>
      <c r="B55" s="45"/>
      <c r="C55" s="323" t="s">
        <v>1</v>
      </c>
      <c r="D55" s="323" t="s">
        <v>1023</v>
      </c>
      <c r="E55" s="18" t="s">
        <v>1</v>
      </c>
      <c r="F55" s="324">
        <v>513.54999999999995</v>
      </c>
      <c r="G55" s="39"/>
      <c r="H55" s="45"/>
    </row>
    <row r="56" s="2" customFormat="1" ht="16.8" customHeight="1">
      <c r="A56" s="39"/>
      <c r="B56" s="45"/>
      <c r="C56" s="323" t="s">
        <v>1</v>
      </c>
      <c r="D56" s="323" t="s">
        <v>1024</v>
      </c>
      <c r="E56" s="18" t="s">
        <v>1</v>
      </c>
      <c r="F56" s="324">
        <v>-14.710000000000001</v>
      </c>
      <c r="G56" s="39"/>
      <c r="H56" s="45"/>
    </row>
    <row r="57" s="2" customFormat="1" ht="16.8" customHeight="1">
      <c r="A57" s="39"/>
      <c r="B57" s="45"/>
      <c r="C57" s="323" t="s">
        <v>1</v>
      </c>
      <c r="D57" s="323" t="s">
        <v>1025</v>
      </c>
      <c r="E57" s="18" t="s">
        <v>1</v>
      </c>
      <c r="F57" s="324">
        <v>-176.77000000000001</v>
      </c>
      <c r="G57" s="39"/>
      <c r="H57" s="45"/>
    </row>
    <row r="58" s="2" customFormat="1" ht="16.8" customHeight="1">
      <c r="A58" s="39"/>
      <c r="B58" s="45"/>
      <c r="C58" s="323" t="s">
        <v>136</v>
      </c>
      <c r="D58" s="323" t="s">
        <v>214</v>
      </c>
      <c r="E58" s="18" t="s">
        <v>1</v>
      </c>
      <c r="F58" s="324">
        <v>1150.777</v>
      </c>
      <c r="G58" s="39"/>
      <c r="H58" s="45"/>
    </row>
    <row r="59" s="2" customFormat="1" ht="16.8" customHeight="1">
      <c r="A59" s="39"/>
      <c r="B59" s="45"/>
      <c r="C59" s="325" t="s">
        <v>3106</v>
      </c>
      <c r="D59" s="39"/>
      <c r="E59" s="39"/>
      <c r="F59" s="39"/>
      <c r="G59" s="39"/>
      <c r="H59" s="45"/>
    </row>
    <row r="60" s="2" customFormat="1" ht="16.8" customHeight="1">
      <c r="A60" s="39"/>
      <c r="B60" s="45"/>
      <c r="C60" s="323" t="s">
        <v>990</v>
      </c>
      <c r="D60" s="323" t="s">
        <v>991</v>
      </c>
      <c r="E60" s="18" t="s">
        <v>252</v>
      </c>
      <c r="F60" s="324">
        <v>1150.777</v>
      </c>
      <c r="G60" s="39"/>
      <c r="H60" s="45"/>
    </row>
    <row r="61" s="2" customFormat="1" ht="16.8" customHeight="1">
      <c r="A61" s="39"/>
      <c r="B61" s="45"/>
      <c r="C61" s="323" t="s">
        <v>1031</v>
      </c>
      <c r="D61" s="323" t="s">
        <v>1032</v>
      </c>
      <c r="E61" s="18" t="s">
        <v>252</v>
      </c>
      <c r="F61" s="324">
        <v>1150.777</v>
      </c>
      <c r="G61" s="39"/>
      <c r="H61" s="45"/>
    </row>
    <row r="62" s="2" customFormat="1" ht="16.8" customHeight="1">
      <c r="A62" s="39"/>
      <c r="B62" s="45"/>
      <c r="C62" s="323" t="s">
        <v>1035</v>
      </c>
      <c r="D62" s="323" t="s">
        <v>1036</v>
      </c>
      <c r="E62" s="18" t="s">
        <v>252</v>
      </c>
      <c r="F62" s="324">
        <v>1280.1690000000001</v>
      </c>
      <c r="G62" s="39"/>
      <c r="H62" s="45"/>
    </row>
    <row r="63" s="2" customFormat="1" ht="16.8" customHeight="1">
      <c r="A63" s="39"/>
      <c r="B63" s="45"/>
      <c r="C63" s="319" t="s">
        <v>437</v>
      </c>
      <c r="D63" s="320" t="s">
        <v>1</v>
      </c>
      <c r="E63" s="321" t="s">
        <v>1</v>
      </c>
      <c r="F63" s="322">
        <v>22.542000000000002</v>
      </c>
      <c r="G63" s="39"/>
      <c r="H63" s="45"/>
    </row>
    <row r="64" s="2" customFormat="1" ht="16.8" customHeight="1">
      <c r="A64" s="39"/>
      <c r="B64" s="45"/>
      <c r="C64" s="323" t="s">
        <v>1</v>
      </c>
      <c r="D64" s="323" t="s">
        <v>418</v>
      </c>
      <c r="E64" s="18" t="s">
        <v>1</v>
      </c>
      <c r="F64" s="324">
        <v>0</v>
      </c>
      <c r="G64" s="39"/>
      <c r="H64" s="45"/>
    </row>
    <row r="65" s="2" customFormat="1" ht="16.8" customHeight="1">
      <c r="A65" s="39"/>
      <c r="B65" s="45"/>
      <c r="C65" s="323" t="s">
        <v>1</v>
      </c>
      <c r="D65" s="323" t="s">
        <v>419</v>
      </c>
      <c r="E65" s="18" t="s">
        <v>1</v>
      </c>
      <c r="F65" s="324">
        <v>0.85999999999999999</v>
      </c>
      <c r="G65" s="39"/>
      <c r="H65" s="45"/>
    </row>
    <row r="66" s="2" customFormat="1" ht="16.8" customHeight="1">
      <c r="A66" s="39"/>
      <c r="B66" s="45"/>
      <c r="C66" s="323" t="s">
        <v>1</v>
      </c>
      <c r="D66" s="323" t="s">
        <v>420</v>
      </c>
      <c r="E66" s="18" t="s">
        <v>1</v>
      </c>
      <c r="F66" s="324">
        <v>3.3079999999999998</v>
      </c>
      <c r="G66" s="39"/>
      <c r="H66" s="45"/>
    </row>
    <row r="67" s="2" customFormat="1" ht="16.8" customHeight="1">
      <c r="A67" s="39"/>
      <c r="B67" s="45"/>
      <c r="C67" s="323" t="s">
        <v>1</v>
      </c>
      <c r="D67" s="323" t="s">
        <v>421</v>
      </c>
      <c r="E67" s="18" t="s">
        <v>1</v>
      </c>
      <c r="F67" s="324">
        <v>3.403</v>
      </c>
      <c r="G67" s="39"/>
      <c r="H67" s="45"/>
    </row>
    <row r="68" s="2" customFormat="1" ht="16.8" customHeight="1">
      <c r="A68" s="39"/>
      <c r="B68" s="45"/>
      <c r="C68" s="323" t="s">
        <v>1</v>
      </c>
      <c r="D68" s="323" t="s">
        <v>422</v>
      </c>
      <c r="E68" s="18" t="s">
        <v>1</v>
      </c>
      <c r="F68" s="324">
        <v>0.042999999999999997</v>
      </c>
      <c r="G68" s="39"/>
      <c r="H68" s="45"/>
    </row>
    <row r="69" s="2" customFormat="1" ht="16.8" customHeight="1">
      <c r="A69" s="39"/>
      <c r="B69" s="45"/>
      <c r="C69" s="323" t="s">
        <v>1</v>
      </c>
      <c r="D69" s="323" t="s">
        <v>423</v>
      </c>
      <c r="E69" s="18" t="s">
        <v>1</v>
      </c>
      <c r="F69" s="324">
        <v>0.68799999999999994</v>
      </c>
      <c r="G69" s="39"/>
      <c r="H69" s="45"/>
    </row>
    <row r="70" s="2" customFormat="1" ht="16.8" customHeight="1">
      <c r="A70" s="39"/>
      <c r="B70" s="45"/>
      <c r="C70" s="323" t="s">
        <v>1</v>
      </c>
      <c r="D70" s="323" t="s">
        <v>424</v>
      </c>
      <c r="E70" s="18" t="s">
        <v>1</v>
      </c>
      <c r="F70" s="324">
        <v>0.40899999999999997</v>
      </c>
      <c r="G70" s="39"/>
      <c r="H70" s="45"/>
    </row>
    <row r="71" s="2" customFormat="1" ht="16.8" customHeight="1">
      <c r="A71" s="39"/>
      <c r="B71" s="45"/>
      <c r="C71" s="323" t="s">
        <v>1</v>
      </c>
      <c r="D71" s="323" t="s">
        <v>425</v>
      </c>
      <c r="E71" s="18" t="s">
        <v>1</v>
      </c>
      <c r="F71" s="324">
        <v>0.50800000000000001</v>
      </c>
      <c r="G71" s="39"/>
      <c r="H71" s="45"/>
    </row>
    <row r="72" s="2" customFormat="1" ht="16.8" customHeight="1">
      <c r="A72" s="39"/>
      <c r="B72" s="45"/>
      <c r="C72" s="323" t="s">
        <v>1</v>
      </c>
      <c r="D72" s="323" t="s">
        <v>426</v>
      </c>
      <c r="E72" s="18" t="s">
        <v>1</v>
      </c>
      <c r="F72" s="324">
        <v>1.3879999999999999</v>
      </c>
      <c r="G72" s="39"/>
      <c r="H72" s="45"/>
    </row>
    <row r="73" s="2" customFormat="1" ht="16.8" customHeight="1">
      <c r="A73" s="39"/>
      <c r="B73" s="45"/>
      <c r="C73" s="323" t="s">
        <v>1</v>
      </c>
      <c r="D73" s="323" t="s">
        <v>427</v>
      </c>
      <c r="E73" s="18" t="s">
        <v>1</v>
      </c>
      <c r="F73" s="324">
        <v>5.7809999999999997</v>
      </c>
      <c r="G73" s="39"/>
      <c r="H73" s="45"/>
    </row>
    <row r="74" s="2" customFormat="1" ht="16.8" customHeight="1">
      <c r="A74" s="39"/>
      <c r="B74" s="45"/>
      <c r="C74" s="323" t="s">
        <v>1</v>
      </c>
      <c r="D74" s="323" t="s">
        <v>428</v>
      </c>
      <c r="E74" s="18" t="s">
        <v>1</v>
      </c>
      <c r="F74" s="324">
        <v>0.40799999999999997</v>
      </c>
      <c r="G74" s="39"/>
      <c r="H74" s="45"/>
    </row>
    <row r="75" s="2" customFormat="1" ht="16.8" customHeight="1">
      <c r="A75" s="39"/>
      <c r="B75" s="45"/>
      <c r="C75" s="323" t="s">
        <v>1</v>
      </c>
      <c r="D75" s="323" t="s">
        <v>429</v>
      </c>
      <c r="E75" s="18" t="s">
        <v>1</v>
      </c>
      <c r="F75" s="324">
        <v>1.7070000000000001</v>
      </c>
      <c r="G75" s="39"/>
      <c r="H75" s="45"/>
    </row>
    <row r="76" s="2" customFormat="1" ht="16.8" customHeight="1">
      <c r="A76" s="39"/>
      <c r="B76" s="45"/>
      <c r="C76" s="323" t="s">
        <v>1</v>
      </c>
      <c r="D76" s="323" t="s">
        <v>430</v>
      </c>
      <c r="E76" s="18" t="s">
        <v>1</v>
      </c>
      <c r="F76" s="324">
        <v>2.552</v>
      </c>
      <c r="G76" s="39"/>
      <c r="H76" s="45"/>
    </row>
    <row r="77" s="2" customFormat="1" ht="16.8" customHeight="1">
      <c r="A77" s="39"/>
      <c r="B77" s="45"/>
      <c r="C77" s="323" t="s">
        <v>1</v>
      </c>
      <c r="D77" s="323" t="s">
        <v>431</v>
      </c>
      <c r="E77" s="18" t="s">
        <v>1</v>
      </c>
      <c r="F77" s="324">
        <v>0.252</v>
      </c>
      <c r="G77" s="39"/>
      <c r="H77" s="45"/>
    </row>
    <row r="78" s="2" customFormat="1" ht="16.8" customHeight="1">
      <c r="A78" s="39"/>
      <c r="B78" s="45"/>
      <c r="C78" s="323" t="s">
        <v>1</v>
      </c>
      <c r="D78" s="323" t="s">
        <v>432</v>
      </c>
      <c r="E78" s="18" t="s">
        <v>1</v>
      </c>
      <c r="F78" s="324">
        <v>0.056000000000000001</v>
      </c>
      <c r="G78" s="39"/>
      <c r="H78" s="45"/>
    </row>
    <row r="79" s="2" customFormat="1" ht="16.8" customHeight="1">
      <c r="A79" s="39"/>
      <c r="B79" s="45"/>
      <c r="C79" s="323" t="s">
        <v>1</v>
      </c>
      <c r="D79" s="323" t="s">
        <v>433</v>
      </c>
      <c r="E79" s="18" t="s">
        <v>1</v>
      </c>
      <c r="F79" s="324">
        <v>0.45700000000000002</v>
      </c>
      <c r="G79" s="39"/>
      <c r="H79" s="45"/>
    </row>
    <row r="80" s="2" customFormat="1" ht="16.8" customHeight="1">
      <c r="A80" s="39"/>
      <c r="B80" s="45"/>
      <c r="C80" s="323" t="s">
        <v>1</v>
      </c>
      <c r="D80" s="323" t="s">
        <v>434</v>
      </c>
      <c r="E80" s="18" t="s">
        <v>1</v>
      </c>
      <c r="F80" s="324">
        <v>0.26600000000000001</v>
      </c>
      <c r="G80" s="39"/>
      <c r="H80" s="45"/>
    </row>
    <row r="81" s="2" customFormat="1" ht="16.8" customHeight="1">
      <c r="A81" s="39"/>
      <c r="B81" s="45"/>
      <c r="C81" s="323" t="s">
        <v>1</v>
      </c>
      <c r="D81" s="323" t="s">
        <v>435</v>
      </c>
      <c r="E81" s="18" t="s">
        <v>1</v>
      </c>
      <c r="F81" s="324">
        <v>0.40999999999999998</v>
      </c>
      <c r="G81" s="39"/>
      <c r="H81" s="45"/>
    </row>
    <row r="82" s="2" customFormat="1" ht="16.8" customHeight="1">
      <c r="A82" s="39"/>
      <c r="B82" s="45"/>
      <c r="C82" s="323" t="s">
        <v>1</v>
      </c>
      <c r="D82" s="323" t="s">
        <v>436</v>
      </c>
      <c r="E82" s="18" t="s">
        <v>1</v>
      </c>
      <c r="F82" s="324">
        <v>0.045999999999999999</v>
      </c>
      <c r="G82" s="39"/>
      <c r="H82" s="45"/>
    </row>
    <row r="83" s="2" customFormat="1" ht="16.8" customHeight="1">
      <c r="A83" s="39"/>
      <c r="B83" s="45"/>
      <c r="C83" s="323" t="s">
        <v>437</v>
      </c>
      <c r="D83" s="323" t="s">
        <v>211</v>
      </c>
      <c r="E83" s="18" t="s">
        <v>1</v>
      </c>
      <c r="F83" s="324">
        <v>22.542000000000002</v>
      </c>
      <c r="G83" s="39"/>
      <c r="H83" s="45"/>
    </row>
    <row r="84" s="2" customFormat="1" ht="16.8" customHeight="1">
      <c r="A84" s="39"/>
      <c r="B84" s="45"/>
      <c r="C84" s="319" t="s">
        <v>139</v>
      </c>
      <c r="D84" s="320" t="s">
        <v>1</v>
      </c>
      <c r="E84" s="321" t="s">
        <v>1</v>
      </c>
      <c r="F84" s="322">
        <v>17.567</v>
      </c>
      <c r="G84" s="39"/>
      <c r="H84" s="45"/>
    </row>
    <row r="85" s="2" customFormat="1" ht="16.8" customHeight="1">
      <c r="A85" s="39"/>
      <c r="B85" s="45"/>
      <c r="C85" s="323" t="s">
        <v>1</v>
      </c>
      <c r="D85" s="323" t="s">
        <v>400</v>
      </c>
      <c r="E85" s="18" t="s">
        <v>1</v>
      </c>
      <c r="F85" s="324">
        <v>0</v>
      </c>
      <c r="G85" s="39"/>
      <c r="H85" s="45"/>
    </row>
    <row r="86" s="2" customFormat="1" ht="16.8" customHeight="1">
      <c r="A86" s="39"/>
      <c r="B86" s="45"/>
      <c r="C86" s="323" t="s">
        <v>1</v>
      </c>
      <c r="D86" s="323" t="s">
        <v>204</v>
      </c>
      <c r="E86" s="18" t="s">
        <v>1</v>
      </c>
      <c r="F86" s="324">
        <v>0</v>
      </c>
      <c r="G86" s="39"/>
      <c r="H86" s="45"/>
    </row>
    <row r="87" s="2" customFormat="1" ht="16.8" customHeight="1">
      <c r="A87" s="39"/>
      <c r="B87" s="45"/>
      <c r="C87" s="323" t="s">
        <v>1</v>
      </c>
      <c r="D87" s="323" t="s">
        <v>401</v>
      </c>
      <c r="E87" s="18" t="s">
        <v>1</v>
      </c>
      <c r="F87" s="324">
        <v>0</v>
      </c>
      <c r="G87" s="39"/>
      <c r="H87" s="45"/>
    </row>
    <row r="88" s="2" customFormat="1" ht="16.8" customHeight="1">
      <c r="A88" s="39"/>
      <c r="B88" s="45"/>
      <c r="C88" s="323" t="s">
        <v>1</v>
      </c>
      <c r="D88" s="323" t="s">
        <v>402</v>
      </c>
      <c r="E88" s="18" t="s">
        <v>1</v>
      </c>
      <c r="F88" s="324">
        <v>1.29</v>
      </c>
      <c r="G88" s="39"/>
      <c r="H88" s="45"/>
    </row>
    <row r="89" s="2" customFormat="1" ht="16.8" customHeight="1">
      <c r="A89" s="39"/>
      <c r="B89" s="45"/>
      <c r="C89" s="323" t="s">
        <v>1</v>
      </c>
      <c r="D89" s="323" t="s">
        <v>403</v>
      </c>
      <c r="E89" s="18" t="s">
        <v>1</v>
      </c>
      <c r="F89" s="324">
        <v>0.35399999999999998</v>
      </c>
      <c r="G89" s="39"/>
      <c r="H89" s="45"/>
    </row>
    <row r="90" s="2" customFormat="1" ht="16.8" customHeight="1">
      <c r="A90" s="39"/>
      <c r="B90" s="45"/>
      <c r="C90" s="323" t="s">
        <v>1</v>
      </c>
      <c r="D90" s="323" t="s">
        <v>404</v>
      </c>
      <c r="E90" s="18" t="s">
        <v>1</v>
      </c>
      <c r="F90" s="324">
        <v>5.1050000000000004</v>
      </c>
      <c r="G90" s="39"/>
      <c r="H90" s="45"/>
    </row>
    <row r="91" s="2" customFormat="1" ht="16.8" customHeight="1">
      <c r="A91" s="39"/>
      <c r="B91" s="45"/>
      <c r="C91" s="323" t="s">
        <v>1</v>
      </c>
      <c r="D91" s="323" t="s">
        <v>405</v>
      </c>
      <c r="E91" s="18" t="s">
        <v>1</v>
      </c>
      <c r="F91" s="324">
        <v>1.0309999999999999</v>
      </c>
      <c r="G91" s="39"/>
      <c r="H91" s="45"/>
    </row>
    <row r="92" s="2" customFormat="1" ht="16.8" customHeight="1">
      <c r="A92" s="39"/>
      <c r="B92" s="45"/>
      <c r="C92" s="323" t="s">
        <v>1</v>
      </c>
      <c r="D92" s="323" t="s">
        <v>406</v>
      </c>
      <c r="E92" s="18" t="s">
        <v>1</v>
      </c>
      <c r="F92" s="324">
        <v>0.61299999999999999</v>
      </c>
      <c r="G92" s="39"/>
      <c r="H92" s="45"/>
    </row>
    <row r="93" s="2" customFormat="1" ht="16.8" customHeight="1">
      <c r="A93" s="39"/>
      <c r="B93" s="45"/>
      <c r="C93" s="323" t="s">
        <v>1</v>
      </c>
      <c r="D93" s="323" t="s">
        <v>407</v>
      </c>
      <c r="E93" s="18" t="s">
        <v>1</v>
      </c>
      <c r="F93" s="324">
        <v>0.54400000000000004</v>
      </c>
      <c r="G93" s="39"/>
      <c r="H93" s="45"/>
    </row>
    <row r="94" s="2" customFormat="1" ht="16.8" customHeight="1">
      <c r="A94" s="39"/>
      <c r="B94" s="45"/>
      <c r="C94" s="323" t="s">
        <v>1</v>
      </c>
      <c r="D94" s="323" t="s">
        <v>408</v>
      </c>
      <c r="E94" s="18" t="s">
        <v>1</v>
      </c>
      <c r="F94" s="324">
        <v>2.0819999999999999</v>
      </c>
      <c r="G94" s="39"/>
      <c r="H94" s="45"/>
    </row>
    <row r="95" s="2" customFormat="1" ht="16.8" customHeight="1">
      <c r="A95" s="39"/>
      <c r="B95" s="45"/>
      <c r="C95" s="323" t="s">
        <v>1</v>
      </c>
      <c r="D95" s="323" t="s">
        <v>409</v>
      </c>
      <c r="E95" s="18" t="s">
        <v>1</v>
      </c>
      <c r="F95" s="324">
        <v>1.5820000000000001</v>
      </c>
      <c r="G95" s="39"/>
      <c r="H95" s="45"/>
    </row>
    <row r="96" s="2" customFormat="1" ht="16.8" customHeight="1">
      <c r="A96" s="39"/>
      <c r="B96" s="45"/>
      <c r="C96" s="323" t="s">
        <v>1</v>
      </c>
      <c r="D96" s="323" t="s">
        <v>410</v>
      </c>
      <c r="E96" s="18" t="s">
        <v>1</v>
      </c>
      <c r="F96" s="324">
        <v>0.64700000000000002</v>
      </c>
      <c r="G96" s="39"/>
      <c r="H96" s="45"/>
    </row>
    <row r="97" s="2" customFormat="1" ht="16.8" customHeight="1">
      <c r="A97" s="39"/>
      <c r="B97" s="45"/>
      <c r="C97" s="323" t="s">
        <v>1</v>
      </c>
      <c r="D97" s="323" t="s">
        <v>411</v>
      </c>
      <c r="E97" s="18" t="s">
        <v>1</v>
      </c>
      <c r="F97" s="324">
        <v>1.7490000000000001</v>
      </c>
      <c r="G97" s="39"/>
      <c r="H97" s="45"/>
    </row>
    <row r="98" s="2" customFormat="1" ht="16.8" customHeight="1">
      <c r="A98" s="39"/>
      <c r="B98" s="45"/>
      <c r="C98" s="323" t="s">
        <v>1</v>
      </c>
      <c r="D98" s="323" t="s">
        <v>412</v>
      </c>
      <c r="E98" s="18" t="s">
        <v>1</v>
      </c>
      <c r="F98" s="324">
        <v>0.98299999999999998</v>
      </c>
      <c r="G98" s="39"/>
      <c r="H98" s="45"/>
    </row>
    <row r="99" s="2" customFormat="1" ht="16.8" customHeight="1">
      <c r="A99" s="39"/>
      <c r="B99" s="45"/>
      <c r="C99" s="323" t="s">
        <v>1</v>
      </c>
      <c r="D99" s="323" t="s">
        <v>413</v>
      </c>
      <c r="E99" s="18" t="s">
        <v>1</v>
      </c>
      <c r="F99" s="324">
        <v>0.27000000000000002</v>
      </c>
      <c r="G99" s="39"/>
      <c r="H99" s="45"/>
    </row>
    <row r="100" s="2" customFormat="1" ht="16.8" customHeight="1">
      <c r="A100" s="39"/>
      <c r="B100" s="45"/>
      <c r="C100" s="323" t="s">
        <v>1</v>
      </c>
      <c r="D100" s="323" t="s">
        <v>414</v>
      </c>
      <c r="E100" s="18" t="s">
        <v>1</v>
      </c>
      <c r="F100" s="324">
        <v>0.54400000000000004</v>
      </c>
      <c r="G100" s="39"/>
      <c r="H100" s="45"/>
    </row>
    <row r="101" s="2" customFormat="1" ht="16.8" customHeight="1">
      <c r="A101" s="39"/>
      <c r="B101" s="45"/>
      <c r="C101" s="323" t="s">
        <v>1</v>
      </c>
      <c r="D101" s="323" t="s">
        <v>415</v>
      </c>
      <c r="E101" s="18" t="s">
        <v>1</v>
      </c>
      <c r="F101" s="324">
        <v>0.27000000000000002</v>
      </c>
      <c r="G101" s="39"/>
      <c r="H101" s="45"/>
    </row>
    <row r="102" s="2" customFormat="1" ht="16.8" customHeight="1">
      <c r="A102" s="39"/>
      <c r="B102" s="45"/>
      <c r="C102" s="323" t="s">
        <v>1</v>
      </c>
      <c r="D102" s="323" t="s">
        <v>416</v>
      </c>
      <c r="E102" s="18" t="s">
        <v>1</v>
      </c>
      <c r="F102" s="324">
        <v>0.45800000000000002</v>
      </c>
      <c r="G102" s="39"/>
      <c r="H102" s="45"/>
    </row>
    <row r="103" s="2" customFormat="1" ht="16.8" customHeight="1">
      <c r="A103" s="39"/>
      <c r="B103" s="45"/>
      <c r="C103" s="323" t="s">
        <v>1</v>
      </c>
      <c r="D103" s="323" t="s">
        <v>417</v>
      </c>
      <c r="E103" s="18" t="s">
        <v>1</v>
      </c>
      <c r="F103" s="324">
        <v>0.044999999999999998</v>
      </c>
      <c r="G103" s="39"/>
      <c r="H103" s="45"/>
    </row>
    <row r="104" s="2" customFormat="1" ht="16.8" customHeight="1">
      <c r="A104" s="39"/>
      <c r="B104" s="45"/>
      <c r="C104" s="323" t="s">
        <v>139</v>
      </c>
      <c r="D104" s="323" t="s">
        <v>211</v>
      </c>
      <c r="E104" s="18" t="s">
        <v>1</v>
      </c>
      <c r="F104" s="324">
        <v>17.567</v>
      </c>
      <c r="G104" s="39"/>
      <c r="H104" s="45"/>
    </row>
    <row r="105" s="2" customFormat="1" ht="16.8" customHeight="1">
      <c r="A105" s="39"/>
      <c r="B105" s="45"/>
      <c r="C105" s="325" t="s">
        <v>3106</v>
      </c>
      <c r="D105" s="39"/>
      <c r="E105" s="39"/>
      <c r="F105" s="39"/>
      <c r="G105" s="39"/>
      <c r="H105" s="45"/>
    </row>
    <row r="106" s="2" customFormat="1" ht="16.8" customHeight="1">
      <c r="A106" s="39"/>
      <c r="B106" s="45"/>
      <c r="C106" s="323" t="s">
        <v>397</v>
      </c>
      <c r="D106" s="323" t="s">
        <v>398</v>
      </c>
      <c r="E106" s="18" t="s">
        <v>199</v>
      </c>
      <c r="F106" s="324">
        <v>40.109000000000002</v>
      </c>
      <c r="G106" s="39"/>
      <c r="H106" s="45"/>
    </row>
    <row r="107" s="2" customFormat="1" ht="16.8" customHeight="1">
      <c r="A107" s="39"/>
      <c r="B107" s="45"/>
      <c r="C107" s="323" t="s">
        <v>439</v>
      </c>
      <c r="D107" s="323" t="s">
        <v>440</v>
      </c>
      <c r="E107" s="18" t="s">
        <v>232</v>
      </c>
      <c r="F107" s="324">
        <v>0.42599999999999999</v>
      </c>
      <c r="G107" s="39"/>
      <c r="H107" s="45"/>
    </row>
    <row r="108" s="2" customFormat="1" ht="16.8" customHeight="1">
      <c r="A108" s="39"/>
      <c r="B108" s="45"/>
      <c r="C108" s="319" t="s">
        <v>3107</v>
      </c>
      <c r="D108" s="320" t="s">
        <v>1</v>
      </c>
      <c r="E108" s="321" t="s">
        <v>1</v>
      </c>
      <c r="F108" s="322">
        <v>0</v>
      </c>
      <c r="G108" s="39"/>
      <c r="H108" s="45"/>
    </row>
    <row r="109" s="2" customFormat="1" ht="16.8" customHeight="1">
      <c r="A109" s="39"/>
      <c r="B109" s="45"/>
      <c r="C109" s="319" t="s">
        <v>141</v>
      </c>
      <c r="D109" s="320" t="s">
        <v>1</v>
      </c>
      <c r="E109" s="321" t="s">
        <v>1</v>
      </c>
      <c r="F109" s="322">
        <v>508.58999999999998</v>
      </c>
      <c r="G109" s="39"/>
      <c r="H109" s="45"/>
    </row>
    <row r="110" s="2" customFormat="1" ht="16.8" customHeight="1">
      <c r="A110" s="39"/>
      <c r="B110" s="45"/>
      <c r="C110" s="323" t="s">
        <v>1</v>
      </c>
      <c r="D110" s="323" t="s">
        <v>254</v>
      </c>
      <c r="E110" s="18" t="s">
        <v>1</v>
      </c>
      <c r="F110" s="324">
        <v>0</v>
      </c>
      <c r="G110" s="39"/>
      <c r="H110" s="45"/>
    </row>
    <row r="111" s="2" customFormat="1" ht="16.8" customHeight="1">
      <c r="A111" s="39"/>
      <c r="B111" s="45"/>
      <c r="C111" s="323" t="s">
        <v>1</v>
      </c>
      <c r="D111" s="323" t="s">
        <v>349</v>
      </c>
      <c r="E111" s="18" t="s">
        <v>1</v>
      </c>
      <c r="F111" s="324">
        <v>0</v>
      </c>
      <c r="G111" s="39"/>
      <c r="H111" s="45"/>
    </row>
    <row r="112" s="2" customFormat="1" ht="16.8" customHeight="1">
      <c r="A112" s="39"/>
      <c r="B112" s="45"/>
      <c r="C112" s="323" t="s">
        <v>1</v>
      </c>
      <c r="D112" s="323" t="s">
        <v>350</v>
      </c>
      <c r="E112" s="18" t="s">
        <v>1</v>
      </c>
      <c r="F112" s="324">
        <v>20.870000000000001</v>
      </c>
      <c r="G112" s="39"/>
      <c r="H112" s="45"/>
    </row>
    <row r="113" s="2" customFormat="1" ht="16.8" customHeight="1">
      <c r="A113" s="39"/>
      <c r="B113" s="45"/>
      <c r="C113" s="323" t="s">
        <v>1</v>
      </c>
      <c r="D113" s="323" t="s">
        <v>351</v>
      </c>
      <c r="E113" s="18" t="s">
        <v>1</v>
      </c>
      <c r="F113" s="324">
        <v>22.785</v>
      </c>
      <c r="G113" s="39"/>
      <c r="H113" s="45"/>
    </row>
    <row r="114" s="2" customFormat="1" ht="16.8" customHeight="1">
      <c r="A114" s="39"/>
      <c r="B114" s="45"/>
      <c r="C114" s="323" t="s">
        <v>1</v>
      </c>
      <c r="D114" s="323" t="s">
        <v>352</v>
      </c>
      <c r="E114" s="18" t="s">
        <v>1</v>
      </c>
      <c r="F114" s="324">
        <v>43.68</v>
      </c>
      <c r="G114" s="39"/>
      <c r="H114" s="45"/>
    </row>
    <row r="115" s="2" customFormat="1" ht="16.8" customHeight="1">
      <c r="A115" s="39"/>
      <c r="B115" s="45"/>
      <c r="C115" s="323" t="s">
        <v>1</v>
      </c>
      <c r="D115" s="323" t="s">
        <v>353</v>
      </c>
      <c r="E115" s="18" t="s">
        <v>1</v>
      </c>
      <c r="F115" s="324">
        <v>22.050000000000001</v>
      </c>
      <c r="G115" s="39"/>
      <c r="H115" s="45"/>
    </row>
    <row r="116" s="2" customFormat="1" ht="16.8" customHeight="1">
      <c r="A116" s="39"/>
      <c r="B116" s="45"/>
      <c r="C116" s="323" t="s">
        <v>1</v>
      </c>
      <c r="D116" s="323" t="s">
        <v>354</v>
      </c>
      <c r="E116" s="18" t="s">
        <v>1</v>
      </c>
      <c r="F116" s="324">
        <v>7.3499999999999996</v>
      </c>
      <c r="G116" s="39"/>
      <c r="H116" s="45"/>
    </row>
    <row r="117" s="2" customFormat="1" ht="16.8" customHeight="1">
      <c r="A117" s="39"/>
      <c r="B117" s="45"/>
      <c r="C117" s="323" t="s">
        <v>1</v>
      </c>
      <c r="D117" s="323" t="s">
        <v>355</v>
      </c>
      <c r="E117" s="18" t="s">
        <v>1</v>
      </c>
      <c r="F117" s="324">
        <v>28.209</v>
      </c>
      <c r="G117" s="39"/>
      <c r="H117" s="45"/>
    </row>
    <row r="118" s="2" customFormat="1" ht="16.8" customHeight="1">
      <c r="A118" s="39"/>
      <c r="B118" s="45"/>
      <c r="C118" s="323" t="s">
        <v>1</v>
      </c>
      <c r="D118" s="323" t="s">
        <v>356</v>
      </c>
      <c r="E118" s="18" t="s">
        <v>1</v>
      </c>
      <c r="F118" s="324">
        <v>28.829999999999998</v>
      </c>
      <c r="G118" s="39"/>
      <c r="H118" s="45"/>
    </row>
    <row r="119" s="2" customFormat="1">
      <c r="A119" s="39"/>
      <c r="B119" s="45"/>
      <c r="C119" s="323" t="s">
        <v>1</v>
      </c>
      <c r="D119" s="323" t="s">
        <v>357</v>
      </c>
      <c r="E119" s="18" t="s">
        <v>1</v>
      </c>
      <c r="F119" s="324">
        <v>60.140000000000001</v>
      </c>
      <c r="G119" s="39"/>
      <c r="H119" s="45"/>
    </row>
    <row r="120" s="2" customFormat="1" ht="16.8" customHeight="1">
      <c r="A120" s="39"/>
      <c r="B120" s="45"/>
      <c r="C120" s="323" t="s">
        <v>1</v>
      </c>
      <c r="D120" s="323" t="s">
        <v>358</v>
      </c>
      <c r="E120" s="18" t="s">
        <v>1</v>
      </c>
      <c r="F120" s="324">
        <v>29.114999999999998</v>
      </c>
      <c r="G120" s="39"/>
      <c r="H120" s="45"/>
    </row>
    <row r="121" s="2" customFormat="1" ht="16.8" customHeight="1">
      <c r="A121" s="39"/>
      <c r="B121" s="45"/>
      <c r="C121" s="323" t="s">
        <v>1</v>
      </c>
      <c r="D121" s="323" t="s">
        <v>359</v>
      </c>
      <c r="E121" s="18" t="s">
        <v>1</v>
      </c>
      <c r="F121" s="324">
        <v>84.700000000000003</v>
      </c>
      <c r="G121" s="39"/>
      <c r="H121" s="45"/>
    </row>
    <row r="122" s="2" customFormat="1" ht="16.8" customHeight="1">
      <c r="A122" s="39"/>
      <c r="B122" s="45"/>
      <c r="C122" s="323" t="s">
        <v>1</v>
      </c>
      <c r="D122" s="323" t="s">
        <v>360</v>
      </c>
      <c r="E122" s="18" t="s">
        <v>1</v>
      </c>
      <c r="F122" s="324">
        <v>55.683</v>
      </c>
      <c r="G122" s="39"/>
      <c r="H122" s="45"/>
    </row>
    <row r="123" s="2" customFormat="1" ht="16.8" customHeight="1">
      <c r="A123" s="39"/>
      <c r="B123" s="45"/>
      <c r="C123" s="323" t="s">
        <v>1</v>
      </c>
      <c r="D123" s="323" t="s">
        <v>361</v>
      </c>
      <c r="E123" s="18" t="s">
        <v>1</v>
      </c>
      <c r="F123" s="324">
        <v>7.8300000000000001</v>
      </c>
      <c r="G123" s="39"/>
      <c r="H123" s="45"/>
    </row>
    <row r="124" s="2" customFormat="1" ht="16.8" customHeight="1">
      <c r="A124" s="39"/>
      <c r="B124" s="45"/>
      <c r="C124" s="323" t="s">
        <v>1</v>
      </c>
      <c r="D124" s="323" t="s">
        <v>362</v>
      </c>
      <c r="E124" s="18" t="s">
        <v>1</v>
      </c>
      <c r="F124" s="324">
        <v>25.829999999999998</v>
      </c>
      <c r="G124" s="39"/>
      <c r="H124" s="45"/>
    </row>
    <row r="125" s="2" customFormat="1" ht="16.8" customHeight="1">
      <c r="A125" s="39"/>
      <c r="B125" s="45"/>
      <c r="C125" s="323" t="s">
        <v>1</v>
      </c>
      <c r="D125" s="323" t="s">
        <v>363</v>
      </c>
      <c r="E125" s="18" t="s">
        <v>1</v>
      </c>
      <c r="F125" s="324">
        <v>26.288</v>
      </c>
      <c r="G125" s="39"/>
      <c r="H125" s="45"/>
    </row>
    <row r="126" s="2" customFormat="1" ht="16.8" customHeight="1">
      <c r="A126" s="39"/>
      <c r="B126" s="45"/>
      <c r="C126" s="323" t="s">
        <v>1</v>
      </c>
      <c r="D126" s="323" t="s">
        <v>364</v>
      </c>
      <c r="E126" s="18" t="s">
        <v>1</v>
      </c>
      <c r="F126" s="324">
        <v>25.934999999999999</v>
      </c>
      <c r="G126" s="39"/>
      <c r="H126" s="45"/>
    </row>
    <row r="127" s="2" customFormat="1" ht="16.8" customHeight="1">
      <c r="A127" s="39"/>
      <c r="B127" s="45"/>
      <c r="C127" s="323" t="s">
        <v>1</v>
      </c>
      <c r="D127" s="323" t="s">
        <v>365</v>
      </c>
      <c r="E127" s="18" t="s">
        <v>1</v>
      </c>
      <c r="F127" s="324">
        <v>19.295000000000002</v>
      </c>
      <c r="G127" s="39"/>
      <c r="H127" s="45"/>
    </row>
    <row r="128" s="2" customFormat="1" ht="16.8" customHeight="1">
      <c r="A128" s="39"/>
      <c r="B128" s="45"/>
      <c r="C128" s="323" t="s">
        <v>141</v>
      </c>
      <c r="D128" s="323" t="s">
        <v>214</v>
      </c>
      <c r="E128" s="18" t="s">
        <v>1</v>
      </c>
      <c r="F128" s="324">
        <v>508.58999999999998</v>
      </c>
      <c r="G128" s="39"/>
      <c r="H128" s="45"/>
    </row>
    <row r="129" s="2" customFormat="1" ht="16.8" customHeight="1">
      <c r="A129" s="39"/>
      <c r="B129" s="45"/>
      <c r="C129" s="325" t="s">
        <v>3106</v>
      </c>
      <c r="D129" s="39"/>
      <c r="E129" s="39"/>
      <c r="F129" s="39"/>
      <c r="G129" s="39"/>
      <c r="H129" s="45"/>
    </row>
    <row r="130" s="2" customFormat="1" ht="16.8" customHeight="1">
      <c r="A130" s="39"/>
      <c r="B130" s="45"/>
      <c r="C130" s="323" t="s">
        <v>346</v>
      </c>
      <c r="D130" s="323" t="s">
        <v>347</v>
      </c>
      <c r="E130" s="18" t="s">
        <v>252</v>
      </c>
      <c r="F130" s="324">
        <v>508.58999999999998</v>
      </c>
      <c r="G130" s="39"/>
      <c r="H130" s="45"/>
    </row>
    <row r="131" s="2" customFormat="1" ht="16.8" customHeight="1">
      <c r="A131" s="39"/>
      <c r="B131" s="45"/>
      <c r="C131" s="323" t="s">
        <v>959</v>
      </c>
      <c r="D131" s="323" t="s">
        <v>960</v>
      </c>
      <c r="E131" s="18" t="s">
        <v>252</v>
      </c>
      <c r="F131" s="324">
        <v>508.58999999999998</v>
      </c>
      <c r="G131" s="39"/>
      <c r="H131" s="45"/>
    </row>
    <row r="132" s="2" customFormat="1">
      <c r="A132" s="39"/>
      <c r="B132" s="45"/>
      <c r="C132" s="323" t="s">
        <v>967</v>
      </c>
      <c r="D132" s="323" t="s">
        <v>968</v>
      </c>
      <c r="E132" s="18" t="s">
        <v>252</v>
      </c>
      <c r="F132" s="324">
        <v>508.58999999999998</v>
      </c>
      <c r="G132" s="39"/>
      <c r="H132" s="45"/>
    </row>
    <row r="133" s="2" customFormat="1" ht="16.8" customHeight="1">
      <c r="A133" s="39"/>
      <c r="B133" s="45"/>
      <c r="C133" s="319" t="s">
        <v>2585</v>
      </c>
      <c r="D133" s="320" t="s">
        <v>2586</v>
      </c>
      <c r="E133" s="321" t="s">
        <v>1</v>
      </c>
      <c r="F133" s="322">
        <v>8.8900000000000006</v>
      </c>
      <c r="G133" s="39"/>
      <c r="H133" s="45"/>
    </row>
    <row r="134" s="2" customFormat="1" ht="16.8" customHeight="1">
      <c r="A134" s="39"/>
      <c r="B134" s="45"/>
      <c r="C134" s="323" t="s">
        <v>1</v>
      </c>
      <c r="D134" s="323" t="s">
        <v>254</v>
      </c>
      <c r="E134" s="18" t="s">
        <v>1</v>
      </c>
      <c r="F134" s="324">
        <v>0</v>
      </c>
      <c r="G134" s="39"/>
      <c r="H134" s="45"/>
    </row>
    <row r="135" s="2" customFormat="1" ht="16.8" customHeight="1">
      <c r="A135" s="39"/>
      <c r="B135" s="45"/>
      <c r="C135" s="323" t="s">
        <v>1</v>
      </c>
      <c r="D135" s="323" t="s">
        <v>2649</v>
      </c>
      <c r="E135" s="18" t="s">
        <v>1</v>
      </c>
      <c r="F135" s="324">
        <v>8.8900000000000006</v>
      </c>
      <c r="G135" s="39"/>
      <c r="H135" s="45"/>
    </row>
    <row r="136" s="2" customFormat="1" ht="16.8" customHeight="1">
      <c r="A136" s="39"/>
      <c r="B136" s="45"/>
      <c r="C136" s="323" t="s">
        <v>2585</v>
      </c>
      <c r="D136" s="323" t="s">
        <v>214</v>
      </c>
      <c r="E136" s="18" t="s">
        <v>1</v>
      </c>
      <c r="F136" s="324">
        <v>8.8900000000000006</v>
      </c>
      <c r="G136" s="39"/>
      <c r="H136" s="45"/>
    </row>
    <row r="137" s="2" customFormat="1" ht="16.8" customHeight="1">
      <c r="A137" s="39"/>
      <c r="B137" s="45"/>
      <c r="C137" s="319" t="s">
        <v>143</v>
      </c>
      <c r="D137" s="320" t="s">
        <v>1</v>
      </c>
      <c r="E137" s="321" t="s">
        <v>1</v>
      </c>
      <c r="F137" s="322">
        <v>73.885000000000005</v>
      </c>
      <c r="G137" s="39"/>
      <c r="H137" s="45"/>
    </row>
    <row r="138" s="2" customFormat="1" ht="16.8" customHeight="1">
      <c r="A138" s="39"/>
      <c r="B138" s="45"/>
      <c r="C138" s="323" t="s">
        <v>1</v>
      </c>
      <c r="D138" s="323" t="s">
        <v>204</v>
      </c>
      <c r="E138" s="18" t="s">
        <v>1</v>
      </c>
      <c r="F138" s="324">
        <v>0</v>
      </c>
      <c r="G138" s="39"/>
      <c r="H138" s="45"/>
    </row>
    <row r="139" s="2" customFormat="1" ht="16.8" customHeight="1">
      <c r="A139" s="39"/>
      <c r="B139" s="45"/>
      <c r="C139" s="323" t="s">
        <v>1</v>
      </c>
      <c r="D139" s="323" t="s">
        <v>796</v>
      </c>
      <c r="E139" s="18" t="s">
        <v>1</v>
      </c>
      <c r="F139" s="324">
        <v>24.440000000000001</v>
      </c>
      <c r="G139" s="39"/>
      <c r="H139" s="45"/>
    </row>
    <row r="140" s="2" customFormat="1" ht="16.8" customHeight="1">
      <c r="A140" s="39"/>
      <c r="B140" s="45"/>
      <c r="C140" s="323" t="s">
        <v>1</v>
      </c>
      <c r="D140" s="323" t="s">
        <v>797</v>
      </c>
      <c r="E140" s="18" t="s">
        <v>1</v>
      </c>
      <c r="F140" s="324">
        <v>20.25</v>
      </c>
      <c r="G140" s="39"/>
      <c r="H140" s="45"/>
    </row>
    <row r="141" s="2" customFormat="1" ht="16.8" customHeight="1">
      <c r="A141" s="39"/>
      <c r="B141" s="45"/>
      <c r="C141" s="323" t="s">
        <v>1</v>
      </c>
      <c r="D141" s="323" t="s">
        <v>798</v>
      </c>
      <c r="E141" s="18" t="s">
        <v>1</v>
      </c>
      <c r="F141" s="324">
        <v>14.5</v>
      </c>
      <c r="G141" s="39"/>
      <c r="H141" s="45"/>
    </row>
    <row r="142" s="2" customFormat="1" ht="16.8" customHeight="1">
      <c r="A142" s="39"/>
      <c r="B142" s="45"/>
      <c r="C142" s="323" t="s">
        <v>1</v>
      </c>
      <c r="D142" s="323" t="s">
        <v>799</v>
      </c>
      <c r="E142" s="18" t="s">
        <v>1</v>
      </c>
      <c r="F142" s="324">
        <v>8.9749999999999996</v>
      </c>
      <c r="G142" s="39"/>
      <c r="H142" s="45"/>
    </row>
    <row r="143" s="2" customFormat="1" ht="16.8" customHeight="1">
      <c r="A143" s="39"/>
      <c r="B143" s="45"/>
      <c r="C143" s="323" t="s">
        <v>1</v>
      </c>
      <c r="D143" s="323" t="s">
        <v>474</v>
      </c>
      <c r="E143" s="18" t="s">
        <v>1</v>
      </c>
      <c r="F143" s="324">
        <v>5.7199999999999998</v>
      </c>
      <c r="G143" s="39"/>
      <c r="H143" s="45"/>
    </row>
    <row r="144" s="2" customFormat="1" ht="16.8" customHeight="1">
      <c r="A144" s="39"/>
      <c r="B144" s="45"/>
      <c r="C144" s="323" t="s">
        <v>143</v>
      </c>
      <c r="D144" s="323" t="s">
        <v>214</v>
      </c>
      <c r="E144" s="18" t="s">
        <v>1</v>
      </c>
      <c r="F144" s="324">
        <v>73.885000000000005</v>
      </c>
      <c r="G144" s="39"/>
      <c r="H144" s="45"/>
    </row>
    <row r="145" s="2" customFormat="1" ht="16.8" customHeight="1">
      <c r="A145" s="39"/>
      <c r="B145" s="45"/>
      <c r="C145" s="325" t="s">
        <v>3106</v>
      </c>
      <c r="D145" s="39"/>
      <c r="E145" s="39"/>
      <c r="F145" s="39"/>
      <c r="G145" s="39"/>
      <c r="H145" s="45"/>
    </row>
    <row r="146" s="2" customFormat="1" ht="16.8" customHeight="1">
      <c r="A146" s="39"/>
      <c r="B146" s="45"/>
      <c r="C146" s="323" t="s">
        <v>793</v>
      </c>
      <c r="D146" s="323" t="s">
        <v>794</v>
      </c>
      <c r="E146" s="18" t="s">
        <v>252</v>
      </c>
      <c r="F146" s="324">
        <v>73.885000000000005</v>
      </c>
      <c r="G146" s="39"/>
      <c r="H146" s="45"/>
    </row>
    <row r="147" s="2" customFormat="1" ht="16.8" customHeight="1">
      <c r="A147" s="39"/>
      <c r="B147" s="45"/>
      <c r="C147" s="323" t="s">
        <v>1027</v>
      </c>
      <c r="D147" s="323" t="s">
        <v>1028</v>
      </c>
      <c r="E147" s="18" t="s">
        <v>252</v>
      </c>
      <c r="F147" s="324">
        <v>129.392</v>
      </c>
      <c r="G147" s="39"/>
      <c r="H147" s="45"/>
    </row>
    <row r="148" s="2" customFormat="1" ht="16.8" customHeight="1">
      <c r="A148" s="39"/>
      <c r="B148" s="45"/>
      <c r="C148" s="323" t="s">
        <v>1035</v>
      </c>
      <c r="D148" s="323" t="s">
        <v>1036</v>
      </c>
      <c r="E148" s="18" t="s">
        <v>252</v>
      </c>
      <c r="F148" s="324">
        <v>1280.1690000000001</v>
      </c>
      <c r="G148" s="39"/>
      <c r="H148" s="45"/>
    </row>
    <row r="149" s="2" customFormat="1" ht="16.8" customHeight="1">
      <c r="A149" s="39"/>
      <c r="B149" s="45"/>
      <c r="C149" s="319" t="s">
        <v>317</v>
      </c>
      <c r="D149" s="320" t="s">
        <v>1</v>
      </c>
      <c r="E149" s="321" t="s">
        <v>1</v>
      </c>
      <c r="F149" s="322">
        <v>50.268999999999998</v>
      </c>
      <c r="G149" s="39"/>
      <c r="H149" s="45"/>
    </row>
    <row r="150" s="2" customFormat="1" ht="16.8" customHeight="1">
      <c r="A150" s="39"/>
      <c r="B150" s="45"/>
      <c r="C150" s="323" t="s">
        <v>1</v>
      </c>
      <c r="D150" s="323" t="s">
        <v>254</v>
      </c>
      <c r="E150" s="18" t="s">
        <v>1</v>
      </c>
      <c r="F150" s="324">
        <v>0</v>
      </c>
      <c r="G150" s="39"/>
      <c r="H150" s="45"/>
    </row>
    <row r="151" s="2" customFormat="1" ht="16.8" customHeight="1">
      <c r="A151" s="39"/>
      <c r="B151" s="45"/>
      <c r="C151" s="323" t="s">
        <v>1</v>
      </c>
      <c r="D151" s="323" t="s">
        <v>312</v>
      </c>
      <c r="E151" s="18" t="s">
        <v>1</v>
      </c>
      <c r="F151" s="324">
        <v>18.655999999999999</v>
      </c>
      <c r="G151" s="39"/>
      <c r="H151" s="45"/>
    </row>
    <row r="152" s="2" customFormat="1" ht="16.8" customHeight="1">
      <c r="A152" s="39"/>
      <c r="B152" s="45"/>
      <c r="C152" s="323" t="s">
        <v>1</v>
      </c>
      <c r="D152" s="323" t="s">
        <v>313</v>
      </c>
      <c r="E152" s="18" t="s">
        <v>1</v>
      </c>
      <c r="F152" s="324">
        <v>1.575</v>
      </c>
      <c r="G152" s="39"/>
      <c r="H152" s="45"/>
    </row>
    <row r="153" s="2" customFormat="1" ht="16.8" customHeight="1">
      <c r="A153" s="39"/>
      <c r="B153" s="45"/>
      <c r="C153" s="323" t="s">
        <v>1</v>
      </c>
      <c r="D153" s="323" t="s">
        <v>314</v>
      </c>
      <c r="E153" s="18" t="s">
        <v>1</v>
      </c>
      <c r="F153" s="324">
        <v>1.5229999999999999</v>
      </c>
      <c r="G153" s="39"/>
      <c r="H153" s="45"/>
    </row>
    <row r="154" s="2" customFormat="1" ht="16.8" customHeight="1">
      <c r="A154" s="39"/>
      <c r="B154" s="45"/>
      <c r="C154" s="323" t="s">
        <v>1</v>
      </c>
      <c r="D154" s="323" t="s">
        <v>315</v>
      </c>
      <c r="E154" s="18" t="s">
        <v>1</v>
      </c>
      <c r="F154" s="324">
        <v>17.794</v>
      </c>
      <c r="G154" s="39"/>
      <c r="H154" s="45"/>
    </row>
    <row r="155" s="2" customFormat="1" ht="16.8" customHeight="1">
      <c r="A155" s="39"/>
      <c r="B155" s="45"/>
      <c r="C155" s="323" t="s">
        <v>1</v>
      </c>
      <c r="D155" s="323" t="s">
        <v>316</v>
      </c>
      <c r="E155" s="18" t="s">
        <v>1</v>
      </c>
      <c r="F155" s="324">
        <v>10.721</v>
      </c>
      <c r="G155" s="39"/>
      <c r="H155" s="45"/>
    </row>
    <row r="156" s="2" customFormat="1" ht="16.8" customHeight="1">
      <c r="A156" s="39"/>
      <c r="B156" s="45"/>
      <c r="C156" s="323" t="s">
        <v>317</v>
      </c>
      <c r="D156" s="323" t="s">
        <v>214</v>
      </c>
      <c r="E156" s="18" t="s">
        <v>1</v>
      </c>
      <c r="F156" s="324">
        <v>50.268999999999998</v>
      </c>
      <c r="G156" s="39"/>
      <c r="H156" s="45"/>
    </row>
    <row r="157" s="2" customFormat="1" ht="16.8" customHeight="1">
      <c r="A157" s="39"/>
      <c r="B157" s="45"/>
      <c r="C157" s="319" t="s">
        <v>329</v>
      </c>
      <c r="D157" s="320" t="s">
        <v>1</v>
      </c>
      <c r="E157" s="321" t="s">
        <v>1</v>
      </c>
      <c r="F157" s="322">
        <v>23.678000000000001</v>
      </c>
      <c r="G157" s="39"/>
      <c r="H157" s="45"/>
    </row>
    <row r="158" s="2" customFormat="1" ht="16.8" customHeight="1">
      <c r="A158" s="39"/>
      <c r="B158" s="45"/>
      <c r="C158" s="323" t="s">
        <v>1</v>
      </c>
      <c r="D158" s="323" t="s">
        <v>322</v>
      </c>
      <c r="E158" s="18" t="s">
        <v>1</v>
      </c>
      <c r="F158" s="324">
        <v>0</v>
      </c>
      <c r="G158" s="39"/>
      <c r="H158" s="45"/>
    </row>
    <row r="159" s="2" customFormat="1" ht="16.8" customHeight="1">
      <c r="A159" s="39"/>
      <c r="B159" s="45"/>
      <c r="C159" s="323" t="s">
        <v>1</v>
      </c>
      <c r="D159" s="323" t="s">
        <v>323</v>
      </c>
      <c r="E159" s="18" t="s">
        <v>1</v>
      </c>
      <c r="F159" s="324">
        <v>2.4849999999999999</v>
      </c>
      <c r="G159" s="39"/>
      <c r="H159" s="45"/>
    </row>
    <row r="160" s="2" customFormat="1" ht="16.8" customHeight="1">
      <c r="A160" s="39"/>
      <c r="B160" s="45"/>
      <c r="C160" s="323" t="s">
        <v>1</v>
      </c>
      <c r="D160" s="323" t="s">
        <v>324</v>
      </c>
      <c r="E160" s="18" t="s">
        <v>1</v>
      </c>
      <c r="F160" s="324">
        <v>5.7930000000000001</v>
      </c>
      <c r="G160" s="39"/>
      <c r="H160" s="45"/>
    </row>
    <row r="161" s="2" customFormat="1" ht="16.8" customHeight="1">
      <c r="A161" s="39"/>
      <c r="B161" s="45"/>
      <c r="C161" s="323" t="s">
        <v>1</v>
      </c>
      <c r="D161" s="323" t="s">
        <v>325</v>
      </c>
      <c r="E161" s="18" t="s">
        <v>1</v>
      </c>
      <c r="F161" s="324">
        <v>6.2300000000000004</v>
      </c>
      <c r="G161" s="39"/>
      <c r="H161" s="45"/>
    </row>
    <row r="162" s="2" customFormat="1" ht="16.8" customHeight="1">
      <c r="A162" s="39"/>
      <c r="B162" s="45"/>
      <c r="C162" s="323" t="s">
        <v>1</v>
      </c>
      <c r="D162" s="323" t="s">
        <v>326</v>
      </c>
      <c r="E162" s="18" t="s">
        <v>1</v>
      </c>
      <c r="F162" s="324">
        <v>5.8499999999999996</v>
      </c>
      <c r="G162" s="39"/>
      <c r="H162" s="45"/>
    </row>
    <row r="163" s="2" customFormat="1" ht="16.8" customHeight="1">
      <c r="A163" s="39"/>
      <c r="B163" s="45"/>
      <c r="C163" s="323" t="s">
        <v>1</v>
      </c>
      <c r="D163" s="323" t="s">
        <v>327</v>
      </c>
      <c r="E163" s="18" t="s">
        <v>1</v>
      </c>
      <c r="F163" s="324">
        <v>1.5</v>
      </c>
      <c r="G163" s="39"/>
      <c r="H163" s="45"/>
    </row>
    <row r="164" s="2" customFormat="1" ht="16.8" customHeight="1">
      <c r="A164" s="39"/>
      <c r="B164" s="45"/>
      <c r="C164" s="323" t="s">
        <v>1</v>
      </c>
      <c r="D164" s="323" t="s">
        <v>328</v>
      </c>
      <c r="E164" s="18" t="s">
        <v>1</v>
      </c>
      <c r="F164" s="324">
        <v>1.8200000000000001</v>
      </c>
      <c r="G164" s="39"/>
      <c r="H164" s="45"/>
    </row>
    <row r="165" s="2" customFormat="1" ht="16.8" customHeight="1">
      <c r="A165" s="39"/>
      <c r="B165" s="45"/>
      <c r="C165" s="323" t="s">
        <v>329</v>
      </c>
      <c r="D165" s="323" t="s">
        <v>214</v>
      </c>
      <c r="E165" s="18" t="s">
        <v>1</v>
      </c>
      <c r="F165" s="324">
        <v>23.678000000000001</v>
      </c>
      <c r="G165" s="39"/>
      <c r="H165" s="45"/>
    </row>
    <row r="166" s="2" customFormat="1" ht="16.8" customHeight="1">
      <c r="A166" s="39"/>
      <c r="B166" s="45"/>
      <c r="C166" s="319" t="s">
        <v>145</v>
      </c>
      <c r="D166" s="320" t="s">
        <v>1</v>
      </c>
      <c r="E166" s="321" t="s">
        <v>1</v>
      </c>
      <c r="F166" s="322">
        <v>55.506999999999998</v>
      </c>
      <c r="G166" s="39"/>
      <c r="H166" s="45"/>
    </row>
    <row r="167" s="2" customFormat="1" ht="16.8" customHeight="1">
      <c r="A167" s="39"/>
      <c r="B167" s="45"/>
      <c r="C167" s="323" t="s">
        <v>1</v>
      </c>
      <c r="D167" s="323" t="s">
        <v>254</v>
      </c>
      <c r="E167" s="18" t="s">
        <v>1</v>
      </c>
      <c r="F167" s="324">
        <v>0</v>
      </c>
      <c r="G167" s="39"/>
      <c r="H167" s="45"/>
    </row>
    <row r="168" s="2" customFormat="1" ht="16.8" customHeight="1">
      <c r="A168" s="39"/>
      <c r="B168" s="45"/>
      <c r="C168" s="323" t="s">
        <v>1</v>
      </c>
      <c r="D168" s="323" t="s">
        <v>370</v>
      </c>
      <c r="E168" s="18" t="s">
        <v>1</v>
      </c>
      <c r="F168" s="324">
        <v>11.906000000000001</v>
      </c>
      <c r="G168" s="39"/>
      <c r="H168" s="45"/>
    </row>
    <row r="169" s="2" customFormat="1" ht="16.8" customHeight="1">
      <c r="A169" s="39"/>
      <c r="B169" s="45"/>
      <c r="C169" s="323" t="s">
        <v>1</v>
      </c>
      <c r="D169" s="323" t="s">
        <v>371</v>
      </c>
      <c r="E169" s="18" t="s">
        <v>1</v>
      </c>
      <c r="F169" s="324">
        <v>11.179</v>
      </c>
      <c r="G169" s="39"/>
      <c r="H169" s="45"/>
    </row>
    <row r="170" s="2" customFormat="1" ht="16.8" customHeight="1">
      <c r="A170" s="39"/>
      <c r="B170" s="45"/>
      <c r="C170" s="323" t="s">
        <v>1</v>
      </c>
      <c r="D170" s="323" t="s">
        <v>372</v>
      </c>
      <c r="E170" s="18" t="s">
        <v>1</v>
      </c>
      <c r="F170" s="324">
        <v>3.1499999999999999</v>
      </c>
      <c r="G170" s="39"/>
      <c r="H170" s="45"/>
    </row>
    <row r="171" s="2" customFormat="1" ht="16.8" customHeight="1">
      <c r="A171" s="39"/>
      <c r="B171" s="45"/>
      <c r="C171" s="323" t="s">
        <v>1</v>
      </c>
      <c r="D171" s="323" t="s">
        <v>373</v>
      </c>
      <c r="E171" s="18" t="s">
        <v>1</v>
      </c>
      <c r="F171" s="324">
        <v>7.8289999999999997</v>
      </c>
      <c r="G171" s="39"/>
      <c r="H171" s="45"/>
    </row>
    <row r="172" s="2" customFormat="1" ht="16.8" customHeight="1">
      <c r="A172" s="39"/>
      <c r="B172" s="45"/>
      <c r="C172" s="323" t="s">
        <v>1</v>
      </c>
      <c r="D172" s="323" t="s">
        <v>374</v>
      </c>
      <c r="E172" s="18" t="s">
        <v>1</v>
      </c>
      <c r="F172" s="324">
        <v>21.443000000000001</v>
      </c>
      <c r="G172" s="39"/>
      <c r="H172" s="45"/>
    </row>
    <row r="173" s="2" customFormat="1" ht="16.8" customHeight="1">
      <c r="A173" s="39"/>
      <c r="B173" s="45"/>
      <c r="C173" s="323" t="s">
        <v>145</v>
      </c>
      <c r="D173" s="323" t="s">
        <v>214</v>
      </c>
      <c r="E173" s="18" t="s">
        <v>1</v>
      </c>
      <c r="F173" s="324">
        <v>55.506999999999998</v>
      </c>
      <c r="G173" s="39"/>
      <c r="H173" s="45"/>
    </row>
    <row r="174" s="2" customFormat="1" ht="16.8" customHeight="1">
      <c r="A174" s="39"/>
      <c r="B174" s="45"/>
      <c r="C174" s="325" t="s">
        <v>3106</v>
      </c>
      <c r="D174" s="39"/>
      <c r="E174" s="39"/>
      <c r="F174" s="39"/>
      <c r="G174" s="39"/>
      <c r="H174" s="45"/>
    </row>
    <row r="175" s="2" customFormat="1" ht="16.8" customHeight="1">
      <c r="A175" s="39"/>
      <c r="B175" s="45"/>
      <c r="C175" s="323" t="s">
        <v>367</v>
      </c>
      <c r="D175" s="323" t="s">
        <v>368</v>
      </c>
      <c r="E175" s="18" t="s">
        <v>252</v>
      </c>
      <c r="F175" s="324">
        <v>55.506999999999998</v>
      </c>
      <c r="G175" s="39"/>
      <c r="H175" s="45"/>
    </row>
    <row r="176" s="2" customFormat="1" ht="16.8" customHeight="1">
      <c r="A176" s="39"/>
      <c r="B176" s="45"/>
      <c r="C176" s="323" t="s">
        <v>990</v>
      </c>
      <c r="D176" s="323" t="s">
        <v>991</v>
      </c>
      <c r="E176" s="18" t="s">
        <v>252</v>
      </c>
      <c r="F176" s="324">
        <v>1150.777</v>
      </c>
      <c r="G176" s="39"/>
      <c r="H176" s="45"/>
    </row>
    <row r="177" s="2" customFormat="1" ht="16.8" customHeight="1">
      <c r="A177" s="39"/>
      <c r="B177" s="45"/>
      <c r="C177" s="323" t="s">
        <v>1027</v>
      </c>
      <c r="D177" s="323" t="s">
        <v>1028</v>
      </c>
      <c r="E177" s="18" t="s">
        <v>252</v>
      </c>
      <c r="F177" s="324">
        <v>129.392</v>
      </c>
      <c r="G177" s="39"/>
      <c r="H177" s="45"/>
    </row>
    <row r="178" s="2" customFormat="1" ht="16.8" customHeight="1">
      <c r="A178" s="39"/>
      <c r="B178" s="45"/>
      <c r="C178" s="323" t="s">
        <v>1035</v>
      </c>
      <c r="D178" s="323" t="s">
        <v>1036</v>
      </c>
      <c r="E178" s="18" t="s">
        <v>252</v>
      </c>
      <c r="F178" s="324">
        <v>1280.1690000000001</v>
      </c>
      <c r="G178" s="39"/>
      <c r="H178" s="45"/>
    </row>
    <row r="179" s="2" customFormat="1" ht="16.8" customHeight="1">
      <c r="A179" s="39"/>
      <c r="B179" s="45"/>
      <c r="C179" s="319" t="s">
        <v>148</v>
      </c>
      <c r="D179" s="320" t="s">
        <v>1</v>
      </c>
      <c r="E179" s="321" t="s">
        <v>1</v>
      </c>
      <c r="F179" s="322">
        <v>46.781999999999996</v>
      </c>
      <c r="G179" s="39"/>
      <c r="H179" s="45"/>
    </row>
    <row r="180" s="2" customFormat="1" ht="16.8" customHeight="1">
      <c r="A180" s="39"/>
      <c r="B180" s="45"/>
      <c r="C180" s="323" t="s">
        <v>1</v>
      </c>
      <c r="D180" s="323" t="s">
        <v>204</v>
      </c>
      <c r="E180" s="18" t="s">
        <v>1</v>
      </c>
      <c r="F180" s="324">
        <v>0</v>
      </c>
      <c r="G180" s="39"/>
      <c r="H180" s="45"/>
    </row>
    <row r="181" s="2" customFormat="1" ht="16.8" customHeight="1">
      <c r="A181" s="39"/>
      <c r="B181" s="45"/>
      <c r="C181" s="323" t="s">
        <v>1</v>
      </c>
      <c r="D181" s="323" t="s">
        <v>205</v>
      </c>
      <c r="E181" s="18" t="s">
        <v>1</v>
      </c>
      <c r="F181" s="324">
        <v>0</v>
      </c>
      <c r="G181" s="39"/>
      <c r="H181" s="45"/>
    </row>
    <row r="182" s="2" customFormat="1" ht="16.8" customHeight="1">
      <c r="A182" s="39"/>
      <c r="B182" s="45"/>
      <c r="C182" s="323" t="s">
        <v>1</v>
      </c>
      <c r="D182" s="323" t="s">
        <v>206</v>
      </c>
      <c r="E182" s="18" t="s">
        <v>1</v>
      </c>
      <c r="F182" s="324">
        <v>18.32</v>
      </c>
      <c r="G182" s="39"/>
      <c r="H182" s="45"/>
    </row>
    <row r="183" s="2" customFormat="1" ht="16.8" customHeight="1">
      <c r="A183" s="39"/>
      <c r="B183" s="45"/>
      <c r="C183" s="323" t="s">
        <v>1</v>
      </c>
      <c r="D183" s="323" t="s">
        <v>207</v>
      </c>
      <c r="E183" s="18" t="s">
        <v>1</v>
      </c>
      <c r="F183" s="324">
        <v>9.8279999999999994</v>
      </c>
      <c r="G183" s="39"/>
      <c r="H183" s="45"/>
    </row>
    <row r="184" s="2" customFormat="1" ht="16.8" customHeight="1">
      <c r="A184" s="39"/>
      <c r="B184" s="45"/>
      <c r="C184" s="323" t="s">
        <v>1</v>
      </c>
      <c r="D184" s="323" t="s">
        <v>208</v>
      </c>
      <c r="E184" s="18" t="s">
        <v>1</v>
      </c>
      <c r="F184" s="324">
        <v>2.2120000000000002</v>
      </c>
      <c r="G184" s="39"/>
      <c r="H184" s="45"/>
    </row>
    <row r="185" s="2" customFormat="1" ht="16.8" customHeight="1">
      <c r="A185" s="39"/>
      <c r="B185" s="45"/>
      <c r="C185" s="323" t="s">
        <v>1</v>
      </c>
      <c r="D185" s="323" t="s">
        <v>209</v>
      </c>
      <c r="E185" s="18" t="s">
        <v>1</v>
      </c>
      <c r="F185" s="324">
        <v>10.43</v>
      </c>
      <c r="G185" s="39"/>
      <c r="H185" s="45"/>
    </row>
    <row r="186" s="2" customFormat="1" ht="16.8" customHeight="1">
      <c r="A186" s="39"/>
      <c r="B186" s="45"/>
      <c r="C186" s="323" t="s">
        <v>1</v>
      </c>
      <c r="D186" s="323" t="s">
        <v>210</v>
      </c>
      <c r="E186" s="18" t="s">
        <v>1</v>
      </c>
      <c r="F186" s="324">
        <v>5.992</v>
      </c>
      <c r="G186" s="39"/>
      <c r="H186" s="45"/>
    </row>
    <row r="187" s="2" customFormat="1" ht="16.8" customHeight="1">
      <c r="A187" s="39"/>
      <c r="B187" s="45"/>
      <c r="C187" s="323" t="s">
        <v>148</v>
      </c>
      <c r="D187" s="323" t="s">
        <v>211</v>
      </c>
      <c r="E187" s="18" t="s">
        <v>1</v>
      </c>
      <c r="F187" s="324">
        <v>46.781999999999996</v>
      </c>
      <c r="G187" s="39"/>
      <c r="H187" s="45"/>
    </row>
    <row r="188" s="2" customFormat="1" ht="16.8" customHeight="1">
      <c r="A188" s="39"/>
      <c r="B188" s="45"/>
      <c r="C188" s="325" t="s">
        <v>3106</v>
      </c>
      <c r="D188" s="39"/>
      <c r="E188" s="39"/>
      <c r="F188" s="39"/>
      <c r="G188" s="39"/>
      <c r="H188" s="45"/>
    </row>
    <row r="189" s="2" customFormat="1" ht="16.8" customHeight="1">
      <c r="A189" s="39"/>
      <c r="B189" s="45"/>
      <c r="C189" s="323" t="s">
        <v>197</v>
      </c>
      <c r="D189" s="323" t="s">
        <v>198</v>
      </c>
      <c r="E189" s="18" t="s">
        <v>199</v>
      </c>
      <c r="F189" s="324">
        <v>47.781999999999996</v>
      </c>
      <c r="G189" s="39"/>
      <c r="H189" s="45"/>
    </row>
    <row r="190" s="2" customFormat="1">
      <c r="A190" s="39"/>
      <c r="B190" s="45"/>
      <c r="C190" s="323" t="s">
        <v>215</v>
      </c>
      <c r="D190" s="323" t="s">
        <v>216</v>
      </c>
      <c r="E190" s="18" t="s">
        <v>199</v>
      </c>
      <c r="F190" s="324">
        <v>46.781999999999996</v>
      </c>
      <c r="G190" s="39"/>
      <c r="H190" s="45"/>
    </row>
    <row r="191" s="2" customFormat="1">
      <c r="A191" s="39"/>
      <c r="B191" s="45"/>
      <c r="C191" s="323" t="s">
        <v>218</v>
      </c>
      <c r="D191" s="323" t="s">
        <v>219</v>
      </c>
      <c r="E191" s="18" t="s">
        <v>199</v>
      </c>
      <c r="F191" s="324">
        <v>93.563999999999993</v>
      </c>
      <c r="G191" s="39"/>
      <c r="H191" s="45"/>
    </row>
    <row r="192" s="2" customFormat="1">
      <c r="A192" s="39"/>
      <c r="B192" s="45"/>
      <c r="C192" s="323" t="s">
        <v>222</v>
      </c>
      <c r="D192" s="323" t="s">
        <v>223</v>
      </c>
      <c r="E192" s="18" t="s">
        <v>199</v>
      </c>
      <c r="F192" s="324">
        <v>46.781999999999996</v>
      </c>
      <c r="G192" s="39"/>
      <c r="H192" s="45"/>
    </row>
    <row r="193" s="2" customFormat="1" ht="16.8" customHeight="1">
      <c r="A193" s="39"/>
      <c r="B193" s="45"/>
      <c r="C193" s="323" t="s">
        <v>226</v>
      </c>
      <c r="D193" s="323" t="s">
        <v>227</v>
      </c>
      <c r="E193" s="18" t="s">
        <v>199</v>
      </c>
      <c r="F193" s="324">
        <v>46.781999999999996</v>
      </c>
      <c r="G193" s="39"/>
      <c r="H193" s="45"/>
    </row>
    <row r="194" s="2" customFormat="1">
      <c r="A194" s="39"/>
      <c r="B194" s="45"/>
      <c r="C194" s="323" t="s">
        <v>230</v>
      </c>
      <c r="D194" s="323" t="s">
        <v>231</v>
      </c>
      <c r="E194" s="18" t="s">
        <v>232</v>
      </c>
      <c r="F194" s="324">
        <v>84.207999999999998</v>
      </c>
      <c r="G194" s="39"/>
      <c r="H194" s="45"/>
    </row>
    <row r="195" s="2" customFormat="1" ht="16.8" customHeight="1">
      <c r="A195" s="39"/>
      <c r="B195" s="45"/>
      <c r="C195" s="323" t="s">
        <v>236</v>
      </c>
      <c r="D195" s="323" t="s">
        <v>237</v>
      </c>
      <c r="E195" s="18" t="s">
        <v>199</v>
      </c>
      <c r="F195" s="324">
        <v>46.781999999999996</v>
      </c>
      <c r="G195" s="39"/>
      <c r="H195" s="45"/>
    </row>
    <row r="196" s="2" customFormat="1" ht="16.8" customHeight="1">
      <c r="A196" s="39"/>
      <c r="B196" s="45"/>
      <c r="C196" s="323" t="s">
        <v>240</v>
      </c>
      <c r="D196" s="323" t="s">
        <v>241</v>
      </c>
      <c r="E196" s="18" t="s">
        <v>199</v>
      </c>
      <c r="F196" s="324">
        <v>47.781999999999996</v>
      </c>
      <c r="G196" s="39"/>
      <c r="H196" s="45"/>
    </row>
    <row r="197" s="2" customFormat="1" ht="16.8" customHeight="1">
      <c r="A197" s="39"/>
      <c r="B197" s="45"/>
      <c r="C197" s="323" t="s">
        <v>245</v>
      </c>
      <c r="D197" s="323" t="s">
        <v>246</v>
      </c>
      <c r="E197" s="18" t="s">
        <v>232</v>
      </c>
      <c r="F197" s="324">
        <v>84.207999999999998</v>
      </c>
      <c r="G197" s="39"/>
      <c r="H197" s="45"/>
    </row>
    <row r="198" s="2" customFormat="1" ht="26.4" customHeight="1">
      <c r="A198" s="39"/>
      <c r="B198" s="45"/>
      <c r="C198" s="318" t="s">
        <v>3108</v>
      </c>
      <c r="D198" s="318" t="s">
        <v>120</v>
      </c>
      <c r="E198" s="39"/>
      <c r="F198" s="39"/>
      <c r="G198" s="39"/>
      <c r="H198" s="45"/>
    </row>
    <row r="199" s="2" customFormat="1" ht="16.8" customHeight="1">
      <c r="A199" s="39"/>
      <c r="B199" s="45"/>
      <c r="C199" s="319" t="s">
        <v>134</v>
      </c>
      <c r="D199" s="320" t="s">
        <v>1</v>
      </c>
      <c r="E199" s="321" t="s">
        <v>1</v>
      </c>
      <c r="F199" s="322">
        <v>337.19600000000003</v>
      </c>
      <c r="G199" s="39"/>
      <c r="H199" s="45"/>
    </row>
    <row r="200" s="2" customFormat="1" ht="16.8" customHeight="1">
      <c r="A200" s="39"/>
      <c r="B200" s="45"/>
      <c r="C200" s="323" t="s">
        <v>1</v>
      </c>
      <c r="D200" s="323" t="s">
        <v>261</v>
      </c>
      <c r="E200" s="18" t="s">
        <v>1</v>
      </c>
      <c r="F200" s="324">
        <v>0</v>
      </c>
      <c r="G200" s="39"/>
      <c r="H200" s="45"/>
    </row>
    <row r="201" s="2" customFormat="1" ht="16.8" customHeight="1">
      <c r="A201" s="39"/>
      <c r="B201" s="45"/>
      <c r="C201" s="323" t="s">
        <v>1</v>
      </c>
      <c r="D201" s="323" t="s">
        <v>2636</v>
      </c>
      <c r="E201" s="18" t="s">
        <v>1</v>
      </c>
      <c r="F201" s="324">
        <v>279.98000000000002</v>
      </c>
      <c r="G201" s="39"/>
      <c r="H201" s="45"/>
    </row>
    <row r="202" s="2" customFormat="1" ht="16.8" customHeight="1">
      <c r="A202" s="39"/>
      <c r="B202" s="45"/>
      <c r="C202" s="323" t="s">
        <v>1</v>
      </c>
      <c r="D202" s="323" t="s">
        <v>2637</v>
      </c>
      <c r="E202" s="18" t="s">
        <v>1</v>
      </c>
      <c r="F202" s="324">
        <v>17.100000000000001</v>
      </c>
      <c r="G202" s="39"/>
      <c r="H202" s="45"/>
    </row>
    <row r="203" s="2" customFormat="1" ht="16.8" customHeight="1">
      <c r="A203" s="39"/>
      <c r="B203" s="45"/>
      <c r="C203" s="323" t="s">
        <v>1</v>
      </c>
      <c r="D203" s="323" t="s">
        <v>2638</v>
      </c>
      <c r="E203" s="18" t="s">
        <v>1</v>
      </c>
      <c r="F203" s="324">
        <v>2.52</v>
      </c>
      <c r="G203" s="39"/>
      <c r="H203" s="45"/>
    </row>
    <row r="204" s="2" customFormat="1" ht="16.8" customHeight="1">
      <c r="A204" s="39"/>
      <c r="B204" s="45"/>
      <c r="C204" s="323" t="s">
        <v>1</v>
      </c>
      <c r="D204" s="323" t="s">
        <v>2639</v>
      </c>
      <c r="E204" s="18" t="s">
        <v>1</v>
      </c>
      <c r="F204" s="324">
        <v>4.2080000000000002</v>
      </c>
      <c r="G204" s="39"/>
      <c r="H204" s="45"/>
    </row>
    <row r="205" s="2" customFormat="1" ht="16.8" customHeight="1">
      <c r="A205" s="39"/>
      <c r="B205" s="45"/>
      <c r="C205" s="323" t="s">
        <v>1</v>
      </c>
      <c r="D205" s="323" t="s">
        <v>2640</v>
      </c>
      <c r="E205" s="18" t="s">
        <v>1</v>
      </c>
      <c r="F205" s="324">
        <v>0.56299999999999994</v>
      </c>
      <c r="G205" s="39"/>
      <c r="H205" s="45"/>
    </row>
    <row r="206" s="2" customFormat="1" ht="16.8" customHeight="1">
      <c r="A206" s="39"/>
      <c r="B206" s="45"/>
      <c r="C206" s="323" t="s">
        <v>1</v>
      </c>
      <c r="D206" s="323" t="s">
        <v>2641</v>
      </c>
      <c r="E206" s="18" t="s">
        <v>1</v>
      </c>
      <c r="F206" s="324">
        <v>32.369999999999997</v>
      </c>
      <c r="G206" s="39"/>
      <c r="H206" s="45"/>
    </row>
    <row r="207" s="2" customFormat="1" ht="16.8" customHeight="1">
      <c r="A207" s="39"/>
      <c r="B207" s="45"/>
      <c r="C207" s="323" t="s">
        <v>1</v>
      </c>
      <c r="D207" s="323" t="s">
        <v>752</v>
      </c>
      <c r="E207" s="18" t="s">
        <v>1</v>
      </c>
      <c r="F207" s="324">
        <v>0.45500000000000002</v>
      </c>
      <c r="G207" s="39"/>
      <c r="H207" s="45"/>
    </row>
    <row r="208" s="2" customFormat="1" ht="16.8" customHeight="1">
      <c r="A208" s="39"/>
      <c r="B208" s="45"/>
      <c r="C208" s="323" t="s">
        <v>134</v>
      </c>
      <c r="D208" s="323" t="s">
        <v>214</v>
      </c>
      <c r="E208" s="18" t="s">
        <v>1</v>
      </c>
      <c r="F208" s="324">
        <v>337.19600000000003</v>
      </c>
      <c r="G208" s="39"/>
      <c r="H208" s="45"/>
    </row>
    <row r="209" s="2" customFormat="1" ht="16.8" customHeight="1">
      <c r="A209" s="39"/>
      <c r="B209" s="45"/>
      <c r="C209" s="325" t="s">
        <v>3106</v>
      </c>
      <c r="D209" s="39"/>
      <c r="E209" s="39"/>
      <c r="F209" s="39"/>
      <c r="G209" s="39"/>
      <c r="H209" s="45"/>
    </row>
    <row r="210" s="2" customFormat="1" ht="16.8" customHeight="1">
      <c r="A210" s="39"/>
      <c r="B210" s="45"/>
      <c r="C210" s="323" t="s">
        <v>925</v>
      </c>
      <c r="D210" s="323" t="s">
        <v>926</v>
      </c>
      <c r="E210" s="18" t="s">
        <v>252</v>
      </c>
      <c r="F210" s="324">
        <v>337.19600000000003</v>
      </c>
      <c r="G210" s="39"/>
      <c r="H210" s="45"/>
    </row>
    <row r="211" s="2" customFormat="1" ht="16.8" customHeight="1">
      <c r="A211" s="39"/>
      <c r="B211" s="45"/>
      <c r="C211" s="323" t="s">
        <v>921</v>
      </c>
      <c r="D211" s="323" t="s">
        <v>922</v>
      </c>
      <c r="E211" s="18" t="s">
        <v>252</v>
      </c>
      <c r="F211" s="324">
        <v>337.19600000000003</v>
      </c>
      <c r="G211" s="39"/>
      <c r="H211" s="45"/>
    </row>
    <row r="212" s="2" customFormat="1" ht="16.8" customHeight="1">
      <c r="A212" s="39"/>
      <c r="B212" s="45"/>
      <c r="C212" s="323" t="s">
        <v>931</v>
      </c>
      <c r="D212" s="323" t="s">
        <v>932</v>
      </c>
      <c r="E212" s="18" t="s">
        <v>252</v>
      </c>
      <c r="F212" s="324">
        <v>337.19600000000003</v>
      </c>
      <c r="G212" s="39"/>
      <c r="H212" s="45"/>
    </row>
    <row r="213" s="2" customFormat="1">
      <c r="A213" s="39"/>
      <c r="B213" s="45"/>
      <c r="C213" s="323" t="s">
        <v>940</v>
      </c>
      <c r="D213" s="323" t="s">
        <v>941</v>
      </c>
      <c r="E213" s="18" t="s">
        <v>252</v>
      </c>
      <c r="F213" s="324">
        <v>337.19600000000003</v>
      </c>
      <c r="G213" s="39"/>
      <c r="H213" s="45"/>
    </row>
    <row r="214" s="2" customFormat="1" ht="16.8" customHeight="1">
      <c r="A214" s="39"/>
      <c r="B214" s="45"/>
      <c r="C214" s="323" t="s">
        <v>949</v>
      </c>
      <c r="D214" s="323" t="s">
        <v>950</v>
      </c>
      <c r="E214" s="18" t="s">
        <v>252</v>
      </c>
      <c r="F214" s="324">
        <v>337.19600000000003</v>
      </c>
      <c r="G214" s="39"/>
      <c r="H214" s="45"/>
    </row>
    <row r="215" s="2" customFormat="1" ht="16.8" customHeight="1">
      <c r="A215" s="39"/>
      <c r="B215" s="45"/>
      <c r="C215" s="319" t="s">
        <v>136</v>
      </c>
      <c r="D215" s="320" t="s">
        <v>1</v>
      </c>
      <c r="E215" s="321" t="s">
        <v>1</v>
      </c>
      <c r="F215" s="322">
        <v>1535.7149999999999</v>
      </c>
      <c r="G215" s="39"/>
      <c r="H215" s="45"/>
    </row>
    <row r="216" s="2" customFormat="1" ht="16.8" customHeight="1">
      <c r="A216" s="39"/>
      <c r="B216" s="45"/>
      <c r="C216" s="323" t="s">
        <v>1</v>
      </c>
      <c r="D216" s="323" t="s">
        <v>993</v>
      </c>
      <c r="E216" s="18" t="s">
        <v>1</v>
      </c>
      <c r="F216" s="324">
        <v>0</v>
      </c>
      <c r="G216" s="39"/>
      <c r="H216" s="45"/>
    </row>
    <row r="217" s="2" customFormat="1" ht="16.8" customHeight="1">
      <c r="A217" s="39"/>
      <c r="B217" s="45"/>
      <c r="C217" s="323" t="s">
        <v>1</v>
      </c>
      <c r="D217" s="323" t="s">
        <v>2676</v>
      </c>
      <c r="E217" s="18" t="s">
        <v>1</v>
      </c>
      <c r="F217" s="324">
        <v>187.13300000000001</v>
      </c>
      <c r="G217" s="39"/>
      <c r="H217" s="45"/>
    </row>
    <row r="218" s="2" customFormat="1" ht="16.8" customHeight="1">
      <c r="A218" s="39"/>
      <c r="B218" s="45"/>
      <c r="C218" s="323" t="s">
        <v>1</v>
      </c>
      <c r="D218" s="323" t="s">
        <v>2677</v>
      </c>
      <c r="E218" s="18" t="s">
        <v>1</v>
      </c>
      <c r="F218" s="324">
        <v>55.118000000000002</v>
      </c>
      <c r="G218" s="39"/>
      <c r="H218" s="45"/>
    </row>
    <row r="219" s="2" customFormat="1" ht="16.8" customHeight="1">
      <c r="A219" s="39"/>
      <c r="B219" s="45"/>
      <c r="C219" s="323" t="s">
        <v>1</v>
      </c>
      <c r="D219" s="323" t="s">
        <v>2678</v>
      </c>
      <c r="E219" s="18" t="s">
        <v>1</v>
      </c>
      <c r="F219" s="324">
        <v>75.920000000000002</v>
      </c>
      <c r="G219" s="39"/>
      <c r="H219" s="45"/>
    </row>
    <row r="220" s="2" customFormat="1" ht="16.8" customHeight="1">
      <c r="A220" s="39"/>
      <c r="B220" s="45"/>
      <c r="C220" s="323" t="s">
        <v>1</v>
      </c>
      <c r="D220" s="323" t="s">
        <v>2679</v>
      </c>
      <c r="E220" s="18" t="s">
        <v>1</v>
      </c>
      <c r="F220" s="324">
        <v>11.565</v>
      </c>
      <c r="G220" s="39"/>
      <c r="H220" s="45"/>
    </row>
    <row r="221" s="2" customFormat="1" ht="16.8" customHeight="1">
      <c r="A221" s="39"/>
      <c r="B221" s="45"/>
      <c r="C221" s="323" t="s">
        <v>1</v>
      </c>
      <c r="D221" s="323" t="s">
        <v>2680</v>
      </c>
      <c r="E221" s="18" t="s">
        <v>1</v>
      </c>
      <c r="F221" s="324">
        <v>35.850000000000001</v>
      </c>
      <c r="G221" s="39"/>
      <c r="H221" s="45"/>
    </row>
    <row r="222" s="2" customFormat="1" ht="16.8" customHeight="1">
      <c r="A222" s="39"/>
      <c r="B222" s="45"/>
      <c r="C222" s="323" t="s">
        <v>1</v>
      </c>
      <c r="D222" s="323" t="s">
        <v>2681</v>
      </c>
      <c r="E222" s="18" t="s">
        <v>1</v>
      </c>
      <c r="F222" s="324">
        <v>27.302</v>
      </c>
      <c r="G222" s="39"/>
      <c r="H222" s="45"/>
    </row>
    <row r="223" s="2" customFormat="1" ht="16.8" customHeight="1">
      <c r="A223" s="39"/>
      <c r="B223" s="45"/>
      <c r="C223" s="323" t="s">
        <v>1</v>
      </c>
      <c r="D223" s="323" t="s">
        <v>1021</v>
      </c>
      <c r="E223" s="18" t="s">
        <v>1</v>
      </c>
      <c r="F223" s="324">
        <v>-39.113</v>
      </c>
      <c r="G223" s="39"/>
      <c r="H223" s="45"/>
    </row>
    <row r="224" s="2" customFormat="1" ht="16.8" customHeight="1">
      <c r="A224" s="39"/>
      <c r="B224" s="45"/>
      <c r="C224" s="323" t="s">
        <v>1</v>
      </c>
      <c r="D224" s="323" t="s">
        <v>1022</v>
      </c>
      <c r="E224" s="18" t="s">
        <v>1</v>
      </c>
      <c r="F224" s="324">
        <v>0</v>
      </c>
      <c r="G224" s="39"/>
      <c r="H224" s="45"/>
    </row>
    <row r="225" s="2" customFormat="1" ht="16.8" customHeight="1">
      <c r="A225" s="39"/>
      <c r="B225" s="45"/>
      <c r="C225" s="323" t="s">
        <v>1</v>
      </c>
      <c r="D225" s="323" t="s">
        <v>2682</v>
      </c>
      <c r="E225" s="18" t="s">
        <v>1</v>
      </c>
      <c r="F225" s="324">
        <v>901.96000000000004</v>
      </c>
      <c r="G225" s="39"/>
      <c r="H225" s="45"/>
    </row>
    <row r="226" s="2" customFormat="1" ht="16.8" customHeight="1">
      <c r="A226" s="39"/>
      <c r="B226" s="45"/>
      <c r="C226" s="323" t="s">
        <v>1</v>
      </c>
      <c r="D226" s="323" t="s">
        <v>2683</v>
      </c>
      <c r="E226" s="18" t="s">
        <v>1</v>
      </c>
      <c r="F226" s="324">
        <v>279.98000000000002</v>
      </c>
      <c r="G226" s="39"/>
      <c r="H226" s="45"/>
    </row>
    <row r="227" s="2" customFormat="1" ht="16.8" customHeight="1">
      <c r="A227" s="39"/>
      <c r="B227" s="45"/>
      <c r="C227" s="323" t="s">
        <v>136</v>
      </c>
      <c r="D227" s="323" t="s">
        <v>214</v>
      </c>
      <c r="E227" s="18" t="s">
        <v>1</v>
      </c>
      <c r="F227" s="324">
        <v>1535.7149999999999</v>
      </c>
      <c r="G227" s="39"/>
      <c r="H227" s="45"/>
    </row>
    <row r="228" s="2" customFormat="1" ht="16.8" customHeight="1">
      <c r="A228" s="39"/>
      <c r="B228" s="45"/>
      <c r="C228" s="325" t="s">
        <v>3106</v>
      </c>
      <c r="D228" s="39"/>
      <c r="E228" s="39"/>
      <c r="F228" s="39"/>
      <c r="G228" s="39"/>
      <c r="H228" s="45"/>
    </row>
    <row r="229" s="2" customFormat="1" ht="16.8" customHeight="1">
      <c r="A229" s="39"/>
      <c r="B229" s="45"/>
      <c r="C229" s="323" t="s">
        <v>990</v>
      </c>
      <c r="D229" s="323" t="s">
        <v>991</v>
      </c>
      <c r="E229" s="18" t="s">
        <v>252</v>
      </c>
      <c r="F229" s="324">
        <v>1535.7149999999999</v>
      </c>
      <c r="G229" s="39"/>
      <c r="H229" s="45"/>
    </row>
    <row r="230" s="2" customFormat="1" ht="16.8" customHeight="1">
      <c r="A230" s="39"/>
      <c r="B230" s="45"/>
      <c r="C230" s="323" t="s">
        <v>1035</v>
      </c>
      <c r="D230" s="323" t="s">
        <v>1036</v>
      </c>
      <c r="E230" s="18" t="s">
        <v>252</v>
      </c>
      <c r="F230" s="324">
        <v>1600.828</v>
      </c>
      <c r="G230" s="39"/>
      <c r="H230" s="45"/>
    </row>
    <row r="231" s="2" customFormat="1" ht="16.8" customHeight="1">
      <c r="A231" s="39"/>
      <c r="B231" s="45"/>
      <c r="C231" s="319" t="s">
        <v>437</v>
      </c>
      <c r="D231" s="320" t="s">
        <v>1</v>
      </c>
      <c r="E231" s="321" t="s">
        <v>1</v>
      </c>
      <c r="F231" s="322">
        <v>22.542000000000002</v>
      </c>
      <c r="G231" s="39"/>
      <c r="H231" s="45"/>
    </row>
    <row r="232" s="2" customFormat="1" ht="16.8" customHeight="1">
      <c r="A232" s="39"/>
      <c r="B232" s="45"/>
      <c r="C232" s="323" t="s">
        <v>1</v>
      </c>
      <c r="D232" s="323" t="s">
        <v>418</v>
      </c>
      <c r="E232" s="18" t="s">
        <v>1</v>
      </c>
      <c r="F232" s="324">
        <v>0</v>
      </c>
      <c r="G232" s="39"/>
      <c r="H232" s="45"/>
    </row>
    <row r="233" s="2" customFormat="1" ht="16.8" customHeight="1">
      <c r="A233" s="39"/>
      <c r="B233" s="45"/>
      <c r="C233" s="323" t="s">
        <v>1</v>
      </c>
      <c r="D233" s="323" t="s">
        <v>419</v>
      </c>
      <c r="E233" s="18" t="s">
        <v>1</v>
      </c>
      <c r="F233" s="324">
        <v>0.85999999999999999</v>
      </c>
      <c r="G233" s="39"/>
      <c r="H233" s="45"/>
    </row>
    <row r="234" s="2" customFormat="1" ht="16.8" customHeight="1">
      <c r="A234" s="39"/>
      <c r="B234" s="45"/>
      <c r="C234" s="323" t="s">
        <v>1</v>
      </c>
      <c r="D234" s="323" t="s">
        <v>420</v>
      </c>
      <c r="E234" s="18" t="s">
        <v>1</v>
      </c>
      <c r="F234" s="324">
        <v>3.3079999999999998</v>
      </c>
      <c r="G234" s="39"/>
      <c r="H234" s="45"/>
    </row>
    <row r="235" s="2" customFormat="1" ht="16.8" customHeight="1">
      <c r="A235" s="39"/>
      <c r="B235" s="45"/>
      <c r="C235" s="323" t="s">
        <v>1</v>
      </c>
      <c r="D235" s="323" t="s">
        <v>421</v>
      </c>
      <c r="E235" s="18" t="s">
        <v>1</v>
      </c>
      <c r="F235" s="324">
        <v>3.403</v>
      </c>
      <c r="G235" s="39"/>
      <c r="H235" s="45"/>
    </row>
    <row r="236" s="2" customFormat="1" ht="16.8" customHeight="1">
      <c r="A236" s="39"/>
      <c r="B236" s="45"/>
      <c r="C236" s="323" t="s">
        <v>1</v>
      </c>
      <c r="D236" s="323" t="s">
        <v>422</v>
      </c>
      <c r="E236" s="18" t="s">
        <v>1</v>
      </c>
      <c r="F236" s="324">
        <v>0.042999999999999997</v>
      </c>
      <c r="G236" s="39"/>
      <c r="H236" s="45"/>
    </row>
    <row r="237" s="2" customFormat="1" ht="16.8" customHeight="1">
      <c r="A237" s="39"/>
      <c r="B237" s="45"/>
      <c r="C237" s="323" t="s">
        <v>1</v>
      </c>
      <c r="D237" s="323" t="s">
        <v>423</v>
      </c>
      <c r="E237" s="18" t="s">
        <v>1</v>
      </c>
      <c r="F237" s="324">
        <v>0.68799999999999994</v>
      </c>
      <c r="G237" s="39"/>
      <c r="H237" s="45"/>
    </row>
    <row r="238" s="2" customFormat="1" ht="16.8" customHeight="1">
      <c r="A238" s="39"/>
      <c r="B238" s="45"/>
      <c r="C238" s="323" t="s">
        <v>1</v>
      </c>
      <c r="D238" s="323" t="s">
        <v>424</v>
      </c>
      <c r="E238" s="18" t="s">
        <v>1</v>
      </c>
      <c r="F238" s="324">
        <v>0.40899999999999997</v>
      </c>
      <c r="G238" s="39"/>
      <c r="H238" s="45"/>
    </row>
    <row r="239" s="2" customFormat="1" ht="16.8" customHeight="1">
      <c r="A239" s="39"/>
      <c r="B239" s="45"/>
      <c r="C239" s="323" t="s">
        <v>1</v>
      </c>
      <c r="D239" s="323" t="s">
        <v>425</v>
      </c>
      <c r="E239" s="18" t="s">
        <v>1</v>
      </c>
      <c r="F239" s="324">
        <v>0.50800000000000001</v>
      </c>
      <c r="G239" s="39"/>
      <c r="H239" s="45"/>
    </row>
    <row r="240" s="2" customFormat="1" ht="16.8" customHeight="1">
      <c r="A240" s="39"/>
      <c r="B240" s="45"/>
      <c r="C240" s="323" t="s">
        <v>1</v>
      </c>
      <c r="D240" s="323" t="s">
        <v>426</v>
      </c>
      <c r="E240" s="18" t="s">
        <v>1</v>
      </c>
      <c r="F240" s="324">
        <v>1.3879999999999999</v>
      </c>
      <c r="G240" s="39"/>
      <c r="H240" s="45"/>
    </row>
    <row r="241" s="2" customFormat="1" ht="16.8" customHeight="1">
      <c r="A241" s="39"/>
      <c r="B241" s="45"/>
      <c r="C241" s="323" t="s">
        <v>1</v>
      </c>
      <c r="D241" s="323" t="s">
        <v>427</v>
      </c>
      <c r="E241" s="18" t="s">
        <v>1</v>
      </c>
      <c r="F241" s="324">
        <v>5.7809999999999997</v>
      </c>
      <c r="G241" s="39"/>
      <c r="H241" s="45"/>
    </row>
    <row r="242" s="2" customFormat="1" ht="16.8" customHeight="1">
      <c r="A242" s="39"/>
      <c r="B242" s="45"/>
      <c r="C242" s="323" t="s">
        <v>1</v>
      </c>
      <c r="D242" s="323" t="s">
        <v>428</v>
      </c>
      <c r="E242" s="18" t="s">
        <v>1</v>
      </c>
      <c r="F242" s="324">
        <v>0.40799999999999997</v>
      </c>
      <c r="G242" s="39"/>
      <c r="H242" s="45"/>
    </row>
    <row r="243" s="2" customFormat="1" ht="16.8" customHeight="1">
      <c r="A243" s="39"/>
      <c r="B243" s="45"/>
      <c r="C243" s="323" t="s">
        <v>1</v>
      </c>
      <c r="D243" s="323" t="s">
        <v>429</v>
      </c>
      <c r="E243" s="18" t="s">
        <v>1</v>
      </c>
      <c r="F243" s="324">
        <v>1.7070000000000001</v>
      </c>
      <c r="G243" s="39"/>
      <c r="H243" s="45"/>
    </row>
    <row r="244" s="2" customFormat="1" ht="16.8" customHeight="1">
      <c r="A244" s="39"/>
      <c r="B244" s="45"/>
      <c r="C244" s="323" t="s">
        <v>1</v>
      </c>
      <c r="D244" s="323" t="s">
        <v>430</v>
      </c>
      <c r="E244" s="18" t="s">
        <v>1</v>
      </c>
      <c r="F244" s="324">
        <v>2.552</v>
      </c>
      <c r="G244" s="39"/>
      <c r="H244" s="45"/>
    </row>
    <row r="245" s="2" customFormat="1" ht="16.8" customHeight="1">
      <c r="A245" s="39"/>
      <c r="B245" s="45"/>
      <c r="C245" s="323" t="s">
        <v>1</v>
      </c>
      <c r="D245" s="323" t="s">
        <v>431</v>
      </c>
      <c r="E245" s="18" t="s">
        <v>1</v>
      </c>
      <c r="F245" s="324">
        <v>0.252</v>
      </c>
      <c r="G245" s="39"/>
      <c r="H245" s="45"/>
    </row>
    <row r="246" s="2" customFormat="1" ht="16.8" customHeight="1">
      <c r="A246" s="39"/>
      <c r="B246" s="45"/>
      <c r="C246" s="323" t="s">
        <v>1</v>
      </c>
      <c r="D246" s="323" t="s">
        <v>432</v>
      </c>
      <c r="E246" s="18" t="s">
        <v>1</v>
      </c>
      <c r="F246" s="324">
        <v>0.056000000000000001</v>
      </c>
      <c r="G246" s="39"/>
      <c r="H246" s="45"/>
    </row>
    <row r="247" s="2" customFormat="1" ht="16.8" customHeight="1">
      <c r="A247" s="39"/>
      <c r="B247" s="45"/>
      <c r="C247" s="323" t="s">
        <v>1</v>
      </c>
      <c r="D247" s="323" t="s">
        <v>433</v>
      </c>
      <c r="E247" s="18" t="s">
        <v>1</v>
      </c>
      <c r="F247" s="324">
        <v>0.45700000000000002</v>
      </c>
      <c r="G247" s="39"/>
      <c r="H247" s="45"/>
    </row>
    <row r="248" s="2" customFormat="1" ht="16.8" customHeight="1">
      <c r="A248" s="39"/>
      <c r="B248" s="45"/>
      <c r="C248" s="323" t="s">
        <v>1</v>
      </c>
      <c r="D248" s="323" t="s">
        <v>434</v>
      </c>
      <c r="E248" s="18" t="s">
        <v>1</v>
      </c>
      <c r="F248" s="324">
        <v>0.26600000000000001</v>
      </c>
      <c r="G248" s="39"/>
      <c r="H248" s="45"/>
    </row>
    <row r="249" s="2" customFormat="1" ht="16.8" customHeight="1">
      <c r="A249" s="39"/>
      <c r="B249" s="45"/>
      <c r="C249" s="323" t="s">
        <v>1</v>
      </c>
      <c r="D249" s="323" t="s">
        <v>435</v>
      </c>
      <c r="E249" s="18" t="s">
        <v>1</v>
      </c>
      <c r="F249" s="324">
        <v>0.40999999999999998</v>
      </c>
      <c r="G249" s="39"/>
      <c r="H249" s="45"/>
    </row>
    <row r="250" s="2" customFormat="1" ht="16.8" customHeight="1">
      <c r="A250" s="39"/>
      <c r="B250" s="45"/>
      <c r="C250" s="323" t="s">
        <v>1</v>
      </c>
      <c r="D250" s="323" t="s">
        <v>436</v>
      </c>
      <c r="E250" s="18" t="s">
        <v>1</v>
      </c>
      <c r="F250" s="324">
        <v>0.045999999999999999</v>
      </c>
      <c r="G250" s="39"/>
      <c r="H250" s="45"/>
    </row>
    <row r="251" s="2" customFormat="1" ht="16.8" customHeight="1">
      <c r="A251" s="39"/>
      <c r="B251" s="45"/>
      <c r="C251" s="323" t="s">
        <v>437</v>
      </c>
      <c r="D251" s="323" t="s">
        <v>211</v>
      </c>
      <c r="E251" s="18" t="s">
        <v>1</v>
      </c>
      <c r="F251" s="324">
        <v>22.542000000000002</v>
      </c>
      <c r="G251" s="39"/>
      <c r="H251" s="45"/>
    </row>
    <row r="252" s="2" customFormat="1" ht="16.8" customHeight="1">
      <c r="A252" s="39"/>
      <c r="B252" s="45"/>
      <c r="C252" s="319" t="s">
        <v>139</v>
      </c>
      <c r="D252" s="320" t="s">
        <v>1</v>
      </c>
      <c r="E252" s="321" t="s">
        <v>1</v>
      </c>
      <c r="F252" s="322">
        <v>17.567</v>
      </c>
      <c r="G252" s="39"/>
      <c r="H252" s="45"/>
    </row>
    <row r="253" s="2" customFormat="1" ht="16.8" customHeight="1">
      <c r="A253" s="39"/>
      <c r="B253" s="45"/>
      <c r="C253" s="323" t="s">
        <v>1</v>
      </c>
      <c r="D253" s="323" t="s">
        <v>400</v>
      </c>
      <c r="E253" s="18" t="s">
        <v>1</v>
      </c>
      <c r="F253" s="324">
        <v>0</v>
      </c>
      <c r="G253" s="39"/>
      <c r="H253" s="45"/>
    </row>
    <row r="254" s="2" customFormat="1" ht="16.8" customHeight="1">
      <c r="A254" s="39"/>
      <c r="B254" s="45"/>
      <c r="C254" s="323" t="s">
        <v>1</v>
      </c>
      <c r="D254" s="323" t="s">
        <v>204</v>
      </c>
      <c r="E254" s="18" t="s">
        <v>1</v>
      </c>
      <c r="F254" s="324">
        <v>0</v>
      </c>
      <c r="G254" s="39"/>
      <c r="H254" s="45"/>
    </row>
    <row r="255" s="2" customFormat="1" ht="16.8" customHeight="1">
      <c r="A255" s="39"/>
      <c r="B255" s="45"/>
      <c r="C255" s="323" t="s">
        <v>1</v>
      </c>
      <c r="D255" s="323" t="s">
        <v>401</v>
      </c>
      <c r="E255" s="18" t="s">
        <v>1</v>
      </c>
      <c r="F255" s="324">
        <v>0</v>
      </c>
      <c r="G255" s="39"/>
      <c r="H255" s="45"/>
    </row>
    <row r="256" s="2" customFormat="1" ht="16.8" customHeight="1">
      <c r="A256" s="39"/>
      <c r="B256" s="45"/>
      <c r="C256" s="323" t="s">
        <v>1</v>
      </c>
      <c r="D256" s="323" t="s">
        <v>402</v>
      </c>
      <c r="E256" s="18" t="s">
        <v>1</v>
      </c>
      <c r="F256" s="324">
        <v>1.29</v>
      </c>
      <c r="G256" s="39"/>
      <c r="H256" s="45"/>
    </row>
    <row r="257" s="2" customFormat="1" ht="16.8" customHeight="1">
      <c r="A257" s="39"/>
      <c r="B257" s="45"/>
      <c r="C257" s="323" t="s">
        <v>1</v>
      </c>
      <c r="D257" s="323" t="s">
        <v>403</v>
      </c>
      <c r="E257" s="18" t="s">
        <v>1</v>
      </c>
      <c r="F257" s="324">
        <v>0.35399999999999998</v>
      </c>
      <c r="G257" s="39"/>
      <c r="H257" s="45"/>
    </row>
    <row r="258" s="2" customFormat="1" ht="16.8" customHeight="1">
      <c r="A258" s="39"/>
      <c r="B258" s="45"/>
      <c r="C258" s="323" t="s">
        <v>1</v>
      </c>
      <c r="D258" s="323" t="s">
        <v>404</v>
      </c>
      <c r="E258" s="18" t="s">
        <v>1</v>
      </c>
      <c r="F258" s="324">
        <v>5.1050000000000004</v>
      </c>
      <c r="G258" s="39"/>
      <c r="H258" s="45"/>
    </row>
    <row r="259" s="2" customFormat="1" ht="16.8" customHeight="1">
      <c r="A259" s="39"/>
      <c r="B259" s="45"/>
      <c r="C259" s="323" t="s">
        <v>1</v>
      </c>
      <c r="D259" s="323" t="s">
        <v>405</v>
      </c>
      <c r="E259" s="18" t="s">
        <v>1</v>
      </c>
      <c r="F259" s="324">
        <v>1.0309999999999999</v>
      </c>
      <c r="G259" s="39"/>
      <c r="H259" s="45"/>
    </row>
    <row r="260" s="2" customFormat="1" ht="16.8" customHeight="1">
      <c r="A260" s="39"/>
      <c r="B260" s="45"/>
      <c r="C260" s="323" t="s">
        <v>1</v>
      </c>
      <c r="D260" s="323" t="s">
        <v>406</v>
      </c>
      <c r="E260" s="18" t="s">
        <v>1</v>
      </c>
      <c r="F260" s="324">
        <v>0.61299999999999999</v>
      </c>
      <c r="G260" s="39"/>
      <c r="H260" s="45"/>
    </row>
    <row r="261" s="2" customFormat="1" ht="16.8" customHeight="1">
      <c r="A261" s="39"/>
      <c r="B261" s="45"/>
      <c r="C261" s="323" t="s">
        <v>1</v>
      </c>
      <c r="D261" s="323" t="s">
        <v>407</v>
      </c>
      <c r="E261" s="18" t="s">
        <v>1</v>
      </c>
      <c r="F261" s="324">
        <v>0.54400000000000004</v>
      </c>
      <c r="G261" s="39"/>
      <c r="H261" s="45"/>
    </row>
    <row r="262" s="2" customFormat="1" ht="16.8" customHeight="1">
      <c r="A262" s="39"/>
      <c r="B262" s="45"/>
      <c r="C262" s="323" t="s">
        <v>1</v>
      </c>
      <c r="D262" s="323" t="s">
        <v>408</v>
      </c>
      <c r="E262" s="18" t="s">
        <v>1</v>
      </c>
      <c r="F262" s="324">
        <v>2.0819999999999999</v>
      </c>
      <c r="G262" s="39"/>
      <c r="H262" s="45"/>
    </row>
    <row r="263" s="2" customFormat="1" ht="16.8" customHeight="1">
      <c r="A263" s="39"/>
      <c r="B263" s="45"/>
      <c r="C263" s="323" t="s">
        <v>1</v>
      </c>
      <c r="D263" s="323" t="s">
        <v>409</v>
      </c>
      <c r="E263" s="18" t="s">
        <v>1</v>
      </c>
      <c r="F263" s="324">
        <v>1.5820000000000001</v>
      </c>
      <c r="G263" s="39"/>
      <c r="H263" s="45"/>
    </row>
    <row r="264" s="2" customFormat="1" ht="16.8" customHeight="1">
      <c r="A264" s="39"/>
      <c r="B264" s="45"/>
      <c r="C264" s="323" t="s">
        <v>1</v>
      </c>
      <c r="D264" s="323" t="s">
        <v>410</v>
      </c>
      <c r="E264" s="18" t="s">
        <v>1</v>
      </c>
      <c r="F264" s="324">
        <v>0.64700000000000002</v>
      </c>
      <c r="G264" s="39"/>
      <c r="H264" s="45"/>
    </row>
    <row r="265" s="2" customFormat="1" ht="16.8" customHeight="1">
      <c r="A265" s="39"/>
      <c r="B265" s="45"/>
      <c r="C265" s="323" t="s">
        <v>1</v>
      </c>
      <c r="D265" s="323" t="s">
        <v>411</v>
      </c>
      <c r="E265" s="18" t="s">
        <v>1</v>
      </c>
      <c r="F265" s="324">
        <v>1.7490000000000001</v>
      </c>
      <c r="G265" s="39"/>
      <c r="H265" s="45"/>
    </row>
    <row r="266" s="2" customFormat="1" ht="16.8" customHeight="1">
      <c r="A266" s="39"/>
      <c r="B266" s="45"/>
      <c r="C266" s="323" t="s">
        <v>1</v>
      </c>
      <c r="D266" s="323" t="s">
        <v>412</v>
      </c>
      <c r="E266" s="18" t="s">
        <v>1</v>
      </c>
      <c r="F266" s="324">
        <v>0.98299999999999998</v>
      </c>
      <c r="G266" s="39"/>
      <c r="H266" s="45"/>
    </row>
    <row r="267" s="2" customFormat="1" ht="16.8" customHeight="1">
      <c r="A267" s="39"/>
      <c r="B267" s="45"/>
      <c r="C267" s="323" t="s">
        <v>1</v>
      </c>
      <c r="D267" s="323" t="s">
        <v>413</v>
      </c>
      <c r="E267" s="18" t="s">
        <v>1</v>
      </c>
      <c r="F267" s="324">
        <v>0.27000000000000002</v>
      </c>
      <c r="G267" s="39"/>
      <c r="H267" s="45"/>
    </row>
    <row r="268" s="2" customFormat="1" ht="16.8" customHeight="1">
      <c r="A268" s="39"/>
      <c r="B268" s="45"/>
      <c r="C268" s="323" t="s">
        <v>1</v>
      </c>
      <c r="D268" s="323" t="s">
        <v>414</v>
      </c>
      <c r="E268" s="18" t="s">
        <v>1</v>
      </c>
      <c r="F268" s="324">
        <v>0.54400000000000004</v>
      </c>
      <c r="G268" s="39"/>
      <c r="H268" s="45"/>
    </row>
    <row r="269" s="2" customFormat="1" ht="16.8" customHeight="1">
      <c r="A269" s="39"/>
      <c r="B269" s="45"/>
      <c r="C269" s="323" t="s">
        <v>1</v>
      </c>
      <c r="D269" s="323" t="s">
        <v>415</v>
      </c>
      <c r="E269" s="18" t="s">
        <v>1</v>
      </c>
      <c r="F269" s="324">
        <v>0.27000000000000002</v>
      </c>
      <c r="G269" s="39"/>
      <c r="H269" s="45"/>
    </row>
    <row r="270" s="2" customFormat="1" ht="16.8" customHeight="1">
      <c r="A270" s="39"/>
      <c r="B270" s="45"/>
      <c r="C270" s="323" t="s">
        <v>1</v>
      </c>
      <c r="D270" s="323" t="s">
        <v>416</v>
      </c>
      <c r="E270" s="18" t="s">
        <v>1</v>
      </c>
      <c r="F270" s="324">
        <v>0.45800000000000002</v>
      </c>
      <c r="G270" s="39"/>
      <c r="H270" s="45"/>
    </row>
    <row r="271" s="2" customFormat="1" ht="16.8" customHeight="1">
      <c r="A271" s="39"/>
      <c r="B271" s="45"/>
      <c r="C271" s="323" t="s">
        <v>1</v>
      </c>
      <c r="D271" s="323" t="s">
        <v>417</v>
      </c>
      <c r="E271" s="18" t="s">
        <v>1</v>
      </c>
      <c r="F271" s="324">
        <v>0.044999999999999998</v>
      </c>
      <c r="G271" s="39"/>
      <c r="H271" s="45"/>
    </row>
    <row r="272" s="2" customFormat="1" ht="16.8" customHeight="1">
      <c r="A272" s="39"/>
      <c r="B272" s="45"/>
      <c r="C272" s="323" t="s">
        <v>139</v>
      </c>
      <c r="D272" s="323" t="s">
        <v>211</v>
      </c>
      <c r="E272" s="18" t="s">
        <v>1</v>
      </c>
      <c r="F272" s="324">
        <v>17.567</v>
      </c>
      <c r="G272" s="39"/>
      <c r="H272" s="45"/>
    </row>
    <row r="273" s="2" customFormat="1" ht="16.8" customHeight="1">
      <c r="A273" s="39"/>
      <c r="B273" s="45"/>
      <c r="C273" s="319" t="s">
        <v>3107</v>
      </c>
      <c r="D273" s="320" t="s">
        <v>1</v>
      </c>
      <c r="E273" s="321" t="s">
        <v>1</v>
      </c>
      <c r="F273" s="322">
        <v>0</v>
      </c>
      <c r="G273" s="39"/>
      <c r="H273" s="45"/>
    </row>
    <row r="274" s="2" customFormat="1" ht="16.8" customHeight="1">
      <c r="A274" s="39"/>
      <c r="B274" s="45"/>
      <c r="C274" s="319" t="s">
        <v>141</v>
      </c>
      <c r="D274" s="320" t="s">
        <v>1</v>
      </c>
      <c r="E274" s="321" t="s">
        <v>1</v>
      </c>
      <c r="F274" s="322">
        <v>508.58999999999998</v>
      </c>
      <c r="G274" s="39"/>
      <c r="H274" s="45"/>
    </row>
    <row r="275" s="2" customFormat="1" ht="16.8" customHeight="1">
      <c r="A275" s="39"/>
      <c r="B275" s="45"/>
      <c r="C275" s="323" t="s">
        <v>1</v>
      </c>
      <c r="D275" s="323" t="s">
        <v>254</v>
      </c>
      <c r="E275" s="18" t="s">
        <v>1</v>
      </c>
      <c r="F275" s="324">
        <v>0</v>
      </c>
      <c r="G275" s="39"/>
      <c r="H275" s="45"/>
    </row>
    <row r="276" s="2" customFormat="1" ht="16.8" customHeight="1">
      <c r="A276" s="39"/>
      <c r="B276" s="45"/>
      <c r="C276" s="323" t="s">
        <v>1</v>
      </c>
      <c r="D276" s="323" t="s">
        <v>349</v>
      </c>
      <c r="E276" s="18" t="s">
        <v>1</v>
      </c>
      <c r="F276" s="324">
        <v>0</v>
      </c>
      <c r="G276" s="39"/>
      <c r="H276" s="45"/>
    </row>
    <row r="277" s="2" customFormat="1" ht="16.8" customHeight="1">
      <c r="A277" s="39"/>
      <c r="B277" s="45"/>
      <c r="C277" s="323" t="s">
        <v>1</v>
      </c>
      <c r="D277" s="323" t="s">
        <v>350</v>
      </c>
      <c r="E277" s="18" t="s">
        <v>1</v>
      </c>
      <c r="F277" s="324">
        <v>20.870000000000001</v>
      </c>
      <c r="G277" s="39"/>
      <c r="H277" s="45"/>
    </row>
    <row r="278" s="2" customFormat="1" ht="16.8" customHeight="1">
      <c r="A278" s="39"/>
      <c r="B278" s="45"/>
      <c r="C278" s="323" t="s">
        <v>1</v>
      </c>
      <c r="D278" s="323" t="s">
        <v>351</v>
      </c>
      <c r="E278" s="18" t="s">
        <v>1</v>
      </c>
      <c r="F278" s="324">
        <v>22.785</v>
      </c>
      <c r="G278" s="39"/>
      <c r="H278" s="45"/>
    </row>
    <row r="279" s="2" customFormat="1" ht="16.8" customHeight="1">
      <c r="A279" s="39"/>
      <c r="B279" s="45"/>
      <c r="C279" s="323" t="s">
        <v>1</v>
      </c>
      <c r="D279" s="323" t="s">
        <v>352</v>
      </c>
      <c r="E279" s="18" t="s">
        <v>1</v>
      </c>
      <c r="F279" s="324">
        <v>43.68</v>
      </c>
      <c r="G279" s="39"/>
      <c r="H279" s="45"/>
    </row>
    <row r="280" s="2" customFormat="1" ht="16.8" customHeight="1">
      <c r="A280" s="39"/>
      <c r="B280" s="45"/>
      <c r="C280" s="323" t="s">
        <v>1</v>
      </c>
      <c r="D280" s="323" t="s">
        <v>353</v>
      </c>
      <c r="E280" s="18" t="s">
        <v>1</v>
      </c>
      <c r="F280" s="324">
        <v>22.050000000000001</v>
      </c>
      <c r="G280" s="39"/>
      <c r="H280" s="45"/>
    </row>
    <row r="281" s="2" customFormat="1" ht="16.8" customHeight="1">
      <c r="A281" s="39"/>
      <c r="B281" s="45"/>
      <c r="C281" s="323" t="s">
        <v>1</v>
      </c>
      <c r="D281" s="323" t="s">
        <v>354</v>
      </c>
      <c r="E281" s="18" t="s">
        <v>1</v>
      </c>
      <c r="F281" s="324">
        <v>7.3499999999999996</v>
      </c>
      <c r="G281" s="39"/>
      <c r="H281" s="45"/>
    </row>
    <row r="282" s="2" customFormat="1" ht="16.8" customHeight="1">
      <c r="A282" s="39"/>
      <c r="B282" s="45"/>
      <c r="C282" s="323" t="s">
        <v>1</v>
      </c>
      <c r="D282" s="323" t="s">
        <v>355</v>
      </c>
      <c r="E282" s="18" t="s">
        <v>1</v>
      </c>
      <c r="F282" s="324">
        <v>28.209</v>
      </c>
      <c r="G282" s="39"/>
      <c r="H282" s="45"/>
    </row>
    <row r="283" s="2" customFormat="1" ht="16.8" customHeight="1">
      <c r="A283" s="39"/>
      <c r="B283" s="45"/>
      <c r="C283" s="323" t="s">
        <v>1</v>
      </c>
      <c r="D283" s="323" t="s">
        <v>356</v>
      </c>
      <c r="E283" s="18" t="s">
        <v>1</v>
      </c>
      <c r="F283" s="324">
        <v>28.829999999999998</v>
      </c>
      <c r="G283" s="39"/>
      <c r="H283" s="45"/>
    </row>
    <row r="284" s="2" customFormat="1">
      <c r="A284" s="39"/>
      <c r="B284" s="45"/>
      <c r="C284" s="323" t="s">
        <v>1</v>
      </c>
      <c r="D284" s="323" t="s">
        <v>357</v>
      </c>
      <c r="E284" s="18" t="s">
        <v>1</v>
      </c>
      <c r="F284" s="324">
        <v>60.140000000000001</v>
      </c>
      <c r="G284" s="39"/>
      <c r="H284" s="45"/>
    </row>
    <row r="285" s="2" customFormat="1" ht="16.8" customHeight="1">
      <c r="A285" s="39"/>
      <c r="B285" s="45"/>
      <c r="C285" s="323" t="s">
        <v>1</v>
      </c>
      <c r="D285" s="323" t="s">
        <v>358</v>
      </c>
      <c r="E285" s="18" t="s">
        <v>1</v>
      </c>
      <c r="F285" s="324">
        <v>29.114999999999998</v>
      </c>
      <c r="G285" s="39"/>
      <c r="H285" s="45"/>
    </row>
    <row r="286" s="2" customFormat="1" ht="16.8" customHeight="1">
      <c r="A286" s="39"/>
      <c r="B286" s="45"/>
      <c r="C286" s="323" t="s">
        <v>1</v>
      </c>
      <c r="D286" s="323" t="s">
        <v>359</v>
      </c>
      <c r="E286" s="18" t="s">
        <v>1</v>
      </c>
      <c r="F286" s="324">
        <v>84.700000000000003</v>
      </c>
      <c r="G286" s="39"/>
      <c r="H286" s="45"/>
    </row>
    <row r="287" s="2" customFormat="1" ht="16.8" customHeight="1">
      <c r="A287" s="39"/>
      <c r="B287" s="45"/>
      <c r="C287" s="323" t="s">
        <v>1</v>
      </c>
      <c r="D287" s="323" t="s">
        <v>360</v>
      </c>
      <c r="E287" s="18" t="s">
        <v>1</v>
      </c>
      <c r="F287" s="324">
        <v>55.683</v>
      </c>
      <c r="G287" s="39"/>
      <c r="H287" s="45"/>
    </row>
    <row r="288" s="2" customFormat="1" ht="16.8" customHeight="1">
      <c r="A288" s="39"/>
      <c r="B288" s="45"/>
      <c r="C288" s="323" t="s">
        <v>1</v>
      </c>
      <c r="D288" s="323" t="s">
        <v>361</v>
      </c>
      <c r="E288" s="18" t="s">
        <v>1</v>
      </c>
      <c r="F288" s="324">
        <v>7.8300000000000001</v>
      </c>
      <c r="G288" s="39"/>
      <c r="H288" s="45"/>
    </row>
    <row r="289" s="2" customFormat="1" ht="16.8" customHeight="1">
      <c r="A289" s="39"/>
      <c r="B289" s="45"/>
      <c r="C289" s="323" t="s">
        <v>1</v>
      </c>
      <c r="D289" s="323" t="s">
        <v>362</v>
      </c>
      <c r="E289" s="18" t="s">
        <v>1</v>
      </c>
      <c r="F289" s="324">
        <v>25.829999999999998</v>
      </c>
      <c r="G289" s="39"/>
      <c r="H289" s="45"/>
    </row>
    <row r="290" s="2" customFormat="1" ht="16.8" customHeight="1">
      <c r="A290" s="39"/>
      <c r="B290" s="45"/>
      <c r="C290" s="323" t="s">
        <v>1</v>
      </c>
      <c r="D290" s="323" t="s">
        <v>363</v>
      </c>
      <c r="E290" s="18" t="s">
        <v>1</v>
      </c>
      <c r="F290" s="324">
        <v>26.288</v>
      </c>
      <c r="G290" s="39"/>
      <c r="H290" s="45"/>
    </row>
    <row r="291" s="2" customFormat="1" ht="16.8" customHeight="1">
      <c r="A291" s="39"/>
      <c r="B291" s="45"/>
      <c r="C291" s="323" t="s">
        <v>1</v>
      </c>
      <c r="D291" s="323" t="s">
        <v>364</v>
      </c>
      <c r="E291" s="18" t="s">
        <v>1</v>
      </c>
      <c r="F291" s="324">
        <v>25.934999999999999</v>
      </c>
      <c r="G291" s="39"/>
      <c r="H291" s="45"/>
    </row>
    <row r="292" s="2" customFormat="1" ht="16.8" customHeight="1">
      <c r="A292" s="39"/>
      <c r="B292" s="45"/>
      <c r="C292" s="323" t="s">
        <v>1</v>
      </c>
      <c r="D292" s="323" t="s">
        <v>365</v>
      </c>
      <c r="E292" s="18" t="s">
        <v>1</v>
      </c>
      <c r="F292" s="324">
        <v>19.295000000000002</v>
      </c>
      <c r="G292" s="39"/>
      <c r="H292" s="45"/>
    </row>
    <row r="293" s="2" customFormat="1" ht="16.8" customHeight="1">
      <c r="A293" s="39"/>
      <c r="B293" s="45"/>
      <c r="C293" s="323" t="s">
        <v>141</v>
      </c>
      <c r="D293" s="323" t="s">
        <v>214</v>
      </c>
      <c r="E293" s="18" t="s">
        <v>1</v>
      </c>
      <c r="F293" s="324">
        <v>508.58999999999998</v>
      </c>
      <c r="G293" s="39"/>
      <c r="H293" s="45"/>
    </row>
    <row r="294" s="2" customFormat="1" ht="16.8" customHeight="1">
      <c r="A294" s="39"/>
      <c r="B294" s="45"/>
      <c r="C294" s="319" t="s">
        <v>2585</v>
      </c>
      <c r="D294" s="320" t="s">
        <v>2586</v>
      </c>
      <c r="E294" s="321" t="s">
        <v>1</v>
      </c>
      <c r="F294" s="322">
        <v>8.8900000000000006</v>
      </c>
      <c r="G294" s="39"/>
      <c r="H294" s="45"/>
    </row>
    <row r="295" s="2" customFormat="1" ht="16.8" customHeight="1">
      <c r="A295" s="39"/>
      <c r="B295" s="45"/>
      <c r="C295" s="323" t="s">
        <v>1</v>
      </c>
      <c r="D295" s="323" t="s">
        <v>254</v>
      </c>
      <c r="E295" s="18" t="s">
        <v>1</v>
      </c>
      <c r="F295" s="324">
        <v>0</v>
      </c>
      <c r="G295" s="39"/>
      <c r="H295" s="45"/>
    </row>
    <row r="296" s="2" customFormat="1" ht="16.8" customHeight="1">
      <c r="A296" s="39"/>
      <c r="B296" s="45"/>
      <c r="C296" s="323" t="s">
        <v>1</v>
      </c>
      <c r="D296" s="323" t="s">
        <v>2649</v>
      </c>
      <c r="E296" s="18" t="s">
        <v>1</v>
      </c>
      <c r="F296" s="324">
        <v>8.8900000000000006</v>
      </c>
      <c r="G296" s="39"/>
      <c r="H296" s="45"/>
    </row>
    <row r="297" s="2" customFormat="1" ht="16.8" customHeight="1">
      <c r="A297" s="39"/>
      <c r="B297" s="45"/>
      <c r="C297" s="323" t="s">
        <v>2585</v>
      </c>
      <c r="D297" s="323" t="s">
        <v>214</v>
      </c>
      <c r="E297" s="18" t="s">
        <v>1</v>
      </c>
      <c r="F297" s="324">
        <v>8.8900000000000006</v>
      </c>
      <c r="G297" s="39"/>
      <c r="H297" s="45"/>
    </row>
    <row r="298" s="2" customFormat="1" ht="16.8" customHeight="1">
      <c r="A298" s="39"/>
      <c r="B298" s="45"/>
      <c r="C298" s="325" t="s">
        <v>3106</v>
      </c>
      <c r="D298" s="39"/>
      <c r="E298" s="39"/>
      <c r="F298" s="39"/>
      <c r="G298" s="39"/>
      <c r="H298" s="45"/>
    </row>
    <row r="299" s="2" customFormat="1" ht="16.8" customHeight="1">
      <c r="A299" s="39"/>
      <c r="B299" s="45"/>
      <c r="C299" s="323" t="s">
        <v>2646</v>
      </c>
      <c r="D299" s="323" t="s">
        <v>2647</v>
      </c>
      <c r="E299" s="18" t="s">
        <v>252</v>
      </c>
      <c r="F299" s="324">
        <v>8.8900000000000006</v>
      </c>
      <c r="G299" s="39"/>
      <c r="H299" s="45"/>
    </row>
    <row r="300" s="2" customFormat="1" ht="16.8" customHeight="1">
      <c r="A300" s="39"/>
      <c r="B300" s="45"/>
      <c r="C300" s="323" t="s">
        <v>2650</v>
      </c>
      <c r="D300" s="323" t="s">
        <v>2651</v>
      </c>
      <c r="E300" s="18" t="s">
        <v>252</v>
      </c>
      <c r="F300" s="324">
        <v>8.8900000000000006</v>
      </c>
      <c r="G300" s="39"/>
      <c r="H300" s="45"/>
    </row>
    <row r="301" s="2" customFormat="1" ht="16.8" customHeight="1">
      <c r="A301" s="39"/>
      <c r="B301" s="45"/>
      <c r="C301" s="323" t="s">
        <v>2653</v>
      </c>
      <c r="D301" s="323" t="s">
        <v>2654</v>
      </c>
      <c r="E301" s="18" t="s">
        <v>252</v>
      </c>
      <c r="F301" s="324">
        <v>8.8900000000000006</v>
      </c>
      <c r="G301" s="39"/>
      <c r="H301" s="45"/>
    </row>
    <row r="302" s="2" customFormat="1" ht="16.8" customHeight="1">
      <c r="A302" s="39"/>
      <c r="B302" s="45"/>
      <c r="C302" s="319" t="s">
        <v>143</v>
      </c>
      <c r="D302" s="320" t="s">
        <v>1</v>
      </c>
      <c r="E302" s="321" t="s">
        <v>1</v>
      </c>
      <c r="F302" s="322">
        <v>26</v>
      </c>
      <c r="G302" s="39"/>
      <c r="H302" s="45"/>
    </row>
    <row r="303" s="2" customFormat="1" ht="16.8" customHeight="1">
      <c r="A303" s="39"/>
      <c r="B303" s="45"/>
      <c r="C303" s="323" t="s">
        <v>1</v>
      </c>
      <c r="D303" s="323" t="s">
        <v>204</v>
      </c>
      <c r="E303" s="18" t="s">
        <v>1</v>
      </c>
      <c r="F303" s="324">
        <v>0</v>
      </c>
      <c r="G303" s="39"/>
      <c r="H303" s="45"/>
    </row>
    <row r="304" s="2" customFormat="1" ht="16.8" customHeight="1">
      <c r="A304" s="39"/>
      <c r="B304" s="45"/>
      <c r="C304" s="323" t="s">
        <v>1</v>
      </c>
      <c r="D304" s="323" t="s">
        <v>2609</v>
      </c>
      <c r="E304" s="18" t="s">
        <v>1</v>
      </c>
      <c r="F304" s="324">
        <v>3.4500000000000002</v>
      </c>
      <c r="G304" s="39"/>
      <c r="H304" s="45"/>
    </row>
    <row r="305" s="2" customFormat="1" ht="16.8" customHeight="1">
      <c r="A305" s="39"/>
      <c r="B305" s="45"/>
      <c r="C305" s="323" t="s">
        <v>1</v>
      </c>
      <c r="D305" s="323" t="s">
        <v>2610</v>
      </c>
      <c r="E305" s="18" t="s">
        <v>1</v>
      </c>
      <c r="F305" s="324">
        <v>17.100000000000001</v>
      </c>
      <c r="G305" s="39"/>
      <c r="H305" s="45"/>
    </row>
    <row r="306" s="2" customFormat="1" ht="16.8" customHeight="1">
      <c r="A306" s="39"/>
      <c r="B306" s="45"/>
      <c r="C306" s="323" t="s">
        <v>1</v>
      </c>
      <c r="D306" s="323" t="s">
        <v>2611</v>
      </c>
      <c r="E306" s="18" t="s">
        <v>1</v>
      </c>
      <c r="F306" s="324">
        <v>4.4500000000000002</v>
      </c>
      <c r="G306" s="39"/>
      <c r="H306" s="45"/>
    </row>
    <row r="307" s="2" customFormat="1" ht="16.8" customHeight="1">
      <c r="A307" s="39"/>
      <c r="B307" s="45"/>
      <c r="C307" s="323" t="s">
        <v>1</v>
      </c>
      <c r="D307" s="323" t="s">
        <v>2612</v>
      </c>
      <c r="E307" s="18" t="s">
        <v>1</v>
      </c>
      <c r="F307" s="324">
        <v>1</v>
      </c>
      <c r="G307" s="39"/>
      <c r="H307" s="45"/>
    </row>
    <row r="308" s="2" customFormat="1" ht="16.8" customHeight="1">
      <c r="A308" s="39"/>
      <c r="B308" s="45"/>
      <c r="C308" s="323" t="s">
        <v>143</v>
      </c>
      <c r="D308" s="323" t="s">
        <v>214</v>
      </c>
      <c r="E308" s="18" t="s">
        <v>1</v>
      </c>
      <c r="F308" s="324">
        <v>26</v>
      </c>
      <c r="G308" s="39"/>
      <c r="H308" s="45"/>
    </row>
    <row r="309" s="2" customFormat="1" ht="16.8" customHeight="1">
      <c r="A309" s="39"/>
      <c r="B309" s="45"/>
      <c r="C309" s="325" t="s">
        <v>3106</v>
      </c>
      <c r="D309" s="39"/>
      <c r="E309" s="39"/>
      <c r="F309" s="39"/>
      <c r="G309" s="39"/>
      <c r="H309" s="45"/>
    </row>
    <row r="310" s="2" customFormat="1" ht="16.8" customHeight="1">
      <c r="A310" s="39"/>
      <c r="B310" s="45"/>
      <c r="C310" s="323" t="s">
        <v>793</v>
      </c>
      <c r="D310" s="323" t="s">
        <v>794</v>
      </c>
      <c r="E310" s="18" t="s">
        <v>252</v>
      </c>
      <c r="F310" s="324">
        <v>26</v>
      </c>
      <c r="G310" s="39"/>
      <c r="H310" s="45"/>
    </row>
    <row r="311" s="2" customFormat="1" ht="16.8" customHeight="1">
      <c r="A311" s="39"/>
      <c r="B311" s="45"/>
      <c r="C311" s="323" t="s">
        <v>1027</v>
      </c>
      <c r="D311" s="323" t="s">
        <v>1028</v>
      </c>
      <c r="E311" s="18" t="s">
        <v>252</v>
      </c>
      <c r="F311" s="324">
        <v>65.113</v>
      </c>
      <c r="G311" s="39"/>
      <c r="H311" s="45"/>
    </row>
    <row r="312" s="2" customFormat="1" ht="16.8" customHeight="1">
      <c r="A312" s="39"/>
      <c r="B312" s="45"/>
      <c r="C312" s="323" t="s">
        <v>1035</v>
      </c>
      <c r="D312" s="323" t="s">
        <v>1036</v>
      </c>
      <c r="E312" s="18" t="s">
        <v>252</v>
      </c>
      <c r="F312" s="324">
        <v>1600.828</v>
      </c>
      <c r="G312" s="39"/>
      <c r="H312" s="45"/>
    </row>
    <row r="313" s="2" customFormat="1" ht="16.8" customHeight="1">
      <c r="A313" s="39"/>
      <c r="B313" s="45"/>
      <c r="C313" s="319" t="s">
        <v>317</v>
      </c>
      <c r="D313" s="320" t="s">
        <v>1</v>
      </c>
      <c r="E313" s="321" t="s">
        <v>1</v>
      </c>
      <c r="F313" s="322">
        <v>21.282</v>
      </c>
      <c r="G313" s="39"/>
      <c r="H313" s="45"/>
    </row>
    <row r="314" s="2" customFormat="1" ht="16.8" customHeight="1">
      <c r="A314" s="39"/>
      <c r="B314" s="45"/>
      <c r="C314" s="323" t="s">
        <v>1</v>
      </c>
      <c r="D314" s="323" t="s">
        <v>254</v>
      </c>
      <c r="E314" s="18" t="s">
        <v>1</v>
      </c>
      <c r="F314" s="324">
        <v>0</v>
      </c>
      <c r="G314" s="39"/>
      <c r="H314" s="45"/>
    </row>
    <row r="315" s="2" customFormat="1" ht="16.8" customHeight="1">
      <c r="A315" s="39"/>
      <c r="B315" s="45"/>
      <c r="C315" s="323" t="s">
        <v>1</v>
      </c>
      <c r="D315" s="323" t="s">
        <v>2592</v>
      </c>
      <c r="E315" s="18" t="s">
        <v>1</v>
      </c>
      <c r="F315" s="324">
        <v>12.938000000000001</v>
      </c>
      <c r="G315" s="39"/>
      <c r="H315" s="45"/>
    </row>
    <row r="316" s="2" customFormat="1" ht="16.8" customHeight="1">
      <c r="A316" s="39"/>
      <c r="B316" s="45"/>
      <c r="C316" s="323" t="s">
        <v>1</v>
      </c>
      <c r="D316" s="323" t="s">
        <v>2593</v>
      </c>
      <c r="E316" s="18" t="s">
        <v>1</v>
      </c>
      <c r="F316" s="324">
        <v>8.3439999999999994</v>
      </c>
      <c r="G316" s="39"/>
      <c r="H316" s="45"/>
    </row>
    <row r="317" s="2" customFormat="1" ht="16.8" customHeight="1">
      <c r="A317" s="39"/>
      <c r="B317" s="45"/>
      <c r="C317" s="323" t="s">
        <v>317</v>
      </c>
      <c r="D317" s="323" t="s">
        <v>214</v>
      </c>
      <c r="E317" s="18" t="s">
        <v>1</v>
      </c>
      <c r="F317" s="324">
        <v>21.282</v>
      </c>
      <c r="G317" s="39"/>
      <c r="H317" s="45"/>
    </row>
    <row r="318" s="2" customFormat="1" ht="16.8" customHeight="1">
      <c r="A318" s="39"/>
      <c r="B318" s="45"/>
      <c r="C318" s="319" t="s">
        <v>329</v>
      </c>
      <c r="D318" s="320" t="s">
        <v>1</v>
      </c>
      <c r="E318" s="321" t="s">
        <v>1</v>
      </c>
      <c r="F318" s="322">
        <v>23.678000000000001</v>
      </c>
      <c r="G318" s="39"/>
      <c r="H318" s="45"/>
    </row>
    <row r="319" s="2" customFormat="1" ht="16.8" customHeight="1">
      <c r="A319" s="39"/>
      <c r="B319" s="45"/>
      <c r="C319" s="323" t="s">
        <v>1</v>
      </c>
      <c r="D319" s="323" t="s">
        <v>322</v>
      </c>
      <c r="E319" s="18" t="s">
        <v>1</v>
      </c>
      <c r="F319" s="324">
        <v>0</v>
      </c>
      <c r="G319" s="39"/>
      <c r="H319" s="45"/>
    </row>
    <row r="320" s="2" customFormat="1" ht="16.8" customHeight="1">
      <c r="A320" s="39"/>
      <c r="B320" s="45"/>
      <c r="C320" s="323" t="s">
        <v>1</v>
      </c>
      <c r="D320" s="323" t="s">
        <v>323</v>
      </c>
      <c r="E320" s="18" t="s">
        <v>1</v>
      </c>
      <c r="F320" s="324">
        <v>2.4849999999999999</v>
      </c>
      <c r="G320" s="39"/>
      <c r="H320" s="45"/>
    </row>
    <row r="321" s="2" customFormat="1" ht="16.8" customHeight="1">
      <c r="A321" s="39"/>
      <c r="B321" s="45"/>
      <c r="C321" s="323" t="s">
        <v>1</v>
      </c>
      <c r="D321" s="323" t="s">
        <v>324</v>
      </c>
      <c r="E321" s="18" t="s">
        <v>1</v>
      </c>
      <c r="F321" s="324">
        <v>5.7930000000000001</v>
      </c>
      <c r="G321" s="39"/>
      <c r="H321" s="45"/>
    </row>
    <row r="322" s="2" customFormat="1" ht="16.8" customHeight="1">
      <c r="A322" s="39"/>
      <c r="B322" s="45"/>
      <c r="C322" s="323" t="s">
        <v>1</v>
      </c>
      <c r="D322" s="323" t="s">
        <v>325</v>
      </c>
      <c r="E322" s="18" t="s">
        <v>1</v>
      </c>
      <c r="F322" s="324">
        <v>6.2300000000000004</v>
      </c>
      <c r="G322" s="39"/>
      <c r="H322" s="45"/>
    </row>
    <row r="323" s="2" customFormat="1" ht="16.8" customHeight="1">
      <c r="A323" s="39"/>
      <c r="B323" s="45"/>
      <c r="C323" s="323" t="s">
        <v>1</v>
      </c>
      <c r="D323" s="323" t="s">
        <v>326</v>
      </c>
      <c r="E323" s="18" t="s">
        <v>1</v>
      </c>
      <c r="F323" s="324">
        <v>5.8499999999999996</v>
      </c>
      <c r="G323" s="39"/>
      <c r="H323" s="45"/>
    </row>
    <row r="324" s="2" customFormat="1" ht="16.8" customHeight="1">
      <c r="A324" s="39"/>
      <c r="B324" s="45"/>
      <c r="C324" s="323" t="s">
        <v>1</v>
      </c>
      <c r="D324" s="323" t="s">
        <v>327</v>
      </c>
      <c r="E324" s="18" t="s">
        <v>1</v>
      </c>
      <c r="F324" s="324">
        <v>1.5</v>
      </c>
      <c r="G324" s="39"/>
      <c r="H324" s="45"/>
    </row>
    <row r="325" s="2" customFormat="1" ht="16.8" customHeight="1">
      <c r="A325" s="39"/>
      <c r="B325" s="45"/>
      <c r="C325" s="323" t="s">
        <v>1</v>
      </c>
      <c r="D325" s="323" t="s">
        <v>328</v>
      </c>
      <c r="E325" s="18" t="s">
        <v>1</v>
      </c>
      <c r="F325" s="324">
        <v>1.8200000000000001</v>
      </c>
      <c r="G325" s="39"/>
      <c r="H325" s="45"/>
    </row>
    <row r="326" s="2" customFormat="1" ht="16.8" customHeight="1">
      <c r="A326" s="39"/>
      <c r="B326" s="45"/>
      <c r="C326" s="323" t="s">
        <v>329</v>
      </c>
      <c r="D326" s="323" t="s">
        <v>214</v>
      </c>
      <c r="E326" s="18" t="s">
        <v>1</v>
      </c>
      <c r="F326" s="324">
        <v>23.678000000000001</v>
      </c>
      <c r="G326" s="39"/>
      <c r="H326" s="45"/>
    </row>
    <row r="327" s="2" customFormat="1" ht="16.8" customHeight="1">
      <c r="A327" s="39"/>
      <c r="B327" s="45"/>
      <c r="C327" s="319" t="s">
        <v>145</v>
      </c>
      <c r="D327" s="320" t="s">
        <v>1</v>
      </c>
      <c r="E327" s="321" t="s">
        <v>1</v>
      </c>
      <c r="F327" s="322">
        <v>39.113</v>
      </c>
      <c r="G327" s="39"/>
      <c r="H327" s="45"/>
    </row>
    <row r="328" s="2" customFormat="1" ht="16.8" customHeight="1">
      <c r="A328" s="39"/>
      <c r="B328" s="45"/>
      <c r="C328" s="323" t="s">
        <v>1</v>
      </c>
      <c r="D328" s="323" t="s">
        <v>254</v>
      </c>
      <c r="E328" s="18" t="s">
        <v>1</v>
      </c>
      <c r="F328" s="324">
        <v>0</v>
      </c>
      <c r="G328" s="39"/>
      <c r="H328" s="45"/>
    </row>
    <row r="329" s="2" customFormat="1" ht="16.8" customHeight="1">
      <c r="A329" s="39"/>
      <c r="B329" s="45"/>
      <c r="C329" s="323" t="s">
        <v>1</v>
      </c>
      <c r="D329" s="323" t="s">
        <v>2599</v>
      </c>
      <c r="E329" s="18" t="s">
        <v>1</v>
      </c>
      <c r="F329" s="324">
        <v>22.425000000000001</v>
      </c>
      <c r="G329" s="39"/>
      <c r="H329" s="45"/>
    </row>
    <row r="330" s="2" customFormat="1" ht="16.8" customHeight="1">
      <c r="A330" s="39"/>
      <c r="B330" s="45"/>
      <c r="C330" s="323" t="s">
        <v>1</v>
      </c>
      <c r="D330" s="323" t="s">
        <v>2600</v>
      </c>
      <c r="E330" s="18" t="s">
        <v>1</v>
      </c>
      <c r="F330" s="324">
        <v>16.687999999999999</v>
      </c>
      <c r="G330" s="39"/>
      <c r="H330" s="45"/>
    </row>
    <row r="331" s="2" customFormat="1" ht="16.8" customHeight="1">
      <c r="A331" s="39"/>
      <c r="B331" s="45"/>
      <c r="C331" s="323" t="s">
        <v>145</v>
      </c>
      <c r="D331" s="323" t="s">
        <v>214</v>
      </c>
      <c r="E331" s="18" t="s">
        <v>1</v>
      </c>
      <c r="F331" s="324">
        <v>39.113</v>
      </c>
      <c r="G331" s="39"/>
      <c r="H331" s="45"/>
    </row>
    <row r="332" s="2" customFormat="1" ht="16.8" customHeight="1">
      <c r="A332" s="39"/>
      <c r="B332" s="45"/>
      <c r="C332" s="325" t="s">
        <v>3106</v>
      </c>
      <c r="D332" s="39"/>
      <c r="E332" s="39"/>
      <c r="F332" s="39"/>
      <c r="G332" s="39"/>
      <c r="H332" s="45"/>
    </row>
    <row r="333" s="2" customFormat="1" ht="16.8" customHeight="1">
      <c r="A333" s="39"/>
      <c r="B333" s="45"/>
      <c r="C333" s="323" t="s">
        <v>367</v>
      </c>
      <c r="D333" s="323" t="s">
        <v>368</v>
      </c>
      <c r="E333" s="18" t="s">
        <v>252</v>
      </c>
      <c r="F333" s="324">
        <v>39.113</v>
      </c>
      <c r="G333" s="39"/>
      <c r="H333" s="45"/>
    </row>
    <row r="334" s="2" customFormat="1" ht="16.8" customHeight="1">
      <c r="A334" s="39"/>
      <c r="B334" s="45"/>
      <c r="C334" s="323" t="s">
        <v>990</v>
      </c>
      <c r="D334" s="323" t="s">
        <v>991</v>
      </c>
      <c r="E334" s="18" t="s">
        <v>252</v>
      </c>
      <c r="F334" s="324">
        <v>1535.7149999999999</v>
      </c>
      <c r="G334" s="39"/>
      <c r="H334" s="45"/>
    </row>
    <row r="335" s="2" customFormat="1" ht="16.8" customHeight="1">
      <c r="A335" s="39"/>
      <c r="B335" s="45"/>
      <c r="C335" s="323" t="s">
        <v>1027</v>
      </c>
      <c r="D335" s="323" t="s">
        <v>1028</v>
      </c>
      <c r="E335" s="18" t="s">
        <v>252</v>
      </c>
      <c r="F335" s="324">
        <v>65.113</v>
      </c>
      <c r="G335" s="39"/>
      <c r="H335" s="45"/>
    </row>
    <row r="336" s="2" customFormat="1" ht="16.8" customHeight="1">
      <c r="A336" s="39"/>
      <c r="B336" s="45"/>
      <c r="C336" s="323" t="s">
        <v>1035</v>
      </c>
      <c r="D336" s="323" t="s">
        <v>1036</v>
      </c>
      <c r="E336" s="18" t="s">
        <v>252</v>
      </c>
      <c r="F336" s="324">
        <v>1600.828</v>
      </c>
      <c r="G336" s="39"/>
      <c r="H336" s="45"/>
    </row>
    <row r="337" s="2" customFormat="1" ht="16.8" customHeight="1">
      <c r="A337" s="39"/>
      <c r="B337" s="45"/>
      <c r="C337" s="319" t="s">
        <v>148</v>
      </c>
      <c r="D337" s="320" t="s">
        <v>1</v>
      </c>
      <c r="E337" s="321" t="s">
        <v>1</v>
      </c>
      <c r="F337" s="322">
        <v>46.781999999999996</v>
      </c>
      <c r="G337" s="39"/>
      <c r="H337" s="45"/>
    </row>
    <row r="338" s="2" customFormat="1" ht="16.8" customHeight="1">
      <c r="A338" s="39"/>
      <c r="B338" s="45"/>
      <c r="C338" s="323" t="s">
        <v>1</v>
      </c>
      <c r="D338" s="323" t="s">
        <v>204</v>
      </c>
      <c r="E338" s="18" t="s">
        <v>1</v>
      </c>
      <c r="F338" s="324">
        <v>0</v>
      </c>
      <c r="G338" s="39"/>
      <c r="H338" s="45"/>
    </row>
    <row r="339" s="2" customFormat="1" ht="16.8" customHeight="1">
      <c r="A339" s="39"/>
      <c r="B339" s="45"/>
      <c r="C339" s="323" t="s">
        <v>1</v>
      </c>
      <c r="D339" s="323" t="s">
        <v>205</v>
      </c>
      <c r="E339" s="18" t="s">
        <v>1</v>
      </c>
      <c r="F339" s="324">
        <v>0</v>
      </c>
      <c r="G339" s="39"/>
      <c r="H339" s="45"/>
    </row>
    <row r="340" s="2" customFormat="1" ht="16.8" customHeight="1">
      <c r="A340" s="39"/>
      <c r="B340" s="45"/>
      <c r="C340" s="323" t="s">
        <v>1</v>
      </c>
      <c r="D340" s="323" t="s">
        <v>206</v>
      </c>
      <c r="E340" s="18" t="s">
        <v>1</v>
      </c>
      <c r="F340" s="324">
        <v>18.32</v>
      </c>
      <c r="G340" s="39"/>
      <c r="H340" s="45"/>
    </row>
    <row r="341" s="2" customFormat="1" ht="16.8" customHeight="1">
      <c r="A341" s="39"/>
      <c r="B341" s="45"/>
      <c r="C341" s="323" t="s">
        <v>1</v>
      </c>
      <c r="D341" s="323" t="s">
        <v>207</v>
      </c>
      <c r="E341" s="18" t="s">
        <v>1</v>
      </c>
      <c r="F341" s="324">
        <v>9.8279999999999994</v>
      </c>
      <c r="G341" s="39"/>
      <c r="H341" s="45"/>
    </row>
    <row r="342" s="2" customFormat="1" ht="16.8" customHeight="1">
      <c r="A342" s="39"/>
      <c r="B342" s="45"/>
      <c r="C342" s="323" t="s">
        <v>1</v>
      </c>
      <c r="D342" s="323" t="s">
        <v>208</v>
      </c>
      <c r="E342" s="18" t="s">
        <v>1</v>
      </c>
      <c r="F342" s="324">
        <v>2.2120000000000002</v>
      </c>
      <c r="G342" s="39"/>
      <c r="H342" s="45"/>
    </row>
    <row r="343" s="2" customFormat="1" ht="16.8" customHeight="1">
      <c r="A343" s="39"/>
      <c r="B343" s="45"/>
      <c r="C343" s="323" t="s">
        <v>1</v>
      </c>
      <c r="D343" s="323" t="s">
        <v>209</v>
      </c>
      <c r="E343" s="18" t="s">
        <v>1</v>
      </c>
      <c r="F343" s="324">
        <v>10.43</v>
      </c>
      <c r="G343" s="39"/>
      <c r="H343" s="45"/>
    </row>
    <row r="344" s="2" customFormat="1" ht="16.8" customHeight="1">
      <c r="A344" s="39"/>
      <c r="B344" s="45"/>
      <c r="C344" s="323" t="s">
        <v>1</v>
      </c>
      <c r="D344" s="323" t="s">
        <v>210</v>
      </c>
      <c r="E344" s="18" t="s">
        <v>1</v>
      </c>
      <c r="F344" s="324">
        <v>5.992</v>
      </c>
      <c r="G344" s="39"/>
      <c r="H344" s="45"/>
    </row>
    <row r="345" s="2" customFormat="1" ht="16.8" customHeight="1">
      <c r="A345" s="39"/>
      <c r="B345" s="45"/>
      <c r="C345" s="323" t="s">
        <v>148</v>
      </c>
      <c r="D345" s="323" t="s">
        <v>211</v>
      </c>
      <c r="E345" s="18" t="s">
        <v>1</v>
      </c>
      <c r="F345" s="324">
        <v>46.781999999999996</v>
      </c>
      <c r="G345" s="39"/>
      <c r="H345" s="45"/>
    </row>
    <row r="346" s="2" customFormat="1" ht="7.44" customHeight="1">
      <c r="A346" s="39"/>
      <c r="B346" s="181"/>
      <c r="C346" s="182"/>
      <c r="D346" s="182"/>
      <c r="E346" s="182"/>
      <c r="F346" s="182"/>
      <c r="G346" s="182"/>
      <c r="H346" s="45"/>
    </row>
    <row r="347" s="2" customFormat="1">
      <c r="A347" s="39"/>
      <c r="B347" s="39"/>
      <c r="C347" s="39"/>
      <c r="D347" s="39"/>
      <c r="E347" s="39"/>
      <c r="F347" s="39"/>
      <c r="G347" s="39"/>
      <c r="H347" s="39"/>
    </row>
  </sheetData>
  <sheetProtection sheet="1" formatColumns="0" formatRows="0" objects="1" scenarios="1" spinCount="100000" saltValue="UWai8XkNZqUXiqNIY/URakw22Eg2pU/s9S2bhL4Z5subEx+zYPPmZ4y30BF/3TnRfKkleCxwsUHvg5Q+rDElxQ==" hashValue="DZwRoxmp98eLikfA2V36IRYda5U4oaDWqoZGPYDzmLJqCy/ZkFyQQlWh77l0phINbmMEh5V+ieF6ly+4+dHDpQ==" algorithmName="SHA-512" password="CC35"/>
  <mergeCells count="2">
    <mergeCell ref="D5:F5"/>
    <mergeCell ref="D6:F6"/>
  </mergeCells>
  <pageSetup paperSize="9" orientation="portrait" blackAndWhite="1" fitToHeight="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89</v>
      </c>
      <c r="AZ2" s="147" t="s">
        <v>134</v>
      </c>
      <c r="BA2" s="147" t="s">
        <v>1</v>
      </c>
      <c r="BB2" s="147" t="s">
        <v>1</v>
      </c>
      <c r="BC2" s="147" t="s">
        <v>135</v>
      </c>
      <c r="BD2" s="147" t="s">
        <v>84</v>
      </c>
    </row>
    <row r="3" s="1" customFormat="1" ht="6.96" customHeight="1">
      <c r="B3" s="148"/>
      <c r="C3" s="149"/>
      <c r="D3" s="149"/>
      <c r="E3" s="149"/>
      <c r="F3" s="149"/>
      <c r="G3" s="149"/>
      <c r="H3" s="149"/>
      <c r="I3" s="149"/>
      <c r="J3" s="149"/>
      <c r="K3" s="149"/>
      <c r="L3" s="21"/>
      <c r="AT3" s="18" t="s">
        <v>84</v>
      </c>
      <c r="AZ3" s="147" t="s">
        <v>136</v>
      </c>
      <c r="BA3" s="147" t="s">
        <v>1</v>
      </c>
      <c r="BB3" s="147" t="s">
        <v>1</v>
      </c>
      <c r="BC3" s="147" t="s">
        <v>137</v>
      </c>
      <c r="BD3" s="147" t="s">
        <v>84</v>
      </c>
    </row>
    <row r="4" s="1" customFormat="1" ht="24.96" customHeight="1">
      <c r="B4" s="21"/>
      <c r="D4" s="150" t="s">
        <v>138</v>
      </c>
      <c r="L4" s="21"/>
      <c r="M4" s="151" t="s">
        <v>10</v>
      </c>
      <c r="AT4" s="18" t="s">
        <v>4</v>
      </c>
      <c r="AZ4" s="147" t="s">
        <v>139</v>
      </c>
      <c r="BA4" s="147" t="s">
        <v>1</v>
      </c>
      <c r="BB4" s="147" t="s">
        <v>1</v>
      </c>
      <c r="BC4" s="147" t="s">
        <v>140</v>
      </c>
      <c r="BD4" s="147" t="s">
        <v>84</v>
      </c>
    </row>
    <row r="5" s="1" customFormat="1" ht="6.96" customHeight="1">
      <c r="B5" s="21"/>
      <c r="L5" s="21"/>
      <c r="AZ5" s="147" t="s">
        <v>141</v>
      </c>
      <c r="BA5" s="147" t="s">
        <v>1</v>
      </c>
      <c r="BB5" s="147" t="s">
        <v>1</v>
      </c>
      <c r="BC5" s="147" t="s">
        <v>142</v>
      </c>
      <c r="BD5" s="147" t="s">
        <v>84</v>
      </c>
    </row>
    <row r="6" s="1" customFormat="1" ht="12" customHeight="1">
      <c r="B6" s="21"/>
      <c r="D6" s="152" t="s">
        <v>16</v>
      </c>
      <c r="L6" s="21"/>
      <c r="AZ6" s="147" t="s">
        <v>143</v>
      </c>
      <c r="BA6" s="147" t="s">
        <v>1</v>
      </c>
      <c r="BB6" s="147" t="s">
        <v>1</v>
      </c>
      <c r="BC6" s="147" t="s">
        <v>144</v>
      </c>
      <c r="BD6" s="147" t="s">
        <v>84</v>
      </c>
    </row>
    <row r="7" s="1" customFormat="1" ht="16.5" customHeight="1">
      <c r="B7" s="21"/>
      <c r="E7" s="153" t="str">
        <f>'Rekapitulace stavby'!K6</f>
        <v>Nemocnice RK – rekonstrukce gastro provozu</v>
      </c>
      <c r="F7" s="152"/>
      <c r="G7" s="152"/>
      <c r="H7" s="152"/>
      <c r="L7" s="21"/>
      <c r="AZ7" s="147" t="s">
        <v>145</v>
      </c>
      <c r="BA7" s="147" t="s">
        <v>1</v>
      </c>
      <c r="BB7" s="147" t="s">
        <v>1</v>
      </c>
      <c r="BC7" s="147" t="s">
        <v>146</v>
      </c>
      <c r="BD7" s="147" t="s">
        <v>84</v>
      </c>
    </row>
    <row r="8" s="1" customFormat="1" ht="12" customHeight="1">
      <c r="B8" s="21"/>
      <c r="D8" s="152" t="s">
        <v>147</v>
      </c>
      <c r="L8" s="21"/>
      <c r="AZ8" s="147" t="s">
        <v>148</v>
      </c>
      <c r="BA8" s="147" t="s">
        <v>1</v>
      </c>
      <c r="BB8" s="147" t="s">
        <v>1</v>
      </c>
      <c r="BC8" s="147" t="s">
        <v>149</v>
      </c>
      <c r="BD8" s="147" t="s">
        <v>84</v>
      </c>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152</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ROUND(J141,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ROUND((SUM(BE141:BE775)),  2)</f>
        <v>0</v>
      </c>
      <c r="G35" s="39"/>
      <c r="H35" s="39"/>
      <c r="I35" s="166">
        <v>0.20999999999999999</v>
      </c>
      <c r="J35" s="165">
        <f>ROUND(((SUM(BE141:BE775))*I35),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ROUND((SUM(BF141:BF775)),  2)</f>
        <v>0</v>
      </c>
      <c r="G36" s="39"/>
      <c r="H36" s="39"/>
      <c r="I36" s="166">
        <v>0.14999999999999999</v>
      </c>
      <c r="J36" s="165">
        <f>ROUND(((SUM(BF141:BF775))*I36),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ROUND((SUM(BG141:BG775)),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ROUND((SUM(BH141:BH775)),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ROUND((SUM(BI141:BI775)),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 U - Gastro provoz + jídelna UZN</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J141</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158</v>
      </c>
      <c r="E99" s="193"/>
      <c r="F99" s="193"/>
      <c r="G99" s="193"/>
      <c r="H99" s="193"/>
      <c r="I99" s="193"/>
      <c r="J99" s="194">
        <f>J142</f>
        <v>0</v>
      </c>
      <c r="K99" s="191"/>
      <c r="L99" s="195"/>
      <c r="S99" s="9"/>
      <c r="T99" s="9"/>
      <c r="U99" s="9"/>
      <c r="V99" s="9"/>
      <c r="W99" s="9"/>
      <c r="X99" s="9"/>
      <c r="Y99" s="9"/>
      <c r="Z99" s="9"/>
      <c r="AA99" s="9"/>
      <c r="AB99" s="9"/>
      <c r="AC99" s="9"/>
      <c r="AD99" s="9"/>
      <c r="AE99" s="9"/>
    </row>
    <row r="100" s="10" customFormat="1" ht="19.92" customHeight="1">
      <c r="A100" s="10"/>
      <c r="B100" s="196"/>
      <c r="C100" s="134"/>
      <c r="D100" s="197" t="s">
        <v>159</v>
      </c>
      <c r="E100" s="198"/>
      <c r="F100" s="198"/>
      <c r="G100" s="198"/>
      <c r="H100" s="198"/>
      <c r="I100" s="198"/>
      <c r="J100" s="199">
        <f>J143</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160</v>
      </c>
      <c r="E101" s="198"/>
      <c r="F101" s="198"/>
      <c r="G101" s="198"/>
      <c r="H101" s="198"/>
      <c r="I101" s="198"/>
      <c r="J101" s="199">
        <f>J174</f>
        <v>0</v>
      </c>
      <c r="K101" s="134"/>
      <c r="L101" s="200"/>
      <c r="S101" s="10"/>
      <c r="T101" s="10"/>
      <c r="U101" s="10"/>
      <c r="V101" s="10"/>
      <c r="W101" s="10"/>
      <c r="X101" s="10"/>
      <c r="Y101" s="10"/>
      <c r="Z101" s="10"/>
      <c r="AA101" s="10"/>
      <c r="AB101" s="10"/>
      <c r="AC101" s="10"/>
      <c r="AD101" s="10"/>
      <c r="AE101" s="10"/>
    </row>
    <row r="102" s="10" customFormat="1" ht="19.92" customHeight="1">
      <c r="A102" s="10"/>
      <c r="B102" s="196"/>
      <c r="C102" s="134"/>
      <c r="D102" s="197" t="s">
        <v>161</v>
      </c>
      <c r="E102" s="198"/>
      <c r="F102" s="198"/>
      <c r="G102" s="198"/>
      <c r="H102" s="198"/>
      <c r="I102" s="198"/>
      <c r="J102" s="199">
        <f>J230</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162</v>
      </c>
      <c r="E103" s="198"/>
      <c r="F103" s="198"/>
      <c r="G103" s="198"/>
      <c r="H103" s="198"/>
      <c r="I103" s="198"/>
      <c r="J103" s="199">
        <f>J344</f>
        <v>0</v>
      </c>
      <c r="K103" s="134"/>
      <c r="L103" s="200"/>
      <c r="S103" s="10"/>
      <c r="T103" s="10"/>
      <c r="U103" s="10"/>
      <c r="V103" s="10"/>
      <c r="W103" s="10"/>
      <c r="X103" s="10"/>
      <c r="Y103" s="10"/>
      <c r="Z103" s="10"/>
      <c r="AA103" s="10"/>
      <c r="AB103" s="10"/>
      <c r="AC103" s="10"/>
      <c r="AD103" s="10"/>
      <c r="AE103" s="10"/>
    </row>
    <row r="104" s="10" customFormat="1" ht="19.92" customHeight="1">
      <c r="A104" s="10"/>
      <c r="B104" s="196"/>
      <c r="C104" s="134"/>
      <c r="D104" s="197" t="s">
        <v>163</v>
      </c>
      <c r="E104" s="198"/>
      <c r="F104" s="198"/>
      <c r="G104" s="198"/>
      <c r="H104" s="198"/>
      <c r="I104" s="198"/>
      <c r="J104" s="199">
        <f>J501</f>
        <v>0</v>
      </c>
      <c r="K104" s="134"/>
      <c r="L104" s="200"/>
      <c r="S104" s="10"/>
      <c r="T104" s="10"/>
      <c r="U104" s="10"/>
      <c r="V104" s="10"/>
      <c r="W104" s="10"/>
      <c r="X104" s="10"/>
      <c r="Y104" s="10"/>
      <c r="Z104" s="10"/>
      <c r="AA104" s="10"/>
      <c r="AB104" s="10"/>
      <c r="AC104" s="10"/>
      <c r="AD104" s="10"/>
      <c r="AE104" s="10"/>
    </row>
    <row r="105" s="10" customFormat="1" ht="19.92" customHeight="1">
      <c r="A105" s="10"/>
      <c r="B105" s="196"/>
      <c r="C105" s="134"/>
      <c r="D105" s="197" t="s">
        <v>164</v>
      </c>
      <c r="E105" s="198"/>
      <c r="F105" s="198"/>
      <c r="G105" s="198"/>
      <c r="H105" s="198"/>
      <c r="I105" s="198"/>
      <c r="J105" s="199">
        <f>J507</f>
        <v>0</v>
      </c>
      <c r="K105" s="134"/>
      <c r="L105" s="200"/>
      <c r="S105" s="10"/>
      <c r="T105" s="10"/>
      <c r="U105" s="10"/>
      <c r="V105" s="10"/>
      <c r="W105" s="10"/>
      <c r="X105" s="10"/>
      <c r="Y105" s="10"/>
      <c r="Z105" s="10"/>
      <c r="AA105" s="10"/>
      <c r="AB105" s="10"/>
      <c r="AC105" s="10"/>
      <c r="AD105" s="10"/>
      <c r="AE105" s="10"/>
    </row>
    <row r="106" s="9" customFormat="1" ht="24.96" customHeight="1">
      <c r="A106" s="9"/>
      <c r="B106" s="190"/>
      <c r="C106" s="191"/>
      <c r="D106" s="192" t="s">
        <v>165</v>
      </c>
      <c r="E106" s="193"/>
      <c r="F106" s="193"/>
      <c r="G106" s="193"/>
      <c r="H106" s="193"/>
      <c r="I106" s="193"/>
      <c r="J106" s="194">
        <f>J509</f>
        <v>0</v>
      </c>
      <c r="K106" s="191"/>
      <c r="L106" s="195"/>
      <c r="S106" s="9"/>
      <c r="T106" s="9"/>
      <c r="U106" s="9"/>
      <c r="V106" s="9"/>
      <c r="W106" s="9"/>
      <c r="X106" s="9"/>
      <c r="Y106" s="9"/>
      <c r="Z106" s="9"/>
      <c r="AA106" s="9"/>
      <c r="AB106" s="9"/>
      <c r="AC106" s="9"/>
      <c r="AD106" s="9"/>
      <c r="AE106" s="9"/>
    </row>
    <row r="107" s="10" customFormat="1" ht="19.92" customHeight="1">
      <c r="A107" s="10"/>
      <c r="B107" s="196"/>
      <c r="C107" s="134"/>
      <c r="D107" s="197" t="s">
        <v>166</v>
      </c>
      <c r="E107" s="198"/>
      <c r="F107" s="198"/>
      <c r="G107" s="198"/>
      <c r="H107" s="198"/>
      <c r="I107" s="198"/>
      <c r="J107" s="199">
        <f>J510</f>
        <v>0</v>
      </c>
      <c r="K107" s="134"/>
      <c r="L107" s="200"/>
      <c r="S107" s="10"/>
      <c r="T107" s="10"/>
      <c r="U107" s="10"/>
      <c r="V107" s="10"/>
      <c r="W107" s="10"/>
      <c r="X107" s="10"/>
      <c r="Y107" s="10"/>
      <c r="Z107" s="10"/>
      <c r="AA107" s="10"/>
      <c r="AB107" s="10"/>
      <c r="AC107" s="10"/>
      <c r="AD107" s="10"/>
      <c r="AE107" s="10"/>
    </row>
    <row r="108" s="10" customFormat="1" ht="19.92" customHeight="1">
      <c r="A108" s="10"/>
      <c r="B108" s="196"/>
      <c r="C108" s="134"/>
      <c r="D108" s="197" t="s">
        <v>167</v>
      </c>
      <c r="E108" s="198"/>
      <c r="F108" s="198"/>
      <c r="G108" s="198"/>
      <c r="H108" s="198"/>
      <c r="I108" s="198"/>
      <c r="J108" s="199">
        <f>J542</f>
        <v>0</v>
      </c>
      <c r="K108" s="134"/>
      <c r="L108" s="200"/>
      <c r="S108" s="10"/>
      <c r="T108" s="10"/>
      <c r="U108" s="10"/>
      <c r="V108" s="10"/>
      <c r="W108" s="10"/>
      <c r="X108" s="10"/>
      <c r="Y108" s="10"/>
      <c r="Z108" s="10"/>
      <c r="AA108" s="10"/>
      <c r="AB108" s="10"/>
      <c r="AC108" s="10"/>
      <c r="AD108" s="10"/>
      <c r="AE108" s="10"/>
    </row>
    <row r="109" s="10" customFormat="1" ht="19.92" customHeight="1">
      <c r="A109" s="10"/>
      <c r="B109" s="196"/>
      <c r="C109" s="134"/>
      <c r="D109" s="197" t="s">
        <v>168</v>
      </c>
      <c r="E109" s="198"/>
      <c r="F109" s="198"/>
      <c r="G109" s="198"/>
      <c r="H109" s="198"/>
      <c r="I109" s="198"/>
      <c r="J109" s="199">
        <f>J551</f>
        <v>0</v>
      </c>
      <c r="K109" s="134"/>
      <c r="L109" s="200"/>
      <c r="S109" s="10"/>
      <c r="T109" s="10"/>
      <c r="U109" s="10"/>
      <c r="V109" s="10"/>
      <c r="W109" s="10"/>
      <c r="X109" s="10"/>
      <c r="Y109" s="10"/>
      <c r="Z109" s="10"/>
      <c r="AA109" s="10"/>
      <c r="AB109" s="10"/>
      <c r="AC109" s="10"/>
      <c r="AD109" s="10"/>
      <c r="AE109" s="10"/>
    </row>
    <row r="110" s="10" customFormat="1" ht="19.92" customHeight="1">
      <c r="A110" s="10"/>
      <c r="B110" s="196"/>
      <c r="C110" s="134"/>
      <c r="D110" s="197" t="s">
        <v>169</v>
      </c>
      <c r="E110" s="198"/>
      <c r="F110" s="198"/>
      <c r="G110" s="198"/>
      <c r="H110" s="198"/>
      <c r="I110" s="198"/>
      <c r="J110" s="199">
        <f>J610</f>
        <v>0</v>
      </c>
      <c r="K110" s="134"/>
      <c r="L110" s="200"/>
      <c r="S110" s="10"/>
      <c r="T110" s="10"/>
      <c r="U110" s="10"/>
      <c r="V110" s="10"/>
      <c r="W110" s="10"/>
      <c r="X110" s="10"/>
      <c r="Y110" s="10"/>
      <c r="Z110" s="10"/>
      <c r="AA110" s="10"/>
      <c r="AB110" s="10"/>
      <c r="AC110" s="10"/>
      <c r="AD110" s="10"/>
      <c r="AE110" s="10"/>
    </row>
    <row r="111" s="10" customFormat="1" ht="19.92" customHeight="1">
      <c r="A111" s="10"/>
      <c r="B111" s="196"/>
      <c r="C111" s="134"/>
      <c r="D111" s="197" t="s">
        <v>170</v>
      </c>
      <c r="E111" s="198"/>
      <c r="F111" s="198"/>
      <c r="G111" s="198"/>
      <c r="H111" s="198"/>
      <c r="I111" s="198"/>
      <c r="J111" s="199">
        <f>J613</f>
        <v>0</v>
      </c>
      <c r="K111" s="134"/>
      <c r="L111" s="200"/>
      <c r="S111" s="10"/>
      <c r="T111" s="10"/>
      <c r="U111" s="10"/>
      <c r="V111" s="10"/>
      <c r="W111" s="10"/>
      <c r="X111" s="10"/>
      <c r="Y111" s="10"/>
      <c r="Z111" s="10"/>
      <c r="AA111" s="10"/>
      <c r="AB111" s="10"/>
      <c r="AC111" s="10"/>
      <c r="AD111" s="10"/>
      <c r="AE111" s="10"/>
    </row>
    <row r="112" s="10" customFormat="1" ht="19.92" customHeight="1">
      <c r="A112" s="10"/>
      <c r="B112" s="196"/>
      <c r="C112" s="134"/>
      <c r="D112" s="197" t="s">
        <v>171</v>
      </c>
      <c r="E112" s="198"/>
      <c r="F112" s="198"/>
      <c r="G112" s="198"/>
      <c r="H112" s="198"/>
      <c r="I112" s="198"/>
      <c r="J112" s="199">
        <f>J618</f>
        <v>0</v>
      </c>
      <c r="K112" s="134"/>
      <c r="L112" s="200"/>
      <c r="S112" s="10"/>
      <c r="T112" s="10"/>
      <c r="U112" s="10"/>
      <c r="V112" s="10"/>
      <c r="W112" s="10"/>
      <c r="X112" s="10"/>
      <c r="Y112" s="10"/>
      <c r="Z112" s="10"/>
      <c r="AA112" s="10"/>
      <c r="AB112" s="10"/>
      <c r="AC112" s="10"/>
      <c r="AD112" s="10"/>
      <c r="AE112" s="10"/>
    </row>
    <row r="113" s="10" customFormat="1" ht="19.92" customHeight="1">
      <c r="A113" s="10"/>
      <c r="B113" s="196"/>
      <c r="C113" s="134"/>
      <c r="D113" s="197" t="s">
        <v>172</v>
      </c>
      <c r="E113" s="198"/>
      <c r="F113" s="198"/>
      <c r="G113" s="198"/>
      <c r="H113" s="198"/>
      <c r="I113" s="198"/>
      <c r="J113" s="199">
        <f>J637</f>
        <v>0</v>
      </c>
      <c r="K113" s="134"/>
      <c r="L113" s="200"/>
      <c r="S113" s="10"/>
      <c r="T113" s="10"/>
      <c r="U113" s="10"/>
      <c r="V113" s="10"/>
      <c r="W113" s="10"/>
      <c r="X113" s="10"/>
      <c r="Y113" s="10"/>
      <c r="Z113" s="10"/>
      <c r="AA113" s="10"/>
      <c r="AB113" s="10"/>
      <c r="AC113" s="10"/>
      <c r="AD113" s="10"/>
      <c r="AE113" s="10"/>
    </row>
    <row r="114" s="10" customFormat="1" ht="19.92" customHeight="1">
      <c r="A114" s="10"/>
      <c r="B114" s="196"/>
      <c r="C114" s="134"/>
      <c r="D114" s="197" t="s">
        <v>173</v>
      </c>
      <c r="E114" s="198"/>
      <c r="F114" s="198"/>
      <c r="G114" s="198"/>
      <c r="H114" s="198"/>
      <c r="I114" s="198"/>
      <c r="J114" s="199">
        <f>J639</f>
        <v>0</v>
      </c>
      <c r="K114" s="134"/>
      <c r="L114" s="200"/>
      <c r="S114" s="10"/>
      <c r="T114" s="10"/>
      <c r="U114" s="10"/>
      <c r="V114" s="10"/>
      <c r="W114" s="10"/>
      <c r="X114" s="10"/>
      <c r="Y114" s="10"/>
      <c r="Z114" s="10"/>
      <c r="AA114" s="10"/>
      <c r="AB114" s="10"/>
      <c r="AC114" s="10"/>
      <c r="AD114" s="10"/>
      <c r="AE114" s="10"/>
    </row>
    <row r="115" s="10" customFormat="1" ht="19.92" customHeight="1">
      <c r="A115" s="10"/>
      <c r="B115" s="196"/>
      <c r="C115" s="134"/>
      <c r="D115" s="197" t="s">
        <v>174</v>
      </c>
      <c r="E115" s="198"/>
      <c r="F115" s="198"/>
      <c r="G115" s="198"/>
      <c r="H115" s="198"/>
      <c r="I115" s="198"/>
      <c r="J115" s="199">
        <f>J660</f>
        <v>0</v>
      </c>
      <c r="K115" s="134"/>
      <c r="L115" s="200"/>
      <c r="S115" s="10"/>
      <c r="T115" s="10"/>
      <c r="U115" s="10"/>
      <c r="V115" s="10"/>
      <c r="W115" s="10"/>
      <c r="X115" s="10"/>
      <c r="Y115" s="10"/>
      <c r="Z115" s="10"/>
      <c r="AA115" s="10"/>
      <c r="AB115" s="10"/>
      <c r="AC115" s="10"/>
      <c r="AD115" s="10"/>
      <c r="AE115" s="10"/>
    </row>
    <row r="116" s="10" customFormat="1" ht="19.92" customHeight="1">
      <c r="A116" s="10"/>
      <c r="B116" s="196"/>
      <c r="C116" s="134"/>
      <c r="D116" s="197" t="s">
        <v>175</v>
      </c>
      <c r="E116" s="198"/>
      <c r="F116" s="198"/>
      <c r="G116" s="198"/>
      <c r="H116" s="198"/>
      <c r="I116" s="198"/>
      <c r="J116" s="199">
        <f>J680</f>
        <v>0</v>
      </c>
      <c r="K116" s="134"/>
      <c r="L116" s="200"/>
      <c r="S116" s="10"/>
      <c r="T116" s="10"/>
      <c r="U116" s="10"/>
      <c r="V116" s="10"/>
      <c r="W116" s="10"/>
      <c r="X116" s="10"/>
      <c r="Y116" s="10"/>
      <c r="Z116" s="10"/>
      <c r="AA116" s="10"/>
      <c r="AB116" s="10"/>
      <c r="AC116" s="10"/>
      <c r="AD116" s="10"/>
      <c r="AE116" s="10"/>
    </row>
    <row r="117" s="10" customFormat="1" ht="19.92" customHeight="1">
      <c r="A117" s="10"/>
      <c r="B117" s="196"/>
      <c r="C117" s="134"/>
      <c r="D117" s="197" t="s">
        <v>176</v>
      </c>
      <c r="E117" s="198"/>
      <c r="F117" s="198"/>
      <c r="G117" s="198"/>
      <c r="H117" s="198"/>
      <c r="I117" s="198"/>
      <c r="J117" s="199">
        <f>J705</f>
        <v>0</v>
      </c>
      <c r="K117" s="134"/>
      <c r="L117" s="200"/>
      <c r="S117" s="10"/>
      <c r="T117" s="10"/>
      <c r="U117" s="10"/>
      <c r="V117" s="10"/>
      <c r="W117" s="10"/>
      <c r="X117" s="10"/>
      <c r="Y117" s="10"/>
      <c r="Z117" s="10"/>
      <c r="AA117" s="10"/>
      <c r="AB117" s="10"/>
      <c r="AC117" s="10"/>
      <c r="AD117" s="10"/>
      <c r="AE117" s="10"/>
    </row>
    <row r="118" s="10" customFormat="1" ht="19.92" customHeight="1">
      <c r="A118" s="10"/>
      <c r="B118" s="196"/>
      <c r="C118" s="134"/>
      <c r="D118" s="197" t="s">
        <v>177</v>
      </c>
      <c r="E118" s="198"/>
      <c r="F118" s="198"/>
      <c r="G118" s="198"/>
      <c r="H118" s="198"/>
      <c r="I118" s="198"/>
      <c r="J118" s="199">
        <f>J721</f>
        <v>0</v>
      </c>
      <c r="K118" s="134"/>
      <c r="L118" s="200"/>
      <c r="S118" s="10"/>
      <c r="T118" s="10"/>
      <c r="U118" s="10"/>
      <c r="V118" s="10"/>
      <c r="W118" s="10"/>
      <c r="X118" s="10"/>
      <c r="Y118" s="10"/>
      <c r="Z118" s="10"/>
      <c r="AA118" s="10"/>
      <c r="AB118" s="10"/>
      <c r="AC118" s="10"/>
      <c r="AD118" s="10"/>
      <c r="AE118" s="10"/>
    </row>
    <row r="119" s="10" customFormat="1" ht="19.92" customHeight="1">
      <c r="A119" s="10"/>
      <c r="B119" s="196"/>
      <c r="C119" s="134"/>
      <c r="D119" s="197" t="s">
        <v>178</v>
      </c>
      <c r="E119" s="198"/>
      <c r="F119" s="198"/>
      <c r="G119" s="198"/>
      <c r="H119" s="198"/>
      <c r="I119" s="198"/>
      <c r="J119" s="199">
        <f>J771</f>
        <v>0</v>
      </c>
      <c r="K119" s="134"/>
      <c r="L119" s="200"/>
      <c r="S119" s="10"/>
      <c r="T119" s="10"/>
      <c r="U119" s="10"/>
      <c r="V119" s="10"/>
      <c r="W119" s="10"/>
      <c r="X119" s="10"/>
      <c r="Y119" s="10"/>
      <c r="Z119" s="10"/>
      <c r="AA119" s="10"/>
      <c r="AB119" s="10"/>
      <c r="AC119" s="10"/>
      <c r="AD119" s="10"/>
      <c r="AE119" s="10"/>
    </row>
    <row r="120" s="2" customFormat="1" ht="21.84"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67"/>
      <c r="C121" s="68"/>
      <c r="D121" s="68"/>
      <c r="E121" s="68"/>
      <c r="F121" s="68"/>
      <c r="G121" s="68"/>
      <c r="H121" s="68"/>
      <c r="I121" s="68"/>
      <c r="J121" s="68"/>
      <c r="K121" s="68"/>
      <c r="L121" s="64"/>
      <c r="S121" s="39"/>
      <c r="T121" s="39"/>
      <c r="U121" s="39"/>
      <c r="V121" s="39"/>
      <c r="W121" s="39"/>
      <c r="X121" s="39"/>
      <c r="Y121" s="39"/>
      <c r="Z121" s="39"/>
      <c r="AA121" s="39"/>
      <c r="AB121" s="39"/>
      <c r="AC121" s="39"/>
      <c r="AD121" s="39"/>
      <c r="AE121" s="39"/>
    </row>
    <row r="125" s="2" customFormat="1" ht="6.96" customHeight="1">
      <c r="A125" s="39"/>
      <c r="B125" s="69"/>
      <c r="C125" s="70"/>
      <c r="D125" s="70"/>
      <c r="E125" s="70"/>
      <c r="F125" s="70"/>
      <c r="G125" s="70"/>
      <c r="H125" s="70"/>
      <c r="I125" s="70"/>
      <c r="J125" s="70"/>
      <c r="K125" s="70"/>
      <c r="L125" s="64"/>
      <c r="S125" s="39"/>
      <c r="T125" s="39"/>
      <c r="U125" s="39"/>
      <c r="V125" s="39"/>
      <c r="W125" s="39"/>
      <c r="X125" s="39"/>
      <c r="Y125" s="39"/>
      <c r="Z125" s="39"/>
      <c r="AA125" s="39"/>
      <c r="AB125" s="39"/>
      <c r="AC125" s="39"/>
      <c r="AD125" s="39"/>
      <c r="AE125" s="39"/>
    </row>
    <row r="126" s="2" customFormat="1" ht="24.96" customHeight="1">
      <c r="A126" s="39"/>
      <c r="B126" s="40"/>
      <c r="C126" s="24" t="s">
        <v>179</v>
      </c>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6.96"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2" customHeight="1">
      <c r="A128" s="39"/>
      <c r="B128" s="40"/>
      <c r="C128" s="33" t="s">
        <v>16</v>
      </c>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6.5" customHeight="1">
      <c r="A129" s="39"/>
      <c r="B129" s="40"/>
      <c r="C129" s="41"/>
      <c r="D129" s="41"/>
      <c r="E129" s="185" t="str">
        <f>E7</f>
        <v>Nemocnice RK – rekonstrukce gastro provozu</v>
      </c>
      <c r="F129" s="33"/>
      <c r="G129" s="33"/>
      <c r="H129" s="33"/>
      <c r="I129" s="41"/>
      <c r="J129" s="41"/>
      <c r="K129" s="41"/>
      <c r="L129" s="64"/>
      <c r="S129" s="39"/>
      <c r="T129" s="39"/>
      <c r="U129" s="39"/>
      <c r="V129" s="39"/>
      <c r="W129" s="39"/>
      <c r="X129" s="39"/>
      <c r="Y129" s="39"/>
      <c r="Z129" s="39"/>
      <c r="AA129" s="39"/>
      <c r="AB129" s="39"/>
      <c r="AC129" s="39"/>
      <c r="AD129" s="39"/>
      <c r="AE129" s="39"/>
    </row>
    <row r="130" s="1" customFormat="1" ht="12" customHeight="1">
      <c r="B130" s="22"/>
      <c r="C130" s="33" t="s">
        <v>147</v>
      </c>
      <c r="D130" s="23"/>
      <c r="E130" s="23"/>
      <c r="F130" s="23"/>
      <c r="G130" s="23"/>
      <c r="H130" s="23"/>
      <c r="I130" s="23"/>
      <c r="J130" s="23"/>
      <c r="K130" s="23"/>
      <c r="L130" s="21"/>
    </row>
    <row r="131" s="2" customFormat="1" ht="16.5" customHeight="1">
      <c r="A131" s="39"/>
      <c r="B131" s="40"/>
      <c r="C131" s="41"/>
      <c r="D131" s="41"/>
      <c r="E131" s="185" t="s">
        <v>150</v>
      </c>
      <c r="F131" s="41"/>
      <c r="G131" s="41"/>
      <c r="H131" s="41"/>
      <c r="I131" s="41"/>
      <c r="J131" s="41"/>
      <c r="K131" s="41"/>
      <c r="L131" s="64"/>
      <c r="S131" s="39"/>
      <c r="T131" s="39"/>
      <c r="U131" s="39"/>
      <c r="V131" s="39"/>
      <c r="W131" s="39"/>
      <c r="X131" s="39"/>
      <c r="Y131" s="39"/>
      <c r="Z131" s="39"/>
      <c r="AA131" s="39"/>
      <c r="AB131" s="39"/>
      <c r="AC131" s="39"/>
      <c r="AD131" s="39"/>
      <c r="AE131" s="39"/>
    </row>
    <row r="132" s="2" customFormat="1" ht="12" customHeight="1">
      <c r="A132" s="39"/>
      <c r="B132" s="40"/>
      <c r="C132" s="33" t="s">
        <v>151</v>
      </c>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2" customFormat="1" ht="16.5" customHeight="1">
      <c r="A133" s="39"/>
      <c r="B133" s="40"/>
      <c r="C133" s="41"/>
      <c r="D133" s="41"/>
      <c r="E133" s="77" t="str">
        <f>E11</f>
        <v>SO 01 U - Gastro provoz + jídelna UZN</v>
      </c>
      <c r="F133" s="41"/>
      <c r="G133" s="41"/>
      <c r="H133" s="41"/>
      <c r="I133" s="41"/>
      <c r="J133" s="41"/>
      <c r="K133" s="41"/>
      <c r="L133" s="64"/>
      <c r="S133" s="39"/>
      <c r="T133" s="39"/>
      <c r="U133" s="39"/>
      <c r="V133" s="39"/>
      <c r="W133" s="39"/>
      <c r="X133" s="39"/>
      <c r="Y133" s="39"/>
      <c r="Z133" s="39"/>
      <c r="AA133" s="39"/>
      <c r="AB133" s="39"/>
      <c r="AC133" s="39"/>
      <c r="AD133" s="39"/>
      <c r="AE133" s="39"/>
    </row>
    <row r="134" s="2" customFormat="1" ht="6.96" customHeight="1">
      <c r="A134" s="39"/>
      <c r="B134" s="40"/>
      <c r="C134" s="41"/>
      <c r="D134" s="41"/>
      <c r="E134" s="41"/>
      <c r="F134" s="41"/>
      <c r="G134" s="41"/>
      <c r="H134" s="41"/>
      <c r="I134" s="41"/>
      <c r="J134" s="41"/>
      <c r="K134" s="41"/>
      <c r="L134" s="64"/>
      <c r="S134" s="39"/>
      <c r="T134" s="39"/>
      <c r="U134" s="39"/>
      <c r="V134" s="39"/>
      <c r="W134" s="39"/>
      <c r="X134" s="39"/>
      <c r="Y134" s="39"/>
      <c r="Z134" s="39"/>
      <c r="AA134" s="39"/>
      <c r="AB134" s="39"/>
      <c r="AC134" s="39"/>
      <c r="AD134" s="39"/>
      <c r="AE134" s="39"/>
    </row>
    <row r="135" s="2" customFormat="1" ht="12" customHeight="1">
      <c r="A135" s="39"/>
      <c r="B135" s="40"/>
      <c r="C135" s="33" t="s">
        <v>20</v>
      </c>
      <c r="D135" s="41"/>
      <c r="E135" s="41"/>
      <c r="F135" s="28" t="str">
        <f>F14</f>
        <v xml:space="preserve"> </v>
      </c>
      <c r="G135" s="41"/>
      <c r="H135" s="41"/>
      <c r="I135" s="33" t="s">
        <v>22</v>
      </c>
      <c r="J135" s="80" t="str">
        <f>IF(J14="","",J14)</f>
        <v>3. 2. 2025</v>
      </c>
      <c r="K135" s="41"/>
      <c r="L135" s="64"/>
      <c r="S135" s="39"/>
      <c r="T135" s="39"/>
      <c r="U135" s="39"/>
      <c r="V135" s="39"/>
      <c r="W135" s="39"/>
      <c r="X135" s="39"/>
      <c r="Y135" s="39"/>
      <c r="Z135" s="39"/>
      <c r="AA135" s="39"/>
      <c r="AB135" s="39"/>
      <c r="AC135" s="39"/>
      <c r="AD135" s="39"/>
      <c r="AE135" s="39"/>
    </row>
    <row r="136" s="2" customFormat="1" ht="6.96" customHeight="1">
      <c r="A136" s="39"/>
      <c r="B136" s="40"/>
      <c r="C136" s="41"/>
      <c r="D136" s="41"/>
      <c r="E136" s="41"/>
      <c r="F136" s="41"/>
      <c r="G136" s="41"/>
      <c r="H136" s="41"/>
      <c r="I136" s="41"/>
      <c r="J136" s="41"/>
      <c r="K136" s="41"/>
      <c r="L136" s="64"/>
      <c r="S136" s="39"/>
      <c r="T136" s="39"/>
      <c r="U136" s="39"/>
      <c r="V136" s="39"/>
      <c r="W136" s="39"/>
      <c r="X136" s="39"/>
      <c r="Y136" s="39"/>
      <c r="Z136" s="39"/>
      <c r="AA136" s="39"/>
      <c r="AB136" s="39"/>
      <c r="AC136" s="39"/>
      <c r="AD136" s="39"/>
      <c r="AE136" s="39"/>
    </row>
    <row r="137" s="2" customFormat="1" ht="15.15" customHeight="1">
      <c r="A137" s="39"/>
      <c r="B137" s="40"/>
      <c r="C137" s="33" t="s">
        <v>24</v>
      </c>
      <c r="D137" s="41"/>
      <c r="E137" s="41"/>
      <c r="F137" s="28" t="str">
        <f>E17</f>
        <v>Královéhradecký kraj</v>
      </c>
      <c r="G137" s="41"/>
      <c r="H137" s="41"/>
      <c r="I137" s="33" t="s">
        <v>30</v>
      </c>
      <c r="J137" s="37" t="str">
        <f>E23</f>
        <v>IRBOS s.r.o.</v>
      </c>
      <c r="K137" s="41"/>
      <c r="L137" s="64"/>
      <c r="S137" s="39"/>
      <c r="T137" s="39"/>
      <c r="U137" s="39"/>
      <c r="V137" s="39"/>
      <c r="W137" s="39"/>
      <c r="X137" s="39"/>
      <c r="Y137" s="39"/>
      <c r="Z137" s="39"/>
      <c r="AA137" s="39"/>
      <c r="AB137" s="39"/>
      <c r="AC137" s="39"/>
      <c r="AD137" s="39"/>
      <c r="AE137" s="39"/>
    </row>
    <row r="138" s="2" customFormat="1" ht="15.15" customHeight="1">
      <c r="A138" s="39"/>
      <c r="B138" s="40"/>
      <c r="C138" s="33" t="s">
        <v>28</v>
      </c>
      <c r="D138" s="41"/>
      <c r="E138" s="41"/>
      <c r="F138" s="28" t="str">
        <f>IF(E20="","",E20)</f>
        <v>Vyplň údaj</v>
      </c>
      <c r="G138" s="41"/>
      <c r="H138" s="41"/>
      <c r="I138" s="33" t="s">
        <v>33</v>
      </c>
      <c r="J138" s="37" t="str">
        <f>E26</f>
        <v xml:space="preserve"> </v>
      </c>
      <c r="K138" s="41"/>
      <c r="L138" s="64"/>
      <c r="S138" s="39"/>
      <c r="T138" s="39"/>
      <c r="U138" s="39"/>
      <c r="V138" s="39"/>
      <c r="W138" s="39"/>
      <c r="X138" s="39"/>
      <c r="Y138" s="39"/>
      <c r="Z138" s="39"/>
      <c r="AA138" s="39"/>
      <c r="AB138" s="39"/>
      <c r="AC138" s="39"/>
      <c r="AD138" s="39"/>
      <c r="AE138" s="39"/>
    </row>
    <row r="139" s="2" customFormat="1" ht="10.32" customHeight="1">
      <c r="A139" s="39"/>
      <c r="B139" s="40"/>
      <c r="C139" s="41"/>
      <c r="D139" s="41"/>
      <c r="E139" s="41"/>
      <c r="F139" s="41"/>
      <c r="G139" s="41"/>
      <c r="H139" s="41"/>
      <c r="I139" s="41"/>
      <c r="J139" s="41"/>
      <c r="K139" s="41"/>
      <c r="L139" s="64"/>
      <c r="S139" s="39"/>
      <c r="T139" s="39"/>
      <c r="U139" s="39"/>
      <c r="V139" s="39"/>
      <c r="W139" s="39"/>
      <c r="X139" s="39"/>
      <c r="Y139" s="39"/>
      <c r="Z139" s="39"/>
      <c r="AA139" s="39"/>
      <c r="AB139" s="39"/>
      <c r="AC139" s="39"/>
      <c r="AD139" s="39"/>
      <c r="AE139" s="39"/>
    </row>
    <row r="140" s="11" customFormat="1" ht="29.28" customHeight="1">
      <c r="A140" s="201"/>
      <c r="B140" s="202"/>
      <c r="C140" s="203" t="s">
        <v>180</v>
      </c>
      <c r="D140" s="204" t="s">
        <v>60</v>
      </c>
      <c r="E140" s="204" t="s">
        <v>56</v>
      </c>
      <c r="F140" s="204" t="s">
        <v>57</v>
      </c>
      <c r="G140" s="204" t="s">
        <v>181</v>
      </c>
      <c r="H140" s="204" t="s">
        <v>182</v>
      </c>
      <c r="I140" s="204" t="s">
        <v>183</v>
      </c>
      <c r="J140" s="204" t="s">
        <v>155</v>
      </c>
      <c r="K140" s="205" t="s">
        <v>184</v>
      </c>
      <c r="L140" s="206"/>
      <c r="M140" s="101" t="s">
        <v>1</v>
      </c>
      <c r="N140" s="102" t="s">
        <v>39</v>
      </c>
      <c r="O140" s="102" t="s">
        <v>185</v>
      </c>
      <c r="P140" s="102" t="s">
        <v>186</v>
      </c>
      <c r="Q140" s="102" t="s">
        <v>187</v>
      </c>
      <c r="R140" s="102" t="s">
        <v>188</v>
      </c>
      <c r="S140" s="102" t="s">
        <v>189</v>
      </c>
      <c r="T140" s="103" t="s">
        <v>190</v>
      </c>
      <c r="U140" s="201"/>
      <c r="V140" s="201"/>
      <c r="W140" s="201"/>
      <c r="X140" s="201"/>
      <c r="Y140" s="201"/>
      <c r="Z140" s="201"/>
      <c r="AA140" s="201"/>
      <c r="AB140" s="201"/>
      <c r="AC140" s="201"/>
      <c r="AD140" s="201"/>
      <c r="AE140" s="201"/>
    </row>
    <row r="141" s="2" customFormat="1" ht="22.8" customHeight="1">
      <c r="A141" s="39"/>
      <c r="B141" s="40"/>
      <c r="C141" s="108" t="s">
        <v>191</v>
      </c>
      <c r="D141" s="41"/>
      <c r="E141" s="41"/>
      <c r="F141" s="41"/>
      <c r="G141" s="41"/>
      <c r="H141" s="41"/>
      <c r="I141" s="41"/>
      <c r="J141" s="207">
        <f>BK141</f>
        <v>0</v>
      </c>
      <c r="K141" s="41"/>
      <c r="L141" s="45"/>
      <c r="M141" s="104"/>
      <c r="N141" s="208"/>
      <c r="O141" s="105"/>
      <c r="P141" s="209">
        <f>P142+P509</f>
        <v>0</v>
      </c>
      <c r="Q141" s="105"/>
      <c r="R141" s="209">
        <f>R142+R509</f>
        <v>224.85921930562722</v>
      </c>
      <c r="S141" s="105"/>
      <c r="T141" s="210">
        <f>T142+T509</f>
        <v>154.64909514999999</v>
      </c>
      <c r="U141" s="39"/>
      <c r="V141" s="39"/>
      <c r="W141" s="39"/>
      <c r="X141" s="39"/>
      <c r="Y141" s="39"/>
      <c r="Z141" s="39"/>
      <c r="AA141" s="39"/>
      <c r="AB141" s="39"/>
      <c r="AC141" s="39"/>
      <c r="AD141" s="39"/>
      <c r="AE141" s="39"/>
      <c r="AT141" s="18" t="s">
        <v>74</v>
      </c>
      <c r="AU141" s="18" t="s">
        <v>157</v>
      </c>
      <c r="BK141" s="211">
        <f>BK142+BK509</f>
        <v>0</v>
      </c>
    </row>
    <row r="142" s="12" customFormat="1" ht="25.92" customHeight="1">
      <c r="A142" s="12"/>
      <c r="B142" s="212"/>
      <c r="C142" s="213"/>
      <c r="D142" s="214" t="s">
        <v>74</v>
      </c>
      <c r="E142" s="215" t="s">
        <v>192</v>
      </c>
      <c r="F142" s="215" t="s">
        <v>193</v>
      </c>
      <c r="G142" s="213"/>
      <c r="H142" s="213"/>
      <c r="I142" s="216"/>
      <c r="J142" s="217">
        <f>BK142</f>
        <v>0</v>
      </c>
      <c r="K142" s="213"/>
      <c r="L142" s="218"/>
      <c r="M142" s="219"/>
      <c r="N142" s="220"/>
      <c r="O142" s="220"/>
      <c r="P142" s="221">
        <f>P143+P174+P230+P344+P501+P507</f>
        <v>0</v>
      </c>
      <c r="Q142" s="220"/>
      <c r="R142" s="221">
        <f>R143+R174+R230+R344+R501+R507</f>
        <v>195.59286039952721</v>
      </c>
      <c r="S142" s="220"/>
      <c r="T142" s="222">
        <f>T143+T174+T230+T344+T501+T507</f>
        <v>133.758196</v>
      </c>
      <c r="U142" s="12"/>
      <c r="V142" s="12"/>
      <c r="W142" s="12"/>
      <c r="X142" s="12"/>
      <c r="Y142" s="12"/>
      <c r="Z142" s="12"/>
      <c r="AA142" s="12"/>
      <c r="AB142" s="12"/>
      <c r="AC142" s="12"/>
      <c r="AD142" s="12"/>
      <c r="AE142" s="12"/>
      <c r="AR142" s="223" t="s">
        <v>82</v>
      </c>
      <c r="AT142" s="224" t="s">
        <v>74</v>
      </c>
      <c r="AU142" s="224" t="s">
        <v>75</v>
      </c>
      <c r="AY142" s="223" t="s">
        <v>194</v>
      </c>
      <c r="BK142" s="225">
        <f>BK143+BK174+BK230+BK344+BK501+BK507</f>
        <v>0</v>
      </c>
    </row>
    <row r="143" s="12" customFormat="1" ht="22.8" customHeight="1">
      <c r="A143" s="12"/>
      <c r="B143" s="212"/>
      <c r="C143" s="213"/>
      <c r="D143" s="214" t="s">
        <v>74</v>
      </c>
      <c r="E143" s="226" t="s">
        <v>82</v>
      </c>
      <c r="F143" s="226" t="s">
        <v>195</v>
      </c>
      <c r="G143" s="213"/>
      <c r="H143" s="213"/>
      <c r="I143" s="216"/>
      <c r="J143" s="227">
        <f>BK143</f>
        <v>0</v>
      </c>
      <c r="K143" s="213"/>
      <c r="L143" s="218"/>
      <c r="M143" s="219"/>
      <c r="N143" s="220"/>
      <c r="O143" s="220"/>
      <c r="P143" s="221">
        <f>SUM(P144:P173)</f>
        <v>0</v>
      </c>
      <c r="Q143" s="220"/>
      <c r="R143" s="221">
        <f>SUM(R144:R173)</f>
        <v>84.207999999999998</v>
      </c>
      <c r="S143" s="220"/>
      <c r="T143" s="222">
        <f>SUM(T144:T173)</f>
        <v>0</v>
      </c>
      <c r="U143" s="12"/>
      <c r="V143" s="12"/>
      <c r="W143" s="12"/>
      <c r="X143" s="12"/>
      <c r="Y143" s="12"/>
      <c r="Z143" s="12"/>
      <c r="AA143" s="12"/>
      <c r="AB143" s="12"/>
      <c r="AC143" s="12"/>
      <c r="AD143" s="12"/>
      <c r="AE143" s="12"/>
      <c r="AR143" s="223" t="s">
        <v>82</v>
      </c>
      <c r="AT143" s="224" t="s">
        <v>74</v>
      </c>
      <c r="AU143" s="224" t="s">
        <v>82</v>
      </c>
      <c r="AY143" s="223" t="s">
        <v>194</v>
      </c>
      <c r="BK143" s="225">
        <f>SUM(BK144:BK173)</f>
        <v>0</v>
      </c>
    </row>
    <row r="144" s="2" customFormat="1" ht="24.15" customHeight="1">
      <c r="A144" s="39"/>
      <c r="B144" s="40"/>
      <c r="C144" s="228" t="s">
        <v>82</v>
      </c>
      <c r="D144" s="228" t="s">
        <v>196</v>
      </c>
      <c r="E144" s="229" t="s">
        <v>197</v>
      </c>
      <c r="F144" s="230" t="s">
        <v>198</v>
      </c>
      <c r="G144" s="231" t="s">
        <v>199</v>
      </c>
      <c r="H144" s="232">
        <v>47.781999999999996</v>
      </c>
      <c r="I144" s="233"/>
      <c r="J144" s="234">
        <f>ROUND(I144*H144,2)</f>
        <v>0</v>
      </c>
      <c r="K144" s="230" t="s">
        <v>200</v>
      </c>
      <c r="L144" s="45"/>
      <c r="M144" s="235" t="s">
        <v>1</v>
      </c>
      <c r="N144" s="236" t="s">
        <v>40</v>
      </c>
      <c r="O144" s="92"/>
      <c r="P144" s="237">
        <f>O144*H144</f>
        <v>0</v>
      </c>
      <c r="Q144" s="237">
        <v>0</v>
      </c>
      <c r="R144" s="237">
        <f>Q144*H144</f>
        <v>0</v>
      </c>
      <c r="S144" s="237">
        <v>0</v>
      </c>
      <c r="T144" s="238">
        <f>S144*H144</f>
        <v>0</v>
      </c>
      <c r="U144" s="39"/>
      <c r="V144" s="39"/>
      <c r="W144" s="39"/>
      <c r="X144" s="39"/>
      <c r="Y144" s="39"/>
      <c r="Z144" s="39"/>
      <c r="AA144" s="39"/>
      <c r="AB144" s="39"/>
      <c r="AC144" s="39"/>
      <c r="AD144" s="39"/>
      <c r="AE144" s="39"/>
      <c r="AR144" s="239" t="s">
        <v>201</v>
      </c>
      <c r="AT144" s="239" t="s">
        <v>196</v>
      </c>
      <c r="AU144" s="239" t="s">
        <v>84</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201</v>
      </c>
      <c r="BM144" s="239" t="s">
        <v>202</v>
      </c>
    </row>
    <row r="145" s="13" customFormat="1">
      <c r="A145" s="13"/>
      <c r="B145" s="241"/>
      <c r="C145" s="242"/>
      <c r="D145" s="243" t="s">
        <v>203</v>
      </c>
      <c r="E145" s="244" t="s">
        <v>1</v>
      </c>
      <c r="F145" s="245" t="s">
        <v>204</v>
      </c>
      <c r="G145" s="242"/>
      <c r="H145" s="244" t="s">
        <v>1</v>
      </c>
      <c r="I145" s="246"/>
      <c r="J145" s="242"/>
      <c r="K145" s="242"/>
      <c r="L145" s="247"/>
      <c r="M145" s="248"/>
      <c r="N145" s="249"/>
      <c r="O145" s="249"/>
      <c r="P145" s="249"/>
      <c r="Q145" s="249"/>
      <c r="R145" s="249"/>
      <c r="S145" s="249"/>
      <c r="T145" s="250"/>
      <c r="U145" s="13"/>
      <c r="V145" s="13"/>
      <c r="W145" s="13"/>
      <c r="X145" s="13"/>
      <c r="Y145" s="13"/>
      <c r="Z145" s="13"/>
      <c r="AA145" s="13"/>
      <c r="AB145" s="13"/>
      <c r="AC145" s="13"/>
      <c r="AD145" s="13"/>
      <c r="AE145" s="13"/>
      <c r="AT145" s="251" t="s">
        <v>203</v>
      </c>
      <c r="AU145" s="251" t="s">
        <v>84</v>
      </c>
      <c r="AV145" s="13" t="s">
        <v>82</v>
      </c>
      <c r="AW145" s="13" t="s">
        <v>32</v>
      </c>
      <c r="AX145" s="13" t="s">
        <v>75</v>
      </c>
      <c r="AY145" s="251" t="s">
        <v>194</v>
      </c>
    </row>
    <row r="146" s="13" customFormat="1">
      <c r="A146" s="13"/>
      <c r="B146" s="241"/>
      <c r="C146" s="242"/>
      <c r="D146" s="243" t="s">
        <v>203</v>
      </c>
      <c r="E146" s="244" t="s">
        <v>1</v>
      </c>
      <c r="F146" s="245" t="s">
        <v>205</v>
      </c>
      <c r="G146" s="242"/>
      <c r="H146" s="244" t="s">
        <v>1</v>
      </c>
      <c r="I146" s="246"/>
      <c r="J146" s="242"/>
      <c r="K146" s="242"/>
      <c r="L146" s="247"/>
      <c r="M146" s="248"/>
      <c r="N146" s="249"/>
      <c r="O146" s="249"/>
      <c r="P146" s="249"/>
      <c r="Q146" s="249"/>
      <c r="R146" s="249"/>
      <c r="S146" s="249"/>
      <c r="T146" s="250"/>
      <c r="U146" s="13"/>
      <c r="V146" s="13"/>
      <c r="W146" s="13"/>
      <c r="X146" s="13"/>
      <c r="Y146" s="13"/>
      <c r="Z146" s="13"/>
      <c r="AA146" s="13"/>
      <c r="AB146" s="13"/>
      <c r="AC146" s="13"/>
      <c r="AD146" s="13"/>
      <c r="AE146" s="13"/>
      <c r="AT146" s="251" t="s">
        <v>203</v>
      </c>
      <c r="AU146" s="251" t="s">
        <v>84</v>
      </c>
      <c r="AV146" s="13" t="s">
        <v>82</v>
      </c>
      <c r="AW146" s="13" t="s">
        <v>32</v>
      </c>
      <c r="AX146" s="13" t="s">
        <v>75</v>
      </c>
      <c r="AY146" s="251" t="s">
        <v>194</v>
      </c>
    </row>
    <row r="147" s="14" customFormat="1">
      <c r="A147" s="14"/>
      <c r="B147" s="252"/>
      <c r="C147" s="253"/>
      <c r="D147" s="243" t="s">
        <v>203</v>
      </c>
      <c r="E147" s="254" t="s">
        <v>1</v>
      </c>
      <c r="F147" s="255" t="s">
        <v>206</v>
      </c>
      <c r="G147" s="253"/>
      <c r="H147" s="256">
        <v>18.32</v>
      </c>
      <c r="I147" s="257"/>
      <c r="J147" s="253"/>
      <c r="K147" s="253"/>
      <c r="L147" s="258"/>
      <c r="M147" s="259"/>
      <c r="N147" s="260"/>
      <c r="O147" s="260"/>
      <c r="P147" s="260"/>
      <c r="Q147" s="260"/>
      <c r="R147" s="260"/>
      <c r="S147" s="260"/>
      <c r="T147" s="261"/>
      <c r="U147" s="14"/>
      <c r="V147" s="14"/>
      <c r="W147" s="14"/>
      <c r="X147" s="14"/>
      <c r="Y147" s="14"/>
      <c r="Z147" s="14"/>
      <c r="AA147" s="14"/>
      <c r="AB147" s="14"/>
      <c r="AC147" s="14"/>
      <c r="AD147" s="14"/>
      <c r="AE147" s="14"/>
      <c r="AT147" s="262" t="s">
        <v>203</v>
      </c>
      <c r="AU147" s="262" t="s">
        <v>84</v>
      </c>
      <c r="AV147" s="14" t="s">
        <v>84</v>
      </c>
      <c r="AW147" s="14" t="s">
        <v>32</v>
      </c>
      <c r="AX147" s="14" t="s">
        <v>75</v>
      </c>
      <c r="AY147" s="262" t="s">
        <v>194</v>
      </c>
    </row>
    <row r="148" s="14" customFormat="1">
      <c r="A148" s="14"/>
      <c r="B148" s="252"/>
      <c r="C148" s="253"/>
      <c r="D148" s="243" t="s">
        <v>203</v>
      </c>
      <c r="E148" s="254" t="s">
        <v>1</v>
      </c>
      <c r="F148" s="255" t="s">
        <v>207</v>
      </c>
      <c r="G148" s="253"/>
      <c r="H148" s="256">
        <v>9.8279999999999994</v>
      </c>
      <c r="I148" s="257"/>
      <c r="J148" s="253"/>
      <c r="K148" s="253"/>
      <c r="L148" s="258"/>
      <c r="M148" s="259"/>
      <c r="N148" s="260"/>
      <c r="O148" s="260"/>
      <c r="P148" s="260"/>
      <c r="Q148" s="260"/>
      <c r="R148" s="260"/>
      <c r="S148" s="260"/>
      <c r="T148" s="261"/>
      <c r="U148" s="14"/>
      <c r="V148" s="14"/>
      <c r="W148" s="14"/>
      <c r="X148" s="14"/>
      <c r="Y148" s="14"/>
      <c r="Z148" s="14"/>
      <c r="AA148" s="14"/>
      <c r="AB148" s="14"/>
      <c r="AC148" s="14"/>
      <c r="AD148" s="14"/>
      <c r="AE148" s="14"/>
      <c r="AT148" s="262" t="s">
        <v>203</v>
      </c>
      <c r="AU148" s="262" t="s">
        <v>84</v>
      </c>
      <c r="AV148" s="14" t="s">
        <v>84</v>
      </c>
      <c r="AW148" s="14" t="s">
        <v>32</v>
      </c>
      <c r="AX148" s="14" t="s">
        <v>75</v>
      </c>
      <c r="AY148" s="262" t="s">
        <v>194</v>
      </c>
    </row>
    <row r="149" s="14" customFormat="1">
      <c r="A149" s="14"/>
      <c r="B149" s="252"/>
      <c r="C149" s="253"/>
      <c r="D149" s="243" t="s">
        <v>203</v>
      </c>
      <c r="E149" s="254" t="s">
        <v>1</v>
      </c>
      <c r="F149" s="255" t="s">
        <v>208</v>
      </c>
      <c r="G149" s="253"/>
      <c r="H149" s="256">
        <v>2.2120000000000002</v>
      </c>
      <c r="I149" s="257"/>
      <c r="J149" s="253"/>
      <c r="K149" s="253"/>
      <c r="L149" s="258"/>
      <c r="M149" s="259"/>
      <c r="N149" s="260"/>
      <c r="O149" s="260"/>
      <c r="P149" s="260"/>
      <c r="Q149" s="260"/>
      <c r="R149" s="260"/>
      <c r="S149" s="260"/>
      <c r="T149" s="261"/>
      <c r="U149" s="14"/>
      <c r="V149" s="14"/>
      <c r="W149" s="14"/>
      <c r="X149" s="14"/>
      <c r="Y149" s="14"/>
      <c r="Z149" s="14"/>
      <c r="AA149" s="14"/>
      <c r="AB149" s="14"/>
      <c r="AC149" s="14"/>
      <c r="AD149" s="14"/>
      <c r="AE149" s="14"/>
      <c r="AT149" s="262" t="s">
        <v>203</v>
      </c>
      <c r="AU149" s="262" t="s">
        <v>84</v>
      </c>
      <c r="AV149" s="14" t="s">
        <v>84</v>
      </c>
      <c r="AW149" s="14" t="s">
        <v>32</v>
      </c>
      <c r="AX149" s="14" t="s">
        <v>75</v>
      </c>
      <c r="AY149" s="262" t="s">
        <v>194</v>
      </c>
    </row>
    <row r="150" s="14" customFormat="1">
      <c r="A150" s="14"/>
      <c r="B150" s="252"/>
      <c r="C150" s="253"/>
      <c r="D150" s="243" t="s">
        <v>203</v>
      </c>
      <c r="E150" s="254" t="s">
        <v>1</v>
      </c>
      <c r="F150" s="255" t="s">
        <v>209</v>
      </c>
      <c r="G150" s="253"/>
      <c r="H150" s="256">
        <v>10.43</v>
      </c>
      <c r="I150" s="257"/>
      <c r="J150" s="253"/>
      <c r="K150" s="253"/>
      <c r="L150" s="258"/>
      <c r="M150" s="259"/>
      <c r="N150" s="260"/>
      <c r="O150" s="260"/>
      <c r="P150" s="260"/>
      <c r="Q150" s="260"/>
      <c r="R150" s="260"/>
      <c r="S150" s="260"/>
      <c r="T150" s="261"/>
      <c r="U150" s="14"/>
      <c r="V150" s="14"/>
      <c r="W150" s="14"/>
      <c r="X150" s="14"/>
      <c r="Y150" s="14"/>
      <c r="Z150" s="14"/>
      <c r="AA150" s="14"/>
      <c r="AB150" s="14"/>
      <c r="AC150" s="14"/>
      <c r="AD150" s="14"/>
      <c r="AE150" s="14"/>
      <c r="AT150" s="262" t="s">
        <v>203</v>
      </c>
      <c r="AU150" s="262" t="s">
        <v>84</v>
      </c>
      <c r="AV150" s="14" t="s">
        <v>84</v>
      </c>
      <c r="AW150" s="14" t="s">
        <v>32</v>
      </c>
      <c r="AX150" s="14" t="s">
        <v>75</v>
      </c>
      <c r="AY150" s="262" t="s">
        <v>194</v>
      </c>
    </row>
    <row r="151" s="14" customFormat="1">
      <c r="A151" s="14"/>
      <c r="B151" s="252"/>
      <c r="C151" s="253"/>
      <c r="D151" s="243" t="s">
        <v>203</v>
      </c>
      <c r="E151" s="254" t="s">
        <v>1</v>
      </c>
      <c r="F151" s="255" t="s">
        <v>210</v>
      </c>
      <c r="G151" s="253"/>
      <c r="H151" s="256">
        <v>5.992</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203</v>
      </c>
      <c r="AU151" s="262" t="s">
        <v>84</v>
      </c>
      <c r="AV151" s="14" t="s">
        <v>84</v>
      </c>
      <c r="AW151" s="14" t="s">
        <v>32</v>
      </c>
      <c r="AX151" s="14" t="s">
        <v>75</v>
      </c>
      <c r="AY151" s="262" t="s">
        <v>194</v>
      </c>
    </row>
    <row r="152" s="15" customFormat="1">
      <c r="A152" s="15"/>
      <c r="B152" s="263"/>
      <c r="C152" s="264"/>
      <c r="D152" s="243" t="s">
        <v>203</v>
      </c>
      <c r="E152" s="265" t="s">
        <v>148</v>
      </c>
      <c r="F152" s="266" t="s">
        <v>211</v>
      </c>
      <c r="G152" s="264"/>
      <c r="H152" s="267">
        <v>46.781999999999996</v>
      </c>
      <c r="I152" s="268"/>
      <c r="J152" s="264"/>
      <c r="K152" s="264"/>
      <c r="L152" s="269"/>
      <c r="M152" s="270"/>
      <c r="N152" s="271"/>
      <c r="O152" s="271"/>
      <c r="P152" s="271"/>
      <c r="Q152" s="271"/>
      <c r="R152" s="271"/>
      <c r="S152" s="271"/>
      <c r="T152" s="272"/>
      <c r="U152" s="15"/>
      <c r="V152" s="15"/>
      <c r="W152" s="15"/>
      <c r="X152" s="15"/>
      <c r="Y152" s="15"/>
      <c r="Z152" s="15"/>
      <c r="AA152" s="15"/>
      <c r="AB152" s="15"/>
      <c r="AC152" s="15"/>
      <c r="AD152" s="15"/>
      <c r="AE152" s="15"/>
      <c r="AT152" s="273" t="s">
        <v>203</v>
      </c>
      <c r="AU152" s="273" t="s">
        <v>84</v>
      </c>
      <c r="AV152" s="15" t="s">
        <v>212</v>
      </c>
      <c r="AW152" s="15" t="s">
        <v>32</v>
      </c>
      <c r="AX152" s="15" t="s">
        <v>75</v>
      </c>
      <c r="AY152" s="273" t="s">
        <v>194</v>
      </c>
    </row>
    <row r="153" s="14" customFormat="1">
      <c r="A153" s="14"/>
      <c r="B153" s="252"/>
      <c r="C153" s="253"/>
      <c r="D153" s="243" t="s">
        <v>203</v>
      </c>
      <c r="E153" s="254" t="s">
        <v>1</v>
      </c>
      <c r="F153" s="255" t="s">
        <v>213</v>
      </c>
      <c r="G153" s="253"/>
      <c r="H153" s="256">
        <v>1</v>
      </c>
      <c r="I153" s="257"/>
      <c r="J153" s="253"/>
      <c r="K153" s="253"/>
      <c r="L153" s="258"/>
      <c r="M153" s="259"/>
      <c r="N153" s="260"/>
      <c r="O153" s="260"/>
      <c r="P153" s="260"/>
      <c r="Q153" s="260"/>
      <c r="R153" s="260"/>
      <c r="S153" s="260"/>
      <c r="T153" s="261"/>
      <c r="U153" s="14"/>
      <c r="V153" s="14"/>
      <c r="W153" s="14"/>
      <c r="X153" s="14"/>
      <c r="Y153" s="14"/>
      <c r="Z153" s="14"/>
      <c r="AA153" s="14"/>
      <c r="AB153" s="14"/>
      <c r="AC153" s="14"/>
      <c r="AD153" s="14"/>
      <c r="AE153" s="14"/>
      <c r="AT153" s="262" t="s">
        <v>203</v>
      </c>
      <c r="AU153" s="262" t="s">
        <v>84</v>
      </c>
      <c r="AV153" s="14" t="s">
        <v>84</v>
      </c>
      <c r="AW153" s="14" t="s">
        <v>32</v>
      </c>
      <c r="AX153" s="14" t="s">
        <v>75</v>
      </c>
      <c r="AY153" s="262" t="s">
        <v>194</v>
      </c>
    </row>
    <row r="154" s="16" customFormat="1">
      <c r="A154" s="16"/>
      <c r="B154" s="274"/>
      <c r="C154" s="275"/>
      <c r="D154" s="243" t="s">
        <v>203</v>
      </c>
      <c r="E154" s="276" t="s">
        <v>1</v>
      </c>
      <c r="F154" s="277" t="s">
        <v>214</v>
      </c>
      <c r="G154" s="275"/>
      <c r="H154" s="278">
        <v>47.781999999999996</v>
      </c>
      <c r="I154" s="279"/>
      <c r="J154" s="275"/>
      <c r="K154" s="275"/>
      <c r="L154" s="280"/>
      <c r="M154" s="281"/>
      <c r="N154" s="282"/>
      <c r="O154" s="282"/>
      <c r="P154" s="282"/>
      <c r="Q154" s="282"/>
      <c r="R154" s="282"/>
      <c r="S154" s="282"/>
      <c r="T154" s="283"/>
      <c r="U154" s="16"/>
      <c r="V154" s="16"/>
      <c r="W154" s="16"/>
      <c r="X154" s="16"/>
      <c r="Y154" s="16"/>
      <c r="Z154" s="16"/>
      <c r="AA154" s="16"/>
      <c r="AB154" s="16"/>
      <c r="AC154" s="16"/>
      <c r="AD154" s="16"/>
      <c r="AE154" s="16"/>
      <c r="AT154" s="284" t="s">
        <v>203</v>
      </c>
      <c r="AU154" s="284" t="s">
        <v>84</v>
      </c>
      <c r="AV154" s="16" t="s">
        <v>201</v>
      </c>
      <c r="AW154" s="16" t="s">
        <v>32</v>
      </c>
      <c r="AX154" s="16" t="s">
        <v>82</v>
      </c>
      <c r="AY154" s="284" t="s">
        <v>194</v>
      </c>
    </row>
    <row r="155" s="2" customFormat="1" ht="37.8" customHeight="1">
      <c r="A155" s="39"/>
      <c r="B155" s="40"/>
      <c r="C155" s="228" t="s">
        <v>84</v>
      </c>
      <c r="D155" s="228" t="s">
        <v>196</v>
      </c>
      <c r="E155" s="229" t="s">
        <v>215</v>
      </c>
      <c r="F155" s="230" t="s">
        <v>216</v>
      </c>
      <c r="G155" s="231" t="s">
        <v>199</v>
      </c>
      <c r="H155" s="232">
        <v>46.781999999999996</v>
      </c>
      <c r="I155" s="233"/>
      <c r="J155" s="234">
        <f>ROUND(I155*H155,2)</f>
        <v>0</v>
      </c>
      <c r="K155" s="230" t="s">
        <v>200</v>
      </c>
      <c r="L155" s="45"/>
      <c r="M155" s="235" t="s">
        <v>1</v>
      </c>
      <c r="N155" s="236" t="s">
        <v>40</v>
      </c>
      <c r="O155" s="92"/>
      <c r="P155" s="237">
        <f>O155*H155</f>
        <v>0</v>
      </c>
      <c r="Q155" s="237">
        <v>0</v>
      </c>
      <c r="R155" s="237">
        <f>Q155*H155</f>
        <v>0</v>
      </c>
      <c r="S155" s="237">
        <v>0</v>
      </c>
      <c r="T155" s="238">
        <f>S155*H155</f>
        <v>0</v>
      </c>
      <c r="U155" s="39"/>
      <c r="V155" s="39"/>
      <c r="W155" s="39"/>
      <c r="X155" s="39"/>
      <c r="Y155" s="39"/>
      <c r="Z155" s="39"/>
      <c r="AA155" s="39"/>
      <c r="AB155" s="39"/>
      <c r="AC155" s="39"/>
      <c r="AD155" s="39"/>
      <c r="AE155" s="39"/>
      <c r="AR155" s="239" t="s">
        <v>201</v>
      </c>
      <c r="AT155" s="239" t="s">
        <v>196</v>
      </c>
      <c r="AU155" s="239" t="s">
        <v>84</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217</v>
      </c>
    </row>
    <row r="156" s="14" customFormat="1">
      <c r="A156" s="14"/>
      <c r="B156" s="252"/>
      <c r="C156" s="253"/>
      <c r="D156" s="243" t="s">
        <v>203</v>
      </c>
      <c r="E156" s="254" t="s">
        <v>1</v>
      </c>
      <c r="F156" s="255" t="s">
        <v>148</v>
      </c>
      <c r="G156" s="253"/>
      <c r="H156" s="256">
        <v>46.781999999999996</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203</v>
      </c>
      <c r="AU156" s="262" t="s">
        <v>84</v>
      </c>
      <c r="AV156" s="14" t="s">
        <v>84</v>
      </c>
      <c r="AW156" s="14" t="s">
        <v>32</v>
      </c>
      <c r="AX156" s="14" t="s">
        <v>75</v>
      </c>
      <c r="AY156" s="262" t="s">
        <v>194</v>
      </c>
    </row>
    <row r="157" s="16" customFormat="1">
      <c r="A157" s="16"/>
      <c r="B157" s="274"/>
      <c r="C157" s="275"/>
      <c r="D157" s="243" t="s">
        <v>203</v>
      </c>
      <c r="E157" s="276" t="s">
        <v>1</v>
      </c>
      <c r="F157" s="277" t="s">
        <v>214</v>
      </c>
      <c r="G157" s="275"/>
      <c r="H157" s="278">
        <v>46.781999999999996</v>
      </c>
      <c r="I157" s="279"/>
      <c r="J157" s="275"/>
      <c r="K157" s="275"/>
      <c r="L157" s="280"/>
      <c r="M157" s="281"/>
      <c r="N157" s="282"/>
      <c r="O157" s="282"/>
      <c r="P157" s="282"/>
      <c r="Q157" s="282"/>
      <c r="R157" s="282"/>
      <c r="S157" s="282"/>
      <c r="T157" s="283"/>
      <c r="U157" s="16"/>
      <c r="V157" s="16"/>
      <c r="W157" s="16"/>
      <c r="X157" s="16"/>
      <c r="Y157" s="16"/>
      <c r="Z157" s="16"/>
      <c r="AA157" s="16"/>
      <c r="AB157" s="16"/>
      <c r="AC157" s="16"/>
      <c r="AD157" s="16"/>
      <c r="AE157" s="16"/>
      <c r="AT157" s="284" t="s">
        <v>203</v>
      </c>
      <c r="AU157" s="284" t="s">
        <v>84</v>
      </c>
      <c r="AV157" s="16" t="s">
        <v>201</v>
      </c>
      <c r="AW157" s="16" t="s">
        <v>32</v>
      </c>
      <c r="AX157" s="16" t="s">
        <v>82</v>
      </c>
      <c r="AY157" s="284" t="s">
        <v>194</v>
      </c>
    </row>
    <row r="158" s="2" customFormat="1" ht="37.8" customHeight="1">
      <c r="A158" s="39"/>
      <c r="B158" s="40"/>
      <c r="C158" s="228" t="s">
        <v>212</v>
      </c>
      <c r="D158" s="228" t="s">
        <v>196</v>
      </c>
      <c r="E158" s="229" t="s">
        <v>218</v>
      </c>
      <c r="F158" s="230" t="s">
        <v>219</v>
      </c>
      <c r="G158" s="231" t="s">
        <v>199</v>
      </c>
      <c r="H158" s="232">
        <v>93.563999999999993</v>
      </c>
      <c r="I158" s="233"/>
      <c r="J158" s="234">
        <f>ROUND(I158*H158,2)</f>
        <v>0</v>
      </c>
      <c r="K158" s="230" t="s">
        <v>200</v>
      </c>
      <c r="L158" s="45"/>
      <c r="M158" s="235" t="s">
        <v>1</v>
      </c>
      <c r="N158" s="236"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201</v>
      </c>
      <c r="AT158" s="239" t="s">
        <v>196</v>
      </c>
      <c r="AU158" s="239" t="s">
        <v>84</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201</v>
      </c>
      <c r="BM158" s="239" t="s">
        <v>220</v>
      </c>
    </row>
    <row r="159" s="14" customFormat="1">
      <c r="A159" s="14"/>
      <c r="B159" s="252"/>
      <c r="C159" s="253"/>
      <c r="D159" s="243" t="s">
        <v>203</v>
      </c>
      <c r="E159" s="254" t="s">
        <v>1</v>
      </c>
      <c r="F159" s="255" t="s">
        <v>221</v>
      </c>
      <c r="G159" s="253"/>
      <c r="H159" s="256">
        <v>93.563999999999993</v>
      </c>
      <c r="I159" s="257"/>
      <c r="J159" s="253"/>
      <c r="K159" s="253"/>
      <c r="L159" s="258"/>
      <c r="M159" s="259"/>
      <c r="N159" s="260"/>
      <c r="O159" s="260"/>
      <c r="P159" s="260"/>
      <c r="Q159" s="260"/>
      <c r="R159" s="260"/>
      <c r="S159" s="260"/>
      <c r="T159" s="261"/>
      <c r="U159" s="14"/>
      <c r="V159" s="14"/>
      <c r="W159" s="14"/>
      <c r="X159" s="14"/>
      <c r="Y159" s="14"/>
      <c r="Z159" s="14"/>
      <c r="AA159" s="14"/>
      <c r="AB159" s="14"/>
      <c r="AC159" s="14"/>
      <c r="AD159" s="14"/>
      <c r="AE159" s="14"/>
      <c r="AT159" s="262" t="s">
        <v>203</v>
      </c>
      <c r="AU159" s="262" t="s">
        <v>84</v>
      </c>
      <c r="AV159" s="14" t="s">
        <v>84</v>
      </c>
      <c r="AW159" s="14" t="s">
        <v>32</v>
      </c>
      <c r="AX159" s="14" t="s">
        <v>82</v>
      </c>
      <c r="AY159" s="262" t="s">
        <v>194</v>
      </c>
    </row>
    <row r="160" s="2" customFormat="1" ht="37.8" customHeight="1">
      <c r="A160" s="39"/>
      <c r="B160" s="40"/>
      <c r="C160" s="228" t="s">
        <v>201</v>
      </c>
      <c r="D160" s="228" t="s">
        <v>196</v>
      </c>
      <c r="E160" s="229" t="s">
        <v>222</v>
      </c>
      <c r="F160" s="230" t="s">
        <v>223</v>
      </c>
      <c r="G160" s="231" t="s">
        <v>199</v>
      </c>
      <c r="H160" s="232">
        <v>46.781999999999996</v>
      </c>
      <c r="I160" s="233"/>
      <c r="J160" s="234">
        <f>ROUND(I160*H160,2)</f>
        <v>0</v>
      </c>
      <c r="K160" s="230" t="s">
        <v>200</v>
      </c>
      <c r="L160" s="45"/>
      <c r="M160" s="235" t="s">
        <v>1</v>
      </c>
      <c r="N160" s="236" t="s">
        <v>40</v>
      </c>
      <c r="O160" s="92"/>
      <c r="P160" s="237">
        <f>O160*H160</f>
        <v>0</v>
      </c>
      <c r="Q160" s="237">
        <v>0</v>
      </c>
      <c r="R160" s="237">
        <f>Q160*H160</f>
        <v>0</v>
      </c>
      <c r="S160" s="237">
        <v>0</v>
      </c>
      <c r="T160" s="238">
        <f>S160*H160</f>
        <v>0</v>
      </c>
      <c r="U160" s="39"/>
      <c r="V160" s="39"/>
      <c r="W160" s="39"/>
      <c r="X160" s="39"/>
      <c r="Y160" s="39"/>
      <c r="Z160" s="39"/>
      <c r="AA160" s="39"/>
      <c r="AB160" s="39"/>
      <c r="AC160" s="39"/>
      <c r="AD160" s="39"/>
      <c r="AE160" s="39"/>
      <c r="AR160" s="239" t="s">
        <v>201</v>
      </c>
      <c r="AT160" s="239" t="s">
        <v>196</v>
      </c>
      <c r="AU160" s="239" t="s">
        <v>84</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201</v>
      </c>
      <c r="BM160" s="239" t="s">
        <v>224</v>
      </c>
    </row>
    <row r="161" s="14" customFormat="1">
      <c r="A161" s="14"/>
      <c r="B161" s="252"/>
      <c r="C161" s="253"/>
      <c r="D161" s="243" t="s">
        <v>203</v>
      </c>
      <c r="E161" s="254" t="s">
        <v>1</v>
      </c>
      <c r="F161" s="255" t="s">
        <v>148</v>
      </c>
      <c r="G161" s="253"/>
      <c r="H161" s="256">
        <v>46.781999999999996</v>
      </c>
      <c r="I161" s="257"/>
      <c r="J161" s="253"/>
      <c r="K161" s="253"/>
      <c r="L161" s="258"/>
      <c r="M161" s="259"/>
      <c r="N161" s="260"/>
      <c r="O161" s="260"/>
      <c r="P161" s="260"/>
      <c r="Q161" s="260"/>
      <c r="R161" s="260"/>
      <c r="S161" s="260"/>
      <c r="T161" s="261"/>
      <c r="U161" s="14"/>
      <c r="V161" s="14"/>
      <c r="W161" s="14"/>
      <c r="X161" s="14"/>
      <c r="Y161" s="14"/>
      <c r="Z161" s="14"/>
      <c r="AA161" s="14"/>
      <c r="AB161" s="14"/>
      <c r="AC161" s="14"/>
      <c r="AD161" s="14"/>
      <c r="AE161" s="14"/>
      <c r="AT161" s="262" t="s">
        <v>203</v>
      </c>
      <c r="AU161" s="262" t="s">
        <v>84</v>
      </c>
      <c r="AV161" s="14" t="s">
        <v>84</v>
      </c>
      <c r="AW161" s="14" t="s">
        <v>32</v>
      </c>
      <c r="AX161" s="14" t="s">
        <v>82</v>
      </c>
      <c r="AY161" s="262" t="s">
        <v>194</v>
      </c>
    </row>
    <row r="162" s="2" customFormat="1" ht="24.15" customHeight="1">
      <c r="A162" s="39"/>
      <c r="B162" s="40"/>
      <c r="C162" s="228" t="s">
        <v>225</v>
      </c>
      <c r="D162" s="228" t="s">
        <v>196</v>
      </c>
      <c r="E162" s="229" t="s">
        <v>226</v>
      </c>
      <c r="F162" s="230" t="s">
        <v>227</v>
      </c>
      <c r="G162" s="231" t="s">
        <v>199</v>
      </c>
      <c r="H162" s="232">
        <v>46.781999999999996</v>
      </c>
      <c r="I162" s="233"/>
      <c r="J162" s="234">
        <f>ROUND(I162*H162,2)</f>
        <v>0</v>
      </c>
      <c r="K162" s="230" t="s">
        <v>200</v>
      </c>
      <c r="L162" s="45"/>
      <c r="M162" s="235" t="s">
        <v>1</v>
      </c>
      <c r="N162" s="236" t="s">
        <v>40</v>
      </c>
      <c r="O162" s="92"/>
      <c r="P162" s="237">
        <f>O162*H162</f>
        <v>0</v>
      </c>
      <c r="Q162" s="237">
        <v>0</v>
      </c>
      <c r="R162" s="237">
        <f>Q162*H162</f>
        <v>0</v>
      </c>
      <c r="S162" s="237">
        <v>0</v>
      </c>
      <c r="T162" s="238">
        <f>S162*H162</f>
        <v>0</v>
      </c>
      <c r="U162" s="39"/>
      <c r="V162" s="39"/>
      <c r="W162" s="39"/>
      <c r="X162" s="39"/>
      <c r="Y162" s="39"/>
      <c r="Z162" s="39"/>
      <c r="AA162" s="39"/>
      <c r="AB162" s="39"/>
      <c r="AC162" s="39"/>
      <c r="AD162" s="39"/>
      <c r="AE162" s="39"/>
      <c r="AR162" s="239" t="s">
        <v>201</v>
      </c>
      <c r="AT162" s="239" t="s">
        <v>196</v>
      </c>
      <c r="AU162" s="239" t="s">
        <v>84</v>
      </c>
      <c r="AY162" s="18" t="s">
        <v>194</v>
      </c>
      <c r="BE162" s="240">
        <f>IF(N162="základní",J162,0)</f>
        <v>0</v>
      </c>
      <c r="BF162" s="240">
        <f>IF(N162="snížená",J162,0)</f>
        <v>0</v>
      </c>
      <c r="BG162" s="240">
        <f>IF(N162="zákl. přenesená",J162,0)</f>
        <v>0</v>
      </c>
      <c r="BH162" s="240">
        <f>IF(N162="sníž. přenesená",J162,0)</f>
        <v>0</v>
      </c>
      <c r="BI162" s="240">
        <f>IF(N162="nulová",J162,0)</f>
        <v>0</v>
      </c>
      <c r="BJ162" s="18" t="s">
        <v>82</v>
      </c>
      <c r="BK162" s="240">
        <f>ROUND(I162*H162,2)</f>
        <v>0</v>
      </c>
      <c r="BL162" s="18" t="s">
        <v>201</v>
      </c>
      <c r="BM162" s="239" t="s">
        <v>228</v>
      </c>
    </row>
    <row r="163" s="14" customFormat="1">
      <c r="A163" s="14"/>
      <c r="B163" s="252"/>
      <c r="C163" s="253"/>
      <c r="D163" s="243" t="s">
        <v>203</v>
      </c>
      <c r="E163" s="254" t="s">
        <v>1</v>
      </c>
      <c r="F163" s="255" t="s">
        <v>148</v>
      </c>
      <c r="G163" s="253"/>
      <c r="H163" s="256">
        <v>46.781999999999996</v>
      </c>
      <c r="I163" s="257"/>
      <c r="J163" s="253"/>
      <c r="K163" s="253"/>
      <c r="L163" s="258"/>
      <c r="M163" s="259"/>
      <c r="N163" s="260"/>
      <c r="O163" s="260"/>
      <c r="P163" s="260"/>
      <c r="Q163" s="260"/>
      <c r="R163" s="260"/>
      <c r="S163" s="260"/>
      <c r="T163" s="261"/>
      <c r="U163" s="14"/>
      <c r="V163" s="14"/>
      <c r="W163" s="14"/>
      <c r="X163" s="14"/>
      <c r="Y163" s="14"/>
      <c r="Z163" s="14"/>
      <c r="AA163" s="14"/>
      <c r="AB163" s="14"/>
      <c r="AC163" s="14"/>
      <c r="AD163" s="14"/>
      <c r="AE163" s="14"/>
      <c r="AT163" s="262" t="s">
        <v>203</v>
      </c>
      <c r="AU163" s="262" t="s">
        <v>84</v>
      </c>
      <c r="AV163" s="14" t="s">
        <v>84</v>
      </c>
      <c r="AW163" s="14" t="s">
        <v>32</v>
      </c>
      <c r="AX163" s="14" t="s">
        <v>82</v>
      </c>
      <c r="AY163" s="262" t="s">
        <v>194</v>
      </c>
    </row>
    <row r="164" s="2" customFormat="1" ht="33" customHeight="1">
      <c r="A164" s="39"/>
      <c r="B164" s="40"/>
      <c r="C164" s="228" t="s">
        <v>229</v>
      </c>
      <c r="D164" s="228" t="s">
        <v>196</v>
      </c>
      <c r="E164" s="229" t="s">
        <v>230</v>
      </c>
      <c r="F164" s="230" t="s">
        <v>231</v>
      </c>
      <c r="G164" s="231" t="s">
        <v>232</v>
      </c>
      <c r="H164" s="232">
        <v>84.207999999999998</v>
      </c>
      <c r="I164" s="233"/>
      <c r="J164" s="234">
        <f>ROUND(I164*H164,2)</f>
        <v>0</v>
      </c>
      <c r="K164" s="230" t="s">
        <v>200</v>
      </c>
      <c r="L164" s="45"/>
      <c r="M164" s="235" t="s">
        <v>1</v>
      </c>
      <c r="N164" s="236" t="s">
        <v>40</v>
      </c>
      <c r="O164" s="92"/>
      <c r="P164" s="237">
        <f>O164*H164</f>
        <v>0</v>
      </c>
      <c r="Q164" s="237">
        <v>0</v>
      </c>
      <c r="R164" s="237">
        <f>Q164*H164</f>
        <v>0</v>
      </c>
      <c r="S164" s="237">
        <v>0</v>
      </c>
      <c r="T164" s="238">
        <f>S164*H164</f>
        <v>0</v>
      </c>
      <c r="U164" s="39"/>
      <c r="V164" s="39"/>
      <c r="W164" s="39"/>
      <c r="X164" s="39"/>
      <c r="Y164" s="39"/>
      <c r="Z164" s="39"/>
      <c r="AA164" s="39"/>
      <c r="AB164" s="39"/>
      <c r="AC164" s="39"/>
      <c r="AD164" s="39"/>
      <c r="AE164" s="39"/>
      <c r="AR164" s="239" t="s">
        <v>201</v>
      </c>
      <c r="AT164" s="239" t="s">
        <v>196</v>
      </c>
      <c r="AU164" s="239" t="s">
        <v>84</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201</v>
      </c>
      <c r="BM164" s="239" t="s">
        <v>233</v>
      </c>
    </row>
    <row r="165" s="14" customFormat="1">
      <c r="A165" s="14"/>
      <c r="B165" s="252"/>
      <c r="C165" s="253"/>
      <c r="D165" s="243" t="s">
        <v>203</v>
      </c>
      <c r="E165" s="254" t="s">
        <v>1</v>
      </c>
      <c r="F165" s="255" t="s">
        <v>234</v>
      </c>
      <c r="G165" s="253"/>
      <c r="H165" s="256">
        <v>84.207999999999998</v>
      </c>
      <c r="I165" s="257"/>
      <c r="J165" s="253"/>
      <c r="K165" s="253"/>
      <c r="L165" s="258"/>
      <c r="M165" s="259"/>
      <c r="N165" s="260"/>
      <c r="O165" s="260"/>
      <c r="P165" s="260"/>
      <c r="Q165" s="260"/>
      <c r="R165" s="260"/>
      <c r="S165" s="260"/>
      <c r="T165" s="261"/>
      <c r="U165" s="14"/>
      <c r="V165" s="14"/>
      <c r="W165" s="14"/>
      <c r="X165" s="14"/>
      <c r="Y165" s="14"/>
      <c r="Z165" s="14"/>
      <c r="AA165" s="14"/>
      <c r="AB165" s="14"/>
      <c r="AC165" s="14"/>
      <c r="AD165" s="14"/>
      <c r="AE165" s="14"/>
      <c r="AT165" s="262" t="s">
        <v>203</v>
      </c>
      <c r="AU165" s="262" t="s">
        <v>84</v>
      </c>
      <c r="AV165" s="14" t="s">
        <v>84</v>
      </c>
      <c r="AW165" s="14" t="s">
        <v>32</v>
      </c>
      <c r="AX165" s="14" t="s">
        <v>82</v>
      </c>
      <c r="AY165" s="262" t="s">
        <v>194</v>
      </c>
    </row>
    <row r="166" s="2" customFormat="1" ht="16.5" customHeight="1">
      <c r="A166" s="39"/>
      <c r="B166" s="40"/>
      <c r="C166" s="228" t="s">
        <v>235</v>
      </c>
      <c r="D166" s="228" t="s">
        <v>196</v>
      </c>
      <c r="E166" s="229" t="s">
        <v>236</v>
      </c>
      <c r="F166" s="230" t="s">
        <v>237</v>
      </c>
      <c r="G166" s="231" t="s">
        <v>199</v>
      </c>
      <c r="H166" s="232">
        <v>46.781999999999996</v>
      </c>
      <c r="I166" s="233"/>
      <c r="J166" s="234">
        <f>ROUND(I166*H166,2)</f>
        <v>0</v>
      </c>
      <c r="K166" s="230" t="s">
        <v>200</v>
      </c>
      <c r="L166" s="45"/>
      <c r="M166" s="235" t="s">
        <v>1</v>
      </c>
      <c r="N166" s="236" t="s">
        <v>40</v>
      </c>
      <c r="O166" s="92"/>
      <c r="P166" s="237">
        <f>O166*H166</f>
        <v>0</v>
      </c>
      <c r="Q166" s="237">
        <v>0</v>
      </c>
      <c r="R166" s="237">
        <f>Q166*H166</f>
        <v>0</v>
      </c>
      <c r="S166" s="237">
        <v>0</v>
      </c>
      <c r="T166" s="238">
        <f>S166*H166</f>
        <v>0</v>
      </c>
      <c r="U166" s="39"/>
      <c r="V166" s="39"/>
      <c r="W166" s="39"/>
      <c r="X166" s="39"/>
      <c r="Y166" s="39"/>
      <c r="Z166" s="39"/>
      <c r="AA166" s="39"/>
      <c r="AB166" s="39"/>
      <c r="AC166" s="39"/>
      <c r="AD166" s="39"/>
      <c r="AE166" s="39"/>
      <c r="AR166" s="239" t="s">
        <v>201</v>
      </c>
      <c r="AT166" s="239" t="s">
        <v>196</v>
      </c>
      <c r="AU166" s="239" t="s">
        <v>84</v>
      </c>
      <c r="AY166" s="18" t="s">
        <v>194</v>
      </c>
      <c r="BE166" s="240">
        <f>IF(N166="základní",J166,0)</f>
        <v>0</v>
      </c>
      <c r="BF166" s="240">
        <f>IF(N166="snížená",J166,0)</f>
        <v>0</v>
      </c>
      <c r="BG166" s="240">
        <f>IF(N166="zákl. přenesená",J166,0)</f>
        <v>0</v>
      </c>
      <c r="BH166" s="240">
        <f>IF(N166="sníž. přenesená",J166,0)</f>
        <v>0</v>
      </c>
      <c r="BI166" s="240">
        <f>IF(N166="nulová",J166,0)</f>
        <v>0</v>
      </c>
      <c r="BJ166" s="18" t="s">
        <v>82</v>
      </c>
      <c r="BK166" s="240">
        <f>ROUND(I166*H166,2)</f>
        <v>0</v>
      </c>
      <c r="BL166" s="18" t="s">
        <v>201</v>
      </c>
      <c r="BM166" s="239" t="s">
        <v>238</v>
      </c>
    </row>
    <row r="167" s="14" customFormat="1">
      <c r="A167" s="14"/>
      <c r="B167" s="252"/>
      <c r="C167" s="253"/>
      <c r="D167" s="243" t="s">
        <v>203</v>
      </c>
      <c r="E167" s="254" t="s">
        <v>1</v>
      </c>
      <c r="F167" s="255" t="s">
        <v>148</v>
      </c>
      <c r="G167" s="253"/>
      <c r="H167" s="256">
        <v>46.781999999999996</v>
      </c>
      <c r="I167" s="257"/>
      <c r="J167" s="253"/>
      <c r="K167" s="253"/>
      <c r="L167" s="258"/>
      <c r="M167" s="259"/>
      <c r="N167" s="260"/>
      <c r="O167" s="260"/>
      <c r="P167" s="260"/>
      <c r="Q167" s="260"/>
      <c r="R167" s="260"/>
      <c r="S167" s="260"/>
      <c r="T167" s="261"/>
      <c r="U167" s="14"/>
      <c r="V167" s="14"/>
      <c r="W167" s="14"/>
      <c r="X167" s="14"/>
      <c r="Y167" s="14"/>
      <c r="Z167" s="14"/>
      <c r="AA167" s="14"/>
      <c r="AB167" s="14"/>
      <c r="AC167" s="14"/>
      <c r="AD167" s="14"/>
      <c r="AE167" s="14"/>
      <c r="AT167" s="262" t="s">
        <v>203</v>
      </c>
      <c r="AU167" s="262" t="s">
        <v>84</v>
      </c>
      <c r="AV167" s="14" t="s">
        <v>84</v>
      </c>
      <c r="AW167" s="14" t="s">
        <v>32</v>
      </c>
      <c r="AX167" s="14" t="s">
        <v>82</v>
      </c>
      <c r="AY167" s="262" t="s">
        <v>194</v>
      </c>
    </row>
    <row r="168" s="2" customFormat="1" ht="24.15" customHeight="1">
      <c r="A168" s="39"/>
      <c r="B168" s="40"/>
      <c r="C168" s="228" t="s">
        <v>239</v>
      </c>
      <c r="D168" s="228" t="s">
        <v>196</v>
      </c>
      <c r="E168" s="229" t="s">
        <v>240</v>
      </c>
      <c r="F168" s="230" t="s">
        <v>241</v>
      </c>
      <c r="G168" s="231" t="s">
        <v>199</v>
      </c>
      <c r="H168" s="232">
        <v>47.781999999999996</v>
      </c>
      <c r="I168" s="233"/>
      <c r="J168" s="234">
        <f>ROUND(I168*H168,2)</f>
        <v>0</v>
      </c>
      <c r="K168" s="230" t="s">
        <v>200</v>
      </c>
      <c r="L168" s="45"/>
      <c r="M168" s="235" t="s">
        <v>1</v>
      </c>
      <c r="N168" s="236" t="s">
        <v>40</v>
      </c>
      <c r="O168" s="92"/>
      <c r="P168" s="237">
        <f>O168*H168</f>
        <v>0</v>
      </c>
      <c r="Q168" s="237">
        <v>0</v>
      </c>
      <c r="R168" s="237">
        <f>Q168*H168</f>
        <v>0</v>
      </c>
      <c r="S168" s="237">
        <v>0</v>
      </c>
      <c r="T168" s="238">
        <f>S168*H168</f>
        <v>0</v>
      </c>
      <c r="U168" s="39"/>
      <c r="V168" s="39"/>
      <c r="W168" s="39"/>
      <c r="X168" s="39"/>
      <c r="Y168" s="39"/>
      <c r="Z168" s="39"/>
      <c r="AA168" s="39"/>
      <c r="AB168" s="39"/>
      <c r="AC168" s="39"/>
      <c r="AD168" s="39"/>
      <c r="AE168" s="39"/>
      <c r="AR168" s="239" t="s">
        <v>201</v>
      </c>
      <c r="AT168" s="239" t="s">
        <v>196</v>
      </c>
      <c r="AU168" s="239" t="s">
        <v>84</v>
      </c>
      <c r="AY168" s="18" t="s">
        <v>194</v>
      </c>
      <c r="BE168" s="240">
        <f>IF(N168="základní",J168,0)</f>
        <v>0</v>
      </c>
      <c r="BF168" s="240">
        <f>IF(N168="snížená",J168,0)</f>
        <v>0</v>
      </c>
      <c r="BG168" s="240">
        <f>IF(N168="zákl. přenesená",J168,0)</f>
        <v>0</v>
      </c>
      <c r="BH168" s="240">
        <f>IF(N168="sníž. přenesená",J168,0)</f>
        <v>0</v>
      </c>
      <c r="BI168" s="240">
        <f>IF(N168="nulová",J168,0)</f>
        <v>0</v>
      </c>
      <c r="BJ168" s="18" t="s">
        <v>82</v>
      </c>
      <c r="BK168" s="240">
        <f>ROUND(I168*H168,2)</f>
        <v>0</v>
      </c>
      <c r="BL168" s="18" t="s">
        <v>201</v>
      </c>
      <c r="BM168" s="239" t="s">
        <v>242</v>
      </c>
    </row>
    <row r="169" s="14" customFormat="1">
      <c r="A169" s="14"/>
      <c r="B169" s="252"/>
      <c r="C169" s="253"/>
      <c r="D169" s="243" t="s">
        <v>203</v>
      </c>
      <c r="E169" s="254" t="s">
        <v>1</v>
      </c>
      <c r="F169" s="255" t="s">
        <v>148</v>
      </c>
      <c r="G169" s="253"/>
      <c r="H169" s="256">
        <v>46.781999999999996</v>
      </c>
      <c r="I169" s="257"/>
      <c r="J169" s="253"/>
      <c r="K169" s="253"/>
      <c r="L169" s="258"/>
      <c r="M169" s="259"/>
      <c r="N169" s="260"/>
      <c r="O169" s="260"/>
      <c r="P169" s="260"/>
      <c r="Q169" s="260"/>
      <c r="R169" s="260"/>
      <c r="S169" s="260"/>
      <c r="T169" s="261"/>
      <c r="U169" s="14"/>
      <c r="V169" s="14"/>
      <c r="W169" s="14"/>
      <c r="X169" s="14"/>
      <c r="Y169" s="14"/>
      <c r="Z169" s="14"/>
      <c r="AA169" s="14"/>
      <c r="AB169" s="14"/>
      <c r="AC169" s="14"/>
      <c r="AD169" s="14"/>
      <c r="AE169" s="14"/>
      <c r="AT169" s="262" t="s">
        <v>203</v>
      </c>
      <c r="AU169" s="262" t="s">
        <v>84</v>
      </c>
      <c r="AV169" s="14" t="s">
        <v>84</v>
      </c>
      <c r="AW169" s="14" t="s">
        <v>32</v>
      </c>
      <c r="AX169" s="14" t="s">
        <v>75</v>
      </c>
      <c r="AY169" s="262" t="s">
        <v>194</v>
      </c>
    </row>
    <row r="170" s="14" customFormat="1">
      <c r="A170" s="14"/>
      <c r="B170" s="252"/>
      <c r="C170" s="253"/>
      <c r="D170" s="243" t="s">
        <v>203</v>
      </c>
      <c r="E170" s="254" t="s">
        <v>1</v>
      </c>
      <c r="F170" s="255" t="s">
        <v>213</v>
      </c>
      <c r="G170" s="253"/>
      <c r="H170" s="256">
        <v>1</v>
      </c>
      <c r="I170" s="257"/>
      <c r="J170" s="253"/>
      <c r="K170" s="253"/>
      <c r="L170" s="258"/>
      <c r="M170" s="259"/>
      <c r="N170" s="260"/>
      <c r="O170" s="260"/>
      <c r="P170" s="260"/>
      <c r="Q170" s="260"/>
      <c r="R170" s="260"/>
      <c r="S170" s="260"/>
      <c r="T170" s="261"/>
      <c r="U170" s="14"/>
      <c r="V170" s="14"/>
      <c r="W170" s="14"/>
      <c r="X170" s="14"/>
      <c r="Y170" s="14"/>
      <c r="Z170" s="14"/>
      <c r="AA170" s="14"/>
      <c r="AB170" s="14"/>
      <c r="AC170" s="14"/>
      <c r="AD170" s="14"/>
      <c r="AE170" s="14"/>
      <c r="AT170" s="262" t="s">
        <v>203</v>
      </c>
      <c r="AU170" s="262" t="s">
        <v>84</v>
      </c>
      <c r="AV170" s="14" t="s">
        <v>84</v>
      </c>
      <c r="AW170" s="14" t="s">
        <v>32</v>
      </c>
      <c r="AX170" s="14" t="s">
        <v>75</v>
      </c>
      <c r="AY170" s="262" t="s">
        <v>194</v>
      </c>
    </row>
    <row r="171" s="16" customFormat="1">
      <c r="A171" s="16"/>
      <c r="B171" s="274"/>
      <c r="C171" s="275"/>
      <c r="D171" s="243" t="s">
        <v>203</v>
      </c>
      <c r="E171" s="276" t="s">
        <v>1</v>
      </c>
      <c r="F171" s="277" t="s">
        <v>214</v>
      </c>
      <c r="G171" s="275"/>
      <c r="H171" s="278">
        <v>47.781999999999996</v>
      </c>
      <c r="I171" s="279"/>
      <c r="J171" s="275"/>
      <c r="K171" s="275"/>
      <c r="L171" s="280"/>
      <c r="M171" s="281"/>
      <c r="N171" s="282"/>
      <c r="O171" s="282"/>
      <c r="P171" s="282"/>
      <c r="Q171" s="282"/>
      <c r="R171" s="282"/>
      <c r="S171" s="282"/>
      <c r="T171" s="283"/>
      <c r="U171" s="16"/>
      <c r="V171" s="16"/>
      <c r="W171" s="16"/>
      <c r="X171" s="16"/>
      <c r="Y171" s="16"/>
      <c r="Z171" s="16"/>
      <c r="AA171" s="16"/>
      <c r="AB171" s="16"/>
      <c r="AC171" s="16"/>
      <c r="AD171" s="16"/>
      <c r="AE171" s="16"/>
      <c r="AT171" s="284" t="s">
        <v>203</v>
      </c>
      <c r="AU171" s="284" t="s">
        <v>84</v>
      </c>
      <c r="AV171" s="16" t="s">
        <v>201</v>
      </c>
      <c r="AW171" s="16" t="s">
        <v>32</v>
      </c>
      <c r="AX171" s="16" t="s">
        <v>82</v>
      </c>
      <c r="AY171" s="284" t="s">
        <v>194</v>
      </c>
    </row>
    <row r="172" s="2" customFormat="1" ht="16.5" customHeight="1">
      <c r="A172" s="39"/>
      <c r="B172" s="40"/>
      <c r="C172" s="285" t="s">
        <v>243</v>
      </c>
      <c r="D172" s="285" t="s">
        <v>244</v>
      </c>
      <c r="E172" s="286" t="s">
        <v>245</v>
      </c>
      <c r="F172" s="287" t="s">
        <v>246</v>
      </c>
      <c r="G172" s="288" t="s">
        <v>232</v>
      </c>
      <c r="H172" s="289">
        <v>84.207999999999998</v>
      </c>
      <c r="I172" s="290"/>
      <c r="J172" s="291">
        <f>ROUND(I172*H172,2)</f>
        <v>0</v>
      </c>
      <c r="K172" s="287" t="s">
        <v>200</v>
      </c>
      <c r="L172" s="292"/>
      <c r="M172" s="293" t="s">
        <v>1</v>
      </c>
      <c r="N172" s="294" t="s">
        <v>40</v>
      </c>
      <c r="O172" s="92"/>
      <c r="P172" s="237">
        <f>O172*H172</f>
        <v>0</v>
      </c>
      <c r="Q172" s="237">
        <v>1</v>
      </c>
      <c r="R172" s="237">
        <f>Q172*H172</f>
        <v>84.207999999999998</v>
      </c>
      <c r="S172" s="237">
        <v>0</v>
      </c>
      <c r="T172" s="238">
        <f>S172*H172</f>
        <v>0</v>
      </c>
      <c r="U172" s="39"/>
      <c r="V172" s="39"/>
      <c r="W172" s="39"/>
      <c r="X172" s="39"/>
      <c r="Y172" s="39"/>
      <c r="Z172" s="39"/>
      <c r="AA172" s="39"/>
      <c r="AB172" s="39"/>
      <c r="AC172" s="39"/>
      <c r="AD172" s="39"/>
      <c r="AE172" s="39"/>
      <c r="AR172" s="239" t="s">
        <v>239</v>
      </c>
      <c r="AT172" s="239" t="s">
        <v>244</v>
      </c>
      <c r="AU172" s="239" t="s">
        <v>84</v>
      </c>
      <c r="AY172" s="18" t="s">
        <v>194</v>
      </c>
      <c r="BE172" s="240">
        <f>IF(N172="základní",J172,0)</f>
        <v>0</v>
      </c>
      <c r="BF172" s="240">
        <f>IF(N172="snížená",J172,0)</f>
        <v>0</v>
      </c>
      <c r="BG172" s="240">
        <f>IF(N172="zákl. přenesená",J172,0)</f>
        <v>0</v>
      </c>
      <c r="BH172" s="240">
        <f>IF(N172="sníž. přenesená",J172,0)</f>
        <v>0</v>
      </c>
      <c r="BI172" s="240">
        <f>IF(N172="nulová",J172,0)</f>
        <v>0</v>
      </c>
      <c r="BJ172" s="18" t="s">
        <v>82</v>
      </c>
      <c r="BK172" s="240">
        <f>ROUND(I172*H172,2)</f>
        <v>0</v>
      </c>
      <c r="BL172" s="18" t="s">
        <v>201</v>
      </c>
      <c r="BM172" s="239" t="s">
        <v>247</v>
      </c>
    </row>
    <row r="173" s="14" customFormat="1">
      <c r="A173" s="14"/>
      <c r="B173" s="252"/>
      <c r="C173" s="253"/>
      <c r="D173" s="243" t="s">
        <v>203</v>
      </c>
      <c r="E173" s="254" t="s">
        <v>1</v>
      </c>
      <c r="F173" s="255" t="s">
        <v>234</v>
      </c>
      <c r="G173" s="253"/>
      <c r="H173" s="256">
        <v>84.207999999999998</v>
      </c>
      <c r="I173" s="257"/>
      <c r="J173" s="253"/>
      <c r="K173" s="253"/>
      <c r="L173" s="258"/>
      <c r="M173" s="259"/>
      <c r="N173" s="260"/>
      <c r="O173" s="260"/>
      <c r="P173" s="260"/>
      <c r="Q173" s="260"/>
      <c r="R173" s="260"/>
      <c r="S173" s="260"/>
      <c r="T173" s="261"/>
      <c r="U173" s="14"/>
      <c r="V173" s="14"/>
      <c r="W173" s="14"/>
      <c r="X173" s="14"/>
      <c r="Y173" s="14"/>
      <c r="Z173" s="14"/>
      <c r="AA173" s="14"/>
      <c r="AB173" s="14"/>
      <c r="AC173" s="14"/>
      <c r="AD173" s="14"/>
      <c r="AE173" s="14"/>
      <c r="AT173" s="262" t="s">
        <v>203</v>
      </c>
      <c r="AU173" s="262" t="s">
        <v>84</v>
      </c>
      <c r="AV173" s="14" t="s">
        <v>84</v>
      </c>
      <c r="AW173" s="14" t="s">
        <v>32</v>
      </c>
      <c r="AX173" s="14" t="s">
        <v>82</v>
      </c>
      <c r="AY173" s="262" t="s">
        <v>194</v>
      </c>
    </row>
    <row r="174" s="12" customFormat="1" ht="22.8" customHeight="1">
      <c r="A174" s="12"/>
      <c r="B174" s="212"/>
      <c r="C174" s="213"/>
      <c r="D174" s="214" t="s">
        <v>74</v>
      </c>
      <c r="E174" s="226" t="s">
        <v>212</v>
      </c>
      <c r="F174" s="226" t="s">
        <v>248</v>
      </c>
      <c r="G174" s="213"/>
      <c r="H174" s="213"/>
      <c r="I174" s="216"/>
      <c r="J174" s="227">
        <f>BK174</f>
        <v>0</v>
      </c>
      <c r="K174" s="213"/>
      <c r="L174" s="218"/>
      <c r="M174" s="219"/>
      <c r="N174" s="220"/>
      <c r="O174" s="220"/>
      <c r="P174" s="221">
        <f>SUM(P175:P229)</f>
        <v>0</v>
      </c>
      <c r="Q174" s="220"/>
      <c r="R174" s="221">
        <f>SUM(R175:R229)</f>
        <v>8.1389219089999987</v>
      </c>
      <c r="S174" s="220"/>
      <c r="T174" s="222">
        <f>SUM(T175:T229)</f>
        <v>1.5000000000000002E-05</v>
      </c>
      <c r="U174" s="12"/>
      <c r="V174" s="12"/>
      <c r="W174" s="12"/>
      <c r="X174" s="12"/>
      <c r="Y174" s="12"/>
      <c r="Z174" s="12"/>
      <c r="AA174" s="12"/>
      <c r="AB174" s="12"/>
      <c r="AC174" s="12"/>
      <c r="AD174" s="12"/>
      <c r="AE174" s="12"/>
      <c r="AR174" s="223" t="s">
        <v>82</v>
      </c>
      <c r="AT174" s="224" t="s">
        <v>74</v>
      </c>
      <c r="AU174" s="224" t="s">
        <v>82</v>
      </c>
      <c r="AY174" s="223" t="s">
        <v>194</v>
      </c>
      <c r="BK174" s="225">
        <f>SUM(BK175:BK229)</f>
        <v>0</v>
      </c>
    </row>
    <row r="175" s="2" customFormat="1" ht="33" customHeight="1">
      <c r="A175" s="39"/>
      <c r="B175" s="40"/>
      <c r="C175" s="228" t="s">
        <v>249</v>
      </c>
      <c r="D175" s="228" t="s">
        <v>196</v>
      </c>
      <c r="E175" s="229" t="s">
        <v>250</v>
      </c>
      <c r="F175" s="230" t="s">
        <v>251</v>
      </c>
      <c r="G175" s="231" t="s">
        <v>252</v>
      </c>
      <c r="H175" s="232">
        <v>3.6299999999999999</v>
      </c>
      <c r="I175" s="233"/>
      <c r="J175" s="234">
        <f>ROUND(I175*H175,2)</f>
        <v>0</v>
      </c>
      <c r="K175" s="230" t="s">
        <v>200</v>
      </c>
      <c r="L175" s="45"/>
      <c r="M175" s="235" t="s">
        <v>1</v>
      </c>
      <c r="N175" s="236" t="s">
        <v>40</v>
      </c>
      <c r="O175" s="92"/>
      <c r="P175" s="237">
        <f>O175*H175</f>
        <v>0</v>
      </c>
      <c r="Q175" s="237">
        <v>0.27010000000000001</v>
      </c>
      <c r="R175" s="237">
        <f>Q175*H175</f>
        <v>0.98046299999999997</v>
      </c>
      <c r="S175" s="237">
        <v>0</v>
      </c>
      <c r="T175" s="238">
        <f>S175*H175</f>
        <v>0</v>
      </c>
      <c r="U175" s="39"/>
      <c r="V175" s="39"/>
      <c r="W175" s="39"/>
      <c r="X175" s="39"/>
      <c r="Y175" s="39"/>
      <c r="Z175" s="39"/>
      <c r="AA175" s="39"/>
      <c r="AB175" s="39"/>
      <c r="AC175" s="39"/>
      <c r="AD175" s="39"/>
      <c r="AE175" s="39"/>
      <c r="AR175" s="239" t="s">
        <v>201</v>
      </c>
      <c r="AT175" s="239" t="s">
        <v>196</v>
      </c>
      <c r="AU175" s="239" t="s">
        <v>84</v>
      </c>
      <c r="AY175" s="18" t="s">
        <v>194</v>
      </c>
      <c r="BE175" s="240">
        <f>IF(N175="základní",J175,0)</f>
        <v>0</v>
      </c>
      <c r="BF175" s="240">
        <f>IF(N175="snížená",J175,0)</f>
        <v>0</v>
      </c>
      <c r="BG175" s="240">
        <f>IF(N175="zákl. přenesená",J175,0)</f>
        <v>0</v>
      </c>
      <c r="BH175" s="240">
        <f>IF(N175="sníž. přenesená",J175,0)</f>
        <v>0</v>
      </c>
      <c r="BI175" s="240">
        <f>IF(N175="nulová",J175,0)</f>
        <v>0</v>
      </c>
      <c r="BJ175" s="18" t="s">
        <v>82</v>
      </c>
      <c r="BK175" s="240">
        <f>ROUND(I175*H175,2)</f>
        <v>0</v>
      </c>
      <c r="BL175" s="18" t="s">
        <v>201</v>
      </c>
      <c r="BM175" s="239" t="s">
        <v>253</v>
      </c>
    </row>
    <row r="176" s="13" customFormat="1">
      <c r="A176" s="13"/>
      <c r="B176" s="241"/>
      <c r="C176" s="242"/>
      <c r="D176" s="243" t="s">
        <v>203</v>
      </c>
      <c r="E176" s="244" t="s">
        <v>1</v>
      </c>
      <c r="F176" s="245" t="s">
        <v>254</v>
      </c>
      <c r="G176" s="242"/>
      <c r="H176" s="244" t="s">
        <v>1</v>
      </c>
      <c r="I176" s="246"/>
      <c r="J176" s="242"/>
      <c r="K176" s="242"/>
      <c r="L176" s="247"/>
      <c r="M176" s="248"/>
      <c r="N176" s="249"/>
      <c r="O176" s="249"/>
      <c r="P176" s="249"/>
      <c r="Q176" s="249"/>
      <c r="R176" s="249"/>
      <c r="S176" s="249"/>
      <c r="T176" s="250"/>
      <c r="U176" s="13"/>
      <c r="V176" s="13"/>
      <c r="W176" s="13"/>
      <c r="X176" s="13"/>
      <c r="Y176" s="13"/>
      <c r="Z176" s="13"/>
      <c r="AA176" s="13"/>
      <c r="AB176" s="13"/>
      <c r="AC176" s="13"/>
      <c r="AD176" s="13"/>
      <c r="AE176" s="13"/>
      <c r="AT176" s="251" t="s">
        <v>203</v>
      </c>
      <c r="AU176" s="251" t="s">
        <v>84</v>
      </c>
      <c r="AV176" s="13" t="s">
        <v>82</v>
      </c>
      <c r="AW176" s="13" t="s">
        <v>32</v>
      </c>
      <c r="AX176" s="13" t="s">
        <v>75</v>
      </c>
      <c r="AY176" s="251" t="s">
        <v>194</v>
      </c>
    </row>
    <row r="177" s="14" customFormat="1">
      <c r="A177" s="14"/>
      <c r="B177" s="252"/>
      <c r="C177" s="253"/>
      <c r="D177" s="243" t="s">
        <v>203</v>
      </c>
      <c r="E177" s="254" t="s">
        <v>1</v>
      </c>
      <c r="F177" s="255" t="s">
        <v>255</v>
      </c>
      <c r="G177" s="253"/>
      <c r="H177" s="256">
        <v>3.6299999999999999</v>
      </c>
      <c r="I177" s="257"/>
      <c r="J177" s="253"/>
      <c r="K177" s="253"/>
      <c r="L177" s="258"/>
      <c r="M177" s="259"/>
      <c r="N177" s="260"/>
      <c r="O177" s="260"/>
      <c r="P177" s="260"/>
      <c r="Q177" s="260"/>
      <c r="R177" s="260"/>
      <c r="S177" s="260"/>
      <c r="T177" s="261"/>
      <c r="U177" s="14"/>
      <c r="V177" s="14"/>
      <c r="W177" s="14"/>
      <c r="X177" s="14"/>
      <c r="Y177" s="14"/>
      <c r="Z177" s="14"/>
      <c r="AA177" s="14"/>
      <c r="AB177" s="14"/>
      <c r="AC177" s="14"/>
      <c r="AD177" s="14"/>
      <c r="AE177" s="14"/>
      <c r="AT177" s="262" t="s">
        <v>203</v>
      </c>
      <c r="AU177" s="262" t="s">
        <v>84</v>
      </c>
      <c r="AV177" s="14" t="s">
        <v>84</v>
      </c>
      <c r="AW177" s="14" t="s">
        <v>32</v>
      </c>
      <c r="AX177" s="14" t="s">
        <v>75</v>
      </c>
      <c r="AY177" s="262" t="s">
        <v>194</v>
      </c>
    </row>
    <row r="178" s="16" customFormat="1">
      <c r="A178" s="16"/>
      <c r="B178" s="274"/>
      <c r="C178" s="275"/>
      <c r="D178" s="243" t="s">
        <v>203</v>
      </c>
      <c r="E178" s="276" t="s">
        <v>1</v>
      </c>
      <c r="F178" s="277" t="s">
        <v>214</v>
      </c>
      <c r="G178" s="275"/>
      <c r="H178" s="278">
        <v>3.6299999999999999</v>
      </c>
      <c r="I178" s="279"/>
      <c r="J178" s="275"/>
      <c r="K178" s="275"/>
      <c r="L178" s="280"/>
      <c r="M178" s="281"/>
      <c r="N178" s="282"/>
      <c r="O178" s="282"/>
      <c r="P178" s="282"/>
      <c r="Q178" s="282"/>
      <c r="R178" s="282"/>
      <c r="S178" s="282"/>
      <c r="T178" s="283"/>
      <c r="U178" s="16"/>
      <c r="V178" s="16"/>
      <c r="W178" s="16"/>
      <c r="X178" s="16"/>
      <c r="Y178" s="16"/>
      <c r="Z178" s="16"/>
      <c r="AA178" s="16"/>
      <c r="AB178" s="16"/>
      <c r="AC178" s="16"/>
      <c r="AD178" s="16"/>
      <c r="AE178" s="16"/>
      <c r="AT178" s="284" t="s">
        <v>203</v>
      </c>
      <c r="AU178" s="284" t="s">
        <v>84</v>
      </c>
      <c r="AV178" s="16" t="s">
        <v>201</v>
      </c>
      <c r="AW178" s="16" t="s">
        <v>32</v>
      </c>
      <c r="AX178" s="16" t="s">
        <v>82</v>
      </c>
      <c r="AY178" s="284" t="s">
        <v>194</v>
      </c>
    </row>
    <row r="179" s="2" customFormat="1" ht="21.75" customHeight="1">
      <c r="A179" s="39"/>
      <c r="B179" s="40"/>
      <c r="C179" s="228" t="s">
        <v>256</v>
      </c>
      <c r="D179" s="228" t="s">
        <v>196</v>
      </c>
      <c r="E179" s="229" t="s">
        <v>257</v>
      </c>
      <c r="F179" s="230" t="s">
        <v>258</v>
      </c>
      <c r="G179" s="231" t="s">
        <v>259</v>
      </c>
      <c r="H179" s="232">
        <v>8</v>
      </c>
      <c r="I179" s="233"/>
      <c r="J179" s="234">
        <f>ROUND(I179*H179,2)</f>
        <v>0</v>
      </c>
      <c r="K179" s="230" t="s">
        <v>200</v>
      </c>
      <c r="L179" s="45"/>
      <c r="M179" s="235" t="s">
        <v>1</v>
      </c>
      <c r="N179" s="236" t="s">
        <v>40</v>
      </c>
      <c r="O179" s="92"/>
      <c r="P179" s="237">
        <f>O179*H179</f>
        <v>0</v>
      </c>
      <c r="Q179" s="237">
        <v>0.022783500000000002</v>
      </c>
      <c r="R179" s="237">
        <f>Q179*H179</f>
        <v>0.18226800000000001</v>
      </c>
      <c r="S179" s="237">
        <v>0</v>
      </c>
      <c r="T179" s="238">
        <f>S179*H179</f>
        <v>0</v>
      </c>
      <c r="U179" s="39"/>
      <c r="V179" s="39"/>
      <c r="W179" s="39"/>
      <c r="X179" s="39"/>
      <c r="Y179" s="39"/>
      <c r="Z179" s="39"/>
      <c r="AA179" s="39"/>
      <c r="AB179" s="39"/>
      <c r="AC179" s="39"/>
      <c r="AD179" s="39"/>
      <c r="AE179" s="39"/>
      <c r="AR179" s="239" t="s">
        <v>201</v>
      </c>
      <c r="AT179" s="239" t="s">
        <v>196</v>
      </c>
      <c r="AU179" s="239" t="s">
        <v>84</v>
      </c>
      <c r="AY179" s="18" t="s">
        <v>194</v>
      </c>
      <c r="BE179" s="240">
        <f>IF(N179="základní",J179,0)</f>
        <v>0</v>
      </c>
      <c r="BF179" s="240">
        <f>IF(N179="snížená",J179,0)</f>
        <v>0</v>
      </c>
      <c r="BG179" s="240">
        <f>IF(N179="zákl. přenesená",J179,0)</f>
        <v>0</v>
      </c>
      <c r="BH179" s="240">
        <f>IF(N179="sníž. přenesená",J179,0)</f>
        <v>0</v>
      </c>
      <c r="BI179" s="240">
        <f>IF(N179="nulová",J179,0)</f>
        <v>0</v>
      </c>
      <c r="BJ179" s="18" t="s">
        <v>82</v>
      </c>
      <c r="BK179" s="240">
        <f>ROUND(I179*H179,2)</f>
        <v>0</v>
      </c>
      <c r="BL179" s="18" t="s">
        <v>201</v>
      </c>
      <c r="BM179" s="239" t="s">
        <v>260</v>
      </c>
    </row>
    <row r="180" s="13" customFormat="1">
      <c r="A180" s="13"/>
      <c r="B180" s="241"/>
      <c r="C180" s="242"/>
      <c r="D180" s="243" t="s">
        <v>203</v>
      </c>
      <c r="E180" s="244" t="s">
        <v>1</v>
      </c>
      <c r="F180" s="245" t="s">
        <v>261</v>
      </c>
      <c r="G180" s="242"/>
      <c r="H180" s="244" t="s">
        <v>1</v>
      </c>
      <c r="I180" s="246"/>
      <c r="J180" s="242"/>
      <c r="K180" s="242"/>
      <c r="L180" s="247"/>
      <c r="M180" s="248"/>
      <c r="N180" s="249"/>
      <c r="O180" s="249"/>
      <c r="P180" s="249"/>
      <c r="Q180" s="249"/>
      <c r="R180" s="249"/>
      <c r="S180" s="249"/>
      <c r="T180" s="250"/>
      <c r="U180" s="13"/>
      <c r="V180" s="13"/>
      <c r="W180" s="13"/>
      <c r="X180" s="13"/>
      <c r="Y180" s="13"/>
      <c r="Z180" s="13"/>
      <c r="AA180" s="13"/>
      <c r="AB180" s="13"/>
      <c r="AC180" s="13"/>
      <c r="AD180" s="13"/>
      <c r="AE180" s="13"/>
      <c r="AT180" s="251" t="s">
        <v>203</v>
      </c>
      <c r="AU180" s="251" t="s">
        <v>84</v>
      </c>
      <c r="AV180" s="13" t="s">
        <v>82</v>
      </c>
      <c r="AW180" s="13" t="s">
        <v>32</v>
      </c>
      <c r="AX180" s="13" t="s">
        <v>75</v>
      </c>
      <c r="AY180" s="251" t="s">
        <v>194</v>
      </c>
    </row>
    <row r="181" s="14" customFormat="1">
      <c r="A181" s="14"/>
      <c r="B181" s="252"/>
      <c r="C181" s="253"/>
      <c r="D181" s="243" t="s">
        <v>203</v>
      </c>
      <c r="E181" s="254" t="s">
        <v>1</v>
      </c>
      <c r="F181" s="255" t="s">
        <v>262</v>
      </c>
      <c r="G181" s="253"/>
      <c r="H181" s="256">
        <v>8</v>
      </c>
      <c r="I181" s="257"/>
      <c r="J181" s="253"/>
      <c r="K181" s="253"/>
      <c r="L181" s="258"/>
      <c r="M181" s="259"/>
      <c r="N181" s="260"/>
      <c r="O181" s="260"/>
      <c r="P181" s="260"/>
      <c r="Q181" s="260"/>
      <c r="R181" s="260"/>
      <c r="S181" s="260"/>
      <c r="T181" s="261"/>
      <c r="U181" s="14"/>
      <c r="V181" s="14"/>
      <c r="W181" s="14"/>
      <c r="X181" s="14"/>
      <c r="Y181" s="14"/>
      <c r="Z181" s="14"/>
      <c r="AA181" s="14"/>
      <c r="AB181" s="14"/>
      <c r="AC181" s="14"/>
      <c r="AD181" s="14"/>
      <c r="AE181" s="14"/>
      <c r="AT181" s="262" t="s">
        <v>203</v>
      </c>
      <c r="AU181" s="262" t="s">
        <v>84</v>
      </c>
      <c r="AV181" s="14" t="s">
        <v>84</v>
      </c>
      <c r="AW181" s="14" t="s">
        <v>32</v>
      </c>
      <c r="AX181" s="14" t="s">
        <v>75</v>
      </c>
      <c r="AY181" s="262" t="s">
        <v>194</v>
      </c>
    </row>
    <row r="182" s="16" customFormat="1">
      <c r="A182" s="16"/>
      <c r="B182" s="274"/>
      <c r="C182" s="275"/>
      <c r="D182" s="243" t="s">
        <v>203</v>
      </c>
      <c r="E182" s="276" t="s">
        <v>1</v>
      </c>
      <c r="F182" s="277" t="s">
        <v>214</v>
      </c>
      <c r="G182" s="275"/>
      <c r="H182" s="278">
        <v>8</v>
      </c>
      <c r="I182" s="279"/>
      <c r="J182" s="275"/>
      <c r="K182" s="275"/>
      <c r="L182" s="280"/>
      <c r="M182" s="281"/>
      <c r="N182" s="282"/>
      <c r="O182" s="282"/>
      <c r="P182" s="282"/>
      <c r="Q182" s="282"/>
      <c r="R182" s="282"/>
      <c r="S182" s="282"/>
      <c r="T182" s="283"/>
      <c r="U182" s="16"/>
      <c r="V182" s="16"/>
      <c r="W182" s="16"/>
      <c r="X182" s="16"/>
      <c r="Y182" s="16"/>
      <c r="Z182" s="16"/>
      <c r="AA182" s="16"/>
      <c r="AB182" s="16"/>
      <c r="AC182" s="16"/>
      <c r="AD182" s="16"/>
      <c r="AE182" s="16"/>
      <c r="AT182" s="284" t="s">
        <v>203</v>
      </c>
      <c r="AU182" s="284" t="s">
        <v>84</v>
      </c>
      <c r="AV182" s="16" t="s">
        <v>201</v>
      </c>
      <c r="AW182" s="16" t="s">
        <v>32</v>
      </c>
      <c r="AX182" s="16" t="s">
        <v>82</v>
      </c>
      <c r="AY182" s="284" t="s">
        <v>194</v>
      </c>
    </row>
    <row r="183" s="2" customFormat="1" ht="21.75" customHeight="1">
      <c r="A183" s="39"/>
      <c r="B183" s="40"/>
      <c r="C183" s="228" t="s">
        <v>263</v>
      </c>
      <c r="D183" s="228" t="s">
        <v>196</v>
      </c>
      <c r="E183" s="229" t="s">
        <v>264</v>
      </c>
      <c r="F183" s="230" t="s">
        <v>265</v>
      </c>
      <c r="G183" s="231" t="s">
        <v>259</v>
      </c>
      <c r="H183" s="232">
        <v>2</v>
      </c>
      <c r="I183" s="233"/>
      <c r="J183" s="234">
        <f>ROUND(I183*H183,2)</f>
        <v>0</v>
      </c>
      <c r="K183" s="230" t="s">
        <v>200</v>
      </c>
      <c r="L183" s="45"/>
      <c r="M183" s="235" t="s">
        <v>1</v>
      </c>
      <c r="N183" s="236" t="s">
        <v>40</v>
      </c>
      <c r="O183" s="92"/>
      <c r="P183" s="237">
        <f>O183*H183</f>
        <v>0</v>
      </c>
      <c r="Q183" s="237">
        <v>0.027105500000000001</v>
      </c>
      <c r="R183" s="237">
        <f>Q183*H183</f>
        <v>0.054211000000000002</v>
      </c>
      <c r="S183" s="237">
        <v>0</v>
      </c>
      <c r="T183" s="238">
        <f>S183*H183</f>
        <v>0</v>
      </c>
      <c r="U183" s="39"/>
      <c r="V183" s="39"/>
      <c r="W183" s="39"/>
      <c r="X183" s="39"/>
      <c r="Y183" s="39"/>
      <c r="Z183" s="39"/>
      <c r="AA183" s="39"/>
      <c r="AB183" s="39"/>
      <c r="AC183" s="39"/>
      <c r="AD183" s="39"/>
      <c r="AE183" s="39"/>
      <c r="AR183" s="239" t="s">
        <v>201</v>
      </c>
      <c r="AT183" s="239" t="s">
        <v>196</v>
      </c>
      <c r="AU183" s="239" t="s">
        <v>84</v>
      </c>
      <c r="AY183" s="18" t="s">
        <v>194</v>
      </c>
      <c r="BE183" s="240">
        <f>IF(N183="základní",J183,0)</f>
        <v>0</v>
      </c>
      <c r="BF183" s="240">
        <f>IF(N183="snížená",J183,0)</f>
        <v>0</v>
      </c>
      <c r="BG183" s="240">
        <f>IF(N183="zákl. přenesená",J183,0)</f>
        <v>0</v>
      </c>
      <c r="BH183" s="240">
        <f>IF(N183="sníž. přenesená",J183,0)</f>
        <v>0</v>
      </c>
      <c r="BI183" s="240">
        <f>IF(N183="nulová",J183,0)</f>
        <v>0</v>
      </c>
      <c r="BJ183" s="18" t="s">
        <v>82</v>
      </c>
      <c r="BK183" s="240">
        <f>ROUND(I183*H183,2)</f>
        <v>0</v>
      </c>
      <c r="BL183" s="18" t="s">
        <v>201</v>
      </c>
      <c r="BM183" s="239" t="s">
        <v>266</v>
      </c>
    </row>
    <row r="184" s="13" customFormat="1">
      <c r="A184" s="13"/>
      <c r="B184" s="241"/>
      <c r="C184" s="242"/>
      <c r="D184" s="243" t="s">
        <v>203</v>
      </c>
      <c r="E184" s="244" t="s">
        <v>1</v>
      </c>
      <c r="F184" s="245" t="s">
        <v>254</v>
      </c>
      <c r="G184" s="242"/>
      <c r="H184" s="244" t="s">
        <v>1</v>
      </c>
      <c r="I184" s="246"/>
      <c r="J184" s="242"/>
      <c r="K184" s="242"/>
      <c r="L184" s="247"/>
      <c r="M184" s="248"/>
      <c r="N184" s="249"/>
      <c r="O184" s="249"/>
      <c r="P184" s="249"/>
      <c r="Q184" s="249"/>
      <c r="R184" s="249"/>
      <c r="S184" s="249"/>
      <c r="T184" s="250"/>
      <c r="U184" s="13"/>
      <c r="V184" s="13"/>
      <c r="W184" s="13"/>
      <c r="X184" s="13"/>
      <c r="Y184" s="13"/>
      <c r="Z184" s="13"/>
      <c r="AA184" s="13"/>
      <c r="AB184" s="13"/>
      <c r="AC184" s="13"/>
      <c r="AD184" s="13"/>
      <c r="AE184" s="13"/>
      <c r="AT184" s="251" t="s">
        <v>203</v>
      </c>
      <c r="AU184" s="251" t="s">
        <v>84</v>
      </c>
      <c r="AV184" s="13" t="s">
        <v>82</v>
      </c>
      <c r="AW184" s="13" t="s">
        <v>32</v>
      </c>
      <c r="AX184" s="13" t="s">
        <v>75</v>
      </c>
      <c r="AY184" s="251" t="s">
        <v>194</v>
      </c>
    </row>
    <row r="185" s="14" customFormat="1">
      <c r="A185" s="14"/>
      <c r="B185" s="252"/>
      <c r="C185" s="253"/>
      <c r="D185" s="243" t="s">
        <v>203</v>
      </c>
      <c r="E185" s="254" t="s">
        <v>1</v>
      </c>
      <c r="F185" s="255" t="s">
        <v>267</v>
      </c>
      <c r="G185" s="253"/>
      <c r="H185" s="256">
        <v>2</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203</v>
      </c>
      <c r="AU185" s="262" t="s">
        <v>84</v>
      </c>
      <c r="AV185" s="14" t="s">
        <v>84</v>
      </c>
      <c r="AW185" s="14" t="s">
        <v>32</v>
      </c>
      <c r="AX185" s="14" t="s">
        <v>75</v>
      </c>
      <c r="AY185" s="262" t="s">
        <v>194</v>
      </c>
    </row>
    <row r="186" s="16" customFormat="1">
      <c r="A186" s="16"/>
      <c r="B186" s="274"/>
      <c r="C186" s="275"/>
      <c r="D186" s="243" t="s">
        <v>203</v>
      </c>
      <c r="E186" s="276" t="s">
        <v>1</v>
      </c>
      <c r="F186" s="277" t="s">
        <v>214</v>
      </c>
      <c r="G186" s="275"/>
      <c r="H186" s="278">
        <v>2</v>
      </c>
      <c r="I186" s="279"/>
      <c r="J186" s="275"/>
      <c r="K186" s="275"/>
      <c r="L186" s="280"/>
      <c r="M186" s="281"/>
      <c r="N186" s="282"/>
      <c r="O186" s="282"/>
      <c r="P186" s="282"/>
      <c r="Q186" s="282"/>
      <c r="R186" s="282"/>
      <c r="S186" s="282"/>
      <c r="T186" s="283"/>
      <c r="U186" s="16"/>
      <c r="V186" s="16"/>
      <c r="W186" s="16"/>
      <c r="X186" s="16"/>
      <c r="Y186" s="16"/>
      <c r="Z186" s="16"/>
      <c r="AA186" s="16"/>
      <c r="AB186" s="16"/>
      <c r="AC186" s="16"/>
      <c r="AD186" s="16"/>
      <c r="AE186" s="16"/>
      <c r="AT186" s="284" t="s">
        <v>203</v>
      </c>
      <c r="AU186" s="284" t="s">
        <v>84</v>
      </c>
      <c r="AV186" s="16" t="s">
        <v>201</v>
      </c>
      <c r="AW186" s="16" t="s">
        <v>32</v>
      </c>
      <c r="AX186" s="16" t="s">
        <v>82</v>
      </c>
      <c r="AY186" s="284" t="s">
        <v>194</v>
      </c>
    </row>
    <row r="187" s="2" customFormat="1" ht="21.75" customHeight="1">
      <c r="A187" s="39"/>
      <c r="B187" s="40"/>
      <c r="C187" s="228" t="s">
        <v>268</v>
      </c>
      <c r="D187" s="228" t="s">
        <v>196</v>
      </c>
      <c r="E187" s="229" t="s">
        <v>269</v>
      </c>
      <c r="F187" s="230" t="s">
        <v>270</v>
      </c>
      <c r="G187" s="231" t="s">
        <v>259</v>
      </c>
      <c r="H187" s="232">
        <v>1</v>
      </c>
      <c r="I187" s="233"/>
      <c r="J187" s="234">
        <f>ROUND(I187*H187,2)</f>
        <v>0</v>
      </c>
      <c r="K187" s="230" t="s">
        <v>200</v>
      </c>
      <c r="L187" s="45"/>
      <c r="M187" s="235" t="s">
        <v>1</v>
      </c>
      <c r="N187" s="236" t="s">
        <v>40</v>
      </c>
      <c r="O187" s="92"/>
      <c r="P187" s="237">
        <f>O187*H187</f>
        <v>0</v>
      </c>
      <c r="Q187" s="237">
        <v>0.035644000000000002</v>
      </c>
      <c r="R187" s="237">
        <f>Q187*H187</f>
        <v>0.035644000000000002</v>
      </c>
      <c r="S187" s="237">
        <v>0</v>
      </c>
      <c r="T187" s="238">
        <f>S187*H187</f>
        <v>0</v>
      </c>
      <c r="U187" s="39"/>
      <c r="V187" s="39"/>
      <c r="W187" s="39"/>
      <c r="X187" s="39"/>
      <c r="Y187" s="39"/>
      <c r="Z187" s="39"/>
      <c r="AA187" s="39"/>
      <c r="AB187" s="39"/>
      <c r="AC187" s="39"/>
      <c r="AD187" s="39"/>
      <c r="AE187" s="39"/>
      <c r="AR187" s="239" t="s">
        <v>201</v>
      </c>
      <c r="AT187" s="239" t="s">
        <v>196</v>
      </c>
      <c r="AU187" s="239" t="s">
        <v>84</v>
      </c>
      <c r="AY187" s="18" t="s">
        <v>194</v>
      </c>
      <c r="BE187" s="240">
        <f>IF(N187="základní",J187,0)</f>
        <v>0</v>
      </c>
      <c r="BF187" s="240">
        <f>IF(N187="snížená",J187,0)</f>
        <v>0</v>
      </c>
      <c r="BG187" s="240">
        <f>IF(N187="zákl. přenesená",J187,0)</f>
        <v>0</v>
      </c>
      <c r="BH187" s="240">
        <f>IF(N187="sníž. přenesená",J187,0)</f>
        <v>0</v>
      </c>
      <c r="BI187" s="240">
        <f>IF(N187="nulová",J187,0)</f>
        <v>0</v>
      </c>
      <c r="BJ187" s="18" t="s">
        <v>82</v>
      </c>
      <c r="BK187" s="240">
        <f>ROUND(I187*H187,2)</f>
        <v>0</v>
      </c>
      <c r="BL187" s="18" t="s">
        <v>201</v>
      </c>
      <c r="BM187" s="239" t="s">
        <v>271</v>
      </c>
    </row>
    <row r="188" s="13" customFormat="1">
      <c r="A188" s="13"/>
      <c r="B188" s="241"/>
      <c r="C188" s="242"/>
      <c r="D188" s="243" t="s">
        <v>203</v>
      </c>
      <c r="E188" s="244" t="s">
        <v>1</v>
      </c>
      <c r="F188" s="245" t="s">
        <v>254</v>
      </c>
      <c r="G188" s="242"/>
      <c r="H188" s="244" t="s">
        <v>1</v>
      </c>
      <c r="I188" s="246"/>
      <c r="J188" s="242"/>
      <c r="K188" s="242"/>
      <c r="L188" s="247"/>
      <c r="M188" s="248"/>
      <c r="N188" s="249"/>
      <c r="O188" s="249"/>
      <c r="P188" s="249"/>
      <c r="Q188" s="249"/>
      <c r="R188" s="249"/>
      <c r="S188" s="249"/>
      <c r="T188" s="250"/>
      <c r="U188" s="13"/>
      <c r="V188" s="13"/>
      <c r="W188" s="13"/>
      <c r="X188" s="13"/>
      <c r="Y188" s="13"/>
      <c r="Z188" s="13"/>
      <c r="AA188" s="13"/>
      <c r="AB188" s="13"/>
      <c r="AC188" s="13"/>
      <c r="AD188" s="13"/>
      <c r="AE188" s="13"/>
      <c r="AT188" s="251" t="s">
        <v>203</v>
      </c>
      <c r="AU188" s="251" t="s">
        <v>84</v>
      </c>
      <c r="AV188" s="13" t="s">
        <v>82</v>
      </c>
      <c r="AW188" s="13" t="s">
        <v>32</v>
      </c>
      <c r="AX188" s="13" t="s">
        <v>75</v>
      </c>
      <c r="AY188" s="251" t="s">
        <v>194</v>
      </c>
    </row>
    <row r="189" s="14" customFormat="1">
      <c r="A189" s="14"/>
      <c r="B189" s="252"/>
      <c r="C189" s="253"/>
      <c r="D189" s="243" t="s">
        <v>203</v>
      </c>
      <c r="E189" s="254" t="s">
        <v>1</v>
      </c>
      <c r="F189" s="255" t="s">
        <v>272</v>
      </c>
      <c r="G189" s="253"/>
      <c r="H189" s="256">
        <v>1</v>
      </c>
      <c r="I189" s="257"/>
      <c r="J189" s="253"/>
      <c r="K189" s="253"/>
      <c r="L189" s="258"/>
      <c r="M189" s="259"/>
      <c r="N189" s="260"/>
      <c r="O189" s="260"/>
      <c r="P189" s="260"/>
      <c r="Q189" s="260"/>
      <c r="R189" s="260"/>
      <c r="S189" s="260"/>
      <c r="T189" s="261"/>
      <c r="U189" s="14"/>
      <c r="V189" s="14"/>
      <c r="W189" s="14"/>
      <c r="X189" s="14"/>
      <c r="Y189" s="14"/>
      <c r="Z189" s="14"/>
      <c r="AA189" s="14"/>
      <c r="AB189" s="14"/>
      <c r="AC189" s="14"/>
      <c r="AD189" s="14"/>
      <c r="AE189" s="14"/>
      <c r="AT189" s="262" t="s">
        <v>203</v>
      </c>
      <c r="AU189" s="262" t="s">
        <v>84</v>
      </c>
      <c r="AV189" s="14" t="s">
        <v>84</v>
      </c>
      <c r="AW189" s="14" t="s">
        <v>32</v>
      </c>
      <c r="AX189" s="14" t="s">
        <v>75</v>
      </c>
      <c r="AY189" s="262" t="s">
        <v>194</v>
      </c>
    </row>
    <row r="190" s="16" customFormat="1">
      <c r="A190" s="16"/>
      <c r="B190" s="274"/>
      <c r="C190" s="275"/>
      <c r="D190" s="243" t="s">
        <v>203</v>
      </c>
      <c r="E190" s="276" t="s">
        <v>1</v>
      </c>
      <c r="F190" s="277" t="s">
        <v>214</v>
      </c>
      <c r="G190" s="275"/>
      <c r="H190" s="278">
        <v>1</v>
      </c>
      <c r="I190" s="279"/>
      <c r="J190" s="275"/>
      <c r="K190" s="275"/>
      <c r="L190" s="280"/>
      <c r="M190" s="281"/>
      <c r="N190" s="282"/>
      <c r="O190" s="282"/>
      <c r="P190" s="282"/>
      <c r="Q190" s="282"/>
      <c r="R190" s="282"/>
      <c r="S190" s="282"/>
      <c r="T190" s="283"/>
      <c r="U190" s="16"/>
      <c r="V190" s="16"/>
      <c r="W190" s="16"/>
      <c r="X190" s="16"/>
      <c r="Y190" s="16"/>
      <c r="Z190" s="16"/>
      <c r="AA190" s="16"/>
      <c r="AB190" s="16"/>
      <c r="AC190" s="16"/>
      <c r="AD190" s="16"/>
      <c r="AE190" s="16"/>
      <c r="AT190" s="284" t="s">
        <v>203</v>
      </c>
      <c r="AU190" s="284" t="s">
        <v>84</v>
      </c>
      <c r="AV190" s="16" t="s">
        <v>201</v>
      </c>
      <c r="AW190" s="16" t="s">
        <v>32</v>
      </c>
      <c r="AX190" s="16" t="s">
        <v>82</v>
      </c>
      <c r="AY190" s="284" t="s">
        <v>194</v>
      </c>
    </row>
    <row r="191" s="2" customFormat="1" ht="21.75" customHeight="1">
      <c r="A191" s="39"/>
      <c r="B191" s="40"/>
      <c r="C191" s="228" t="s">
        <v>273</v>
      </c>
      <c r="D191" s="228" t="s">
        <v>196</v>
      </c>
      <c r="E191" s="229" t="s">
        <v>274</v>
      </c>
      <c r="F191" s="230" t="s">
        <v>275</v>
      </c>
      <c r="G191" s="231" t="s">
        <v>259</v>
      </c>
      <c r="H191" s="232">
        <v>3</v>
      </c>
      <c r="I191" s="233"/>
      <c r="J191" s="234">
        <f>ROUND(I191*H191,2)</f>
        <v>0</v>
      </c>
      <c r="K191" s="230" t="s">
        <v>200</v>
      </c>
      <c r="L191" s="45"/>
      <c r="M191" s="235" t="s">
        <v>1</v>
      </c>
      <c r="N191" s="236" t="s">
        <v>40</v>
      </c>
      <c r="O191" s="92"/>
      <c r="P191" s="237">
        <f>O191*H191</f>
        <v>0</v>
      </c>
      <c r="Q191" s="237">
        <v>0.045547999999999998</v>
      </c>
      <c r="R191" s="237">
        <f>Q191*H191</f>
        <v>0.13664399999999999</v>
      </c>
      <c r="S191" s="237">
        <v>0</v>
      </c>
      <c r="T191" s="238">
        <f>S191*H191</f>
        <v>0</v>
      </c>
      <c r="U191" s="39"/>
      <c r="V191" s="39"/>
      <c r="W191" s="39"/>
      <c r="X191" s="39"/>
      <c r="Y191" s="39"/>
      <c r="Z191" s="39"/>
      <c r="AA191" s="39"/>
      <c r="AB191" s="39"/>
      <c r="AC191" s="39"/>
      <c r="AD191" s="39"/>
      <c r="AE191" s="39"/>
      <c r="AR191" s="239" t="s">
        <v>201</v>
      </c>
      <c r="AT191" s="239" t="s">
        <v>196</v>
      </c>
      <c r="AU191" s="239" t="s">
        <v>84</v>
      </c>
      <c r="AY191" s="18" t="s">
        <v>194</v>
      </c>
      <c r="BE191" s="240">
        <f>IF(N191="základní",J191,0)</f>
        <v>0</v>
      </c>
      <c r="BF191" s="240">
        <f>IF(N191="snížená",J191,0)</f>
        <v>0</v>
      </c>
      <c r="BG191" s="240">
        <f>IF(N191="zákl. přenesená",J191,0)</f>
        <v>0</v>
      </c>
      <c r="BH191" s="240">
        <f>IF(N191="sníž. přenesená",J191,0)</f>
        <v>0</v>
      </c>
      <c r="BI191" s="240">
        <f>IF(N191="nulová",J191,0)</f>
        <v>0</v>
      </c>
      <c r="BJ191" s="18" t="s">
        <v>82</v>
      </c>
      <c r="BK191" s="240">
        <f>ROUND(I191*H191,2)</f>
        <v>0</v>
      </c>
      <c r="BL191" s="18" t="s">
        <v>201</v>
      </c>
      <c r="BM191" s="239" t="s">
        <v>276</v>
      </c>
    </row>
    <row r="192" s="13" customFormat="1">
      <c r="A192" s="13"/>
      <c r="B192" s="241"/>
      <c r="C192" s="242"/>
      <c r="D192" s="243" t="s">
        <v>203</v>
      </c>
      <c r="E192" s="244" t="s">
        <v>1</v>
      </c>
      <c r="F192" s="245" t="s">
        <v>254</v>
      </c>
      <c r="G192" s="242"/>
      <c r="H192" s="244" t="s">
        <v>1</v>
      </c>
      <c r="I192" s="246"/>
      <c r="J192" s="242"/>
      <c r="K192" s="242"/>
      <c r="L192" s="247"/>
      <c r="M192" s="248"/>
      <c r="N192" s="249"/>
      <c r="O192" s="249"/>
      <c r="P192" s="249"/>
      <c r="Q192" s="249"/>
      <c r="R192" s="249"/>
      <c r="S192" s="249"/>
      <c r="T192" s="250"/>
      <c r="U192" s="13"/>
      <c r="V192" s="13"/>
      <c r="W192" s="13"/>
      <c r="X192" s="13"/>
      <c r="Y192" s="13"/>
      <c r="Z192" s="13"/>
      <c r="AA192" s="13"/>
      <c r="AB192" s="13"/>
      <c r="AC192" s="13"/>
      <c r="AD192" s="13"/>
      <c r="AE192" s="13"/>
      <c r="AT192" s="251" t="s">
        <v>203</v>
      </c>
      <c r="AU192" s="251" t="s">
        <v>84</v>
      </c>
      <c r="AV192" s="13" t="s">
        <v>82</v>
      </c>
      <c r="AW192" s="13" t="s">
        <v>32</v>
      </c>
      <c r="AX192" s="13" t="s">
        <v>75</v>
      </c>
      <c r="AY192" s="251" t="s">
        <v>194</v>
      </c>
    </row>
    <row r="193" s="14" customFormat="1">
      <c r="A193" s="14"/>
      <c r="B193" s="252"/>
      <c r="C193" s="253"/>
      <c r="D193" s="243" t="s">
        <v>203</v>
      </c>
      <c r="E193" s="254" t="s">
        <v>1</v>
      </c>
      <c r="F193" s="255" t="s">
        <v>277</v>
      </c>
      <c r="G193" s="253"/>
      <c r="H193" s="256">
        <v>3</v>
      </c>
      <c r="I193" s="257"/>
      <c r="J193" s="253"/>
      <c r="K193" s="253"/>
      <c r="L193" s="258"/>
      <c r="M193" s="259"/>
      <c r="N193" s="260"/>
      <c r="O193" s="260"/>
      <c r="P193" s="260"/>
      <c r="Q193" s="260"/>
      <c r="R193" s="260"/>
      <c r="S193" s="260"/>
      <c r="T193" s="261"/>
      <c r="U193" s="14"/>
      <c r="V193" s="14"/>
      <c r="W193" s="14"/>
      <c r="X193" s="14"/>
      <c r="Y193" s="14"/>
      <c r="Z193" s="14"/>
      <c r="AA193" s="14"/>
      <c r="AB193" s="14"/>
      <c r="AC193" s="14"/>
      <c r="AD193" s="14"/>
      <c r="AE193" s="14"/>
      <c r="AT193" s="262" t="s">
        <v>203</v>
      </c>
      <c r="AU193" s="262" t="s">
        <v>84</v>
      </c>
      <c r="AV193" s="14" t="s">
        <v>84</v>
      </c>
      <c r="AW193" s="14" t="s">
        <v>32</v>
      </c>
      <c r="AX193" s="14" t="s">
        <v>75</v>
      </c>
      <c r="AY193" s="262" t="s">
        <v>194</v>
      </c>
    </row>
    <row r="194" s="16" customFormat="1">
      <c r="A194" s="16"/>
      <c r="B194" s="274"/>
      <c r="C194" s="275"/>
      <c r="D194" s="243" t="s">
        <v>203</v>
      </c>
      <c r="E194" s="276" t="s">
        <v>1</v>
      </c>
      <c r="F194" s="277" t="s">
        <v>214</v>
      </c>
      <c r="G194" s="275"/>
      <c r="H194" s="278">
        <v>3</v>
      </c>
      <c r="I194" s="279"/>
      <c r="J194" s="275"/>
      <c r="K194" s="275"/>
      <c r="L194" s="280"/>
      <c r="M194" s="281"/>
      <c r="N194" s="282"/>
      <c r="O194" s="282"/>
      <c r="P194" s="282"/>
      <c r="Q194" s="282"/>
      <c r="R194" s="282"/>
      <c r="S194" s="282"/>
      <c r="T194" s="283"/>
      <c r="U194" s="16"/>
      <c r="V194" s="16"/>
      <c r="W194" s="16"/>
      <c r="X194" s="16"/>
      <c r="Y194" s="16"/>
      <c r="Z194" s="16"/>
      <c r="AA194" s="16"/>
      <c r="AB194" s="16"/>
      <c r="AC194" s="16"/>
      <c r="AD194" s="16"/>
      <c r="AE194" s="16"/>
      <c r="AT194" s="284" t="s">
        <v>203</v>
      </c>
      <c r="AU194" s="284" t="s">
        <v>84</v>
      </c>
      <c r="AV194" s="16" t="s">
        <v>201</v>
      </c>
      <c r="AW194" s="16" t="s">
        <v>32</v>
      </c>
      <c r="AX194" s="16" t="s">
        <v>82</v>
      </c>
      <c r="AY194" s="284" t="s">
        <v>194</v>
      </c>
    </row>
    <row r="195" s="2" customFormat="1" ht="21.75" customHeight="1">
      <c r="A195" s="39"/>
      <c r="B195" s="40"/>
      <c r="C195" s="228" t="s">
        <v>8</v>
      </c>
      <c r="D195" s="228" t="s">
        <v>196</v>
      </c>
      <c r="E195" s="229" t="s">
        <v>278</v>
      </c>
      <c r="F195" s="230" t="s">
        <v>279</v>
      </c>
      <c r="G195" s="231" t="s">
        <v>259</v>
      </c>
      <c r="H195" s="232">
        <v>9</v>
      </c>
      <c r="I195" s="233"/>
      <c r="J195" s="234">
        <f>ROUND(I195*H195,2)</f>
        <v>0</v>
      </c>
      <c r="K195" s="230" t="s">
        <v>200</v>
      </c>
      <c r="L195" s="45"/>
      <c r="M195" s="235" t="s">
        <v>1</v>
      </c>
      <c r="N195" s="236" t="s">
        <v>40</v>
      </c>
      <c r="O195" s="92"/>
      <c r="P195" s="237">
        <f>O195*H195</f>
        <v>0</v>
      </c>
      <c r="Q195" s="237">
        <v>0.054547999999999999</v>
      </c>
      <c r="R195" s="237">
        <f>Q195*H195</f>
        <v>0.49093199999999998</v>
      </c>
      <c r="S195" s="237">
        <v>0</v>
      </c>
      <c r="T195" s="238">
        <f>S195*H195</f>
        <v>0</v>
      </c>
      <c r="U195" s="39"/>
      <c r="V195" s="39"/>
      <c r="W195" s="39"/>
      <c r="X195" s="39"/>
      <c r="Y195" s="39"/>
      <c r="Z195" s="39"/>
      <c r="AA195" s="39"/>
      <c r="AB195" s="39"/>
      <c r="AC195" s="39"/>
      <c r="AD195" s="39"/>
      <c r="AE195" s="39"/>
      <c r="AR195" s="239" t="s">
        <v>201</v>
      </c>
      <c r="AT195" s="239" t="s">
        <v>196</v>
      </c>
      <c r="AU195" s="239" t="s">
        <v>84</v>
      </c>
      <c r="AY195" s="18" t="s">
        <v>194</v>
      </c>
      <c r="BE195" s="240">
        <f>IF(N195="základní",J195,0)</f>
        <v>0</v>
      </c>
      <c r="BF195" s="240">
        <f>IF(N195="snížená",J195,0)</f>
        <v>0</v>
      </c>
      <c r="BG195" s="240">
        <f>IF(N195="zákl. přenesená",J195,0)</f>
        <v>0</v>
      </c>
      <c r="BH195" s="240">
        <f>IF(N195="sníž. přenesená",J195,0)</f>
        <v>0</v>
      </c>
      <c r="BI195" s="240">
        <f>IF(N195="nulová",J195,0)</f>
        <v>0</v>
      </c>
      <c r="BJ195" s="18" t="s">
        <v>82</v>
      </c>
      <c r="BK195" s="240">
        <f>ROUND(I195*H195,2)</f>
        <v>0</v>
      </c>
      <c r="BL195" s="18" t="s">
        <v>201</v>
      </c>
      <c r="BM195" s="239" t="s">
        <v>280</v>
      </c>
    </row>
    <row r="196" s="13" customFormat="1">
      <c r="A196" s="13"/>
      <c r="B196" s="241"/>
      <c r="C196" s="242"/>
      <c r="D196" s="243" t="s">
        <v>203</v>
      </c>
      <c r="E196" s="244" t="s">
        <v>1</v>
      </c>
      <c r="F196" s="245" t="s">
        <v>254</v>
      </c>
      <c r="G196" s="242"/>
      <c r="H196" s="244" t="s">
        <v>1</v>
      </c>
      <c r="I196" s="246"/>
      <c r="J196" s="242"/>
      <c r="K196" s="242"/>
      <c r="L196" s="247"/>
      <c r="M196" s="248"/>
      <c r="N196" s="249"/>
      <c r="O196" s="249"/>
      <c r="P196" s="249"/>
      <c r="Q196" s="249"/>
      <c r="R196" s="249"/>
      <c r="S196" s="249"/>
      <c r="T196" s="250"/>
      <c r="U196" s="13"/>
      <c r="V196" s="13"/>
      <c r="W196" s="13"/>
      <c r="X196" s="13"/>
      <c r="Y196" s="13"/>
      <c r="Z196" s="13"/>
      <c r="AA196" s="13"/>
      <c r="AB196" s="13"/>
      <c r="AC196" s="13"/>
      <c r="AD196" s="13"/>
      <c r="AE196" s="13"/>
      <c r="AT196" s="251" t="s">
        <v>203</v>
      </c>
      <c r="AU196" s="251" t="s">
        <v>84</v>
      </c>
      <c r="AV196" s="13" t="s">
        <v>82</v>
      </c>
      <c r="AW196" s="13" t="s">
        <v>32</v>
      </c>
      <c r="AX196" s="13" t="s">
        <v>75</v>
      </c>
      <c r="AY196" s="251" t="s">
        <v>194</v>
      </c>
    </row>
    <row r="197" s="14" customFormat="1">
      <c r="A197" s="14"/>
      <c r="B197" s="252"/>
      <c r="C197" s="253"/>
      <c r="D197" s="243" t="s">
        <v>203</v>
      </c>
      <c r="E197" s="254" t="s">
        <v>1</v>
      </c>
      <c r="F197" s="255" t="s">
        <v>281</v>
      </c>
      <c r="G197" s="253"/>
      <c r="H197" s="256">
        <v>9</v>
      </c>
      <c r="I197" s="257"/>
      <c r="J197" s="253"/>
      <c r="K197" s="253"/>
      <c r="L197" s="258"/>
      <c r="M197" s="259"/>
      <c r="N197" s="260"/>
      <c r="O197" s="260"/>
      <c r="P197" s="260"/>
      <c r="Q197" s="260"/>
      <c r="R197" s="260"/>
      <c r="S197" s="260"/>
      <c r="T197" s="261"/>
      <c r="U197" s="14"/>
      <c r="V197" s="14"/>
      <c r="W197" s="14"/>
      <c r="X197" s="14"/>
      <c r="Y197" s="14"/>
      <c r="Z197" s="14"/>
      <c r="AA197" s="14"/>
      <c r="AB197" s="14"/>
      <c r="AC197" s="14"/>
      <c r="AD197" s="14"/>
      <c r="AE197" s="14"/>
      <c r="AT197" s="262" t="s">
        <v>203</v>
      </c>
      <c r="AU197" s="262" t="s">
        <v>84</v>
      </c>
      <c r="AV197" s="14" t="s">
        <v>84</v>
      </c>
      <c r="AW197" s="14" t="s">
        <v>32</v>
      </c>
      <c r="AX197" s="14" t="s">
        <v>75</v>
      </c>
      <c r="AY197" s="262" t="s">
        <v>194</v>
      </c>
    </row>
    <row r="198" s="16" customFormat="1">
      <c r="A198" s="16"/>
      <c r="B198" s="274"/>
      <c r="C198" s="275"/>
      <c r="D198" s="243" t="s">
        <v>203</v>
      </c>
      <c r="E198" s="276" t="s">
        <v>1</v>
      </c>
      <c r="F198" s="277" t="s">
        <v>214</v>
      </c>
      <c r="G198" s="275"/>
      <c r="H198" s="278">
        <v>9</v>
      </c>
      <c r="I198" s="279"/>
      <c r="J198" s="275"/>
      <c r="K198" s="275"/>
      <c r="L198" s="280"/>
      <c r="M198" s="281"/>
      <c r="N198" s="282"/>
      <c r="O198" s="282"/>
      <c r="P198" s="282"/>
      <c r="Q198" s="282"/>
      <c r="R198" s="282"/>
      <c r="S198" s="282"/>
      <c r="T198" s="283"/>
      <c r="U198" s="16"/>
      <c r="V198" s="16"/>
      <c r="W198" s="16"/>
      <c r="X198" s="16"/>
      <c r="Y198" s="16"/>
      <c r="Z198" s="16"/>
      <c r="AA198" s="16"/>
      <c r="AB198" s="16"/>
      <c r="AC198" s="16"/>
      <c r="AD198" s="16"/>
      <c r="AE198" s="16"/>
      <c r="AT198" s="284" t="s">
        <v>203</v>
      </c>
      <c r="AU198" s="284" t="s">
        <v>84</v>
      </c>
      <c r="AV198" s="16" t="s">
        <v>201</v>
      </c>
      <c r="AW198" s="16" t="s">
        <v>32</v>
      </c>
      <c r="AX198" s="16" t="s">
        <v>82</v>
      </c>
      <c r="AY198" s="284" t="s">
        <v>194</v>
      </c>
    </row>
    <row r="199" s="2" customFormat="1" ht="21.75" customHeight="1">
      <c r="A199" s="39"/>
      <c r="B199" s="40"/>
      <c r="C199" s="228" t="s">
        <v>282</v>
      </c>
      <c r="D199" s="228" t="s">
        <v>196</v>
      </c>
      <c r="E199" s="229" t="s">
        <v>283</v>
      </c>
      <c r="F199" s="230" t="s">
        <v>284</v>
      </c>
      <c r="G199" s="231" t="s">
        <v>259</v>
      </c>
      <c r="H199" s="232">
        <v>3</v>
      </c>
      <c r="I199" s="233"/>
      <c r="J199" s="234">
        <f>ROUND(I199*H199,2)</f>
        <v>0</v>
      </c>
      <c r="K199" s="230" t="s">
        <v>200</v>
      </c>
      <c r="L199" s="45"/>
      <c r="M199" s="235" t="s">
        <v>1</v>
      </c>
      <c r="N199" s="236" t="s">
        <v>40</v>
      </c>
      <c r="O199" s="92"/>
      <c r="P199" s="237">
        <f>O199*H199</f>
        <v>0</v>
      </c>
      <c r="Q199" s="237">
        <v>0.063547999999999993</v>
      </c>
      <c r="R199" s="237">
        <f>Q199*H199</f>
        <v>0.19064399999999998</v>
      </c>
      <c r="S199" s="237">
        <v>0</v>
      </c>
      <c r="T199" s="238">
        <f>S199*H199</f>
        <v>0</v>
      </c>
      <c r="U199" s="39"/>
      <c r="V199" s="39"/>
      <c r="W199" s="39"/>
      <c r="X199" s="39"/>
      <c r="Y199" s="39"/>
      <c r="Z199" s="39"/>
      <c r="AA199" s="39"/>
      <c r="AB199" s="39"/>
      <c r="AC199" s="39"/>
      <c r="AD199" s="39"/>
      <c r="AE199" s="39"/>
      <c r="AR199" s="239" t="s">
        <v>201</v>
      </c>
      <c r="AT199" s="239" t="s">
        <v>196</v>
      </c>
      <c r="AU199" s="239" t="s">
        <v>84</v>
      </c>
      <c r="AY199" s="18" t="s">
        <v>194</v>
      </c>
      <c r="BE199" s="240">
        <f>IF(N199="základní",J199,0)</f>
        <v>0</v>
      </c>
      <c r="BF199" s="240">
        <f>IF(N199="snížená",J199,0)</f>
        <v>0</v>
      </c>
      <c r="BG199" s="240">
        <f>IF(N199="zákl. přenesená",J199,0)</f>
        <v>0</v>
      </c>
      <c r="BH199" s="240">
        <f>IF(N199="sníž. přenesená",J199,0)</f>
        <v>0</v>
      </c>
      <c r="BI199" s="240">
        <f>IF(N199="nulová",J199,0)</f>
        <v>0</v>
      </c>
      <c r="BJ199" s="18" t="s">
        <v>82</v>
      </c>
      <c r="BK199" s="240">
        <f>ROUND(I199*H199,2)</f>
        <v>0</v>
      </c>
      <c r="BL199" s="18" t="s">
        <v>201</v>
      </c>
      <c r="BM199" s="239" t="s">
        <v>285</v>
      </c>
    </row>
    <row r="200" s="13" customFormat="1">
      <c r="A200" s="13"/>
      <c r="B200" s="241"/>
      <c r="C200" s="242"/>
      <c r="D200" s="243" t="s">
        <v>203</v>
      </c>
      <c r="E200" s="244" t="s">
        <v>1</v>
      </c>
      <c r="F200" s="245" t="s">
        <v>254</v>
      </c>
      <c r="G200" s="242"/>
      <c r="H200" s="244" t="s">
        <v>1</v>
      </c>
      <c r="I200" s="246"/>
      <c r="J200" s="242"/>
      <c r="K200" s="242"/>
      <c r="L200" s="247"/>
      <c r="M200" s="248"/>
      <c r="N200" s="249"/>
      <c r="O200" s="249"/>
      <c r="P200" s="249"/>
      <c r="Q200" s="249"/>
      <c r="R200" s="249"/>
      <c r="S200" s="249"/>
      <c r="T200" s="250"/>
      <c r="U200" s="13"/>
      <c r="V200" s="13"/>
      <c r="W200" s="13"/>
      <c r="X200" s="13"/>
      <c r="Y200" s="13"/>
      <c r="Z200" s="13"/>
      <c r="AA200" s="13"/>
      <c r="AB200" s="13"/>
      <c r="AC200" s="13"/>
      <c r="AD200" s="13"/>
      <c r="AE200" s="13"/>
      <c r="AT200" s="251" t="s">
        <v>203</v>
      </c>
      <c r="AU200" s="251" t="s">
        <v>84</v>
      </c>
      <c r="AV200" s="13" t="s">
        <v>82</v>
      </c>
      <c r="AW200" s="13" t="s">
        <v>32</v>
      </c>
      <c r="AX200" s="13" t="s">
        <v>75</v>
      </c>
      <c r="AY200" s="251" t="s">
        <v>194</v>
      </c>
    </row>
    <row r="201" s="14" customFormat="1">
      <c r="A201" s="14"/>
      <c r="B201" s="252"/>
      <c r="C201" s="253"/>
      <c r="D201" s="243" t="s">
        <v>203</v>
      </c>
      <c r="E201" s="254" t="s">
        <v>1</v>
      </c>
      <c r="F201" s="255" t="s">
        <v>286</v>
      </c>
      <c r="G201" s="253"/>
      <c r="H201" s="256">
        <v>3</v>
      </c>
      <c r="I201" s="257"/>
      <c r="J201" s="253"/>
      <c r="K201" s="253"/>
      <c r="L201" s="258"/>
      <c r="M201" s="259"/>
      <c r="N201" s="260"/>
      <c r="O201" s="260"/>
      <c r="P201" s="260"/>
      <c r="Q201" s="260"/>
      <c r="R201" s="260"/>
      <c r="S201" s="260"/>
      <c r="T201" s="261"/>
      <c r="U201" s="14"/>
      <c r="V201" s="14"/>
      <c r="W201" s="14"/>
      <c r="X201" s="14"/>
      <c r="Y201" s="14"/>
      <c r="Z201" s="14"/>
      <c r="AA201" s="14"/>
      <c r="AB201" s="14"/>
      <c r="AC201" s="14"/>
      <c r="AD201" s="14"/>
      <c r="AE201" s="14"/>
      <c r="AT201" s="262" t="s">
        <v>203</v>
      </c>
      <c r="AU201" s="262" t="s">
        <v>84</v>
      </c>
      <c r="AV201" s="14" t="s">
        <v>84</v>
      </c>
      <c r="AW201" s="14" t="s">
        <v>32</v>
      </c>
      <c r="AX201" s="14" t="s">
        <v>75</v>
      </c>
      <c r="AY201" s="262" t="s">
        <v>194</v>
      </c>
    </row>
    <row r="202" s="16" customFormat="1">
      <c r="A202" s="16"/>
      <c r="B202" s="274"/>
      <c r="C202" s="275"/>
      <c r="D202" s="243" t="s">
        <v>203</v>
      </c>
      <c r="E202" s="276" t="s">
        <v>1</v>
      </c>
      <c r="F202" s="277" t="s">
        <v>214</v>
      </c>
      <c r="G202" s="275"/>
      <c r="H202" s="278">
        <v>3</v>
      </c>
      <c r="I202" s="279"/>
      <c r="J202" s="275"/>
      <c r="K202" s="275"/>
      <c r="L202" s="280"/>
      <c r="M202" s="281"/>
      <c r="N202" s="282"/>
      <c r="O202" s="282"/>
      <c r="P202" s="282"/>
      <c r="Q202" s="282"/>
      <c r="R202" s="282"/>
      <c r="S202" s="282"/>
      <c r="T202" s="283"/>
      <c r="U202" s="16"/>
      <c r="V202" s="16"/>
      <c r="W202" s="16"/>
      <c r="X202" s="16"/>
      <c r="Y202" s="16"/>
      <c r="Z202" s="16"/>
      <c r="AA202" s="16"/>
      <c r="AB202" s="16"/>
      <c r="AC202" s="16"/>
      <c r="AD202" s="16"/>
      <c r="AE202" s="16"/>
      <c r="AT202" s="284" t="s">
        <v>203</v>
      </c>
      <c r="AU202" s="284" t="s">
        <v>84</v>
      </c>
      <c r="AV202" s="16" t="s">
        <v>201</v>
      </c>
      <c r="AW202" s="16" t="s">
        <v>32</v>
      </c>
      <c r="AX202" s="16" t="s">
        <v>82</v>
      </c>
      <c r="AY202" s="284" t="s">
        <v>194</v>
      </c>
    </row>
    <row r="203" s="2" customFormat="1" ht="24.15" customHeight="1">
      <c r="A203" s="39"/>
      <c r="B203" s="40"/>
      <c r="C203" s="228" t="s">
        <v>287</v>
      </c>
      <c r="D203" s="228" t="s">
        <v>196</v>
      </c>
      <c r="E203" s="229" t="s">
        <v>288</v>
      </c>
      <c r="F203" s="230" t="s">
        <v>289</v>
      </c>
      <c r="G203" s="231" t="s">
        <v>232</v>
      </c>
      <c r="H203" s="232">
        <v>0.075999999999999998</v>
      </c>
      <c r="I203" s="233"/>
      <c r="J203" s="234">
        <f>ROUND(I203*H203,2)</f>
        <v>0</v>
      </c>
      <c r="K203" s="230" t="s">
        <v>200</v>
      </c>
      <c r="L203" s="45"/>
      <c r="M203" s="235" t="s">
        <v>1</v>
      </c>
      <c r="N203" s="236" t="s">
        <v>40</v>
      </c>
      <c r="O203" s="92"/>
      <c r="P203" s="237">
        <f>O203*H203</f>
        <v>0</v>
      </c>
      <c r="Q203" s="237">
        <v>1.0900000000000001</v>
      </c>
      <c r="R203" s="237">
        <f>Q203*H203</f>
        <v>0.082840000000000011</v>
      </c>
      <c r="S203" s="237">
        <v>0</v>
      </c>
      <c r="T203" s="238">
        <f>S203*H203</f>
        <v>0</v>
      </c>
      <c r="U203" s="39"/>
      <c r="V203" s="39"/>
      <c r="W203" s="39"/>
      <c r="X203" s="39"/>
      <c r="Y203" s="39"/>
      <c r="Z203" s="39"/>
      <c r="AA203" s="39"/>
      <c r="AB203" s="39"/>
      <c r="AC203" s="39"/>
      <c r="AD203" s="39"/>
      <c r="AE203" s="39"/>
      <c r="AR203" s="239" t="s">
        <v>201</v>
      </c>
      <c r="AT203" s="239" t="s">
        <v>196</v>
      </c>
      <c r="AU203" s="239" t="s">
        <v>84</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201</v>
      </c>
      <c r="BM203" s="239" t="s">
        <v>290</v>
      </c>
    </row>
    <row r="204" s="13" customFormat="1">
      <c r="A204" s="13"/>
      <c r="B204" s="241"/>
      <c r="C204" s="242"/>
      <c r="D204" s="243" t="s">
        <v>203</v>
      </c>
      <c r="E204" s="244" t="s">
        <v>1</v>
      </c>
      <c r="F204" s="245" t="s">
        <v>254</v>
      </c>
      <c r="G204" s="242"/>
      <c r="H204" s="244" t="s">
        <v>1</v>
      </c>
      <c r="I204" s="246"/>
      <c r="J204" s="242"/>
      <c r="K204" s="242"/>
      <c r="L204" s="247"/>
      <c r="M204" s="248"/>
      <c r="N204" s="249"/>
      <c r="O204" s="249"/>
      <c r="P204" s="249"/>
      <c r="Q204" s="249"/>
      <c r="R204" s="249"/>
      <c r="S204" s="249"/>
      <c r="T204" s="250"/>
      <c r="U204" s="13"/>
      <c r="V204" s="13"/>
      <c r="W204" s="13"/>
      <c r="X204" s="13"/>
      <c r="Y204" s="13"/>
      <c r="Z204" s="13"/>
      <c r="AA204" s="13"/>
      <c r="AB204" s="13"/>
      <c r="AC204" s="13"/>
      <c r="AD204" s="13"/>
      <c r="AE204" s="13"/>
      <c r="AT204" s="251" t="s">
        <v>203</v>
      </c>
      <c r="AU204" s="251" t="s">
        <v>84</v>
      </c>
      <c r="AV204" s="13" t="s">
        <v>82</v>
      </c>
      <c r="AW204" s="13" t="s">
        <v>32</v>
      </c>
      <c r="AX204" s="13" t="s">
        <v>75</v>
      </c>
      <c r="AY204" s="251" t="s">
        <v>194</v>
      </c>
    </row>
    <row r="205" s="14" customFormat="1">
      <c r="A205" s="14"/>
      <c r="B205" s="252"/>
      <c r="C205" s="253"/>
      <c r="D205" s="243" t="s">
        <v>203</v>
      </c>
      <c r="E205" s="254" t="s">
        <v>1</v>
      </c>
      <c r="F205" s="255" t="s">
        <v>291</v>
      </c>
      <c r="G205" s="253"/>
      <c r="H205" s="256">
        <v>0.075999999999999998</v>
      </c>
      <c r="I205" s="257"/>
      <c r="J205" s="253"/>
      <c r="K205" s="253"/>
      <c r="L205" s="258"/>
      <c r="M205" s="259"/>
      <c r="N205" s="260"/>
      <c r="O205" s="260"/>
      <c r="P205" s="260"/>
      <c r="Q205" s="260"/>
      <c r="R205" s="260"/>
      <c r="S205" s="260"/>
      <c r="T205" s="261"/>
      <c r="U205" s="14"/>
      <c r="V205" s="14"/>
      <c r="W205" s="14"/>
      <c r="X205" s="14"/>
      <c r="Y205" s="14"/>
      <c r="Z205" s="14"/>
      <c r="AA205" s="14"/>
      <c r="AB205" s="14"/>
      <c r="AC205" s="14"/>
      <c r="AD205" s="14"/>
      <c r="AE205" s="14"/>
      <c r="AT205" s="262" t="s">
        <v>203</v>
      </c>
      <c r="AU205" s="262" t="s">
        <v>84</v>
      </c>
      <c r="AV205" s="14" t="s">
        <v>84</v>
      </c>
      <c r="AW205" s="14" t="s">
        <v>32</v>
      </c>
      <c r="AX205" s="14" t="s">
        <v>75</v>
      </c>
      <c r="AY205" s="262" t="s">
        <v>194</v>
      </c>
    </row>
    <row r="206" s="16" customFormat="1">
      <c r="A206" s="16"/>
      <c r="B206" s="274"/>
      <c r="C206" s="275"/>
      <c r="D206" s="243" t="s">
        <v>203</v>
      </c>
      <c r="E206" s="276" t="s">
        <v>1</v>
      </c>
      <c r="F206" s="277" t="s">
        <v>214</v>
      </c>
      <c r="G206" s="275"/>
      <c r="H206" s="278">
        <v>0.075999999999999998</v>
      </c>
      <c r="I206" s="279"/>
      <c r="J206" s="275"/>
      <c r="K206" s="275"/>
      <c r="L206" s="280"/>
      <c r="M206" s="281"/>
      <c r="N206" s="282"/>
      <c r="O206" s="282"/>
      <c r="P206" s="282"/>
      <c r="Q206" s="282"/>
      <c r="R206" s="282"/>
      <c r="S206" s="282"/>
      <c r="T206" s="283"/>
      <c r="U206" s="16"/>
      <c r="V206" s="16"/>
      <c r="W206" s="16"/>
      <c r="X206" s="16"/>
      <c r="Y206" s="16"/>
      <c r="Z206" s="16"/>
      <c r="AA206" s="16"/>
      <c r="AB206" s="16"/>
      <c r="AC206" s="16"/>
      <c r="AD206" s="16"/>
      <c r="AE206" s="16"/>
      <c r="AT206" s="284" t="s">
        <v>203</v>
      </c>
      <c r="AU206" s="284" t="s">
        <v>84</v>
      </c>
      <c r="AV206" s="16" t="s">
        <v>201</v>
      </c>
      <c r="AW206" s="16" t="s">
        <v>32</v>
      </c>
      <c r="AX206" s="16" t="s">
        <v>82</v>
      </c>
      <c r="AY206" s="284" t="s">
        <v>194</v>
      </c>
    </row>
    <row r="207" s="2" customFormat="1" ht="21.75" customHeight="1">
      <c r="A207" s="39"/>
      <c r="B207" s="40"/>
      <c r="C207" s="228" t="s">
        <v>292</v>
      </c>
      <c r="D207" s="228" t="s">
        <v>196</v>
      </c>
      <c r="E207" s="229" t="s">
        <v>293</v>
      </c>
      <c r="F207" s="230" t="s">
        <v>294</v>
      </c>
      <c r="G207" s="231" t="s">
        <v>295</v>
      </c>
      <c r="H207" s="232">
        <v>1</v>
      </c>
      <c r="I207" s="233"/>
      <c r="J207" s="234">
        <f>ROUND(I207*H207,2)</f>
        <v>0</v>
      </c>
      <c r="K207" s="230" t="s">
        <v>296</v>
      </c>
      <c r="L207" s="45"/>
      <c r="M207" s="235" t="s">
        <v>1</v>
      </c>
      <c r="N207" s="236" t="s">
        <v>40</v>
      </c>
      <c r="O207" s="92"/>
      <c r="P207" s="237">
        <f>O207*H207</f>
        <v>0</v>
      </c>
      <c r="Q207" s="237">
        <v>0</v>
      </c>
      <c r="R207" s="237">
        <f>Q207*H207</f>
        <v>0</v>
      </c>
      <c r="S207" s="237">
        <v>0</v>
      </c>
      <c r="T207" s="238">
        <f>S207*H207</f>
        <v>0</v>
      </c>
      <c r="U207" s="39"/>
      <c r="V207" s="39"/>
      <c r="W207" s="39"/>
      <c r="X207" s="39"/>
      <c r="Y207" s="39"/>
      <c r="Z207" s="39"/>
      <c r="AA207" s="39"/>
      <c r="AB207" s="39"/>
      <c r="AC207" s="39"/>
      <c r="AD207" s="39"/>
      <c r="AE207" s="39"/>
      <c r="AR207" s="239" t="s">
        <v>201</v>
      </c>
      <c r="AT207" s="239" t="s">
        <v>196</v>
      </c>
      <c r="AU207" s="239" t="s">
        <v>84</v>
      </c>
      <c r="AY207" s="18" t="s">
        <v>194</v>
      </c>
      <c r="BE207" s="240">
        <f>IF(N207="základní",J207,0)</f>
        <v>0</v>
      </c>
      <c r="BF207" s="240">
        <f>IF(N207="snížená",J207,0)</f>
        <v>0</v>
      </c>
      <c r="BG207" s="240">
        <f>IF(N207="zákl. přenesená",J207,0)</f>
        <v>0</v>
      </c>
      <c r="BH207" s="240">
        <f>IF(N207="sníž. přenesená",J207,0)</f>
        <v>0</v>
      </c>
      <c r="BI207" s="240">
        <f>IF(N207="nulová",J207,0)</f>
        <v>0</v>
      </c>
      <c r="BJ207" s="18" t="s">
        <v>82</v>
      </c>
      <c r="BK207" s="240">
        <f>ROUND(I207*H207,2)</f>
        <v>0</v>
      </c>
      <c r="BL207" s="18" t="s">
        <v>201</v>
      </c>
      <c r="BM207" s="239" t="s">
        <v>297</v>
      </c>
    </row>
    <row r="208" s="2" customFormat="1" ht="24.15" customHeight="1">
      <c r="A208" s="39"/>
      <c r="B208" s="40"/>
      <c r="C208" s="228" t="s">
        <v>298</v>
      </c>
      <c r="D208" s="228" t="s">
        <v>196</v>
      </c>
      <c r="E208" s="229" t="s">
        <v>299</v>
      </c>
      <c r="F208" s="230" t="s">
        <v>300</v>
      </c>
      <c r="G208" s="231" t="s">
        <v>301</v>
      </c>
      <c r="H208" s="232">
        <v>1.5</v>
      </c>
      <c r="I208" s="233"/>
      <c r="J208" s="234">
        <f>ROUND(I208*H208,2)</f>
        <v>0</v>
      </c>
      <c r="K208" s="230" t="s">
        <v>200</v>
      </c>
      <c r="L208" s="45"/>
      <c r="M208" s="235" t="s">
        <v>1</v>
      </c>
      <c r="N208" s="236" t="s">
        <v>40</v>
      </c>
      <c r="O208" s="92"/>
      <c r="P208" s="237">
        <f>O208*H208</f>
        <v>0</v>
      </c>
      <c r="Q208" s="237">
        <v>0.00079456000000000004</v>
      </c>
      <c r="R208" s="237">
        <f>Q208*H208</f>
        <v>0.00119184</v>
      </c>
      <c r="S208" s="237">
        <v>1.0000000000000001E-05</v>
      </c>
      <c r="T208" s="238">
        <f>S208*H208</f>
        <v>1.5000000000000002E-05</v>
      </c>
      <c r="U208" s="39"/>
      <c r="V208" s="39"/>
      <c r="W208" s="39"/>
      <c r="X208" s="39"/>
      <c r="Y208" s="39"/>
      <c r="Z208" s="39"/>
      <c r="AA208" s="39"/>
      <c r="AB208" s="39"/>
      <c r="AC208" s="39"/>
      <c r="AD208" s="39"/>
      <c r="AE208" s="39"/>
      <c r="AR208" s="239" t="s">
        <v>201</v>
      </c>
      <c r="AT208" s="239" t="s">
        <v>196</v>
      </c>
      <c r="AU208" s="239" t="s">
        <v>84</v>
      </c>
      <c r="AY208" s="18" t="s">
        <v>194</v>
      </c>
      <c r="BE208" s="240">
        <f>IF(N208="základní",J208,0)</f>
        <v>0</v>
      </c>
      <c r="BF208" s="240">
        <f>IF(N208="snížená",J208,0)</f>
        <v>0</v>
      </c>
      <c r="BG208" s="240">
        <f>IF(N208="zákl. přenesená",J208,0)</f>
        <v>0</v>
      </c>
      <c r="BH208" s="240">
        <f>IF(N208="sníž. přenesená",J208,0)</f>
        <v>0</v>
      </c>
      <c r="BI208" s="240">
        <f>IF(N208="nulová",J208,0)</f>
        <v>0</v>
      </c>
      <c r="BJ208" s="18" t="s">
        <v>82</v>
      </c>
      <c r="BK208" s="240">
        <f>ROUND(I208*H208,2)</f>
        <v>0</v>
      </c>
      <c r="BL208" s="18" t="s">
        <v>201</v>
      </c>
      <c r="BM208" s="239" t="s">
        <v>302</v>
      </c>
    </row>
    <row r="209" s="14" customFormat="1">
      <c r="A209" s="14"/>
      <c r="B209" s="252"/>
      <c r="C209" s="253"/>
      <c r="D209" s="243" t="s">
        <v>203</v>
      </c>
      <c r="E209" s="254" t="s">
        <v>1</v>
      </c>
      <c r="F209" s="255" t="s">
        <v>303</v>
      </c>
      <c r="G209" s="253"/>
      <c r="H209" s="256">
        <v>1.5</v>
      </c>
      <c r="I209" s="257"/>
      <c r="J209" s="253"/>
      <c r="K209" s="253"/>
      <c r="L209" s="258"/>
      <c r="M209" s="259"/>
      <c r="N209" s="260"/>
      <c r="O209" s="260"/>
      <c r="P209" s="260"/>
      <c r="Q209" s="260"/>
      <c r="R209" s="260"/>
      <c r="S209" s="260"/>
      <c r="T209" s="261"/>
      <c r="U209" s="14"/>
      <c r="V209" s="14"/>
      <c r="W209" s="14"/>
      <c r="X209" s="14"/>
      <c r="Y209" s="14"/>
      <c r="Z209" s="14"/>
      <c r="AA209" s="14"/>
      <c r="AB209" s="14"/>
      <c r="AC209" s="14"/>
      <c r="AD209" s="14"/>
      <c r="AE209" s="14"/>
      <c r="AT209" s="262" t="s">
        <v>203</v>
      </c>
      <c r="AU209" s="262" t="s">
        <v>84</v>
      </c>
      <c r="AV209" s="14" t="s">
        <v>84</v>
      </c>
      <c r="AW209" s="14" t="s">
        <v>32</v>
      </c>
      <c r="AX209" s="14" t="s">
        <v>82</v>
      </c>
      <c r="AY209" s="262" t="s">
        <v>194</v>
      </c>
    </row>
    <row r="210" s="2" customFormat="1" ht="24.15" customHeight="1">
      <c r="A210" s="39"/>
      <c r="B210" s="40"/>
      <c r="C210" s="228" t="s">
        <v>304</v>
      </c>
      <c r="D210" s="228" t="s">
        <v>196</v>
      </c>
      <c r="E210" s="229" t="s">
        <v>305</v>
      </c>
      <c r="F210" s="230" t="s">
        <v>306</v>
      </c>
      <c r="G210" s="231" t="s">
        <v>199</v>
      </c>
      <c r="H210" s="232">
        <v>0.189</v>
      </c>
      <c r="I210" s="233"/>
      <c r="J210" s="234">
        <f>ROUND(I210*H210,2)</f>
        <v>0</v>
      </c>
      <c r="K210" s="230" t="s">
        <v>200</v>
      </c>
      <c r="L210" s="45"/>
      <c r="M210" s="235" t="s">
        <v>1</v>
      </c>
      <c r="N210" s="236" t="s">
        <v>40</v>
      </c>
      <c r="O210" s="92"/>
      <c r="P210" s="237">
        <f>O210*H210</f>
        <v>0</v>
      </c>
      <c r="Q210" s="237">
        <v>0.97743999999999998</v>
      </c>
      <c r="R210" s="237">
        <f>Q210*H210</f>
        <v>0.18473616000000001</v>
      </c>
      <c r="S210" s="237">
        <v>0</v>
      </c>
      <c r="T210" s="238">
        <f>S210*H210</f>
        <v>0</v>
      </c>
      <c r="U210" s="39"/>
      <c r="V210" s="39"/>
      <c r="W210" s="39"/>
      <c r="X210" s="39"/>
      <c r="Y210" s="39"/>
      <c r="Z210" s="39"/>
      <c r="AA210" s="39"/>
      <c r="AB210" s="39"/>
      <c r="AC210" s="39"/>
      <c r="AD210" s="39"/>
      <c r="AE210" s="39"/>
      <c r="AR210" s="239" t="s">
        <v>201</v>
      </c>
      <c r="AT210" s="239" t="s">
        <v>196</v>
      </c>
      <c r="AU210" s="239" t="s">
        <v>84</v>
      </c>
      <c r="AY210" s="18" t="s">
        <v>194</v>
      </c>
      <c r="BE210" s="240">
        <f>IF(N210="základní",J210,0)</f>
        <v>0</v>
      </c>
      <c r="BF210" s="240">
        <f>IF(N210="snížená",J210,0)</f>
        <v>0</v>
      </c>
      <c r="BG210" s="240">
        <f>IF(N210="zákl. přenesená",J210,0)</f>
        <v>0</v>
      </c>
      <c r="BH210" s="240">
        <f>IF(N210="sníž. přenesená",J210,0)</f>
        <v>0</v>
      </c>
      <c r="BI210" s="240">
        <f>IF(N210="nulová",J210,0)</f>
        <v>0</v>
      </c>
      <c r="BJ210" s="18" t="s">
        <v>82</v>
      </c>
      <c r="BK210" s="240">
        <f>ROUND(I210*H210,2)</f>
        <v>0</v>
      </c>
      <c r="BL210" s="18" t="s">
        <v>201</v>
      </c>
      <c r="BM210" s="239" t="s">
        <v>307</v>
      </c>
    </row>
    <row r="211" s="13" customFormat="1">
      <c r="A211" s="13"/>
      <c r="B211" s="241"/>
      <c r="C211" s="242"/>
      <c r="D211" s="243" t="s">
        <v>203</v>
      </c>
      <c r="E211" s="244" t="s">
        <v>1</v>
      </c>
      <c r="F211" s="245" t="s">
        <v>254</v>
      </c>
      <c r="G211" s="242"/>
      <c r="H211" s="244" t="s">
        <v>1</v>
      </c>
      <c r="I211" s="246"/>
      <c r="J211" s="242"/>
      <c r="K211" s="242"/>
      <c r="L211" s="247"/>
      <c r="M211" s="248"/>
      <c r="N211" s="249"/>
      <c r="O211" s="249"/>
      <c r="P211" s="249"/>
      <c r="Q211" s="249"/>
      <c r="R211" s="249"/>
      <c r="S211" s="249"/>
      <c r="T211" s="250"/>
      <c r="U211" s="13"/>
      <c r="V211" s="13"/>
      <c r="W211" s="13"/>
      <c r="X211" s="13"/>
      <c r="Y211" s="13"/>
      <c r="Z211" s="13"/>
      <c r="AA211" s="13"/>
      <c r="AB211" s="13"/>
      <c r="AC211" s="13"/>
      <c r="AD211" s="13"/>
      <c r="AE211" s="13"/>
      <c r="AT211" s="251" t="s">
        <v>203</v>
      </c>
      <c r="AU211" s="251" t="s">
        <v>84</v>
      </c>
      <c r="AV211" s="13" t="s">
        <v>82</v>
      </c>
      <c r="AW211" s="13" t="s">
        <v>32</v>
      </c>
      <c r="AX211" s="13" t="s">
        <v>75</v>
      </c>
      <c r="AY211" s="251" t="s">
        <v>194</v>
      </c>
    </row>
    <row r="212" s="14" customFormat="1">
      <c r="A212" s="14"/>
      <c r="B212" s="252"/>
      <c r="C212" s="253"/>
      <c r="D212" s="243" t="s">
        <v>203</v>
      </c>
      <c r="E212" s="254" t="s">
        <v>1</v>
      </c>
      <c r="F212" s="255" t="s">
        <v>308</v>
      </c>
      <c r="G212" s="253"/>
      <c r="H212" s="256">
        <v>0.189</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203</v>
      </c>
      <c r="AU212" s="262" t="s">
        <v>84</v>
      </c>
      <c r="AV212" s="14" t="s">
        <v>84</v>
      </c>
      <c r="AW212" s="14" t="s">
        <v>32</v>
      </c>
      <c r="AX212" s="14" t="s">
        <v>82</v>
      </c>
      <c r="AY212" s="262" t="s">
        <v>194</v>
      </c>
    </row>
    <row r="213" s="2" customFormat="1" ht="24.15" customHeight="1">
      <c r="A213" s="39"/>
      <c r="B213" s="40"/>
      <c r="C213" s="228" t="s">
        <v>7</v>
      </c>
      <c r="D213" s="228" t="s">
        <v>196</v>
      </c>
      <c r="E213" s="229" t="s">
        <v>309</v>
      </c>
      <c r="F213" s="230" t="s">
        <v>310</v>
      </c>
      <c r="G213" s="231" t="s">
        <v>252</v>
      </c>
      <c r="H213" s="232">
        <v>50.268999999999998</v>
      </c>
      <c r="I213" s="233"/>
      <c r="J213" s="234">
        <f>ROUND(I213*H213,2)</f>
        <v>0</v>
      </c>
      <c r="K213" s="230" t="s">
        <v>200</v>
      </c>
      <c r="L213" s="45"/>
      <c r="M213" s="235" t="s">
        <v>1</v>
      </c>
      <c r="N213" s="236" t="s">
        <v>40</v>
      </c>
      <c r="O213" s="92"/>
      <c r="P213" s="237">
        <f>O213*H213</f>
        <v>0</v>
      </c>
      <c r="Q213" s="237">
        <v>0.094480999999999996</v>
      </c>
      <c r="R213" s="237">
        <f>Q213*H213</f>
        <v>4.749465389</v>
      </c>
      <c r="S213" s="237">
        <v>0</v>
      </c>
      <c r="T213" s="238">
        <f>S213*H213</f>
        <v>0</v>
      </c>
      <c r="U213" s="39"/>
      <c r="V213" s="39"/>
      <c r="W213" s="39"/>
      <c r="X213" s="39"/>
      <c r="Y213" s="39"/>
      <c r="Z213" s="39"/>
      <c r="AA213" s="39"/>
      <c r="AB213" s="39"/>
      <c r="AC213" s="39"/>
      <c r="AD213" s="39"/>
      <c r="AE213" s="39"/>
      <c r="AR213" s="239" t="s">
        <v>201</v>
      </c>
      <c r="AT213" s="239" t="s">
        <v>196</v>
      </c>
      <c r="AU213" s="239" t="s">
        <v>84</v>
      </c>
      <c r="AY213" s="18" t="s">
        <v>194</v>
      </c>
      <c r="BE213" s="240">
        <f>IF(N213="základní",J213,0)</f>
        <v>0</v>
      </c>
      <c r="BF213" s="240">
        <f>IF(N213="snížená",J213,0)</f>
        <v>0</v>
      </c>
      <c r="BG213" s="240">
        <f>IF(N213="zákl. přenesená",J213,0)</f>
        <v>0</v>
      </c>
      <c r="BH213" s="240">
        <f>IF(N213="sníž. přenesená",J213,0)</f>
        <v>0</v>
      </c>
      <c r="BI213" s="240">
        <f>IF(N213="nulová",J213,0)</f>
        <v>0</v>
      </c>
      <c r="BJ213" s="18" t="s">
        <v>82</v>
      </c>
      <c r="BK213" s="240">
        <f>ROUND(I213*H213,2)</f>
        <v>0</v>
      </c>
      <c r="BL213" s="18" t="s">
        <v>201</v>
      </c>
      <c r="BM213" s="239" t="s">
        <v>311</v>
      </c>
    </row>
    <row r="214" s="13" customFormat="1">
      <c r="A214" s="13"/>
      <c r="B214" s="241"/>
      <c r="C214" s="242"/>
      <c r="D214" s="243" t="s">
        <v>203</v>
      </c>
      <c r="E214" s="244" t="s">
        <v>1</v>
      </c>
      <c r="F214" s="245" t="s">
        <v>254</v>
      </c>
      <c r="G214" s="242"/>
      <c r="H214" s="244" t="s">
        <v>1</v>
      </c>
      <c r="I214" s="246"/>
      <c r="J214" s="242"/>
      <c r="K214" s="242"/>
      <c r="L214" s="247"/>
      <c r="M214" s="248"/>
      <c r="N214" s="249"/>
      <c r="O214" s="249"/>
      <c r="P214" s="249"/>
      <c r="Q214" s="249"/>
      <c r="R214" s="249"/>
      <c r="S214" s="249"/>
      <c r="T214" s="250"/>
      <c r="U214" s="13"/>
      <c r="V214" s="13"/>
      <c r="W214" s="13"/>
      <c r="X214" s="13"/>
      <c r="Y214" s="13"/>
      <c r="Z214" s="13"/>
      <c r="AA214" s="13"/>
      <c r="AB214" s="13"/>
      <c r="AC214" s="13"/>
      <c r="AD214" s="13"/>
      <c r="AE214" s="13"/>
      <c r="AT214" s="251" t="s">
        <v>203</v>
      </c>
      <c r="AU214" s="251" t="s">
        <v>84</v>
      </c>
      <c r="AV214" s="13" t="s">
        <v>82</v>
      </c>
      <c r="AW214" s="13" t="s">
        <v>32</v>
      </c>
      <c r="AX214" s="13" t="s">
        <v>75</v>
      </c>
      <c r="AY214" s="251" t="s">
        <v>194</v>
      </c>
    </row>
    <row r="215" s="14" customFormat="1">
      <c r="A215" s="14"/>
      <c r="B215" s="252"/>
      <c r="C215" s="253"/>
      <c r="D215" s="243" t="s">
        <v>203</v>
      </c>
      <c r="E215" s="254" t="s">
        <v>1</v>
      </c>
      <c r="F215" s="255" t="s">
        <v>312</v>
      </c>
      <c r="G215" s="253"/>
      <c r="H215" s="256">
        <v>18.655999999999999</v>
      </c>
      <c r="I215" s="257"/>
      <c r="J215" s="253"/>
      <c r="K215" s="253"/>
      <c r="L215" s="258"/>
      <c r="M215" s="259"/>
      <c r="N215" s="260"/>
      <c r="O215" s="260"/>
      <c r="P215" s="260"/>
      <c r="Q215" s="260"/>
      <c r="R215" s="260"/>
      <c r="S215" s="260"/>
      <c r="T215" s="261"/>
      <c r="U215" s="14"/>
      <c r="V215" s="14"/>
      <c r="W215" s="14"/>
      <c r="X215" s="14"/>
      <c r="Y215" s="14"/>
      <c r="Z215" s="14"/>
      <c r="AA215" s="14"/>
      <c r="AB215" s="14"/>
      <c r="AC215" s="14"/>
      <c r="AD215" s="14"/>
      <c r="AE215" s="14"/>
      <c r="AT215" s="262" t="s">
        <v>203</v>
      </c>
      <c r="AU215" s="262" t="s">
        <v>84</v>
      </c>
      <c r="AV215" s="14" t="s">
        <v>84</v>
      </c>
      <c r="AW215" s="14" t="s">
        <v>32</v>
      </c>
      <c r="AX215" s="14" t="s">
        <v>75</v>
      </c>
      <c r="AY215" s="262" t="s">
        <v>194</v>
      </c>
    </row>
    <row r="216" s="14" customFormat="1">
      <c r="A216" s="14"/>
      <c r="B216" s="252"/>
      <c r="C216" s="253"/>
      <c r="D216" s="243" t="s">
        <v>203</v>
      </c>
      <c r="E216" s="254" t="s">
        <v>1</v>
      </c>
      <c r="F216" s="255" t="s">
        <v>313</v>
      </c>
      <c r="G216" s="253"/>
      <c r="H216" s="256">
        <v>1.575</v>
      </c>
      <c r="I216" s="257"/>
      <c r="J216" s="253"/>
      <c r="K216" s="253"/>
      <c r="L216" s="258"/>
      <c r="M216" s="259"/>
      <c r="N216" s="260"/>
      <c r="O216" s="260"/>
      <c r="P216" s="260"/>
      <c r="Q216" s="260"/>
      <c r="R216" s="260"/>
      <c r="S216" s="260"/>
      <c r="T216" s="261"/>
      <c r="U216" s="14"/>
      <c r="V216" s="14"/>
      <c r="W216" s="14"/>
      <c r="X216" s="14"/>
      <c r="Y216" s="14"/>
      <c r="Z216" s="14"/>
      <c r="AA216" s="14"/>
      <c r="AB216" s="14"/>
      <c r="AC216" s="14"/>
      <c r="AD216" s="14"/>
      <c r="AE216" s="14"/>
      <c r="AT216" s="262" t="s">
        <v>203</v>
      </c>
      <c r="AU216" s="262" t="s">
        <v>84</v>
      </c>
      <c r="AV216" s="14" t="s">
        <v>84</v>
      </c>
      <c r="AW216" s="14" t="s">
        <v>32</v>
      </c>
      <c r="AX216" s="14" t="s">
        <v>75</v>
      </c>
      <c r="AY216" s="262" t="s">
        <v>194</v>
      </c>
    </row>
    <row r="217" s="14" customFormat="1">
      <c r="A217" s="14"/>
      <c r="B217" s="252"/>
      <c r="C217" s="253"/>
      <c r="D217" s="243" t="s">
        <v>203</v>
      </c>
      <c r="E217" s="254" t="s">
        <v>1</v>
      </c>
      <c r="F217" s="255" t="s">
        <v>314</v>
      </c>
      <c r="G217" s="253"/>
      <c r="H217" s="256">
        <v>1.5229999999999999</v>
      </c>
      <c r="I217" s="257"/>
      <c r="J217" s="253"/>
      <c r="K217" s="253"/>
      <c r="L217" s="258"/>
      <c r="M217" s="259"/>
      <c r="N217" s="260"/>
      <c r="O217" s="260"/>
      <c r="P217" s="260"/>
      <c r="Q217" s="260"/>
      <c r="R217" s="260"/>
      <c r="S217" s="260"/>
      <c r="T217" s="261"/>
      <c r="U217" s="14"/>
      <c r="V217" s="14"/>
      <c r="W217" s="14"/>
      <c r="X217" s="14"/>
      <c r="Y217" s="14"/>
      <c r="Z217" s="14"/>
      <c r="AA217" s="14"/>
      <c r="AB217" s="14"/>
      <c r="AC217" s="14"/>
      <c r="AD217" s="14"/>
      <c r="AE217" s="14"/>
      <c r="AT217" s="262" t="s">
        <v>203</v>
      </c>
      <c r="AU217" s="262" t="s">
        <v>84</v>
      </c>
      <c r="AV217" s="14" t="s">
        <v>84</v>
      </c>
      <c r="AW217" s="14" t="s">
        <v>32</v>
      </c>
      <c r="AX217" s="14" t="s">
        <v>75</v>
      </c>
      <c r="AY217" s="262" t="s">
        <v>194</v>
      </c>
    </row>
    <row r="218" s="14" customFormat="1">
      <c r="A218" s="14"/>
      <c r="B218" s="252"/>
      <c r="C218" s="253"/>
      <c r="D218" s="243" t="s">
        <v>203</v>
      </c>
      <c r="E218" s="254" t="s">
        <v>1</v>
      </c>
      <c r="F218" s="255" t="s">
        <v>315</v>
      </c>
      <c r="G218" s="253"/>
      <c r="H218" s="256">
        <v>17.794</v>
      </c>
      <c r="I218" s="257"/>
      <c r="J218" s="253"/>
      <c r="K218" s="253"/>
      <c r="L218" s="258"/>
      <c r="M218" s="259"/>
      <c r="N218" s="260"/>
      <c r="O218" s="260"/>
      <c r="P218" s="260"/>
      <c r="Q218" s="260"/>
      <c r="R218" s="260"/>
      <c r="S218" s="260"/>
      <c r="T218" s="261"/>
      <c r="U218" s="14"/>
      <c r="V218" s="14"/>
      <c r="W218" s="14"/>
      <c r="X218" s="14"/>
      <c r="Y218" s="14"/>
      <c r="Z218" s="14"/>
      <c r="AA218" s="14"/>
      <c r="AB218" s="14"/>
      <c r="AC218" s="14"/>
      <c r="AD218" s="14"/>
      <c r="AE218" s="14"/>
      <c r="AT218" s="262" t="s">
        <v>203</v>
      </c>
      <c r="AU218" s="262" t="s">
        <v>84</v>
      </c>
      <c r="AV218" s="14" t="s">
        <v>84</v>
      </c>
      <c r="AW218" s="14" t="s">
        <v>32</v>
      </c>
      <c r="AX218" s="14" t="s">
        <v>75</v>
      </c>
      <c r="AY218" s="262" t="s">
        <v>194</v>
      </c>
    </row>
    <row r="219" s="14" customFormat="1">
      <c r="A219" s="14"/>
      <c r="B219" s="252"/>
      <c r="C219" s="253"/>
      <c r="D219" s="243" t="s">
        <v>203</v>
      </c>
      <c r="E219" s="254" t="s">
        <v>1</v>
      </c>
      <c r="F219" s="255" t="s">
        <v>316</v>
      </c>
      <c r="G219" s="253"/>
      <c r="H219" s="256">
        <v>10.721</v>
      </c>
      <c r="I219" s="257"/>
      <c r="J219" s="253"/>
      <c r="K219" s="253"/>
      <c r="L219" s="258"/>
      <c r="M219" s="259"/>
      <c r="N219" s="260"/>
      <c r="O219" s="260"/>
      <c r="P219" s="260"/>
      <c r="Q219" s="260"/>
      <c r="R219" s="260"/>
      <c r="S219" s="260"/>
      <c r="T219" s="261"/>
      <c r="U219" s="14"/>
      <c r="V219" s="14"/>
      <c r="W219" s="14"/>
      <c r="X219" s="14"/>
      <c r="Y219" s="14"/>
      <c r="Z219" s="14"/>
      <c r="AA219" s="14"/>
      <c r="AB219" s="14"/>
      <c r="AC219" s="14"/>
      <c r="AD219" s="14"/>
      <c r="AE219" s="14"/>
      <c r="AT219" s="262" t="s">
        <v>203</v>
      </c>
      <c r="AU219" s="262" t="s">
        <v>84</v>
      </c>
      <c r="AV219" s="14" t="s">
        <v>84</v>
      </c>
      <c r="AW219" s="14" t="s">
        <v>32</v>
      </c>
      <c r="AX219" s="14" t="s">
        <v>75</v>
      </c>
      <c r="AY219" s="262" t="s">
        <v>194</v>
      </c>
    </row>
    <row r="220" s="16" customFormat="1">
      <c r="A220" s="16"/>
      <c r="B220" s="274"/>
      <c r="C220" s="275"/>
      <c r="D220" s="243" t="s">
        <v>203</v>
      </c>
      <c r="E220" s="276" t="s">
        <v>317</v>
      </c>
      <c r="F220" s="277" t="s">
        <v>214</v>
      </c>
      <c r="G220" s="275"/>
      <c r="H220" s="278">
        <v>50.268999999999998</v>
      </c>
      <c r="I220" s="279"/>
      <c r="J220" s="275"/>
      <c r="K220" s="275"/>
      <c r="L220" s="280"/>
      <c r="M220" s="281"/>
      <c r="N220" s="282"/>
      <c r="O220" s="282"/>
      <c r="P220" s="282"/>
      <c r="Q220" s="282"/>
      <c r="R220" s="282"/>
      <c r="S220" s="282"/>
      <c r="T220" s="283"/>
      <c r="U220" s="16"/>
      <c r="V220" s="16"/>
      <c r="W220" s="16"/>
      <c r="X220" s="16"/>
      <c r="Y220" s="16"/>
      <c r="Z220" s="16"/>
      <c r="AA220" s="16"/>
      <c r="AB220" s="16"/>
      <c r="AC220" s="16"/>
      <c r="AD220" s="16"/>
      <c r="AE220" s="16"/>
      <c r="AT220" s="284" t="s">
        <v>203</v>
      </c>
      <c r="AU220" s="284" t="s">
        <v>84</v>
      </c>
      <c r="AV220" s="16" t="s">
        <v>201</v>
      </c>
      <c r="AW220" s="16" t="s">
        <v>32</v>
      </c>
      <c r="AX220" s="16" t="s">
        <v>82</v>
      </c>
      <c r="AY220" s="284" t="s">
        <v>194</v>
      </c>
    </row>
    <row r="221" s="2" customFormat="1" ht="24.15" customHeight="1">
      <c r="A221" s="39"/>
      <c r="B221" s="40"/>
      <c r="C221" s="228" t="s">
        <v>318</v>
      </c>
      <c r="D221" s="228" t="s">
        <v>196</v>
      </c>
      <c r="E221" s="229" t="s">
        <v>319</v>
      </c>
      <c r="F221" s="230" t="s">
        <v>320</v>
      </c>
      <c r="G221" s="231" t="s">
        <v>252</v>
      </c>
      <c r="H221" s="232">
        <v>23.678000000000001</v>
      </c>
      <c r="I221" s="233"/>
      <c r="J221" s="234">
        <f>ROUND(I221*H221,2)</f>
        <v>0</v>
      </c>
      <c r="K221" s="230" t="s">
        <v>200</v>
      </c>
      <c r="L221" s="45"/>
      <c r="M221" s="235" t="s">
        <v>1</v>
      </c>
      <c r="N221" s="236" t="s">
        <v>40</v>
      </c>
      <c r="O221" s="92"/>
      <c r="P221" s="237">
        <f>O221*H221</f>
        <v>0</v>
      </c>
      <c r="Q221" s="237">
        <v>0.044339999999999997</v>
      </c>
      <c r="R221" s="237">
        <f>Q221*H221</f>
        <v>1.0498825199999999</v>
      </c>
      <c r="S221" s="237">
        <v>0</v>
      </c>
      <c r="T221" s="238">
        <f>S221*H221</f>
        <v>0</v>
      </c>
      <c r="U221" s="39"/>
      <c r="V221" s="39"/>
      <c r="W221" s="39"/>
      <c r="X221" s="39"/>
      <c r="Y221" s="39"/>
      <c r="Z221" s="39"/>
      <c r="AA221" s="39"/>
      <c r="AB221" s="39"/>
      <c r="AC221" s="39"/>
      <c r="AD221" s="39"/>
      <c r="AE221" s="39"/>
      <c r="AR221" s="239" t="s">
        <v>201</v>
      </c>
      <c r="AT221" s="239" t="s">
        <v>196</v>
      </c>
      <c r="AU221" s="239" t="s">
        <v>84</v>
      </c>
      <c r="AY221" s="18" t="s">
        <v>194</v>
      </c>
      <c r="BE221" s="240">
        <f>IF(N221="základní",J221,0)</f>
        <v>0</v>
      </c>
      <c r="BF221" s="240">
        <f>IF(N221="snížená",J221,0)</f>
        <v>0</v>
      </c>
      <c r="BG221" s="240">
        <f>IF(N221="zákl. přenesená",J221,0)</f>
        <v>0</v>
      </c>
      <c r="BH221" s="240">
        <f>IF(N221="sníž. přenesená",J221,0)</f>
        <v>0</v>
      </c>
      <c r="BI221" s="240">
        <f>IF(N221="nulová",J221,0)</f>
        <v>0</v>
      </c>
      <c r="BJ221" s="18" t="s">
        <v>82</v>
      </c>
      <c r="BK221" s="240">
        <f>ROUND(I221*H221,2)</f>
        <v>0</v>
      </c>
      <c r="BL221" s="18" t="s">
        <v>201</v>
      </c>
      <c r="BM221" s="239" t="s">
        <v>321</v>
      </c>
    </row>
    <row r="222" s="13" customFormat="1">
      <c r="A222" s="13"/>
      <c r="B222" s="241"/>
      <c r="C222" s="242"/>
      <c r="D222" s="243" t="s">
        <v>203</v>
      </c>
      <c r="E222" s="244" t="s">
        <v>1</v>
      </c>
      <c r="F222" s="245" t="s">
        <v>322</v>
      </c>
      <c r="G222" s="242"/>
      <c r="H222" s="244" t="s">
        <v>1</v>
      </c>
      <c r="I222" s="246"/>
      <c r="J222" s="242"/>
      <c r="K222" s="242"/>
      <c r="L222" s="247"/>
      <c r="M222" s="248"/>
      <c r="N222" s="249"/>
      <c r="O222" s="249"/>
      <c r="P222" s="249"/>
      <c r="Q222" s="249"/>
      <c r="R222" s="249"/>
      <c r="S222" s="249"/>
      <c r="T222" s="250"/>
      <c r="U222" s="13"/>
      <c r="V222" s="13"/>
      <c r="W222" s="13"/>
      <c r="X222" s="13"/>
      <c r="Y222" s="13"/>
      <c r="Z222" s="13"/>
      <c r="AA222" s="13"/>
      <c r="AB222" s="13"/>
      <c r="AC222" s="13"/>
      <c r="AD222" s="13"/>
      <c r="AE222" s="13"/>
      <c r="AT222" s="251" t="s">
        <v>203</v>
      </c>
      <c r="AU222" s="251" t="s">
        <v>84</v>
      </c>
      <c r="AV222" s="13" t="s">
        <v>82</v>
      </c>
      <c r="AW222" s="13" t="s">
        <v>32</v>
      </c>
      <c r="AX222" s="13" t="s">
        <v>75</v>
      </c>
      <c r="AY222" s="251" t="s">
        <v>194</v>
      </c>
    </row>
    <row r="223" s="14" customFormat="1">
      <c r="A223" s="14"/>
      <c r="B223" s="252"/>
      <c r="C223" s="253"/>
      <c r="D223" s="243" t="s">
        <v>203</v>
      </c>
      <c r="E223" s="254" t="s">
        <v>1</v>
      </c>
      <c r="F223" s="255" t="s">
        <v>323</v>
      </c>
      <c r="G223" s="253"/>
      <c r="H223" s="256">
        <v>2.4849999999999999</v>
      </c>
      <c r="I223" s="257"/>
      <c r="J223" s="253"/>
      <c r="K223" s="253"/>
      <c r="L223" s="258"/>
      <c r="M223" s="259"/>
      <c r="N223" s="260"/>
      <c r="O223" s="260"/>
      <c r="P223" s="260"/>
      <c r="Q223" s="260"/>
      <c r="R223" s="260"/>
      <c r="S223" s="260"/>
      <c r="T223" s="261"/>
      <c r="U223" s="14"/>
      <c r="V223" s="14"/>
      <c r="W223" s="14"/>
      <c r="X223" s="14"/>
      <c r="Y223" s="14"/>
      <c r="Z223" s="14"/>
      <c r="AA223" s="14"/>
      <c r="AB223" s="14"/>
      <c r="AC223" s="14"/>
      <c r="AD223" s="14"/>
      <c r="AE223" s="14"/>
      <c r="AT223" s="262" t="s">
        <v>203</v>
      </c>
      <c r="AU223" s="262" t="s">
        <v>84</v>
      </c>
      <c r="AV223" s="14" t="s">
        <v>84</v>
      </c>
      <c r="AW223" s="14" t="s">
        <v>32</v>
      </c>
      <c r="AX223" s="14" t="s">
        <v>75</v>
      </c>
      <c r="AY223" s="262" t="s">
        <v>194</v>
      </c>
    </row>
    <row r="224" s="14" customFormat="1">
      <c r="A224" s="14"/>
      <c r="B224" s="252"/>
      <c r="C224" s="253"/>
      <c r="D224" s="243" t="s">
        <v>203</v>
      </c>
      <c r="E224" s="254" t="s">
        <v>1</v>
      </c>
      <c r="F224" s="255" t="s">
        <v>324</v>
      </c>
      <c r="G224" s="253"/>
      <c r="H224" s="256">
        <v>5.7930000000000001</v>
      </c>
      <c r="I224" s="257"/>
      <c r="J224" s="253"/>
      <c r="K224" s="253"/>
      <c r="L224" s="258"/>
      <c r="M224" s="259"/>
      <c r="N224" s="260"/>
      <c r="O224" s="260"/>
      <c r="P224" s="260"/>
      <c r="Q224" s="260"/>
      <c r="R224" s="260"/>
      <c r="S224" s="260"/>
      <c r="T224" s="261"/>
      <c r="U224" s="14"/>
      <c r="V224" s="14"/>
      <c r="W224" s="14"/>
      <c r="X224" s="14"/>
      <c r="Y224" s="14"/>
      <c r="Z224" s="14"/>
      <c r="AA224" s="14"/>
      <c r="AB224" s="14"/>
      <c r="AC224" s="14"/>
      <c r="AD224" s="14"/>
      <c r="AE224" s="14"/>
      <c r="AT224" s="262" t="s">
        <v>203</v>
      </c>
      <c r="AU224" s="262" t="s">
        <v>84</v>
      </c>
      <c r="AV224" s="14" t="s">
        <v>84</v>
      </c>
      <c r="AW224" s="14" t="s">
        <v>32</v>
      </c>
      <c r="AX224" s="14" t="s">
        <v>75</v>
      </c>
      <c r="AY224" s="262" t="s">
        <v>194</v>
      </c>
    </row>
    <row r="225" s="14" customFormat="1">
      <c r="A225" s="14"/>
      <c r="B225" s="252"/>
      <c r="C225" s="253"/>
      <c r="D225" s="243" t="s">
        <v>203</v>
      </c>
      <c r="E225" s="254" t="s">
        <v>1</v>
      </c>
      <c r="F225" s="255" t="s">
        <v>325</v>
      </c>
      <c r="G225" s="253"/>
      <c r="H225" s="256">
        <v>6.2300000000000004</v>
      </c>
      <c r="I225" s="257"/>
      <c r="J225" s="253"/>
      <c r="K225" s="253"/>
      <c r="L225" s="258"/>
      <c r="M225" s="259"/>
      <c r="N225" s="260"/>
      <c r="O225" s="260"/>
      <c r="P225" s="260"/>
      <c r="Q225" s="260"/>
      <c r="R225" s="260"/>
      <c r="S225" s="260"/>
      <c r="T225" s="261"/>
      <c r="U225" s="14"/>
      <c r="V225" s="14"/>
      <c r="W225" s="14"/>
      <c r="X225" s="14"/>
      <c r="Y225" s="14"/>
      <c r="Z225" s="14"/>
      <c r="AA225" s="14"/>
      <c r="AB225" s="14"/>
      <c r="AC225" s="14"/>
      <c r="AD225" s="14"/>
      <c r="AE225" s="14"/>
      <c r="AT225" s="262" t="s">
        <v>203</v>
      </c>
      <c r="AU225" s="262" t="s">
        <v>84</v>
      </c>
      <c r="AV225" s="14" t="s">
        <v>84</v>
      </c>
      <c r="AW225" s="14" t="s">
        <v>32</v>
      </c>
      <c r="AX225" s="14" t="s">
        <v>75</v>
      </c>
      <c r="AY225" s="262" t="s">
        <v>194</v>
      </c>
    </row>
    <row r="226" s="14" customFormat="1">
      <c r="A226" s="14"/>
      <c r="B226" s="252"/>
      <c r="C226" s="253"/>
      <c r="D226" s="243" t="s">
        <v>203</v>
      </c>
      <c r="E226" s="254" t="s">
        <v>1</v>
      </c>
      <c r="F226" s="255" t="s">
        <v>326</v>
      </c>
      <c r="G226" s="253"/>
      <c r="H226" s="256">
        <v>5.8499999999999996</v>
      </c>
      <c r="I226" s="257"/>
      <c r="J226" s="253"/>
      <c r="K226" s="253"/>
      <c r="L226" s="258"/>
      <c r="M226" s="259"/>
      <c r="N226" s="260"/>
      <c r="O226" s="260"/>
      <c r="P226" s="260"/>
      <c r="Q226" s="260"/>
      <c r="R226" s="260"/>
      <c r="S226" s="260"/>
      <c r="T226" s="261"/>
      <c r="U226" s="14"/>
      <c r="V226" s="14"/>
      <c r="W226" s="14"/>
      <c r="X226" s="14"/>
      <c r="Y226" s="14"/>
      <c r="Z226" s="14"/>
      <c r="AA226" s="14"/>
      <c r="AB226" s="14"/>
      <c r="AC226" s="14"/>
      <c r="AD226" s="14"/>
      <c r="AE226" s="14"/>
      <c r="AT226" s="262" t="s">
        <v>203</v>
      </c>
      <c r="AU226" s="262" t="s">
        <v>84</v>
      </c>
      <c r="AV226" s="14" t="s">
        <v>84</v>
      </c>
      <c r="AW226" s="14" t="s">
        <v>32</v>
      </c>
      <c r="AX226" s="14" t="s">
        <v>75</v>
      </c>
      <c r="AY226" s="262" t="s">
        <v>194</v>
      </c>
    </row>
    <row r="227" s="14" customFormat="1">
      <c r="A227" s="14"/>
      <c r="B227" s="252"/>
      <c r="C227" s="253"/>
      <c r="D227" s="243" t="s">
        <v>203</v>
      </c>
      <c r="E227" s="254" t="s">
        <v>1</v>
      </c>
      <c r="F227" s="255" t="s">
        <v>327</v>
      </c>
      <c r="G227" s="253"/>
      <c r="H227" s="256">
        <v>1.5</v>
      </c>
      <c r="I227" s="257"/>
      <c r="J227" s="253"/>
      <c r="K227" s="253"/>
      <c r="L227" s="258"/>
      <c r="M227" s="259"/>
      <c r="N227" s="260"/>
      <c r="O227" s="260"/>
      <c r="P227" s="260"/>
      <c r="Q227" s="260"/>
      <c r="R227" s="260"/>
      <c r="S227" s="260"/>
      <c r="T227" s="261"/>
      <c r="U227" s="14"/>
      <c r="V227" s="14"/>
      <c r="W227" s="14"/>
      <c r="X227" s="14"/>
      <c r="Y227" s="14"/>
      <c r="Z227" s="14"/>
      <c r="AA227" s="14"/>
      <c r="AB227" s="14"/>
      <c r="AC227" s="14"/>
      <c r="AD227" s="14"/>
      <c r="AE227" s="14"/>
      <c r="AT227" s="262" t="s">
        <v>203</v>
      </c>
      <c r="AU227" s="262" t="s">
        <v>84</v>
      </c>
      <c r="AV227" s="14" t="s">
        <v>84</v>
      </c>
      <c r="AW227" s="14" t="s">
        <v>32</v>
      </c>
      <c r="AX227" s="14" t="s">
        <v>75</v>
      </c>
      <c r="AY227" s="262" t="s">
        <v>194</v>
      </c>
    </row>
    <row r="228" s="14" customFormat="1">
      <c r="A228" s="14"/>
      <c r="B228" s="252"/>
      <c r="C228" s="253"/>
      <c r="D228" s="243" t="s">
        <v>203</v>
      </c>
      <c r="E228" s="254" t="s">
        <v>1</v>
      </c>
      <c r="F228" s="255" t="s">
        <v>328</v>
      </c>
      <c r="G228" s="253"/>
      <c r="H228" s="256">
        <v>1.8200000000000001</v>
      </c>
      <c r="I228" s="257"/>
      <c r="J228" s="253"/>
      <c r="K228" s="253"/>
      <c r="L228" s="258"/>
      <c r="M228" s="259"/>
      <c r="N228" s="260"/>
      <c r="O228" s="260"/>
      <c r="P228" s="260"/>
      <c r="Q228" s="260"/>
      <c r="R228" s="260"/>
      <c r="S228" s="260"/>
      <c r="T228" s="261"/>
      <c r="U228" s="14"/>
      <c r="V228" s="14"/>
      <c r="W228" s="14"/>
      <c r="X228" s="14"/>
      <c r="Y228" s="14"/>
      <c r="Z228" s="14"/>
      <c r="AA228" s="14"/>
      <c r="AB228" s="14"/>
      <c r="AC228" s="14"/>
      <c r="AD228" s="14"/>
      <c r="AE228" s="14"/>
      <c r="AT228" s="262" t="s">
        <v>203</v>
      </c>
      <c r="AU228" s="262" t="s">
        <v>84</v>
      </c>
      <c r="AV228" s="14" t="s">
        <v>84</v>
      </c>
      <c r="AW228" s="14" t="s">
        <v>32</v>
      </c>
      <c r="AX228" s="14" t="s">
        <v>75</v>
      </c>
      <c r="AY228" s="262" t="s">
        <v>194</v>
      </c>
    </row>
    <row r="229" s="16" customFormat="1">
      <c r="A229" s="16"/>
      <c r="B229" s="274"/>
      <c r="C229" s="275"/>
      <c r="D229" s="243" t="s">
        <v>203</v>
      </c>
      <c r="E229" s="276" t="s">
        <v>329</v>
      </c>
      <c r="F229" s="277" t="s">
        <v>214</v>
      </c>
      <c r="G229" s="275"/>
      <c r="H229" s="278">
        <v>23.678000000000001</v>
      </c>
      <c r="I229" s="279"/>
      <c r="J229" s="275"/>
      <c r="K229" s="275"/>
      <c r="L229" s="280"/>
      <c r="M229" s="281"/>
      <c r="N229" s="282"/>
      <c r="O229" s="282"/>
      <c r="P229" s="282"/>
      <c r="Q229" s="282"/>
      <c r="R229" s="282"/>
      <c r="S229" s="282"/>
      <c r="T229" s="283"/>
      <c r="U229" s="16"/>
      <c r="V229" s="16"/>
      <c r="W229" s="16"/>
      <c r="X229" s="16"/>
      <c r="Y229" s="16"/>
      <c r="Z229" s="16"/>
      <c r="AA229" s="16"/>
      <c r="AB229" s="16"/>
      <c r="AC229" s="16"/>
      <c r="AD229" s="16"/>
      <c r="AE229" s="16"/>
      <c r="AT229" s="284" t="s">
        <v>203</v>
      </c>
      <c r="AU229" s="284" t="s">
        <v>84</v>
      </c>
      <c r="AV229" s="16" t="s">
        <v>201</v>
      </c>
      <c r="AW229" s="16" t="s">
        <v>32</v>
      </c>
      <c r="AX229" s="16" t="s">
        <v>82</v>
      </c>
      <c r="AY229" s="284" t="s">
        <v>194</v>
      </c>
    </row>
    <row r="230" s="12" customFormat="1" ht="22.8" customHeight="1">
      <c r="A230" s="12"/>
      <c r="B230" s="212"/>
      <c r="C230" s="213"/>
      <c r="D230" s="214" t="s">
        <v>74</v>
      </c>
      <c r="E230" s="226" t="s">
        <v>229</v>
      </c>
      <c r="F230" s="226" t="s">
        <v>330</v>
      </c>
      <c r="G230" s="213"/>
      <c r="H230" s="213"/>
      <c r="I230" s="216"/>
      <c r="J230" s="227">
        <f>BK230</f>
        <v>0</v>
      </c>
      <c r="K230" s="213"/>
      <c r="L230" s="218"/>
      <c r="M230" s="219"/>
      <c r="N230" s="220"/>
      <c r="O230" s="220"/>
      <c r="P230" s="221">
        <f>SUM(P231:P343)</f>
        <v>0</v>
      </c>
      <c r="Q230" s="220"/>
      <c r="R230" s="221">
        <f>SUM(R231:R343)</f>
        <v>103.1822158961522</v>
      </c>
      <c r="S230" s="220"/>
      <c r="T230" s="222">
        <f>SUM(T231:T343)</f>
        <v>0</v>
      </c>
      <c r="U230" s="12"/>
      <c r="V230" s="12"/>
      <c r="W230" s="12"/>
      <c r="X230" s="12"/>
      <c r="Y230" s="12"/>
      <c r="Z230" s="12"/>
      <c r="AA230" s="12"/>
      <c r="AB230" s="12"/>
      <c r="AC230" s="12"/>
      <c r="AD230" s="12"/>
      <c r="AE230" s="12"/>
      <c r="AR230" s="223" t="s">
        <v>82</v>
      </c>
      <c r="AT230" s="224" t="s">
        <v>74</v>
      </c>
      <c r="AU230" s="224" t="s">
        <v>82</v>
      </c>
      <c r="AY230" s="223" t="s">
        <v>194</v>
      </c>
      <c r="BK230" s="225">
        <f>SUM(BK231:BK343)</f>
        <v>0</v>
      </c>
    </row>
    <row r="231" s="2" customFormat="1" ht="24.15" customHeight="1">
      <c r="A231" s="39"/>
      <c r="B231" s="40"/>
      <c r="C231" s="228" t="s">
        <v>331</v>
      </c>
      <c r="D231" s="228" t="s">
        <v>196</v>
      </c>
      <c r="E231" s="229" t="s">
        <v>332</v>
      </c>
      <c r="F231" s="230" t="s">
        <v>333</v>
      </c>
      <c r="G231" s="231" t="s">
        <v>252</v>
      </c>
      <c r="H231" s="232">
        <v>23.678000000000001</v>
      </c>
      <c r="I231" s="233"/>
      <c r="J231" s="234">
        <f>ROUND(I231*H231,2)</f>
        <v>0</v>
      </c>
      <c r="K231" s="230" t="s">
        <v>200</v>
      </c>
      <c r="L231" s="45"/>
      <c r="M231" s="235" t="s">
        <v>1</v>
      </c>
      <c r="N231" s="236" t="s">
        <v>40</v>
      </c>
      <c r="O231" s="92"/>
      <c r="P231" s="237">
        <f>O231*H231</f>
        <v>0</v>
      </c>
      <c r="Q231" s="237">
        <v>0.0043839999999999999</v>
      </c>
      <c r="R231" s="237">
        <f>Q231*H231</f>
        <v>0.103804352</v>
      </c>
      <c r="S231" s="237">
        <v>0</v>
      </c>
      <c r="T231" s="238">
        <f>S231*H231</f>
        <v>0</v>
      </c>
      <c r="U231" s="39"/>
      <c r="V231" s="39"/>
      <c r="W231" s="39"/>
      <c r="X231" s="39"/>
      <c r="Y231" s="39"/>
      <c r="Z231" s="39"/>
      <c r="AA231" s="39"/>
      <c r="AB231" s="39"/>
      <c r="AC231" s="39"/>
      <c r="AD231" s="39"/>
      <c r="AE231" s="39"/>
      <c r="AR231" s="239" t="s">
        <v>201</v>
      </c>
      <c r="AT231" s="239" t="s">
        <v>196</v>
      </c>
      <c r="AU231" s="239" t="s">
        <v>84</v>
      </c>
      <c r="AY231" s="18" t="s">
        <v>194</v>
      </c>
      <c r="BE231" s="240">
        <f>IF(N231="základní",J231,0)</f>
        <v>0</v>
      </c>
      <c r="BF231" s="240">
        <f>IF(N231="snížená",J231,0)</f>
        <v>0</v>
      </c>
      <c r="BG231" s="240">
        <f>IF(N231="zákl. přenesená",J231,0)</f>
        <v>0</v>
      </c>
      <c r="BH231" s="240">
        <f>IF(N231="sníž. přenesená",J231,0)</f>
        <v>0</v>
      </c>
      <c r="BI231" s="240">
        <f>IF(N231="nulová",J231,0)</f>
        <v>0</v>
      </c>
      <c r="BJ231" s="18" t="s">
        <v>82</v>
      </c>
      <c r="BK231" s="240">
        <f>ROUND(I231*H231,2)</f>
        <v>0</v>
      </c>
      <c r="BL231" s="18" t="s">
        <v>201</v>
      </c>
      <c r="BM231" s="239" t="s">
        <v>334</v>
      </c>
    </row>
    <row r="232" s="13" customFormat="1">
      <c r="A232" s="13"/>
      <c r="B232" s="241"/>
      <c r="C232" s="242"/>
      <c r="D232" s="243" t="s">
        <v>203</v>
      </c>
      <c r="E232" s="244" t="s">
        <v>1</v>
      </c>
      <c r="F232" s="245" t="s">
        <v>322</v>
      </c>
      <c r="G232" s="242"/>
      <c r="H232" s="244" t="s">
        <v>1</v>
      </c>
      <c r="I232" s="246"/>
      <c r="J232" s="242"/>
      <c r="K232" s="242"/>
      <c r="L232" s="247"/>
      <c r="M232" s="248"/>
      <c r="N232" s="249"/>
      <c r="O232" s="249"/>
      <c r="P232" s="249"/>
      <c r="Q232" s="249"/>
      <c r="R232" s="249"/>
      <c r="S232" s="249"/>
      <c r="T232" s="250"/>
      <c r="U232" s="13"/>
      <c r="V232" s="13"/>
      <c r="W232" s="13"/>
      <c r="X232" s="13"/>
      <c r="Y232" s="13"/>
      <c r="Z232" s="13"/>
      <c r="AA232" s="13"/>
      <c r="AB232" s="13"/>
      <c r="AC232" s="13"/>
      <c r="AD232" s="13"/>
      <c r="AE232" s="13"/>
      <c r="AT232" s="251" t="s">
        <v>203</v>
      </c>
      <c r="AU232" s="251" t="s">
        <v>84</v>
      </c>
      <c r="AV232" s="13" t="s">
        <v>82</v>
      </c>
      <c r="AW232" s="13" t="s">
        <v>32</v>
      </c>
      <c r="AX232" s="13" t="s">
        <v>75</v>
      </c>
      <c r="AY232" s="251" t="s">
        <v>194</v>
      </c>
    </row>
    <row r="233" s="14" customFormat="1">
      <c r="A233" s="14"/>
      <c r="B233" s="252"/>
      <c r="C233" s="253"/>
      <c r="D233" s="243" t="s">
        <v>203</v>
      </c>
      <c r="E233" s="254" t="s">
        <v>1</v>
      </c>
      <c r="F233" s="255" t="s">
        <v>323</v>
      </c>
      <c r="G233" s="253"/>
      <c r="H233" s="256">
        <v>2.4849999999999999</v>
      </c>
      <c r="I233" s="257"/>
      <c r="J233" s="253"/>
      <c r="K233" s="253"/>
      <c r="L233" s="258"/>
      <c r="M233" s="259"/>
      <c r="N233" s="260"/>
      <c r="O233" s="260"/>
      <c r="P233" s="260"/>
      <c r="Q233" s="260"/>
      <c r="R233" s="260"/>
      <c r="S233" s="260"/>
      <c r="T233" s="261"/>
      <c r="U233" s="14"/>
      <c r="V233" s="14"/>
      <c r="W233" s="14"/>
      <c r="X233" s="14"/>
      <c r="Y233" s="14"/>
      <c r="Z233" s="14"/>
      <c r="AA233" s="14"/>
      <c r="AB233" s="14"/>
      <c r="AC233" s="14"/>
      <c r="AD233" s="14"/>
      <c r="AE233" s="14"/>
      <c r="AT233" s="262" t="s">
        <v>203</v>
      </c>
      <c r="AU233" s="262" t="s">
        <v>84</v>
      </c>
      <c r="AV233" s="14" t="s">
        <v>84</v>
      </c>
      <c r="AW233" s="14" t="s">
        <v>32</v>
      </c>
      <c r="AX233" s="14" t="s">
        <v>75</v>
      </c>
      <c r="AY233" s="262" t="s">
        <v>194</v>
      </c>
    </row>
    <row r="234" s="14" customFormat="1">
      <c r="A234" s="14"/>
      <c r="B234" s="252"/>
      <c r="C234" s="253"/>
      <c r="D234" s="243" t="s">
        <v>203</v>
      </c>
      <c r="E234" s="254" t="s">
        <v>1</v>
      </c>
      <c r="F234" s="255" t="s">
        <v>324</v>
      </c>
      <c r="G234" s="253"/>
      <c r="H234" s="256">
        <v>5.7930000000000001</v>
      </c>
      <c r="I234" s="257"/>
      <c r="J234" s="253"/>
      <c r="K234" s="253"/>
      <c r="L234" s="258"/>
      <c r="M234" s="259"/>
      <c r="N234" s="260"/>
      <c r="O234" s="260"/>
      <c r="P234" s="260"/>
      <c r="Q234" s="260"/>
      <c r="R234" s="260"/>
      <c r="S234" s="260"/>
      <c r="T234" s="261"/>
      <c r="U234" s="14"/>
      <c r="V234" s="14"/>
      <c r="W234" s="14"/>
      <c r="X234" s="14"/>
      <c r="Y234" s="14"/>
      <c r="Z234" s="14"/>
      <c r="AA234" s="14"/>
      <c r="AB234" s="14"/>
      <c r="AC234" s="14"/>
      <c r="AD234" s="14"/>
      <c r="AE234" s="14"/>
      <c r="AT234" s="262" t="s">
        <v>203</v>
      </c>
      <c r="AU234" s="262" t="s">
        <v>84</v>
      </c>
      <c r="AV234" s="14" t="s">
        <v>84</v>
      </c>
      <c r="AW234" s="14" t="s">
        <v>32</v>
      </c>
      <c r="AX234" s="14" t="s">
        <v>75</v>
      </c>
      <c r="AY234" s="262" t="s">
        <v>194</v>
      </c>
    </row>
    <row r="235" s="14" customFormat="1">
      <c r="A235" s="14"/>
      <c r="B235" s="252"/>
      <c r="C235" s="253"/>
      <c r="D235" s="243" t="s">
        <v>203</v>
      </c>
      <c r="E235" s="254" t="s">
        <v>1</v>
      </c>
      <c r="F235" s="255" t="s">
        <v>325</v>
      </c>
      <c r="G235" s="253"/>
      <c r="H235" s="256">
        <v>6.2300000000000004</v>
      </c>
      <c r="I235" s="257"/>
      <c r="J235" s="253"/>
      <c r="K235" s="253"/>
      <c r="L235" s="258"/>
      <c r="M235" s="259"/>
      <c r="N235" s="260"/>
      <c r="O235" s="260"/>
      <c r="P235" s="260"/>
      <c r="Q235" s="260"/>
      <c r="R235" s="260"/>
      <c r="S235" s="260"/>
      <c r="T235" s="261"/>
      <c r="U235" s="14"/>
      <c r="V235" s="14"/>
      <c r="W235" s="14"/>
      <c r="X235" s="14"/>
      <c r="Y235" s="14"/>
      <c r="Z235" s="14"/>
      <c r="AA235" s="14"/>
      <c r="AB235" s="14"/>
      <c r="AC235" s="14"/>
      <c r="AD235" s="14"/>
      <c r="AE235" s="14"/>
      <c r="AT235" s="262" t="s">
        <v>203</v>
      </c>
      <c r="AU235" s="262" t="s">
        <v>84</v>
      </c>
      <c r="AV235" s="14" t="s">
        <v>84</v>
      </c>
      <c r="AW235" s="14" t="s">
        <v>32</v>
      </c>
      <c r="AX235" s="14" t="s">
        <v>75</v>
      </c>
      <c r="AY235" s="262" t="s">
        <v>194</v>
      </c>
    </row>
    <row r="236" s="14" customFormat="1">
      <c r="A236" s="14"/>
      <c r="B236" s="252"/>
      <c r="C236" s="253"/>
      <c r="D236" s="243" t="s">
        <v>203</v>
      </c>
      <c r="E236" s="254" t="s">
        <v>1</v>
      </c>
      <c r="F236" s="255" t="s">
        <v>326</v>
      </c>
      <c r="G236" s="253"/>
      <c r="H236" s="256">
        <v>5.8499999999999996</v>
      </c>
      <c r="I236" s="257"/>
      <c r="J236" s="253"/>
      <c r="K236" s="253"/>
      <c r="L236" s="258"/>
      <c r="M236" s="259"/>
      <c r="N236" s="260"/>
      <c r="O236" s="260"/>
      <c r="P236" s="260"/>
      <c r="Q236" s="260"/>
      <c r="R236" s="260"/>
      <c r="S236" s="260"/>
      <c r="T236" s="261"/>
      <c r="U236" s="14"/>
      <c r="V236" s="14"/>
      <c r="W236" s="14"/>
      <c r="X236" s="14"/>
      <c r="Y236" s="14"/>
      <c r="Z236" s="14"/>
      <c r="AA236" s="14"/>
      <c r="AB236" s="14"/>
      <c r="AC236" s="14"/>
      <c r="AD236" s="14"/>
      <c r="AE236" s="14"/>
      <c r="AT236" s="262" t="s">
        <v>203</v>
      </c>
      <c r="AU236" s="262" t="s">
        <v>84</v>
      </c>
      <c r="AV236" s="14" t="s">
        <v>84</v>
      </c>
      <c r="AW236" s="14" t="s">
        <v>32</v>
      </c>
      <c r="AX236" s="14" t="s">
        <v>75</v>
      </c>
      <c r="AY236" s="262" t="s">
        <v>194</v>
      </c>
    </row>
    <row r="237" s="14" customFormat="1">
      <c r="A237" s="14"/>
      <c r="B237" s="252"/>
      <c r="C237" s="253"/>
      <c r="D237" s="243" t="s">
        <v>203</v>
      </c>
      <c r="E237" s="254" t="s">
        <v>1</v>
      </c>
      <c r="F237" s="255" t="s">
        <v>327</v>
      </c>
      <c r="G237" s="253"/>
      <c r="H237" s="256">
        <v>1.5</v>
      </c>
      <c r="I237" s="257"/>
      <c r="J237" s="253"/>
      <c r="K237" s="253"/>
      <c r="L237" s="258"/>
      <c r="M237" s="259"/>
      <c r="N237" s="260"/>
      <c r="O237" s="260"/>
      <c r="P237" s="260"/>
      <c r="Q237" s="260"/>
      <c r="R237" s="260"/>
      <c r="S237" s="260"/>
      <c r="T237" s="261"/>
      <c r="U237" s="14"/>
      <c r="V237" s="14"/>
      <c r="W237" s="14"/>
      <c r="X237" s="14"/>
      <c r="Y237" s="14"/>
      <c r="Z237" s="14"/>
      <c r="AA237" s="14"/>
      <c r="AB237" s="14"/>
      <c r="AC237" s="14"/>
      <c r="AD237" s="14"/>
      <c r="AE237" s="14"/>
      <c r="AT237" s="262" t="s">
        <v>203</v>
      </c>
      <c r="AU237" s="262" t="s">
        <v>84</v>
      </c>
      <c r="AV237" s="14" t="s">
        <v>84</v>
      </c>
      <c r="AW237" s="14" t="s">
        <v>32</v>
      </c>
      <c r="AX237" s="14" t="s">
        <v>75</v>
      </c>
      <c r="AY237" s="262" t="s">
        <v>194</v>
      </c>
    </row>
    <row r="238" s="14" customFormat="1">
      <c r="A238" s="14"/>
      <c r="B238" s="252"/>
      <c r="C238" s="253"/>
      <c r="D238" s="243" t="s">
        <v>203</v>
      </c>
      <c r="E238" s="254" t="s">
        <v>1</v>
      </c>
      <c r="F238" s="255" t="s">
        <v>328</v>
      </c>
      <c r="G238" s="253"/>
      <c r="H238" s="256">
        <v>1.8200000000000001</v>
      </c>
      <c r="I238" s="257"/>
      <c r="J238" s="253"/>
      <c r="K238" s="253"/>
      <c r="L238" s="258"/>
      <c r="M238" s="259"/>
      <c r="N238" s="260"/>
      <c r="O238" s="260"/>
      <c r="P238" s="260"/>
      <c r="Q238" s="260"/>
      <c r="R238" s="260"/>
      <c r="S238" s="260"/>
      <c r="T238" s="261"/>
      <c r="U238" s="14"/>
      <c r="V238" s="14"/>
      <c r="W238" s="14"/>
      <c r="X238" s="14"/>
      <c r="Y238" s="14"/>
      <c r="Z238" s="14"/>
      <c r="AA238" s="14"/>
      <c r="AB238" s="14"/>
      <c r="AC238" s="14"/>
      <c r="AD238" s="14"/>
      <c r="AE238" s="14"/>
      <c r="AT238" s="262" t="s">
        <v>203</v>
      </c>
      <c r="AU238" s="262" t="s">
        <v>84</v>
      </c>
      <c r="AV238" s="14" t="s">
        <v>84</v>
      </c>
      <c r="AW238" s="14" t="s">
        <v>32</v>
      </c>
      <c r="AX238" s="14" t="s">
        <v>75</v>
      </c>
      <c r="AY238" s="262" t="s">
        <v>194</v>
      </c>
    </row>
    <row r="239" s="16" customFormat="1">
      <c r="A239" s="16"/>
      <c r="B239" s="274"/>
      <c r="C239" s="275"/>
      <c r="D239" s="243" t="s">
        <v>203</v>
      </c>
      <c r="E239" s="276" t="s">
        <v>1</v>
      </c>
      <c r="F239" s="277" t="s">
        <v>214</v>
      </c>
      <c r="G239" s="275"/>
      <c r="H239" s="278">
        <v>23.678000000000001</v>
      </c>
      <c r="I239" s="279"/>
      <c r="J239" s="275"/>
      <c r="K239" s="275"/>
      <c r="L239" s="280"/>
      <c r="M239" s="281"/>
      <c r="N239" s="282"/>
      <c r="O239" s="282"/>
      <c r="P239" s="282"/>
      <c r="Q239" s="282"/>
      <c r="R239" s="282"/>
      <c r="S239" s="282"/>
      <c r="T239" s="283"/>
      <c r="U239" s="16"/>
      <c r="V239" s="16"/>
      <c r="W239" s="16"/>
      <c r="X239" s="16"/>
      <c r="Y239" s="16"/>
      <c r="Z239" s="16"/>
      <c r="AA239" s="16"/>
      <c r="AB239" s="16"/>
      <c r="AC239" s="16"/>
      <c r="AD239" s="16"/>
      <c r="AE239" s="16"/>
      <c r="AT239" s="284" t="s">
        <v>203</v>
      </c>
      <c r="AU239" s="284" t="s">
        <v>84</v>
      </c>
      <c r="AV239" s="16" t="s">
        <v>201</v>
      </c>
      <c r="AW239" s="16" t="s">
        <v>32</v>
      </c>
      <c r="AX239" s="16" t="s">
        <v>82</v>
      </c>
      <c r="AY239" s="284" t="s">
        <v>194</v>
      </c>
    </row>
    <row r="240" s="2" customFormat="1" ht="24.15" customHeight="1">
      <c r="A240" s="39"/>
      <c r="B240" s="40"/>
      <c r="C240" s="228" t="s">
        <v>335</v>
      </c>
      <c r="D240" s="228" t="s">
        <v>196</v>
      </c>
      <c r="E240" s="229" t="s">
        <v>336</v>
      </c>
      <c r="F240" s="230" t="s">
        <v>337</v>
      </c>
      <c r="G240" s="231" t="s">
        <v>252</v>
      </c>
      <c r="H240" s="232">
        <v>9.2750000000000004</v>
      </c>
      <c r="I240" s="233"/>
      <c r="J240" s="234">
        <f>ROUND(I240*H240,2)</f>
        <v>0</v>
      </c>
      <c r="K240" s="230" t="s">
        <v>200</v>
      </c>
      <c r="L240" s="45"/>
      <c r="M240" s="235" t="s">
        <v>1</v>
      </c>
      <c r="N240" s="236" t="s">
        <v>40</v>
      </c>
      <c r="O240" s="92"/>
      <c r="P240" s="237">
        <f>O240*H240</f>
        <v>0</v>
      </c>
      <c r="Q240" s="237">
        <v>0.0040000000000000001</v>
      </c>
      <c r="R240" s="237">
        <f>Q240*H240</f>
        <v>0.037100000000000001</v>
      </c>
      <c r="S240" s="237">
        <v>0</v>
      </c>
      <c r="T240" s="238">
        <f>S240*H240</f>
        <v>0</v>
      </c>
      <c r="U240" s="39"/>
      <c r="V240" s="39"/>
      <c r="W240" s="39"/>
      <c r="X240" s="39"/>
      <c r="Y240" s="39"/>
      <c r="Z240" s="39"/>
      <c r="AA240" s="39"/>
      <c r="AB240" s="39"/>
      <c r="AC240" s="39"/>
      <c r="AD240" s="39"/>
      <c r="AE240" s="39"/>
      <c r="AR240" s="239" t="s">
        <v>201</v>
      </c>
      <c r="AT240" s="239" t="s">
        <v>196</v>
      </c>
      <c r="AU240" s="239" t="s">
        <v>84</v>
      </c>
      <c r="AY240" s="18" t="s">
        <v>194</v>
      </c>
      <c r="BE240" s="240">
        <f>IF(N240="základní",J240,0)</f>
        <v>0</v>
      </c>
      <c r="BF240" s="240">
        <f>IF(N240="snížená",J240,0)</f>
        <v>0</v>
      </c>
      <c r="BG240" s="240">
        <f>IF(N240="zákl. přenesená",J240,0)</f>
        <v>0</v>
      </c>
      <c r="BH240" s="240">
        <f>IF(N240="sníž. přenesená",J240,0)</f>
        <v>0</v>
      </c>
      <c r="BI240" s="240">
        <f>IF(N240="nulová",J240,0)</f>
        <v>0</v>
      </c>
      <c r="BJ240" s="18" t="s">
        <v>82</v>
      </c>
      <c r="BK240" s="240">
        <f>ROUND(I240*H240,2)</f>
        <v>0</v>
      </c>
      <c r="BL240" s="18" t="s">
        <v>201</v>
      </c>
      <c r="BM240" s="239" t="s">
        <v>338</v>
      </c>
    </row>
    <row r="241" s="13" customFormat="1">
      <c r="A241" s="13"/>
      <c r="B241" s="241"/>
      <c r="C241" s="242"/>
      <c r="D241" s="243" t="s">
        <v>203</v>
      </c>
      <c r="E241" s="244" t="s">
        <v>1</v>
      </c>
      <c r="F241" s="245" t="s">
        <v>322</v>
      </c>
      <c r="G241" s="242"/>
      <c r="H241" s="244" t="s">
        <v>1</v>
      </c>
      <c r="I241" s="246"/>
      <c r="J241" s="242"/>
      <c r="K241" s="242"/>
      <c r="L241" s="247"/>
      <c r="M241" s="248"/>
      <c r="N241" s="249"/>
      <c r="O241" s="249"/>
      <c r="P241" s="249"/>
      <c r="Q241" s="249"/>
      <c r="R241" s="249"/>
      <c r="S241" s="249"/>
      <c r="T241" s="250"/>
      <c r="U241" s="13"/>
      <c r="V241" s="13"/>
      <c r="W241" s="13"/>
      <c r="X241" s="13"/>
      <c r="Y241" s="13"/>
      <c r="Z241" s="13"/>
      <c r="AA241" s="13"/>
      <c r="AB241" s="13"/>
      <c r="AC241" s="13"/>
      <c r="AD241" s="13"/>
      <c r="AE241" s="13"/>
      <c r="AT241" s="251" t="s">
        <v>203</v>
      </c>
      <c r="AU241" s="251" t="s">
        <v>84</v>
      </c>
      <c r="AV241" s="13" t="s">
        <v>82</v>
      </c>
      <c r="AW241" s="13" t="s">
        <v>32</v>
      </c>
      <c r="AX241" s="13" t="s">
        <v>75</v>
      </c>
      <c r="AY241" s="251" t="s">
        <v>194</v>
      </c>
    </row>
    <row r="242" s="14" customFormat="1">
      <c r="A242" s="14"/>
      <c r="B242" s="252"/>
      <c r="C242" s="253"/>
      <c r="D242" s="243" t="s">
        <v>203</v>
      </c>
      <c r="E242" s="254" t="s">
        <v>1</v>
      </c>
      <c r="F242" s="255" t="s">
        <v>339</v>
      </c>
      <c r="G242" s="253"/>
      <c r="H242" s="256">
        <v>0.99399999999999999</v>
      </c>
      <c r="I242" s="257"/>
      <c r="J242" s="253"/>
      <c r="K242" s="253"/>
      <c r="L242" s="258"/>
      <c r="M242" s="259"/>
      <c r="N242" s="260"/>
      <c r="O242" s="260"/>
      <c r="P242" s="260"/>
      <c r="Q242" s="260"/>
      <c r="R242" s="260"/>
      <c r="S242" s="260"/>
      <c r="T242" s="261"/>
      <c r="U242" s="14"/>
      <c r="V242" s="14"/>
      <c r="W242" s="14"/>
      <c r="X242" s="14"/>
      <c r="Y242" s="14"/>
      <c r="Z242" s="14"/>
      <c r="AA242" s="14"/>
      <c r="AB242" s="14"/>
      <c r="AC242" s="14"/>
      <c r="AD242" s="14"/>
      <c r="AE242" s="14"/>
      <c r="AT242" s="262" t="s">
        <v>203</v>
      </c>
      <c r="AU242" s="262" t="s">
        <v>84</v>
      </c>
      <c r="AV242" s="14" t="s">
        <v>84</v>
      </c>
      <c r="AW242" s="14" t="s">
        <v>32</v>
      </c>
      <c r="AX242" s="14" t="s">
        <v>75</v>
      </c>
      <c r="AY242" s="262" t="s">
        <v>194</v>
      </c>
    </row>
    <row r="243" s="14" customFormat="1">
      <c r="A243" s="14"/>
      <c r="B243" s="252"/>
      <c r="C243" s="253"/>
      <c r="D243" s="243" t="s">
        <v>203</v>
      </c>
      <c r="E243" s="254" t="s">
        <v>1</v>
      </c>
      <c r="F243" s="255" t="s">
        <v>340</v>
      </c>
      <c r="G243" s="253"/>
      <c r="H243" s="256">
        <v>2.3170000000000002</v>
      </c>
      <c r="I243" s="257"/>
      <c r="J243" s="253"/>
      <c r="K243" s="253"/>
      <c r="L243" s="258"/>
      <c r="M243" s="259"/>
      <c r="N243" s="260"/>
      <c r="O243" s="260"/>
      <c r="P243" s="260"/>
      <c r="Q243" s="260"/>
      <c r="R243" s="260"/>
      <c r="S243" s="260"/>
      <c r="T243" s="261"/>
      <c r="U243" s="14"/>
      <c r="V243" s="14"/>
      <c r="W243" s="14"/>
      <c r="X243" s="14"/>
      <c r="Y243" s="14"/>
      <c r="Z243" s="14"/>
      <c r="AA243" s="14"/>
      <c r="AB243" s="14"/>
      <c r="AC243" s="14"/>
      <c r="AD243" s="14"/>
      <c r="AE243" s="14"/>
      <c r="AT243" s="262" t="s">
        <v>203</v>
      </c>
      <c r="AU243" s="262" t="s">
        <v>84</v>
      </c>
      <c r="AV243" s="14" t="s">
        <v>84</v>
      </c>
      <c r="AW243" s="14" t="s">
        <v>32</v>
      </c>
      <c r="AX243" s="14" t="s">
        <v>75</v>
      </c>
      <c r="AY243" s="262" t="s">
        <v>194</v>
      </c>
    </row>
    <row r="244" s="14" customFormat="1">
      <c r="A244" s="14"/>
      <c r="B244" s="252"/>
      <c r="C244" s="253"/>
      <c r="D244" s="243" t="s">
        <v>203</v>
      </c>
      <c r="E244" s="254" t="s">
        <v>1</v>
      </c>
      <c r="F244" s="255" t="s">
        <v>341</v>
      </c>
      <c r="G244" s="253"/>
      <c r="H244" s="256">
        <v>2.492</v>
      </c>
      <c r="I244" s="257"/>
      <c r="J244" s="253"/>
      <c r="K244" s="253"/>
      <c r="L244" s="258"/>
      <c r="M244" s="259"/>
      <c r="N244" s="260"/>
      <c r="O244" s="260"/>
      <c r="P244" s="260"/>
      <c r="Q244" s="260"/>
      <c r="R244" s="260"/>
      <c r="S244" s="260"/>
      <c r="T244" s="261"/>
      <c r="U244" s="14"/>
      <c r="V244" s="14"/>
      <c r="W244" s="14"/>
      <c r="X244" s="14"/>
      <c r="Y244" s="14"/>
      <c r="Z244" s="14"/>
      <c r="AA244" s="14"/>
      <c r="AB244" s="14"/>
      <c r="AC244" s="14"/>
      <c r="AD244" s="14"/>
      <c r="AE244" s="14"/>
      <c r="AT244" s="262" t="s">
        <v>203</v>
      </c>
      <c r="AU244" s="262" t="s">
        <v>84</v>
      </c>
      <c r="AV244" s="14" t="s">
        <v>84</v>
      </c>
      <c r="AW244" s="14" t="s">
        <v>32</v>
      </c>
      <c r="AX244" s="14" t="s">
        <v>75</v>
      </c>
      <c r="AY244" s="262" t="s">
        <v>194</v>
      </c>
    </row>
    <row r="245" s="14" customFormat="1">
      <c r="A245" s="14"/>
      <c r="B245" s="252"/>
      <c r="C245" s="253"/>
      <c r="D245" s="243" t="s">
        <v>203</v>
      </c>
      <c r="E245" s="254" t="s">
        <v>1</v>
      </c>
      <c r="F245" s="255" t="s">
        <v>342</v>
      </c>
      <c r="G245" s="253"/>
      <c r="H245" s="256">
        <v>2.1840000000000002</v>
      </c>
      <c r="I245" s="257"/>
      <c r="J245" s="253"/>
      <c r="K245" s="253"/>
      <c r="L245" s="258"/>
      <c r="M245" s="259"/>
      <c r="N245" s="260"/>
      <c r="O245" s="260"/>
      <c r="P245" s="260"/>
      <c r="Q245" s="260"/>
      <c r="R245" s="260"/>
      <c r="S245" s="260"/>
      <c r="T245" s="261"/>
      <c r="U245" s="14"/>
      <c r="V245" s="14"/>
      <c r="W245" s="14"/>
      <c r="X245" s="14"/>
      <c r="Y245" s="14"/>
      <c r="Z245" s="14"/>
      <c r="AA245" s="14"/>
      <c r="AB245" s="14"/>
      <c r="AC245" s="14"/>
      <c r="AD245" s="14"/>
      <c r="AE245" s="14"/>
      <c r="AT245" s="262" t="s">
        <v>203</v>
      </c>
      <c r="AU245" s="262" t="s">
        <v>84</v>
      </c>
      <c r="AV245" s="14" t="s">
        <v>84</v>
      </c>
      <c r="AW245" s="14" t="s">
        <v>32</v>
      </c>
      <c r="AX245" s="14" t="s">
        <v>75</v>
      </c>
      <c r="AY245" s="262" t="s">
        <v>194</v>
      </c>
    </row>
    <row r="246" s="14" customFormat="1">
      <c r="A246" s="14"/>
      <c r="B246" s="252"/>
      <c r="C246" s="253"/>
      <c r="D246" s="243" t="s">
        <v>203</v>
      </c>
      <c r="E246" s="254" t="s">
        <v>1</v>
      </c>
      <c r="F246" s="255" t="s">
        <v>343</v>
      </c>
      <c r="G246" s="253"/>
      <c r="H246" s="256">
        <v>0.56000000000000005</v>
      </c>
      <c r="I246" s="257"/>
      <c r="J246" s="253"/>
      <c r="K246" s="253"/>
      <c r="L246" s="258"/>
      <c r="M246" s="259"/>
      <c r="N246" s="260"/>
      <c r="O246" s="260"/>
      <c r="P246" s="260"/>
      <c r="Q246" s="260"/>
      <c r="R246" s="260"/>
      <c r="S246" s="260"/>
      <c r="T246" s="261"/>
      <c r="U246" s="14"/>
      <c r="V246" s="14"/>
      <c r="W246" s="14"/>
      <c r="X246" s="14"/>
      <c r="Y246" s="14"/>
      <c r="Z246" s="14"/>
      <c r="AA246" s="14"/>
      <c r="AB246" s="14"/>
      <c r="AC246" s="14"/>
      <c r="AD246" s="14"/>
      <c r="AE246" s="14"/>
      <c r="AT246" s="262" t="s">
        <v>203</v>
      </c>
      <c r="AU246" s="262" t="s">
        <v>84</v>
      </c>
      <c r="AV246" s="14" t="s">
        <v>84</v>
      </c>
      <c r="AW246" s="14" t="s">
        <v>32</v>
      </c>
      <c r="AX246" s="14" t="s">
        <v>75</v>
      </c>
      <c r="AY246" s="262" t="s">
        <v>194</v>
      </c>
    </row>
    <row r="247" s="14" customFormat="1">
      <c r="A247" s="14"/>
      <c r="B247" s="252"/>
      <c r="C247" s="253"/>
      <c r="D247" s="243" t="s">
        <v>203</v>
      </c>
      <c r="E247" s="254" t="s">
        <v>1</v>
      </c>
      <c r="F247" s="255" t="s">
        <v>344</v>
      </c>
      <c r="G247" s="253"/>
      <c r="H247" s="256">
        <v>0.72799999999999998</v>
      </c>
      <c r="I247" s="257"/>
      <c r="J247" s="253"/>
      <c r="K247" s="253"/>
      <c r="L247" s="258"/>
      <c r="M247" s="259"/>
      <c r="N247" s="260"/>
      <c r="O247" s="260"/>
      <c r="P247" s="260"/>
      <c r="Q247" s="260"/>
      <c r="R247" s="260"/>
      <c r="S247" s="260"/>
      <c r="T247" s="261"/>
      <c r="U247" s="14"/>
      <c r="V247" s="14"/>
      <c r="W247" s="14"/>
      <c r="X247" s="14"/>
      <c r="Y247" s="14"/>
      <c r="Z247" s="14"/>
      <c r="AA247" s="14"/>
      <c r="AB247" s="14"/>
      <c r="AC247" s="14"/>
      <c r="AD247" s="14"/>
      <c r="AE247" s="14"/>
      <c r="AT247" s="262" t="s">
        <v>203</v>
      </c>
      <c r="AU247" s="262" t="s">
        <v>84</v>
      </c>
      <c r="AV247" s="14" t="s">
        <v>84</v>
      </c>
      <c r="AW247" s="14" t="s">
        <v>32</v>
      </c>
      <c r="AX247" s="14" t="s">
        <v>75</v>
      </c>
      <c r="AY247" s="262" t="s">
        <v>194</v>
      </c>
    </row>
    <row r="248" s="16" customFormat="1">
      <c r="A248" s="16"/>
      <c r="B248" s="274"/>
      <c r="C248" s="275"/>
      <c r="D248" s="243" t="s">
        <v>203</v>
      </c>
      <c r="E248" s="276" t="s">
        <v>1</v>
      </c>
      <c r="F248" s="277" t="s">
        <v>214</v>
      </c>
      <c r="G248" s="275"/>
      <c r="H248" s="278">
        <v>9.2750000000000004</v>
      </c>
      <c r="I248" s="279"/>
      <c r="J248" s="275"/>
      <c r="K248" s="275"/>
      <c r="L248" s="280"/>
      <c r="M248" s="281"/>
      <c r="N248" s="282"/>
      <c r="O248" s="282"/>
      <c r="P248" s="282"/>
      <c r="Q248" s="282"/>
      <c r="R248" s="282"/>
      <c r="S248" s="282"/>
      <c r="T248" s="283"/>
      <c r="U248" s="16"/>
      <c r="V248" s="16"/>
      <c r="W248" s="16"/>
      <c r="X248" s="16"/>
      <c r="Y248" s="16"/>
      <c r="Z248" s="16"/>
      <c r="AA248" s="16"/>
      <c r="AB248" s="16"/>
      <c r="AC248" s="16"/>
      <c r="AD248" s="16"/>
      <c r="AE248" s="16"/>
      <c r="AT248" s="284" t="s">
        <v>203</v>
      </c>
      <c r="AU248" s="284" t="s">
        <v>84</v>
      </c>
      <c r="AV248" s="16" t="s">
        <v>201</v>
      </c>
      <c r="AW248" s="16" t="s">
        <v>32</v>
      </c>
      <c r="AX248" s="16" t="s">
        <v>82</v>
      </c>
      <c r="AY248" s="284" t="s">
        <v>194</v>
      </c>
    </row>
    <row r="249" s="2" customFormat="1" ht="24.15" customHeight="1">
      <c r="A249" s="39"/>
      <c r="B249" s="40"/>
      <c r="C249" s="228" t="s">
        <v>345</v>
      </c>
      <c r="D249" s="228" t="s">
        <v>196</v>
      </c>
      <c r="E249" s="229" t="s">
        <v>346</v>
      </c>
      <c r="F249" s="230" t="s">
        <v>347</v>
      </c>
      <c r="G249" s="231" t="s">
        <v>252</v>
      </c>
      <c r="H249" s="232">
        <v>508.58999999999998</v>
      </c>
      <c r="I249" s="233"/>
      <c r="J249" s="234">
        <f>ROUND(I249*H249,2)</f>
        <v>0</v>
      </c>
      <c r="K249" s="230" t="s">
        <v>200</v>
      </c>
      <c r="L249" s="45"/>
      <c r="M249" s="235" t="s">
        <v>1</v>
      </c>
      <c r="N249" s="236" t="s">
        <v>40</v>
      </c>
      <c r="O249" s="92"/>
      <c r="P249" s="237">
        <f>O249*H249</f>
        <v>0</v>
      </c>
      <c r="Q249" s="237">
        <v>0.015400000000000001</v>
      </c>
      <c r="R249" s="237">
        <f>Q249*H249</f>
        <v>7.8322859999999999</v>
      </c>
      <c r="S249" s="237">
        <v>0</v>
      </c>
      <c r="T249" s="238">
        <f>S249*H249</f>
        <v>0</v>
      </c>
      <c r="U249" s="39"/>
      <c r="V249" s="39"/>
      <c r="W249" s="39"/>
      <c r="X249" s="39"/>
      <c r="Y249" s="39"/>
      <c r="Z249" s="39"/>
      <c r="AA249" s="39"/>
      <c r="AB249" s="39"/>
      <c r="AC249" s="39"/>
      <c r="AD249" s="39"/>
      <c r="AE249" s="39"/>
      <c r="AR249" s="239" t="s">
        <v>201</v>
      </c>
      <c r="AT249" s="239" t="s">
        <v>196</v>
      </c>
      <c r="AU249" s="239" t="s">
        <v>84</v>
      </c>
      <c r="AY249" s="18" t="s">
        <v>194</v>
      </c>
      <c r="BE249" s="240">
        <f>IF(N249="základní",J249,0)</f>
        <v>0</v>
      </c>
      <c r="BF249" s="240">
        <f>IF(N249="snížená",J249,0)</f>
        <v>0</v>
      </c>
      <c r="BG249" s="240">
        <f>IF(N249="zákl. přenesená",J249,0)</f>
        <v>0</v>
      </c>
      <c r="BH249" s="240">
        <f>IF(N249="sníž. přenesená",J249,0)</f>
        <v>0</v>
      </c>
      <c r="BI249" s="240">
        <f>IF(N249="nulová",J249,0)</f>
        <v>0</v>
      </c>
      <c r="BJ249" s="18" t="s">
        <v>82</v>
      </c>
      <c r="BK249" s="240">
        <f>ROUND(I249*H249,2)</f>
        <v>0</v>
      </c>
      <c r="BL249" s="18" t="s">
        <v>201</v>
      </c>
      <c r="BM249" s="239" t="s">
        <v>348</v>
      </c>
    </row>
    <row r="250" s="13" customFormat="1">
      <c r="A250" s="13"/>
      <c r="B250" s="241"/>
      <c r="C250" s="242"/>
      <c r="D250" s="243" t="s">
        <v>203</v>
      </c>
      <c r="E250" s="244" t="s">
        <v>1</v>
      </c>
      <c r="F250" s="245" t="s">
        <v>254</v>
      </c>
      <c r="G250" s="242"/>
      <c r="H250" s="244" t="s">
        <v>1</v>
      </c>
      <c r="I250" s="246"/>
      <c r="J250" s="242"/>
      <c r="K250" s="242"/>
      <c r="L250" s="247"/>
      <c r="M250" s="248"/>
      <c r="N250" s="249"/>
      <c r="O250" s="249"/>
      <c r="P250" s="249"/>
      <c r="Q250" s="249"/>
      <c r="R250" s="249"/>
      <c r="S250" s="249"/>
      <c r="T250" s="250"/>
      <c r="U250" s="13"/>
      <c r="V250" s="13"/>
      <c r="W250" s="13"/>
      <c r="X250" s="13"/>
      <c r="Y250" s="13"/>
      <c r="Z250" s="13"/>
      <c r="AA250" s="13"/>
      <c r="AB250" s="13"/>
      <c r="AC250" s="13"/>
      <c r="AD250" s="13"/>
      <c r="AE250" s="13"/>
      <c r="AT250" s="251" t="s">
        <v>203</v>
      </c>
      <c r="AU250" s="251" t="s">
        <v>84</v>
      </c>
      <c r="AV250" s="13" t="s">
        <v>82</v>
      </c>
      <c r="AW250" s="13" t="s">
        <v>32</v>
      </c>
      <c r="AX250" s="13" t="s">
        <v>75</v>
      </c>
      <c r="AY250" s="251" t="s">
        <v>194</v>
      </c>
    </row>
    <row r="251" s="13" customFormat="1">
      <c r="A251" s="13"/>
      <c r="B251" s="241"/>
      <c r="C251" s="242"/>
      <c r="D251" s="243" t="s">
        <v>203</v>
      </c>
      <c r="E251" s="244" t="s">
        <v>1</v>
      </c>
      <c r="F251" s="245" t="s">
        <v>349</v>
      </c>
      <c r="G251" s="242"/>
      <c r="H251" s="244" t="s">
        <v>1</v>
      </c>
      <c r="I251" s="246"/>
      <c r="J251" s="242"/>
      <c r="K251" s="242"/>
      <c r="L251" s="247"/>
      <c r="M251" s="248"/>
      <c r="N251" s="249"/>
      <c r="O251" s="249"/>
      <c r="P251" s="249"/>
      <c r="Q251" s="249"/>
      <c r="R251" s="249"/>
      <c r="S251" s="249"/>
      <c r="T251" s="250"/>
      <c r="U251" s="13"/>
      <c r="V251" s="13"/>
      <c r="W251" s="13"/>
      <c r="X251" s="13"/>
      <c r="Y251" s="13"/>
      <c r="Z251" s="13"/>
      <c r="AA251" s="13"/>
      <c r="AB251" s="13"/>
      <c r="AC251" s="13"/>
      <c r="AD251" s="13"/>
      <c r="AE251" s="13"/>
      <c r="AT251" s="251" t="s">
        <v>203</v>
      </c>
      <c r="AU251" s="251" t="s">
        <v>84</v>
      </c>
      <c r="AV251" s="13" t="s">
        <v>82</v>
      </c>
      <c r="AW251" s="13" t="s">
        <v>32</v>
      </c>
      <c r="AX251" s="13" t="s">
        <v>75</v>
      </c>
      <c r="AY251" s="251" t="s">
        <v>194</v>
      </c>
    </row>
    <row r="252" s="14" customFormat="1">
      <c r="A252" s="14"/>
      <c r="B252" s="252"/>
      <c r="C252" s="253"/>
      <c r="D252" s="243" t="s">
        <v>203</v>
      </c>
      <c r="E252" s="254" t="s">
        <v>1</v>
      </c>
      <c r="F252" s="255" t="s">
        <v>350</v>
      </c>
      <c r="G252" s="253"/>
      <c r="H252" s="256">
        <v>20.870000000000001</v>
      </c>
      <c r="I252" s="257"/>
      <c r="J252" s="253"/>
      <c r="K252" s="253"/>
      <c r="L252" s="258"/>
      <c r="M252" s="259"/>
      <c r="N252" s="260"/>
      <c r="O252" s="260"/>
      <c r="P252" s="260"/>
      <c r="Q252" s="260"/>
      <c r="R252" s="260"/>
      <c r="S252" s="260"/>
      <c r="T252" s="261"/>
      <c r="U252" s="14"/>
      <c r="V252" s="14"/>
      <c r="W252" s="14"/>
      <c r="X252" s="14"/>
      <c r="Y252" s="14"/>
      <c r="Z252" s="14"/>
      <c r="AA252" s="14"/>
      <c r="AB252" s="14"/>
      <c r="AC252" s="14"/>
      <c r="AD252" s="14"/>
      <c r="AE252" s="14"/>
      <c r="AT252" s="262" t="s">
        <v>203</v>
      </c>
      <c r="AU252" s="262" t="s">
        <v>84</v>
      </c>
      <c r="AV252" s="14" t="s">
        <v>84</v>
      </c>
      <c r="AW252" s="14" t="s">
        <v>32</v>
      </c>
      <c r="AX252" s="14" t="s">
        <v>75</v>
      </c>
      <c r="AY252" s="262" t="s">
        <v>194</v>
      </c>
    </row>
    <row r="253" s="14" customFormat="1">
      <c r="A253" s="14"/>
      <c r="B253" s="252"/>
      <c r="C253" s="253"/>
      <c r="D253" s="243" t="s">
        <v>203</v>
      </c>
      <c r="E253" s="254" t="s">
        <v>1</v>
      </c>
      <c r="F253" s="255" t="s">
        <v>351</v>
      </c>
      <c r="G253" s="253"/>
      <c r="H253" s="256">
        <v>22.785</v>
      </c>
      <c r="I253" s="257"/>
      <c r="J253" s="253"/>
      <c r="K253" s="253"/>
      <c r="L253" s="258"/>
      <c r="M253" s="259"/>
      <c r="N253" s="260"/>
      <c r="O253" s="260"/>
      <c r="P253" s="260"/>
      <c r="Q253" s="260"/>
      <c r="R253" s="260"/>
      <c r="S253" s="260"/>
      <c r="T253" s="261"/>
      <c r="U253" s="14"/>
      <c r="V253" s="14"/>
      <c r="W253" s="14"/>
      <c r="X253" s="14"/>
      <c r="Y253" s="14"/>
      <c r="Z253" s="14"/>
      <c r="AA253" s="14"/>
      <c r="AB253" s="14"/>
      <c r="AC253" s="14"/>
      <c r="AD253" s="14"/>
      <c r="AE253" s="14"/>
      <c r="AT253" s="262" t="s">
        <v>203</v>
      </c>
      <c r="AU253" s="262" t="s">
        <v>84</v>
      </c>
      <c r="AV253" s="14" t="s">
        <v>84</v>
      </c>
      <c r="AW253" s="14" t="s">
        <v>32</v>
      </c>
      <c r="AX253" s="14" t="s">
        <v>75</v>
      </c>
      <c r="AY253" s="262" t="s">
        <v>194</v>
      </c>
    </row>
    <row r="254" s="14" customFormat="1">
      <c r="A254" s="14"/>
      <c r="B254" s="252"/>
      <c r="C254" s="253"/>
      <c r="D254" s="243" t="s">
        <v>203</v>
      </c>
      <c r="E254" s="254" t="s">
        <v>1</v>
      </c>
      <c r="F254" s="255" t="s">
        <v>352</v>
      </c>
      <c r="G254" s="253"/>
      <c r="H254" s="256">
        <v>43.68</v>
      </c>
      <c r="I254" s="257"/>
      <c r="J254" s="253"/>
      <c r="K254" s="253"/>
      <c r="L254" s="258"/>
      <c r="M254" s="259"/>
      <c r="N254" s="260"/>
      <c r="O254" s="260"/>
      <c r="P254" s="260"/>
      <c r="Q254" s="260"/>
      <c r="R254" s="260"/>
      <c r="S254" s="260"/>
      <c r="T254" s="261"/>
      <c r="U254" s="14"/>
      <c r="V254" s="14"/>
      <c r="W254" s="14"/>
      <c r="X254" s="14"/>
      <c r="Y254" s="14"/>
      <c r="Z254" s="14"/>
      <c r="AA254" s="14"/>
      <c r="AB254" s="14"/>
      <c r="AC254" s="14"/>
      <c r="AD254" s="14"/>
      <c r="AE254" s="14"/>
      <c r="AT254" s="262" t="s">
        <v>203</v>
      </c>
      <c r="AU254" s="262" t="s">
        <v>84</v>
      </c>
      <c r="AV254" s="14" t="s">
        <v>84</v>
      </c>
      <c r="AW254" s="14" t="s">
        <v>32</v>
      </c>
      <c r="AX254" s="14" t="s">
        <v>75</v>
      </c>
      <c r="AY254" s="262" t="s">
        <v>194</v>
      </c>
    </row>
    <row r="255" s="14" customFormat="1">
      <c r="A255" s="14"/>
      <c r="B255" s="252"/>
      <c r="C255" s="253"/>
      <c r="D255" s="243" t="s">
        <v>203</v>
      </c>
      <c r="E255" s="254" t="s">
        <v>1</v>
      </c>
      <c r="F255" s="255" t="s">
        <v>353</v>
      </c>
      <c r="G255" s="253"/>
      <c r="H255" s="256">
        <v>22.050000000000001</v>
      </c>
      <c r="I255" s="257"/>
      <c r="J255" s="253"/>
      <c r="K255" s="253"/>
      <c r="L255" s="258"/>
      <c r="M255" s="259"/>
      <c r="N255" s="260"/>
      <c r="O255" s="260"/>
      <c r="P255" s="260"/>
      <c r="Q255" s="260"/>
      <c r="R255" s="260"/>
      <c r="S255" s="260"/>
      <c r="T255" s="261"/>
      <c r="U255" s="14"/>
      <c r="V255" s="14"/>
      <c r="W255" s="14"/>
      <c r="X255" s="14"/>
      <c r="Y255" s="14"/>
      <c r="Z255" s="14"/>
      <c r="AA255" s="14"/>
      <c r="AB255" s="14"/>
      <c r="AC255" s="14"/>
      <c r="AD255" s="14"/>
      <c r="AE255" s="14"/>
      <c r="AT255" s="262" t="s">
        <v>203</v>
      </c>
      <c r="AU255" s="262" t="s">
        <v>84</v>
      </c>
      <c r="AV255" s="14" t="s">
        <v>84</v>
      </c>
      <c r="AW255" s="14" t="s">
        <v>32</v>
      </c>
      <c r="AX255" s="14" t="s">
        <v>75</v>
      </c>
      <c r="AY255" s="262" t="s">
        <v>194</v>
      </c>
    </row>
    <row r="256" s="14" customFormat="1">
      <c r="A256" s="14"/>
      <c r="B256" s="252"/>
      <c r="C256" s="253"/>
      <c r="D256" s="243" t="s">
        <v>203</v>
      </c>
      <c r="E256" s="254" t="s">
        <v>1</v>
      </c>
      <c r="F256" s="255" t="s">
        <v>354</v>
      </c>
      <c r="G256" s="253"/>
      <c r="H256" s="256">
        <v>7.3499999999999996</v>
      </c>
      <c r="I256" s="257"/>
      <c r="J256" s="253"/>
      <c r="K256" s="253"/>
      <c r="L256" s="258"/>
      <c r="M256" s="259"/>
      <c r="N256" s="260"/>
      <c r="O256" s="260"/>
      <c r="P256" s="260"/>
      <c r="Q256" s="260"/>
      <c r="R256" s="260"/>
      <c r="S256" s="260"/>
      <c r="T256" s="261"/>
      <c r="U256" s="14"/>
      <c r="V256" s="14"/>
      <c r="W256" s="14"/>
      <c r="X256" s="14"/>
      <c r="Y256" s="14"/>
      <c r="Z256" s="14"/>
      <c r="AA256" s="14"/>
      <c r="AB256" s="14"/>
      <c r="AC256" s="14"/>
      <c r="AD256" s="14"/>
      <c r="AE256" s="14"/>
      <c r="AT256" s="262" t="s">
        <v>203</v>
      </c>
      <c r="AU256" s="262" t="s">
        <v>84</v>
      </c>
      <c r="AV256" s="14" t="s">
        <v>84</v>
      </c>
      <c r="AW256" s="14" t="s">
        <v>32</v>
      </c>
      <c r="AX256" s="14" t="s">
        <v>75</v>
      </c>
      <c r="AY256" s="262" t="s">
        <v>194</v>
      </c>
    </row>
    <row r="257" s="14" customFormat="1">
      <c r="A257" s="14"/>
      <c r="B257" s="252"/>
      <c r="C257" s="253"/>
      <c r="D257" s="243" t="s">
        <v>203</v>
      </c>
      <c r="E257" s="254" t="s">
        <v>1</v>
      </c>
      <c r="F257" s="255" t="s">
        <v>355</v>
      </c>
      <c r="G257" s="253"/>
      <c r="H257" s="256">
        <v>28.209</v>
      </c>
      <c r="I257" s="257"/>
      <c r="J257" s="253"/>
      <c r="K257" s="253"/>
      <c r="L257" s="258"/>
      <c r="M257" s="259"/>
      <c r="N257" s="260"/>
      <c r="O257" s="260"/>
      <c r="P257" s="260"/>
      <c r="Q257" s="260"/>
      <c r="R257" s="260"/>
      <c r="S257" s="260"/>
      <c r="T257" s="261"/>
      <c r="U257" s="14"/>
      <c r="V257" s="14"/>
      <c r="W257" s="14"/>
      <c r="X257" s="14"/>
      <c r="Y257" s="14"/>
      <c r="Z257" s="14"/>
      <c r="AA257" s="14"/>
      <c r="AB257" s="14"/>
      <c r="AC257" s="14"/>
      <c r="AD257" s="14"/>
      <c r="AE257" s="14"/>
      <c r="AT257" s="262" t="s">
        <v>203</v>
      </c>
      <c r="AU257" s="262" t="s">
        <v>84</v>
      </c>
      <c r="AV257" s="14" t="s">
        <v>84</v>
      </c>
      <c r="AW257" s="14" t="s">
        <v>32</v>
      </c>
      <c r="AX257" s="14" t="s">
        <v>75</v>
      </c>
      <c r="AY257" s="262" t="s">
        <v>194</v>
      </c>
    </row>
    <row r="258" s="14" customFormat="1">
      <c r="A258" s="14"/>
      <c r="B258" s="252"/>
      <c r="C258" s="253"/>
      <c r="D258" s="243" t="s">
        <v>203</v>
      </c>
      <c r="E258" s="254" t="s">
        <v>1</v>
      </c>
      <c r="F258" s="255" t="s">
        <v>356</v>
      </c>
      <c r="G258" s="253"/>
      <c r="H258" s="256">
        <v>28.829999999999998</v>
      </c>
      <c r="I258" s="257"/>
      <c r="J258" s="253"/>
      <c r="K258" s="253"/>
      <c r="L258" s="258"/>
      <c r="M258" s="259"/>
      <c r="N258" s="260"/>
      <c r="O258" s="260"/>
      <c r="P258" s="260"/>
      <c r="Q258" s="260"/>
      <c r="R258" s="260"/>
      <c r="S258" s="260"/>
      <c r="T258" s="261"/>
      <c r="U258" s="14"/>
      <c r="V258" s="14"/>
      <c r="W258" s="14"/>
      <c r="X258" s="14"/>
      <c r="Y258" s="14"/>
      <c r="Z258" s="14"/>
      <c r="AA258" s="14"/>
      <c r="AB258" s="14"/>
      <c r="AC258" s="14"/>
      <c r="AD258" s="14"/>
      <c r="AE258" s="14"/>
      <c r="AT258" s="262" t="s">
        <v>203</v>
      </c>
      <c r="AU258" s="262" t="s">
        <v>84</v>
      </c>
      <c r="AV258" s="14" t="s">
        <v>84</v>
      </c>
      <c r="AW258" s="14" t="s">
        <v>32</v>
      </c>
      <c r="AX258" s="14" t="s">
        <v>75</v>
      </c>
      <c r="AY258" s="262" t="s">
        <v>194</v>
      </c>
    </row>
    <row r="259" s="14" customFormat="1">
      <c r="A259" s="14"/>
      <c r="B259" s="252"/>
      <c r="C259" s="253"/>
      <c r="D259" s="243" t="s">
        <v>203</v>
      </c>
      <c r="E259" s="254" t="s">
        <v>1</v>
      </c>
      <c r="F259" s="255" t="s">
        <v>357</v>
      </c>
      <c r="G259" s="253"/>
      <c r="H259" s="256">
        <v>60.140000000000001</v>
      </c>
      <c r="I259" s="257"/>
      <c r="J259" s="253"/>
      <c r="K259" s="253"/>
      <c r="L259" s="258"/>
      <c r="M259" s="259"/>
      <c r="N259" s="260"/>
      <c r="O259" s="260"/>
      <c r="P259" s="260"/>
      <c r="Q259" s="260"/>
      <c r="R259" s="260"/>
      <c r="S259" s="260"/>
      <c r="T259" s="261"/>
      <c r="U259" s="14"/>
      <c r="V259" s="14"/>
      <c r="W259" s="14"/>
      <c r="X259" s="14"/>
      <c r="Y259" s="14"/>
      <c r="Z259" s="14"/>
      <c r="AA259" s="14"/>
      <c r="AB259" s="14"/>
      <c r="AC259" s="14"/>
      <c r="AD259" s="14"/>
      <c r="AE259" s="14"/>
      <c r="AT259" s="262" t="s">
        <v>203</v>
      </c>
      <c r="AU259" s="262" t="s">
        <v>84</v>
      </c>
      <c r="AV259" s="14" t="s">
        <v>84</v>
      </c>
      <c r="AW259" s="14" t="s">
        <v>32</v>
      </c>
      <c r="AX259" s="14" t="s">
        <v>75</v>
      </c>
      <c r="AY259" s="262" t="s">
        <v>194</v>
      </c>
    </row>
    <row r="260" s="14" customFormat="1">
      <c r="A260" s="14"/>
      <c r="B260" s="252"/>
      <c r="C260" s="253"/>
      <c r="D260" s="243" t="s">
        <v>203</v>
      </c>
      <c r="E260" s="254" t="s">
        <v>1</v>
      </c>
      <c r="F260" s="255" t="s">
        <v>358</v>
      </c>
      <c r="G260" s="253"/>
      <c r="H260" s="256">
        <v>29.114999999999998</v>
      </c>
      <c r="I260" s="257"/>
      <c r="J260" s="253"/>
      <c r="K260" s="253"/>
      <c r="L260" s="258"/>
      <c r="M260" s="259"/>
      <c r="N260" s="260"/>
      <c r="O260" s="260"/>
      <c r="P260" s="260"/>
      <c r="Q260" s="260"/>
      <c r="R260" s="260"/>
      <c r="S260" s="260"/>
      <c r="T260" s="261"/>
      <c r="U260" s="14"/>
      <c r="V260" s="14"/>
      <c r="W260" s="14"/>
      <c r="X260" s="14"/>
      <c r="Y260" s="14"/>
      <c r="Z260" s="14"/>
      <c r="AA260" s="14"/>
      <c r="AB260" s="14"/>
      <c r="AC260" s="14"/>
      <c r="AD260" s="14"/>
      <c r="AE260" s="14"/>
      <c r="AT260" s="262" t="s">
        <v>203</v>
      </c>
      <c r="AU260" s="262" t="s">
        <v>84</v>
      </c>
      <c r="AV260" s="14" t="s">
        <v>84</v>
      </c>
      <c r="AW260" s="14" t="s">
        <v>32</v>
      </c>
      <c r="AX260" s="14" t="s">
        <v>75</v>
      </c>
      <c r="AY260" s="262" t="s">
        <v>194</v>
      </c>
    </row>
    <row r="261" s="14" customFormat="1">
      <c r="A261" s="14"/>
      <c r="B261" s="252"/>
      <c r="C261" s="253"/>
      <c r="D261" s="243" t="s">
        <v>203</v>
      </c>
      <c r="E261" s="254" t="s">
        <v>1</v>
      </c>
      <c r="F261" s="255" t="s">
        <v>359</v>
      </c>
      <c r="G261" s="253"/>
      <c r="H261" s="256">
        <v>84.700000000000003</v>
      </c>
      <c r="I261" s="257"/>
      <c r="J261" s="253"/>
      <c r="K261" s="253"/>
      <c r="L261" s="258"/>
      <c r="M261" s="259"/>
      <c r="N261" s="260"/>
      <c r="O261" s="260"/>
      <c r="P261" s="260"/>
      <c r="Q261" s="260"/>
      <c r="R261" s="260"/>
      <c r="S261" s="260"/>
      <c r="T261" s="261"/>
      <c r="U261" s="14"/>
      <c r="V261" s="14"/>
      <c r="W261" s="14"/>
      <c r="X261" s="14"/>
      <c r="Y261" s="14"/>
      <c r="Z261" s="14"/>
      <c r="AA261" s="14"/>
      <c r="AB261" s="14"/>
      <c r="AC261" s="14"/>
      <c r="AD261" s="14"/>
      <c r="AE261" s="14"/>
      <c r="AT261" s="262" t="s">
        <v>203</v>
      </c>
      <c r="AU261" s="262" t="s">
        <v>84</v>
      </c>
      <c r="AV261" s="14" t="s">
        <v>84</v>
      </c>
      <c r="AW261" s="14" t="s">
        <v>32</v>
      </c>
      <c r="AX261" s="14" t="s">
        <v>75</v>
      </c>
      <c r="AY261" s="262" t="s">
        <v>194</v>
      </c>
    </row>
    <row r="262" s="14" customFormat="1">
      <c r="A262" s="14"/>
      <c r="B262" s="252"/>
      <c r="C262" s="253"/>
      <c r="D262" s="243" t="s">
        <v>203</v>
      </c>
      <c r="E262" s="254" t="s">
        <v>1</v>
      </c>
      <c r="F262" s="255" t="s">
        <v>360</v>
      </c>
      <c r="G262" s="253"/>
      <c r="H262" s="256">
        <v>55.683</v>
      </c>
      <c r="I262" s="257"/>
      <c r="J262" s="253"/>
      <c r="K262" s="253"/>
      <c r="L262" s="258"/>
      <c r="M262" s="259"/>
      <c r="N262" s="260"/>
      <c r="O262" s="260"/>
      <c r="P262" s="260"/>
      <c r="Q262" s="260"/>
      <c r="R262" s="260"/>
      <c r="S262" s="260"/>
      <c r="T262" s="261"/>
      <c r="U262" s="14"/>
      <c r="V262" s="14"/>
      <c r="W262" s="14"/>
      <c r="X262" s="14"/>
      <c r="Y262" s="14"/>
      <c r="Z262" s="14"/>
      <c r="AA262" s="14"/>
      <c r="AB262" s="14"/>
      <c r="AC262" s="14"/>
      <c r="AD262" s="14"/>
      <c r="AE262" s="14"/>
      <c r="AT262" s="262" t="s">
        <v>203</v>
      </c>
      <c r="AU262" s="262" t="s">
        <v>84</v>
      </c>
      <c r="AV262" s="14" t="s">
        <v>84</v>
      </c>
      <c r="AW262" s="14" t="s">
        <v>32</v>
      </c>
      <c r="AX262" s="14" t="s">
        <v>75</v>
      </c>
      <c r="AY262" s="262" t="s">
        <v>194</v>
      </c>
    </row>
    <row r="263" s="14" customFormat="1">
      <c r="A263" s="14"/>
      <c r="B263" s="252"/>
      <c r="C263" s="253"/>
      <c r="D263" s="243" t="s">
        <v>203</v>
      </c>
      <c r="E263" s="254" t="s">
        <v>1</v>
      </c>
      <c r="F263" s="255" t="s">
        <v>361</v>
      </c>
      <c r="G263" s="253"/>
      <c r="H263" s="256">
        <v>7.8300000000000001</v>
      </c>
      <c r="I263" s="257"/>
      <c r="J263" s="253"/>
      <c r="K263" s="253"/>
      <c r="L263" s="258"/>
      <c r="M263" s="259"/>
      <c r="N263" s="260"/>
      <c r="O263" s="260"/>
      <c r="P263" s="260"/>
      <c r="Q263" s="260"/>
      <c r="R263" s="260"/>
      <c r="S263" s="260"/>
      <c r="T263" s="261"/>
      <c r="U263" s="14"/>
      <c r="V263" s="14"/>
      <c r="W263" s="14"/>
      <c r="X263" s="14"/>
      <c r="Y263" s="14"/>
      <c r="Z263" s="14"/>
      <c r="AA263" s="14"/>
      <c r="AB263" s="14"/>
      <c r="AC263" s="14"/>
      <c r="AD263" s="14"/>
      <c r="AE263" s="14"/>
      <c r="AT263" s="262" t="s">
        <v>203</v>
      </c>
      <c r="AU263" s="262" t="s">
        <v>84</v>
      </c>
      <c r="AV263" s="14" t="s">
        <v>84</v>
      </c>
      <c r="AW263" s="14" t="s">
        <v>32</v>
      </c>
      <c r="AX263" s="14" t="s">
        <v>75</v>
      </c>
      <c r="AY263" s="262" t="s">
        <v>194</v>
      </c>
    </row>
    <row r="264" s="14" customFormat="1">
      <c r="A264" s="14"/>
      <c r="B264" s="252"/>
      <c r="C264" s="253"/>
      <c r="D264" s="243" t="s">
        <v>203</v>
      </c>
      <c r="E264" s="254" t="s">
        <v>1</v>
      </c>
      <c r="F264" s="255" t="s">
        <v>362</v>
      </c>
      <c r="G264" s="253"/>
      <c r="H264" s="256">
        <v>25.829999999999998</v>
      </c>
      <c r="I264" s="257"/>
      <c r="J264" s="253"/>
      <c r="K264" s="253"/>
      <c r="L264" s="258"/>
      <c r="M264" s="259"/>
      <c r="N264" s="260"/>
      <c r="O264" s="260"/>
      <c r="P264" s="260"/>
      <c r="Q264" s="260"/>
      <c r="R264" s="260"/>
      <c r="S264" s="260"/>
      <c r="T264" s="261"/>
      <c r="U264" s="14"/>
      <c r="V264" s="14"/>
      <c r="W264" s="14"/>
      <c r="X264" s="14"/>
      <c r="Y264" s="14"/>
      <c r="Z264" s="14"/>
      <c r="AA264" s="14"/>
      <c r="AB264" s="14"/>
      <c r="AC264" s="14"/>
      <c r="AD264" s="14"/>
      <c r="AE264" s="14"/>
      <c r="AT264" s="262" t="s">
        <v>203</v>
      </c>
      <c r="AU264" s="262" t="s">
        <v>84</v>
      </c>
      <c r="AV264" s="14" t="s">
        <v>84</v>
      </c>
      <c r="AW264" s="14" t="s">
        <v>32</v>
      </c>
      <c r="AX264" s="14" t="s">
        <v>75</v>
      </c>
      <c r="AY264" s="262" t="s">
        <v>194</v>
      </c>
    </row>
    <row r="265" s="14" customFormat="1">
      <c r="A265" s="14"/>
      <c r="B265" s="252"/>
      <c r="C265" s="253"/>
      <c r="D265" s="243" t="s">
        <v>203</v>
      </c>
      <c r="E265" s="254" t="s">
        <v>1</v>
      </c>
      <c r="F265" s="255" t="s">
        <v>363</v>
      </c>
      <c r="G265" s="253"/>
      <c r="H265" s="256">
        <v>26.288</v>
      </c>
      <c r="I265" s="257"/>
      <c r="J265" s="253"/>
      <c r="K265" s="253"/>
      <c r="L265" s="258"/>
      <c r="M265" s="259"/>
      <c r="N265" s="260"/>
      <c r="O265" s="260"/>
      <c r="P265" s="260"/>
      <c r="Q265" s="260"/>
      <c r="R265" s="260"/>
      <c r="S265" s="260"/>
      <c r="T265" s="261"/>
      <c r="U265" s="14"/>
      <c r="V265" s="14"/>
      <c r="W265" s="14"/>
      <c r="X265" s="14"/>
      <c r="Y265" s="14"/>
      <c r="Z265" s="14"/>
      <c r="AA265" s="14"/>
      <c r="AB265" s="14"/>
      <c r="AC265" s="14"/>
      <c r="AD265" s="14"/>
      <c r="AE265" s="14"/>
      <c r="AT265" s="262" t="s">
        <v>203</v>
      </c>
      <c r="AU265" s="262" t="s">
        <v>84</v>
      </c>
      <c r="AV265" s="14" t="s">
        <v>84</v>
      </c>
      <c r="AW265" s="14" t="s">
        <v>32</v>
      </c>
      <c r="AX265" s="14" t="s">
        <v>75</v>
      </c>
      <c r="AY265" s="262" t="s">
        <v>194</v>
      </c>
    </row>
    <row r="266" s="14" customFormat="1">
      <c r="A266" s="14"/>
      <c r="B266" s="252"/>
      <c r="C266" s="253"/>
      <c r="D266" s="243" t="s">
        <v>203</v>
      </c>
      <c r="E266" s="254" t="s">
        <v>1</v>
      </c>
      <c r="F266" s="255" t="s">
        <v>364</v>
      </c>
      <c r="G266" s="253"/>
      <c r="H266" s="256">
        <v>25.934999999999999</v>
      </c>
      <c r="I266" s="257"/>
      <c r="J266" s="253"/>
      <c r="K266" s="253"/>
      <c r="L266" s="258"/>
      <c r="M266" s="259"/>
      <c r="N266" s="260"/>
      <c r="O266" s="260"/>
      <c r="P266" s="260"/>
      <c r="Q266" s="260"/>
      <c r="R266" s="260"/>
      <c r="S266" s="260"/>
      <c r="T266" s="261"/>
      <c r="U266" s="14"/>
      <c r="V266" s="14"/>
      <c r="W266" s="14"/>
      <c r="X266" s="14"/>
      <c r="Y266" s="14"/>
      <c r="Z266" s="14"/>
      <c r="AA266" s="14"/>
      <c r="AB266" s="14"/>
      <c r="AC266" s="14"/>
      <c r="AD266" s="14"/>
      <c r="AE266" s="14"/>
      <c r="AT266" s="262" t="s">
        <v>203</v>
      </c>
      <c r="AU266" s="262" t="s">
        <v>84</v>
      </c>
      <c r="AV266" s="14" t="s">
        <v>84</v>
      </c>
      <c r="AW266" s="14" t="s">
        <v>32</v>
      </c>
      <c r="AX266" s="14" t="s">
        <v>75</v>
      </c>
      <c r="AY266" s="262" t="s">
        <v>194</v>
      </c>
    </row>
    <row r="267" s="14" customFormat="1">
      <c r="A267" s="14"/>
      <c r="B267" s="252"/>
      <c r="C267" s="253"/>
      <c r="D267" s="243" t="s">
        <v>203</v>
      </c>
      <c r="E267" s="254" t="s">
        <v>1</v>
      </c>
      <c r="F267" s="255" t="s">
        <v>365</v>
      </c>
      <c r="G267" s="253"/>
      <c r="H267" s="256">
        <v>19.295000000000002</v>
      </c>
      <c r="I267" s="257"/>
      <c r="J267" s="253"/>
      <c r="K267" s="253"/>
      <c r="L267" s="258"/>
      <c r="M267" s="259"/>
      <c r="N267" s="260"/>
      <c r="O267" s="260"/>
      <c r="P267" s="260"/>
      <c r="Q267" s="260"/>
      <c r="R267" s="260"/>
      <c r="S267" s="260"/>
      <c r="T267" s="261"/>
      <c r="U267" s="14"/>
      <c r="V267" s="14"/>
      <c r="W267" s="14"/>
      <c r="X267" s="14"/>
      <c r="Y267" s="14"/>
      <c r="Z267" s="14"/>
      <c r="AA267" s="14"/>
      <c r="AB267" s="14"/>
      <c r="AC267" s="14"/>
      <c r="AD267" s="14"/>
      <c r="AE267" s="14"/>
      <c r="AT267" s="262" t="s">
        <v>203</v>
      </c>
      <c r="AU267" s="262" t="s">
        <v>84</v>
      </c>
      <c r="AV267" s="14" t="s">
        <v>84</v>
      </c>
      <c r="AW267" s="14" t="s">
        <v>32</v>
      </c>
      <c r="AX267" s="14" t="s">
        <v>75</v>
      </c>
      <c r="AY267" s="262" t="s">
        <v>194</v>
      </c>
    </row>
    <row r="268" s="16" customFormat="1">
      <c r="A268" s="16"/>
      <c r="B268" s="274"/>
      <c r="C268" s="275"/>
      <c r="D268" s="243" t="s">
        <v>203</v>
      </c>
      <c r="E268" s="276" t="s">
        <v>141</v>
      </c>
      <c r="F268" s="277" t="s">
        <v>214</v>
      </c>
      <c r="G268" s="275"/>
      <c r="H268" s="278">
        <v>508.58999999999998</v>
      </c>
      <c r="I268" s="279"/>
      <c r="J268" s="275"/>
      <c r="K268" s="275"/>
      <c r="L268" s="280"/>
      <c r="M268" s="281"/>
      <c r="N268" s="282"/>
      <c r="O268" s="282"/>
      <c r="P268" s="282"/>
      <c r="Q268" s="282"/>
      <c r="R268" s="282"/>
      <c r="S268" s="282"/>
      <c r="T268" s="283"/>
      <c r="U268" s="16"/>
      <c r="V268" s="16"/>
      <c r="W268" s="16"/>
      <c r="X268" s="16"/>
      <c r="Y268" s="16"/>
      <c r="Z268" s="16"/>
      <c r="AA268" s="16"/>
      <c r="AB268" s="16"/>
      <c r="AC268" s="16"/>
      <c r="AD268" s="16"/>
      <c r="AE268" s="16"/>
      <c r="AT268" s="284" t="s">
        <v>203</v>
      </c>
      <c r="AU268" s="284" t="s">
        <v>84</v>
      </c>
      <c r="AV268" s="16" t="s">
        <v>201</v>
      </c>
      <c r="AW268" s="16" t="s">
        <v>32</v>
      </c>
      <c r="AX268" s="16" t="s">
        <v>82</v>
      </c>
      <c r="AY268" s="284" t="s">
        <v>194</v>
      </c>
    </row>
    <row r="269" s="2" customFormat="1" ht="24.15" customHeight="1">
      <c r="A269" s="39"/>
      <c r="B269" s="40"/>
      <c r="C269" s="228" t="s">
        <v>366</v>
      </c>
      <c r="D269" s="228" t="s">
        <v>196</v>
      </c>
      <c r="E269" s="229" t="s">
        <v>367</v>
      </c>
      <c r="F269" s="230" t="s">
        <v>368</v>
      </c>
      <c r="G269" s="231" t="s">
        <v>252</v>
      </c>
      <c r="H269" s="232">
        <v>55.506999999999998</v>
      </c>
      <c r="I269" s="233"/>
      <c r="J269" s="234">
        <f>ROUND(I269*H269,2)</f>
        <v>0</v>
      </c>
      <c r="K269" s="230" t="s">
        <v>200</v>
      </c>
      <c r="L269" s="45"/>
      <c r="M269" s="235" t="s">
        <v>1</v>
      </c>
      <c r="N269" s="236" t="s">
        <v>40</v>
      </c>
      <c r="O269" s="92"/>
      <c r="P269" s="237">
        <f>O269*H269</f>
        <v>0</v>
      </c>
      <c r="Q269" s="237">
        <v>0.018380000000000001</v>
      </c>
      <c r="R269" s="237">
        <f>Q269*H269</f>
        <v>1.0202186600000001</v>
      </c>
      <c r="S269" s="237">
        <v>0</v>
      </c>
      <c r="T269" s="238">
        <f>S269*H269</f>
        <v>0</v>
      </c>
      <c r="U269" s="39"/>
      <c r="V269" s="39"/>
      <c r="W269" s="39"/>
      <c r="X269" s="39"/>
      <c r="Y269" s="39"/>
      <c r="Z269" s="39"/>
      <c r="AA269" s="39"/>
      <c r="AB269" s="39"/>
      <c r="AC269" s="39"/>
      <c r="AD269" s="39"/>
      <c r="AE269" s="39"/>
      <c r="AR269" s="239" t="s">
        <v>201</v>
      </c>
      <c r="AT269" s="239" t="s">
        <v>196</v>
      </c>
      <c r="AU269" s="239" t="s">
        <v>84</v>
      </c>
      <c r="AY269" s="18" t="s">
        <v>194</v>
      </c>
      <c r="BE269" s="240">
        <f>IF(N269="základní",J269,0)</f>
        <v>0</v>
      </c>
      <c r="BF269" s="240">
        <f>IF(N269="snížená",J269,0)</f>
        <v>0</v>
      </c>
      <c r="BG269" s="240">
        <f>IF(N269="zákl. přenesená",J269,0)</f>
        <v>0</v>
      </c>
      <c r="BH269" s="240">
        <f>IF(N269="sníž. přenesená",J269,0)</f>
        <v>0</v>
      </c>
      <c r="BI269" s="240">
        <f>IF(N269="nulová",J269,0)</f>
        <v>0</v>
      </c>
      <c r="BJ269" s="18" t="s">
        <v>82</v>
      </c>
      <c r="BK269" s="240">
        <f>ROUND(I269*H269,2)</f>
        <v>0</v>
      </c>
      <c r="BL269" s="18" t="s">
        <v>201</v>
      </c>
      <c r="BM269" s="239" t="s">
        <v>369</v>
      </c>
    </row>
    <row r="270" s="13" customFormat="1">
      <c r="A270" s="13"/>
      <c r="B270" s="241"/>
      <c r="C270" s="242"/>
      <c r="D270" s="243" t="s">
        <v>203</v>
      </c>
      <c r="E270" s="244" t="s">
        <v>1</v>
      </c>
      <c r="F270" s="245" t="s">
        <v>254</v>
      </c>
      <c r="G270" s="242"/>
      <c r="H270" s="244" t="s">
        <v>1</v>
      </c>
      <c r="I270" s="246"/>
      <c r="J270" s="242"/>
      <c r="K270" s="242"/>
      <c r="L270" s="247"/>
      <c r="M270" s="248"/>
      <c r="N270" s="249"/>
      <c r="O270" s="249"/>
      <c r="P270" s="249"/>
      <c r="Q270" s="249"/>
      <c r="R270" s="249"/>
      <c r="S270" s="249"/>
      <c r="T270" s="250"/>
      <c r="U270" s="13"/>
      <c r="V270" s="13"/>
      <c r="W270" s="13"/>
      <c r="X270" s="13"/>
      <c r="Y270" s="13"/>
      <c r="Z270" s="13"/>
      <c r="AA270" s="13"/>
      <c r="AB270" s="13"/>
      <c r="AC270" s="13"/>
      <c r="AD270" s="13"/>
      <c r="AE270" s="13"/>
      <c r="AT270" s="251" t="s">
        <v>203</v>
      </c>
      <c r="AU270" s="251" t="s">
        <v>84</v>
      </c>
      <c r="AV270" s="13" t="s">
        <v>82</v>
      </c>
      <c r="AW270" s="13" t="s">
        <v>32</v>
      </c>
      <c r="AX270" s="13" t="s">
        <v>75</v>
      </c>
      <c r="AY270" s="251" t="s">
        <v>194</v>
      </c>
    </row>
    <row r="271" s="14" customFormat="1">
      <c r="A271" s="14"/>
      <c r="B271" s="252"/>
      <c r="C271" s="253"/>
      <c r="D271" s="243" t="s">
        <v>203</v>
      </c>
      <c r="E271" s="254" t="s">
        <v>1</v>
      </c>
      <c r="F271" s="255" t="s">
        <v>370</v>
      </c>
      <c r="G271" s="253"/>
      <c r="H271" s="256">
        <v>11.906000000000001</v>
      </c>
      <c r="I271" s="257"/>
      <c r="J271" s="253"/>
      <c r="K271" s="253"/>
      <c r="L271" s="258"/>
      <c r="M271" s="259"/>
      <c r="N271" s="260"/>
      <c r="O271" s="260"/>
      <c r="P271" s="260"/>
      <c r="Q271" s="260"/>
      <c r="R271" s="260"/>
      <c r="S271" s="260"/>
      <c r="T271" s="261"/>
      <c r="U271" s="14"/>
      <c r="V271" s="14"/>
      <c r="W271" s="14"/>
      <c r="X271" s="14"/>
      <c r="Y271" s="14"/>
      <c r="Z271" s="14"/>
      <c r="AA271" s="14"/>
      <c r="AB271" s="14"/>
      <c r="AC271" s="14"/>
      <c r="AD271" s="14"/>
      <c r="AE271" s="14"/>
      <c r="AT271" s="262" t="s">
        <v>203</v>
      </c>
      <c r="AU271" s="262" t="s">
        <v>84</v>
      </c>
      <c r="AV271" s="14" t="s">
        <v>84</v>
      </c>
      <c r="AW271" s="14" t="s">
        <v>32</v>
      </c>
      <c r="AX271" s="14" t="s">
        <v>75</v>
      </c>
      <c r="AY271" s="262" t="s">
        <v>194</v>
      </c>
    </row>
    <row r="272" s="14" customFormat="1">
      <c r="A272" s="14"/>
      <c r="B272" s="252"/>
      <c r="C272" s="253"/>
      <c r="D272" s="243" t="s">
        <v>203</v>
      </c>
      <c r="E272" s="254" t="s">
        <v>1</v>
      </c>
      <c r="F272" s="255" t="s">
        <v>371</v>
      </c>
      <c r="G272" s="253"/>
      <c r="H272" s="256">
        <v>11.179</v>
      </c>
      <c r="I272" s="257"/>
      <c r="J272" s="253"/>
      <c r="K272" s="253"/>
      <c r="L272" s="258"/>
      <c r="M272" s="259"/>
      <c r="N272" s="260"/>
      <c r="O272" s="260"/>
      <c r="P272" s="260"/>
      <c r="Q272" s="260"/>
      <c r="R272" s="260"/>
      <c r="S272" s="260"/>
      <c r="T272" s="261"/>
      <c r="U272" s="14"/>
      <c r="V272" s="14"/>
      <c r="W272" s="14"/>
      <c r="X272" s="14"/>
      <c r="Y272" s="14"/>
      <c r="Z272" s="14"/>
      <c r="AA272" s="14"/>
      <c r="AB272" s="14"/>
      <c r="AC272" s="14"/>
      <c r="AD272" s="14"/>
      <c r="AE272" s="14"/>
      <c r="AT272" s="262" t="s">
        <v>203</v>
      </c>
      <c r="AU272" s="262" t="s">
        <v>84</v>
      </c>
      <c r="AV272" s="14" t="s">
        <v>84</v>
      </c>
      <c r="AW272" s="14" t="s">
        <v>32</v>
      </c>
      <c r="AX272" s="14" t="s">
        <v>75</v>
      </c>
      <c r="AY272" s="262" t="s">
        <v>194</v>
      </c>
    </row>
    <row r="273" s="14" customFormat="1">
      <c r="A273" s="14"/>
      <c r="B273" s="252"/>
      <c r="C273" s="253"/>
      <c r="D273" s="243" t="s">
        <v>203</v>
      </c>
      <c r="E273" s="254" t="s">
        <v>1</v>
      </c>
      <c r="F273" s="255" t="s">
        <v>372</v>
      </c>
      <c r="G273" s="253"/>
      <c r="H273" s="256">
        <v>3.1499999999999999</v>
      </c>
      <c r="I273" s="257"/>
      <c r="J273" s="253"/>
      <c r="K273" s="253"/>
      <c r="L273" s="258"/>
      <c r="M273" s="259"/>
      <c r="N273" s="260"/>
      <c r="O273" s="260"/>
      <c r="P273" s="260"/>
      <c r="Q273" s="260"/>
      <c r="R273" s="260"/>
      <c r="S273" s="260"/>
      <c r="T273" s="261"/>
      <c r="U273" s="14"/>
      <c r="V273" s="14"/>
      <c r="W273" s="14"/>
      <c r="X273" s="14"/>
      <c r="Y273" s="14"/>
      <c r="Z273" s="14"/>
      <c r="AA273" s="14"/>
      <c r="AB273" s="14"/>
      <c r="AC273" s="14"/>
      <c r="AD273" s="14"/>
      <c r="AE273" s="14"/>
      <c r="AT273" s="262" t="s">
        <v>203</v>
      </c>
      <c r="AU273" s="262" t="s">
        <v>84</v>
      </c>
      <c r="AV273" s="14" t="s">
        <v>84</v>
      </c>
      <c r="AW273" s="14" t="s">
        <v>32</v>
      </c>
      <c r="AX273" s="14" t="s">
        <v>75</v>
      </c>
      <c r="AY273" s="262" t="s">
        <v>194</v>
      </c>
    </row>
    <row r="274" s="14" customFormat="1">
      <c r="A274" s="14"/>
      <c r="B274" s="252"/>
      <c r="C274" s="253"/>
      <c r="D274" s="243" t="s">
        <v>203</v>
      </c>
      <c r="E274" s="254" t="s">
        <v>1</v>
      </c>
      <c r="F274" s="255" t="s">
        <v>373</v>
      </c>
      <c r="G274" s="253"/>
      <c r="H274" s="256">
        <v>7.8289999999999997</v>
      </c>
      <c r="I274" s="257"/>
      <c r="J274" s="253"/>
      <c r="K274" s="253"/>
      <c r="L274" s="258"/>
      <c r="M274" s="259"/>
      <c r="N274" s="260"/>
      <c r="O274" s="260"/>
      <c r="P274" s="260"/>
      <c r="Q274" s="260"/>
      <c r="R274" s="260"/>
      <c r="S274" s="260"/>
      <c r="T274" s="261"/>
      <c r="U274" s="14"/>
      <c r="V274" s="14"/>
      <c r="W274" s="14"/>
      <c r="X274" s="14"/>
      <c r="Y274" s="14"/>
      <c r="Z274" s="14"/>
      <c r="AA274" s="14"/>
      <c r="AB274" s="14"/>
      <c r="AC274" s="14"/>
      <c r="AD274" s="14"/>
      <c r="AE274" s="14"/>
      <c r="AT274" s="262" t="s">
        <v>203</v>
      </c>
      <c r="AU274" s="262" t="s">
        <v>84</v>
      </c>
      <c r="AV274" s="14" t="s">
        <v>84</v>
      </c>
      <c r="AW274" s="14" t="s">
        <v>32</v>
      </c>
      <c r="AX274" s="14" t="s">
        <v>75</v>
      </c>
      <c r="AY274" s="262" t="s">
        <v>194</v>
      </c>
    </row>
    <row r="275" s="14" customFormat="1">
      <c r="A275" s="14"/>
      <c r="B275" s="252"/>
      <c r="C275" s="253"/>
      <c r="D275" s="243" t="s">
        <v>203</v>
      </c>
      <c r="E275" s="254" t="s">
        <v>1</v>
      </c>
      <c r="F275" s="255" t="s">
        <v>374</v>
      </c>
      <c r="G275" s="253"/>
      <c r="H275" s="256">
        <v>21.443000000000001</v>
      </c>
      <c r="I275" s="257"/>
      <c r="J275" s="253"/>
      <c r="K275" s="253"/>
      <c r="L275" s="258"/>
      <c r="M275" s="259"/>
      <c r="N275" s="260"/>
      <c r="O275" s="260"/>
      <c r="P275" s="260"/>
      <c r="Q275" s="260"/>
      <c r="R275" s="260"/>
      <c r="S275" s="260"/>
      <c r="T275" s="261"/>
      <c r="U275" s="14"/>
      <c r="V275" s="14"/>
      <c r="W275" s="14"/>
      <c r="X275" s="14"/>
      <c r="Y275" s="14"/>
      <c r="Z275" s="14"/>
      <c r="AA275" s="14"/>
      <c r="AB275" s="14"/>
      <c r="AC275" s="14"/>
      <c r="AD275" s="14"/>
      <c r="AE275" s="14"/>
      <c r="AT275" s="262" t="s">
        <v>203</v>
      </c>
      <c r="AU275" s="262" t="s">
        <v>84</v>
      </c>
      <c r="AV275" s="14" t="s">
        <v>84</v>
      </c>
      <c r="AW275" s="14" t="s">
        <v>32</v>
      </c>
      <c r="AX275" s="14" t="s">
        <v>75</v>
      </c>
      <c r="AY275" s="262" t="s">
        <v>194</v>
      </c>
    </row>
    <row r="276" s="16" customFormat="1">
      <c r="A276" s="16"/>
      <c r="B276" s="274"/>
      <c r="C276" s="275"/>
      <c r="D276" s="243" t="s">
        <v>203</v>
      </c>
      <c r="E276" s="276" t="s">
        <v>145</v>
      </c>
      <c r="F276" s="277" t="s">
        <v>214</v>
      </c>
      <c r="G276" s="275"/>
      <c r="H276" s="278">
        <v>55.506999999999998</v>
      </c>
      <c r="I276" s="279"/>
      <c r="J276" s="275"/>
      <c r="K276" s="275"/>
      <c r="L276" s="280"/>
      <c r="M276" s="281"/>
      <c r="N276" s="282"/>
      <c r="O276" s="282"/>
      <c r="P276" s="282"/>
      <c r="Q276" s="282"/>
      <c r="R276" s="282"/>
      <c r="S276" s="282"/>
      <c r="T276" s="283"/>
      <c r="U276" s="16"/>
      <c r="V276" s="16"/>
      <c r="W276" s="16"/>
      <c r="X276" s="16"/>
      <c r="Y276" s="16"/>
      <c r="Z276" s="16"/>
      <c r="AA276" s="16"/>
      <c r="AB276" s="16"/>
      <c r="AC276" s="16"/>
      <c r="AD276" s="16"/>
      <c r="AE276" s="16"/>
      <c r="AT276" s="284" t="s">
        <v>203</v>
      </c>
      <c r="AU276" s="284" t="s">
        <v>84</v>
      </c>
      <c r="AV276" s="16" t="s">
        <v>201</v>
      </c>
      <c r="AW276" s="16" t="s">
        <v>32</v>
      </c>
      <c r="AX276" s="16" t="s">
        <v>82</v>
      </c>
      <c r="AY276" s="284" t="s">
        <v>194</v>
      </c>
    </row>
    <row r="277" s="2" customFormat="1" ht="24.15" customHeight="1">
      <c r="A277" s="39"/>
      <c r="B277" s="40"/>
      <c r="C277" s="228" t="s">
        <v>375</v>
      </c>
      <c r="D277" s="228" t="s">
        <v>196</v>
      </c>
      <c r="E277" s="229" t="s">
        <v>376</v>
      </c>
      <c r="F277" s="230" t="s">
        <v>377</v>
      </c>
      <c r="G277" s="231" t="s">
        <v>259</v>
      </c>
      <c r="H277" s="232">
        <v>8</v>
      </c>
      <c r="I277" s="233"/>
      <c r="J277" s="234">
        <f>ROUND(I277*H277,2)</f>
        <v>0</v>
      </c>
      <c r="K277" s="230" t="s">
        <v>200</v>
      </c>
      <c r="L277" s="45"/>
      <c r="M277" s="235" t="s">
        <v>1</v>
      </c>
      <c r="N277" s="236" t="s">
        <v>40</v>
      </c>
      <c r="O277" s="92"/>
      <c r="P277" s="237">
        <f>O277*H277</f>
        <v>0</v>
      </c>
      <c r="Q277" s="237">
        <v>0.1658</v>
      </c>
      <c r="R277" s="237">
        <f>Q277*H277</f>
        <v>1.3264</v>
      </c>
      <c r="S277" s="237">
        <v>0</v>
      </c>
      <c r="T277" s="238">
        <f>S277*H277</f>
        <v>0</v>
      </c>
      <c r="U277" s="39"/>
      <c r="V277" s="39"/>
      <c r="W277" s="39"/>
      <c r="X277" s="39"/>
      <c r="Y277" s="39"/>
      <c r="Z277" s="39"/>
      <c r="AA277" s="39"/>
      <c r="AB277" s="39"/>
      <c r="AC277" s="39"/>
      <c r="AD277" s="39"/>
      <c r="AE277" s="39"/>
      <c r="AR277" s="239" t="s">
        <v>201</v>
      </c>
      <c r="AT277" s="239" t="s">
        <v>196</v>
      </c>
      <c r="AU277" s="239" t="s">
        <v>84</v>
      </c>
      <c r="AY277" s="18" t="s">
        <v>194</v>
      </c>
      <c r="BE277" s="240">
        <f>IF(N277="základní",J277,0)</f>
        <v>0</v>
      </c>
      <c r="BF277" s="240">
        <f>IF(N277="snížená",J277,0)</f>
        <v>0</v>
      </c>
      <c r="BG277" s="240">
        <f>IF(N277="zákl. přenesená",J277,0)</f>
        <v>0</v>
      </c>
      <c r="BH277" s="240">
        <f>IF(N277="sníž. přenesená",J277,0)</f>
        <v>0</v>
      </c>
      <c r="BI277" s="240">
        <f>IF(N277="nulová",J277,0)</f>
        <v>0</v>
      </c>
      <c r="BJ277" s="18" t="s">
        <v>82</v>
      </c>
      <c r="BK277" s="240">
        <f>ROUND(I277*H277,2)</f>
        <v>0</v>
      </c>
      <c r="BL277" s="18" t="s">
        <v>201</v>
      </c>
      <c r="BM277" s="239" t="s">
        <v>378</v>
      </c>
    </row>
    <row r="278" s="14" customFormat="1">
      <c r="A278" s="14"/>
      <c r="B278" s="252"/>
      <c r="C278" s="253"/>
      <c r="D278" s="243" t="s">
        <v>203</v>
      </c>
      <c r="E278" s="254" t="s">
        <v>1</v>
      </c>
      <c r="F278" s="255" t="s">
        <v>379</v>
      </c>
      <c r="G278" s="253"/>
      <c r="H278" s="256">
        <v>2</v>
      </c>
      <c r="I278" s="257"/>
      <c r="J278" s="253"/>
      <c r="K278" s="253"/>
      <c r="L278" s="258"/>
      <c r="M278" s="259"/>
      <c r="N278" s="260"/>
      <c r="O278" s="260"/>
      <c r="P278" s="260"/>
      <c r="Q278" s="260"/>
      <c r="R278" s="260"/>
      <c r="S278" s="260"/>
      <c r="T278" s="261"/>
      <c r="U278" s="14"/>
      <c r="V278" s="14"/>
      <c r="W278" s="14"/>
      <c r="X278" s="14"/>
      <c r="Y278" s="14"/>
      <c r="Z278" s="14"/>
      <c r="AA278" s="14"/>
      <c r="AB278" s="14"/>
      <c r="AC278" s="14"/>
      <c r="AD278" s="14"/>
      <c r="AE278" s="14"/>
      <c r="AT278" s="262" t="s">
        <v>203</v>
      </c>
      <c r="AU278" s="262" t="s">
        <v>84</v>
      </c>
      <c r="AV278" s="14" t="s">
        <v>84</v>
      </c>
      <c r="AW278" s="14" t="s">
        <v>32</v>
      </c>
      <c r="AX278" s="14" t="s">
        <v>75</v>
      </c>
      <c r="AY278" s="262" t="s">
        <v>194</v>
      </c>
    </row>
    <row r="279" s="14" customFormat="1">
      <c r="A279" s="14"/>
      <c r="B279" s="252"/>
      <c r="C279" s="253"/>
      <c r="D279" s="243" t="s">
        <v>203</v>
      </c>
      <c r="E279" s="254" t="s">
        <v>1</v>
      </c>
      <c r="F279" s="255" t="s">
        <v>380</v>
      </c>
      <c r="G279" s="253"/>
      <c r="H279" s="256">
        <v>6</v>
      </c>
      <c r="I279" s="257"/>
      <c r="J279" s="253"/>
      <c r="K279" s="253"/>
      <c r="L279" s="258"/>
      <c r="M279" s="259"/>
      <c r="N279" s="260"/>
      <c r="O279" s="260"/>
      <c r="P279" s="260"/>
      <c r="Q279" s="260"/>
      <c r="R279" s="260"/>
      <c r="S279" s="260"/>
      <c r="T279" s="261"/>
      <c r="U279" s="14"/>
      <c r="V279" s="14"/>
      <c r="W279" s="14"/>
      <c r="X279" s="14"/>
      <c r="Y279" s="14"/>
      <c r="Z279" s="14"/>
      <c r="AA279" s="14"/>
      <c r="AB279" s="14"/>
      <c r="AC279" s="14"/>
      <c r="AD279" s="14"/>
      <c r="AE279" s="14"/>
      <c r="AT279" s="262" t="s">
        <v>203</v>
      </c>
      <c r="AU279" s="262" t="s">
        <v>84</v>
      </c>
      <c r="AV279" s="14" t="s">
        <v>84</v>
      </c>
      <c r="AW279" s="14" t="s">
        <v>32</v>
      </c>
      <c r="AX279" s="14" t="s">
        <v>75</v>
      </c>
      <c r="AY279" s="262" t="s">
        <v>194</v>
      </c>
    </row>
    <row r="280" s="16" customFormat="1">
      <c r="A280" s="16"/>
      <c r="B280" s="274"/>
      <c r="C280" s="275"/>
      <c r="D280" s="243" t="s">
        <v>203</v>
      </c>
      <c r="E280" s="276" t="s">
        <v>1</v>
      </c>
      <c r="F280" s="277" t="s">
        <v>214</v>
      </c>
      <c r="G280" s="275"/>
      <c r="H280" s="278">
        <v>8</v>
      </c>
      <c r="I280" s="279"/>
      <c r="J280" s="275"/>
      <c r="K280" s="275"/>
      <c r="L280" s="280"/>
      <c r="M280" s="281"/>
      <c r="N280" s="282"/>
      <c r="O280" s="282"/>
      <c r="P280" s="282"/>
      <c r="Q280" s="282"/>
      <c r="R280" s="282"/>
      <c r="S280" s="282"/>
      <c r="T280" s="283"/>
      <c r="U280" s="16"/>
      <c r="V280" s="16"/>
      <c r="W280" s="16"/>
      <c r="X280" s="16"/>
      <c r="Y280" s="16"/>
      <c r="Z280" s="16"/>
      <c r="AA280" s="16"/>
      <c r="AB280" s="16"/>
      <c r="AC280" s="16"/>
      <c r="AD280" s="16"/>
      <c r="AE280" s="16"/>
      <c r="AT280" s="284" t="s">
        <v>203</v>
      </c>
      <c r="AU280" s="284" t="s">
        <v>84</v>
      </c>
      <c r="AV280" s="16" t="s">
        <v>201</v>
      </c>
      <c r="AW280" s="16" t="s">
        <v>32</v>
      </c>
      <c r="AX280" s="16" t="s">
        <v>82</v>
      </c>
      <c r="AY280" s="284" t="s">
        <v>194</v>
      </c>
    </row>
    <row r="281" s="2" customFormat="1" ht="16.5" customHeight="1">
      <c r="A281" s="39"/>
      <c r="B281" s="40"/>
      <c r="C281" s="228" t="s">
        <v>381</v>
      </c>
      <c r="D281" s="228" t="s">
        <v>196</v>
      </c>
      <c r="E281" s="229" t="s">
        <v>382</v>
      </c>
      <c r="F281" s="230" t="s">
        <v>383</v>
      </c>
      <c r="G281" s="231" t="s">
        <v>252</v>
      </c>
      <c r="H281" s="232">
        <v>1.625</v>
      </c>
      <c r="I281" s="233"/>
      <c r="J281" s="234">
        <f>ROUND(I281*H281,2)</f>
        <v>0</v>
      </c>
      <c r="K281" s="230" t="s">
        <v>200</v>
      </c>
      <c r="L281" s="45"/>
      <c r="M281" s="235" t="s">
        <v>1</v>
      </c>
      <c r="N281" s="236" t="s">
        <v>40</v>
      </c>
      <c r="O281" s="92"/>
      <c r="P281" s="237">
        <f>O281*H281</f>
        <v>0</v>
      </c>
      <c r="Q281" s="237">
        <v>0.000852</v>
      </c>
      <c r="R281" s="237">
        <f>Q281*H281</f>
        <v>0.0013845000000000001</v>
      </c>
      <c r="S281" s="237">
        <v>0</v>
      </c>
      <c r="T281" s="238">
        <f>S281*H281</f>
        <v>0</v>
      </c>
      <c r="U281" s="39"/>
      <c r="V281" s="39"/>
      <c r="W281" s="39"/>
      <c r="X281" s="39"/>
      <c r="Y281" s="39"/>
      <c r="Z281" s="39"/>
      <c r="AA281" s="39"/>
      <c r="AB281" s="39"/>
      <c r="AC281" s="39"/>
      <c r="AD281" s="39"/>
      <c r="AE281" s="39"/>
      <c r="AR281" s="239" t="s">
        <v>201</v>
      </c>
      <c r="AT281" s="239" t="s">
        <v>196</v>
      </c>
      <c r="AU281" s="239" t="s">
        <v>84</v>
      </c>
      <c r="AY281" s="18" t="s">
        <v>194</v>
      </c>
      <c r="BE281" s="240">
        <f>IF(N281="základní",J281,0)</f>
        <v>0</v>
      </c>
      <c r="BF281" s="240">
        <f>IF(N281="snížená",J281,0)</f>
        <v>0</v>
      </c>
      <c r="BG281" s="240">
        <f>IF(N281="zákl. přenesená",J281,0)</f>
        <v>0</v>
      </c>
      <c r="BH281" s="240">
        <f>IF(N281="sníž. přenesená",J281,0)</f>
        <v>0</v>
      </c>
      <c r="BI281" s="240">
        <f>IF(N281="nulová",J281,0)</f>
        <v>0</v>
      </c>
      <c r="BJ281" s="18" t="s">
        <v>82</v>
      </c>
      <c r="BK281" s="240">
        <f>ROUND(I281*H281,2)</f>
        <v>0</v>
      </c>
      <c r="BL281" s="18" t="s">
        <v>201</v>
      </c>
      <c r="BM281" s="239" t="s">
        <v>384</v>
      </c>
    </row>
    <row r="282" s="14" customFormat="1">
      <c r="A282" s="14"/>
      <c r="B282" s="252"/>
      <c r="C282" s="253"/>
      <c r="D282" s="243" t="s">
        <v>203</v>
      </c>
      <c r="E282" s="254" t="s">
        <v>1</v>
      </c>
      <c r="F282" s="255" t="s">
        <v>385</v>
      </c>
      <c r="G282" s="253"/>
      <c r="H282" s="256">
        <v>1.625</v>
      </c>
      <c r="I282" s="257"/>
      <c r="J282" s="253"/>
      <c r="K282" s="253"/>
      <c r="L282" s="258"/>
      <c r="M282" s="259"/>
      <c r="N282" s="260"/>
      <c r="O282" s="260"/>
      <c r="P282" s="260"/>
      <c r="Q282" s="260"/>
      <c r="R282" s="260"/>
      <c r="S282" s="260"/>
      <c r="T282" s="261"/>
      <c r="U282" s="14"/>
      <c r="V282" s="14"/>
      <c r="W282" s="14"/>
      <c r="X282" s="14"/>
      <c r="Y282" s="14"/>
      <c r="Z282" s="14"/>
      <c r="AA282" s="14"/>
      <c r="AB282" s="14"/>
      <c r="AC282" s="14"/>
      <c r="AD282" s="14"/>
      <c r="AE282" s="14"/>
      <c r="AT282" s="262" t="s">
        <v>203</v>
      </c>
      <c r="AU282" s="262" t="s">
        <v>84</v>
      </c>
      <c r="AV282" s="14" t="s">
        <v>84</v>
      </c>
      <c r="AW282" s="14" t="s">
        <v>32</v>
      </c>
      <c r="AX282" s="14" t="s">
        <v>75</v>
      </c>
      <c r="AY282" s="262" t="s">
        <v>194</v>
      </c>
    </row>
    <row r="283" s="16" customFormat="1">
      <c r="A283" s="16"/>
      <c r="B283" s="274"/>
      <c r="C283" s="275"/>
      <c r="D283" s="243" t="s">
        <v>203</v>
      </c>
      <c r="E283" s="276" t="s">
        <v>1</v>
      </c>
      <c r="F283" s="277" t="s">
        <v>214</v>
      </c>
      <c r="G283" s="275"/>
      <c r="H283" s="278">
        <v>1.625</v>
      </c>
      <c r="I283" s="279"/>
      <c r="J283" s="275"/>
      <c r="K283" s="275"/>
      <c r="L283" s="280"/>
      <c r="M283" s="281"/>
      <c r="N283" s="282"/>
      <c r="O283" s="282"/>
      <c r="P283" s="282"/>
      <c r="Q283" s="282"/>
      <c r="R283" s="282"/>
      <c r="S283" s="282"/>
      <c r="T283" s="283"/>
      <c r="U283" s="16"/>
      <c r="V283" s="16"/>
      <c r="W283" s="16"/>
      <c r="X283" s="16"/>
      <c r="Y283" s="16"/>
      <c r="Z283" s="16"/>
      <c r="AA283" s="16"/>
      <c r="AB283" s="16"/>
      <c r="AC283" s="16"/>
      <c r="AD283" s="16"/>
      <c r="AE283" s="16"/>
      <c r="AT283" s="284" t="s">
        <v>203</v>
      </c>
      <c r="AU283" s="284" t="s">
        <v>84</v>
      </c>
      <c r="AV283" s="16" t="s">
        <v>201</v>
      </c>
      <c r="AW283" s="16" t="s">
        <v>32</v>
      </c>
      <c r="AX283" s="16" t="s">
        <v>82</v>
      </c>
      <c r="AY283" s="284" t="s">
        <v>194</v>
      </c>
    </row>
    <row r="284" s="2" customFormat="1" ht="24.15" customHeight="1">
      <c r="A284" s="39"/>
      <c r="B284" s="40"/>
      <c r="C284" s="228" t="s">
        <v>386</v>
      </c>
      <c r="D284" s="228" t="s">
        <v>196</v>
      </c>
      <c r="E284" s="229" t="s">
        <v>387</v>
      </c>
      <c r="F284" s="230" t="s">
        <v>388</v>
      </c>
      <c r="G284" s="231" t="s">
        <v>301</v>
      </c>
      <c r="H284" s="232">
        <v>29.800000000000001</v>
      </c>
      <c r="I284" s="233"/>
      <c r="J284" s="234">
        <f>ROUND(I284*H284,2)</f>
        <v>0</v>
      </c>
      <c r="K284" s="230" t="s">
        <v>200</v>
      </c>
      <c r="L284" s="45"/>
      <c r="M284" s="235" t="s">
        <v>1</v>
      </c>
      <c r="N284" s="236" t="s">
        <v>40</v>
      </c>
      <c r="O284" s="92"/>
      <c r="P284" s="237">
        <f>O284*H284</f>
        <v>0</v>
      </c>
      <c r="Q284" s="237">
        <v>0.0015</v>
      </c>
      <c r="R284" s="237">
        <f>Q284*H284</f>
        <v>0.044700000000000004</v>
      </c>
      <c r="S284" s="237">
        <v>0</v>
      </c>
      <c r="T284" s="238">
        <f>S284*H284</f>
        <v>0</v>
      </c>
      <c r="U284" s="39"/>
      <c r="V284" s="39"/>
      <c r="W284" s="39"/>
      <c r="X284" s="39"/>
      <c r="Y284" s="39"/>
      <c r="Z284" s="39"/>
      <c r="AA284" s="39"/>
      <c r="AB284" s="39"/>
      <c r="AC284" s="39"/>
      <c r="AD284" s="39"/>
      <c r="AE284" s="39"/>
      <c r="AR284" s="239" t="s">
        <v>201</v>
      </c>
      <c r="AT284" s="239" t="s">
        <v>196</v>
      </c>
      <c r="AU284" s="239" t="s">
        <v>84</v>
      </c>
      <c r="AY284" s="18" t="s">
        <v>194</v>
      </c>
      <c r="BE284" s="240">
        <f>IF(N284="základní",J284,0)</f>
        <v>0</v>
      </c>
      <c r="BF284" s="240">
        <f>IF(N284="snížená",J284,0)</f>
        <v>0</v>
      </c>
      <c r="BG284" s="240">
        <f>IF(N284="zákl. přenesená",J284,0)</f>
        <v>0</v>
      </c>
      <c r="BH284" s="240">
        <f>IF(N284="sníž. přenesená",J284,0)</f>
        <v>0</v>
      </c>
      <c r="BI284" s="240">
        <f>IF(N284="nulová",J284,0)</f>
        <v>0</v>
      </c>
      <c r="BJ284" s="18" t="s">
        <v>82</v>
      </c>
      <c r="BK284" s="240">
        <f>ROUND(I284*H284,2)</f>
        <v>0</v>
      </c>
      <c r="BL284" s="18" t="s">
        <v>201</v>
      </c>
      <c r="BM284" s="239" t="s">
        <v>389</v>
      </c>
    </row>
    <row r="285" s="13" customFormat="1">
      <c r="A285" s="13"/>
      <c r="B285" s="241"/>
      <c r="C285" s="242"/>
      <c r="D285" s="243" t="s">
        <v>203</v>
      </c>
      <c r="E285" s="244" t="s">
        <v>1</v>
      </c>
      <c r="F285" s="245" t="s">
        <v>390</v>
      </c>
      <c r="G285" s="242"/>
      <c r="H285" s="244" t="s">
        <v>1</v>
      </c>
      <c r="I285" s="246"/>
      <c r="J285" s="242"/>
      <c r="K285" s="242"/>
      <c r="L285" s="247"/>
      <c r="M285" s="248"/>
      <c r="N285" s="249"/>
      <c r="O285" s="249"/>
      <c r="P285" s="249"/>
      <c r="Q285" s="249"/>
      <c r="R285" s="249"/>
      <c r="S285" s="249"/>
      <c r="T285" s="250"/>
      <c r="U285" s="13"/>
      <c r="V285" s="13"/>
      <c r="W285" s="13"/>
      <c r="X285" s="13"/>
      <c r="Y285" s="13"/>
      <c r="Z285" s="13"/>
      <c r="AA285" s="13"/>
      <c r="AB285" s="13"/>
      <c r="AC285" s="13"/>
      <c r="AD285" s="13"/>
      <c r="AE285" s="13"/>
      <c r="AT285" s="251" t="s">
        <v>203</v>
      </c>
      <c r="AU285" s="251" t="s">
        <v>84</v>
      </c>
      <c r="AV285" s="13" t="s">
        <v>82</v>
      </c>
      <c r="AW285" s="13" t="s">
        <v>32</v>
      </c>
      <c r="AX285" s="13" t="s">
        <v>75</v>
      </c>
      <c r="AY285" s="251" t="s">
        <v>194</v>
      </c>
    </row>
    <row r="286" s="14" customFormat="1">
      <c r="A286" s="14"/>
      <c r="B286" s="252"/>
      <c r="C286" s="253"/>
      <c r="D286" s="243" t="s">
        <v>203</v>
      </c>
      <c r="E286" s="254" t="s">
        <v>1</v>
      </c>
      <c r="F286" s="255" t="s">
        <v>391</v>
      </c>
      <c r="G286" s="253"/>
      <c r="H286" s="256">
        <v>4.9000000000000004</v>
      </c>
      <c r="I286" s="257"/>
      <c r="J286" s="253"/>
      <c r="K286" s="253"/>
      <c r="L286" s="258"/>
      <c r="M286" s="259"/>
      <c r="N286" s="260"/>
      <c r="O286" s="260"/>
      <c r="P286" s="260"/>
      <c r="Q286" s="260"/>
      <c r="R286" s="260"/>
      <c r="S286" s="260"/>
      <c r="T286" s="261"/>
      <c r="U286" s="14"/>
      <c r="V286" s="14"/>
      <c r="W286" s="14"/>
      <c r="X286" s="14"/>
      <c r="Y286" s="14"/>
      <c r="Z286" s="14"/>
      <c r="AA286" s="14"/>
      <c r="AB286" s="14"/>
      <c r="AC286" s="14"/>
      <c r="AD286" s="14"/>
      <c r="AE286" s="14"/>
      <c r="AT286" s="262" t="s">
        <v>203</v>
      </c>
      <c r="AU286" s="262" t="s">
        <v>84</v>
      </c>
      <c r="AV286" s="14" t="s">
        <v>84</v>
      </c>
      <c r="AW286" s="14" t="s">
        <v>32</v>
      </c>
      <c r="AX286" s="14" t="s">
        <v>75</v>
      </c>
      <c r="AY286" s="262" t="s">
        <v>194</v>
      </c>
    </row>
    <row r="287" s="14" customFormat="1">
      <c r="A287" s="14"/>
      <c r="B287" s="252"/>
      <c r="C287" s="253"/>
      <c r="D287" s="243" t="s">
        <v>203</v>
      </c>
      <c r="E287" s="254" t="s">
        <v>1</v>
      </c>
      <c r="F287" s="255" t="s">
        <v>392</v>
      </c>
      <c r="G287" s="253"/>
      <c r="H287" s="256">
        <v>14.699999999999999</v>
      </c>
      <c r="I287" s="257"/>
      <c r="J287" s="253"/>
      <c r="K287" s="253"/>
      <c r="L287" s="258"/>
      <c r="M287" s="259"/>
      <c r="N287" s="260"/>
      <c r="O287" s="260"/>
      <c r="P287" s="260"/>
      <c r="Q287" s="260"/>
      <c r="R287" s="260"/>
      <c r="S287" s="260"/>
      <c r="T287" s="261"/>
      <c r="U287" s="14"/>
      <c r="V287" s="14"/>
      <c r="W287" s="14"/>
      <c r="X287" s="14"/>
      <c r="Y287" s="14"/>
      <c r="Z287" s="14"/>
      <c r="AA287" s="14"/>
      <c r="AB287" s="14"/>
      <c r="AC287" s="14"/>
      <c r="AD287" s="14"/>
      <c r="AE287" s="14"/>
      <c r="AT287" s="262" t="s">
        <v>203</v>
      </c>
      <c r="AU287" s="262" t="s">
        <v>84</v>
      </c>
      <c r="AV287" s="14" t="s">
        <v>84</v>
      </c>
      <c r="AW287" s="14" t="s">
        <v>32</v>
      </c>
      <c r="AX287" s="14" t="s">
        <v>75</v>
      </c>
      <c r="AY287" s="262" t="s">
        <v>194</v>
      </c>
    </row>
    <row r="288" s="13" customFormat="1">
      <c r="A288" s="13"/>
      <c r="B288" s="241"/>
      <c r="C288" s="242"/>
      <c r="D288" s="243" t="s">
        <v>203</v>
      </c>
      <c r="E288" s="244" t="s">
        <v>1</v>
      </c>
      <c r="F288" s="245" t="s">
        <v>393</v>
      </c>
      <c r="G288" s="242"/>
      <c r="H288" s="244" t="s">
        <v>1</v>
      </c>
      <c r="I288" s="246"/>
      <c r="J288" s="242"/>
      <c r="K288" s="242"/>
      <c r="L288" s="247"/>
      <c r="M288" s="248"/>
      <c r="N288" s="249"/>
      <c r="O288" s="249"/>
      <c r="P288" s="249"/>
      <c r="Q288" s="249"/>
      <c r="R288" s="249"/>
      <c r="S288" s="249"/>
      <c r="T288" s="250"/>
      <c r="U288" s="13"/>
      <c r="V288" s="13"/>
      <c r="W288" s="13"/>
      <c r="X288" s="13"/>
      <c r="Y288" s="13"/>
      <c r="Z288" s="13"/>
      <c r="AA288" s="13"/>
      <c r="AB288" s="13"/>
      <c r="AC288" s="13"/>
      <c r="AD288" s="13"/>
      <c r="AE288" s="13"/>
      <c r="AT288" s="251" t="s">
        <v>203</v>
      </c>
      <c r="AU288" s="251" t="s">
        <v>84</v>
      </c>
      <c r="AV288" s="13" t="s">
        <v>82</v>
      </c>
      <c r="AW288" s="13" t="s">
        <v>32</v>
      </c>
      <c r="AX288" s="13" t="s">
        <v>75</v>
      </c>
      <c r="AY288" s="251" t="s">
        <v>194</v>
      </c>
    </row>
    <row r="289" s="14" customFormat="1">
      <c r="A289" s="14"/>
      <c r="B289" s="252"/>
      <c r="C289" s="253"/>
      <c r="D289" s="243" t="s">
        <v>203</v>
      </c>
      <c r="E289" s="254" t="s">
        <v>1</v>
      </c>
      <c r="F289" s="255" t="s">
        <v>394</v>
      </c>
      <c r="G289" s="253"/>
      <c r="H289" s="256">
        <v>3.2000000000000002</v>
      </c>
      <c r="I289" s="257"/>
      <c r="J289" s="253"/>
      <c r="K289" s="253"/>
      <c r="L289" s="258"/>
      <c r="M289" s="259"/>
      <c r="N289" s="260"/>
      <c r="O289" s="260"/>
      <c r="P289" s="260"/>
      <c r="Q289" s="260"/>
      <c r="R289" s="260"/>
      <c r="S289" s="260"/>
      <c r="T289" s="261"/>
      <c r="U289" s="14"/>
      <c r="V289" s="14"/>
      <c r="W289" s="14"/>
      <c r="X289" s="14"/>
      <c r="Y289" s="14"/>
      <c r="Z289" s="14"/>
      <c r="AA289" s="14"/>
      <c r="AB289" s="14"/>
      <c r="AC289" s="14"/>
      <c r="AD289" s="14"/>
      <c r="AE289" s="14"/>
      <c r="AT289" s="262" t="s">
        <v>203</v>
      </c>
      <c r="AU289" s="262" t="s">
        <v>84</v>
      </c>
      <c r="AV289" s="14" t="s">
        <v>84</v>
      </c>
      <c r="AW289" s="14" t="s">
        <v>32</v>
      </c>
      <c r="AX289" s="14" t="s">
        <v>75</v>
      </c>
      <c r="AY289" s="262" t="s">
        <v>194</v>
      </c>
    </row>
    <row r="290" s="14" customFormat="1">
      <c r="A290" s="14"/>
      <c r="B290" s="252"/>
      <c r="C290" s="253"/>
      <c r="D290" s="243" t="s">
        <v>203</v>
      </c>
      <c r="E290" s="254" t="s">
        <v>1</v>
      </c>
      <c r="F290" s="255" t="s">
        <v>395</v>
      </c>
      <c r="G290" s="253"/>
      <c r="H290" s="256">
        <v>7</v>
      </c>
      <c r="I290" s="257"/>
      <c r="J290" s="253"/>
      <c r="K290" s="253"/>
      <c r="L290" s="258"/>
      <c r="M290" s="259"/>
      <c r="N290" s="260"/>
      <c r="O290" s="260"/>
      <c r="P290" s="260"/>
      <c r="Q290" s="260"/>
      <c r="R290" s="260"/>
      <c r="S290" s="260"/>
      <c r="T290" s="261"/>
      <c r="U290" s="14"/>
      <c r="V290" s="14"/>
      <c r="W290" s="14"/>
      <c r="X290" s="14"/>
      <c r="Y290" s="14"/>
      <c r="Z290" s="14"/>
      <c r="AA290" s="14"/>
      <c r="AB290" s="14"/>
      <c r="AC290" s="14"/>
      <c r="AD290" s="14"/>
      <c r="AE290" s="14"/>
      <c r="AT290" s="262" t="s">
        <v>203</v>
      </c>
      <c r="AU290" s="262" t="s">
        <v>84</v>
      </c>
      <c r="AV290" s="14" t="s">
        <v>84</v>
      </c>
      <c r="AW290" s="14" t="s">
        <v>32</v>
      </c>
      <c r="AX290" s="14" t="s">
        <v>75</v>
      </c>
      <c r="AY290" s="262" t="s">
        <v>194</v>
      </c>
    </row>
    <row r="291" s="16" customFormat="1">
      <c r="A291" s="16"/>
      <c r="B291" s="274"/>
      <c r="C291" s="275"/>
      <c r="D291" s="243" t="s">
        <v>203</v>
      </c>
      <c r="E291" s="276" t="s">
        <v>1</v>
      </c>
      <c r="F291" s="277" t="s">
        <v>214</v>
      </c>
      <c r="G291" s="275"/>
      <c r="H291" s="278">
        <v>29.800000000000001</v>
      </c>
      <c r="I291" s="279"/>
      <c r="J291" s="275"/>
      <c r="K291" s="275"/>
      <c r="L291" s="280"/>
      <c r="M291" s="281"/>
      <c r="N291" s="282"/>
      <c r="O291" s="282"/>
      <c r="P291" s="282"/>
      <c r="Q291" s="282"/>
      <c r="R291" s="282"/>
      <c r="S291" s="282"/>
      <c r="T291" s="283"/>
      <c r="U291" s="16"/>
      <c r="V291" s="16"/>
      <c r="W291" s="16"/>
      <c r="X291" s="16"/>
      <c r="Y291" s="16"/>
      <c r="Z291" s="16"/>
      <c r="AA291" s="16"/>
      <c r="AB291" s="16"/>
      <c r="AC291" s="16"/>
      <c r="AD291" s="16"/>
      <c r="AE291" s="16"/>
      <c r="AT291" s="284" t="s">
        <v>203</v>
      </c>
      <c r="AU291" s="284" t="s">
        <v>84</v>
      </c>
      <c r="AV291" s="16" t="s">
        <v>201</v>
      </c>
      <c r="AW291" s="16" t="s">
        <v>32</v>
      </c>
      <c r="AX291" s="16" t="s">
        <v>82</v>
      </c>
      <c r="AY291" s="284" t="s">
        <v>194</v>
      </c>
    </row>
    <row r="292" s="2" customFormat="1" ht="24.15" customHeight="1">
      <c r="A292" s="39"/>
      <c r="B292" s="40"/>
      <c r="C292" s="228" t="s">
        <v>396</v>
      </c>
      <c r="D292" s="228" t="s">
        <v>196</v>
      </c>
      <c r="E292" s="229" t="s">
        <v>397</v>
      </c>
      <c r="F292" s="230" t="s">
        <v>398</v>
      </c>
      <c r="G292" s="231" t="s">
        <v>199</v>
      </c>
      <c r="H292" s="232">
        <v>40.109000000000002</v>
      </c>
      <c r="I292" s="233"/>
      <c r="J292" s="234">
        <f>ROUND(I292*H292,2)</f>
        <v>0</v>
      </c>
      <c r="K292" s="230" t="s">
        <v>200</v>
      </c>
      <c r="L292" s="45"/>
      <c r="M292" s="235" t="s">
        <v>1</v>
      </c>
      <c r="N292" s="236" t="s">
        <v>40</v>
      </c>
      <c r="O292" s="92"/>
      <c r="P292" s="237">
        <f>O292*H292</f>
        <v>0</v>
      </c>
      <c r="Q292" s="237">
        <v>2.3010199999999998</v>
      </c>
      <c r="R292" s="237">
        <f>Q292*H292</f>
        <v>92.291611180000004</v>
      </c>
      <c r="S292" s="237">
        <v>0</v>
      </c>
      <c r="T292" s="238">
        <f>S292*H292</f>
        <v>0</v>
      </c>
      <c r="U292" s="39"/>
      <c r="V292" s="39"/>
      <c r="W292" s="39"/>
      <c r="X292" s="39"/>
      <c r="Y292" s="39"/>
      <c r="Z292" s="39"/>
      <c r="AA292" s="39"/>
      <c r="AB292" s="39"/>
      <c r="AC292" s="39"/>
      <c r="AD292" s="39"/>
      <c r="AE292" s="39"/>
      <c r="AR292" s="239" t="s">
        <v>201</v>
      </c>
      <c r="AT292" s="239" t="s">
        <v>196</v>
      </c>
      <c r="AU292" s="239" t="s">
        <v>84</v>
      </c>
      <c r="AY292" s="18" t="s">
        <v>194</v>
      </c>
      <c r="BE292" s="240">
        <f>IF(N292="základní",J292,0)</f>
        <v>0</v>
      </c>
      <c r="BF292" s="240">
        <f>IF(N292="snížená",J292,0)</f>
        <v>0</v>
      </c>
      <c r="BG292" s="240">
        <f>IF(N292="zákl. přenesená",J292,0)</f>
        <v>0</v>
      </c>
      <c r="BH292" s="240">
        <f>IF(N292="sníž. přenesená",J292,0)</f>
        <v>0</v>
      </c>
      <c r="BI292" s="240">
        <f>IF(N292="nulová",J292,0)</f>
        <v>0</v>
      </c>
      <c r="BJ292" s="18" t="s">
        <v>82</v>
      </c>
      <c r="BK292" s="240">
        <f>ROUND(I292*H292,2)</f>
        <v>0</v>
      </c>
      <c r="BL292" s="18" t="s">
        <v>201</v>
      </c>
      <c r="BM292" s="239" t="s">
        <v>399</v>
      </c>
    </row>
    <row r="293" s="13" customFormat="1">
      <c r="A293" s="13"/>
      <c r="B293" s="241"/>
      <c r="C293" s="242"/>
      <c r="D293" s="243" t="s">
        <v>203</v>
      </c>
      <c r="E293" s="244" t="s">
        <v>1</v>
      </c>
      <c r="F293" s="245" t="s">
        <v>400</v>
      </c>
      <c r="G293" s="242"/>
      <c r="H293" s="244" t="s">
        <v>1</v>
      </c>
      <c r="I293" s="246"/>
      <c r="J293" s="242"/>
      <c r="K293" s="242"/>
      <c r="L293" s="247"/>
      <c r="M293" s="248"/>
      <c r="N293" s="249"/>
      <c r="O293" s="249"/>
      <c r="P293" s="249"/>
      <c r="Q293" s="249"/>
      <c r="R293" s="249"/>
      <c r="S293" s="249"/>
      <c r="T293" s="250"/>
      <c r="U293" s="13"/>
      <c r="V293" s="13"/>
      <c r="W293" s="13"/>
      <c r="X293" s="13"/>
      <c r="Y293" s="13"/>
      <c r="Z293" s="13"/>
      <c r="AA293" s="13"/>
      <c r="AB293" s="13"/>
      <c r="AC293" s="13"/>
      <c r="AD293" s="13"/>
      <c r="AE293" s="13"/>
      <c r="AT293" s="251" t="s">
        <v>203</v>
      </c>
      <c r="AU293" s="251" t="s">
        <v>84</v>
      </c>
      <c r="AV293" s="13" t="s">
        <v>82</v>
      </c>
      <c r="AW293" s="13" t="s">
        <v>32</v>
      </c>
      <c r="AX293" s="13" t="s">
        <v>75</v>
      </c>
      <c r="AY293" s="251" t="s">
        <v>194</v>
      </c>
    </row>
    <row r="294" s="13" customFormat="1">
      <c r="A294" s="13"/>
      <c r="B294" s="241"/>
      <c r="C294" s="242"/>
      <c r="D294" s="243" t="s">
        <v>203</v>
      </c>
      <c r="E294" s="244" t="s">
        <v>1</v>
      </c>
      <c r="F294" s="245" t="s">
        <v>204</v>
      </c>
      <c r="G294" s="242"/>
      <c r="H294" s="244" t="s">
        <v>1</v>
      </c>
      <c r="I294" s="246"/>
      <c r="J294" s="242"/>
      <c r="K294" s="242"/>
      <c r="L294" s="247"/>
      <c r="M294" s="248"/>
      <c r="N294" s="249"/>
      <c r="O294" s="249"/>
      <c r="P294" s="249"/>
      <c r="Q294" s="249"/>
      <c r="R294" s="249"/>
      <c r="S294" s="249"/>
      <c r="T294" s="250"/>
      <c r="U294" s="13"/>
      <c r="V294" s="13"/>
      <c r="W294" s="13"/>
      <c r="X294" s="13"/>
      <c r="Y294" s="13"/>
      <c r="Z294" s="13"/>
      <c r="AA294" s="13"/>
      <c r="AB294" s="13"/>
      <c r="AC294" s="13"/>
      <c r="AD294" s="13"/>
      <c r="AE294" s="13"/>
      <c r="AT294" s="251" t="s">
        <v>203</v>
      </c>
      <c r="AU294" s="251" t="s">
        <v>84</v>
      </c>
      <c r="AV294" s="13" t="s">
        <v>82</v>
      </c>
      <c r="AW294" s="13" t="s">
        <v>32</v>
      </c>
      <c r="AX294" s="13" t="s">
        <v>75</v>
      </c>
      <c r="AY294" s="251" t="s">
        <v>194</v>
      </c>
    </row>
    <row r="295" s="13" customFormat="1">
      <c r="A295" s="13"/>
      <c r="B295" s="241"/>
      <c r="C295" s="242"/>
      <c r="D295" s="243" t="s">
        <v>203</v>
      </c>
      <c r="E295" s="244" t="s">
        <v>1</v>
      </c>
      <c r="F295" s="245" t="s">
        <v>401</v>
      </c>
      <c r="G295" s="242"/>
      <c r="H295" s="244" t="s">
        <v>1</v>
      </c>
      <c r="I295" s="246"/>
      <c r="J295" s="242"/>
      <c r="K295" s="242"/>
      <c r="L295" s="247"/>
      <c r="M295" s="248"/>
      <c r="N295" s="249"/>
      <c r="O295" s="249"/>
      <c r="P295" s="249"/>
      <c r="Q295" s="249"/>
      <c r="R295" s="249"/>
      <c r="S295" s="249"/>
      <c r="T295" s="250"/>
      <c r="U295" s="13"/>
      <c r="V295" s="13"/>
      <c r="W295" s="13"/>
      <c r="X295" s="13"/>
      <c r="Y295" s="13"/>
      <c r="Z295" s="13"/>
      <c r="AA295" s="13"/>
      <c r="AB295" s="13"/>
      <c r="AC295" s="13"/>
      <c r="AD295" s="13"/>
      <c r="AE295" s="13"/>
      <c r="AT295" s="251" t="s">
        <v>203</v>
      </c>
      <c r="AU295" s="251" t="s">
        <v>84</v>
      </c>
      <c r="AV295" s="13" t="s">
        <v>82</v>
      </c>
      <c r="AW295" s="13" t="s">
        <v>32</v>
      </c>
      <c r="AX295" s="13" t="s">
        <v>75</v>
      </c>
      <c r="AY295" s="251" t="s">
        <v>194</v>
      </c>
    </row>
    <row r="296" s="14" customFormat="1">
      <c r="A296" s="14"/>
      <c r="B296" s="252"/>
      <c r="C296" s="253"/>
      <c r="D296" s="243" t="s">
        <v>203</v>
      </c>
      <c r="E296" s="254" t="s">
        <v>1</v>
      </c>
      <c r="F296" s="255" t="s">
        <v>402</v>
      </c>
      <c r="G296" s="253"/>
      <c r="H296" s="256">
        <v>1.29</v>
      </c>
      <c r="I296" s="257"/>
      <c r="J296" s="253"/>
      <c r="K296" s="253"/>
      <c r="L296" s="258"/>
      <c r="M296" s="259"/>
      <c r="N296" s="260"/>
      <c r="O296" s="260"/>
      <c r="P296" s="260"/>
      <c r="Q296" s="260"/>
      <c r="R296" s="260"/>
      <c r="S296" s="260"/>
      <c r="T296" s="261"/>
      <c r="U296" s="14"/>
      <c r="V296" s="14"/>
      <c r="W296" s="14"/>
      <c r="X296" s="14"/>
      <c r="Y296" s="14"/>
      <c r="Z296" s="14"/>
      <c r="AA296" s="14"/>
      <c r="AB296" s="14"/>
      <c r="AC296" s="14"/>
      <c r="AD296" s="14"/>
      <c r="AE296" s="14"/>
      <c r="AT296" s="262" t="s">
        <v>203</v>
      </c>
      <c r="AU296" s="262" t="s">
        <v>84</v>
      </c>
      <c r="AV296" s="14" t="s">
        <v>84</v>
      </c>
      <c r="AW296" s="14" t="s">
        <v>32</v>
      </c>
      <c r="AX296" s="14" t="s">
        <v>75</v>
      </c>
      <c r="AY296" s="262" t="s">
        <v>194</v>
      </c>
    </row>
    <row r="297" s="14" customFormat="1">
      <c r="A297" s="14"/>
      <c r="B297" s="252"/>
      <c r="C297" s="253"/>
      <c r="D297" s="243" t="s">
        <v>203</v>
      </c>
      <c r="E297" s="254" t="s">
        <v>1</v>
      </c>
      <c r="F297" s="255" t="s">
        <v>403</v>
      </c>
      <c r="G297" s="253"/>
      <c r="H297" s="256">
        <v>0.35399999999999998</v>
      </c>
      <c r="I297" s="257"/>
      <c r="J297" s="253"/>
      <c r="K297" s="253"/>
      <c r="L297" s="258"/>
      <c r="M297" s="259"/>
      <c r="N297" s="260"/>
      <c r="O297" s="260"/>
      <c r="P297" s="260"/>
      <c r="Q297" s="260"/>
      <c r="R297" s="260"/>
      <c r="S297" s="260"/>
      <c r="T297" s="261"/>
      <c r="U297" s="14"/>
      <c r="V297" s="14"/>
      <c r="W297" s="14"/>
      <c r="X297" s="14"/>
      <c r="Y297" s="14"/>
      <c r="Z297" s="14"/>
      <c r="AA297" s="14"/>
      <c r="AB297" s="14"/>
      <c r="AC297" s="14"/>
      <c r="AD297" s="14"/>
      <c r="AE297" s="14"/>
      <c r="AT297" s="262" t="s">
        <v>203</v>
      </c>
      <c r="AU297" s="262" t="s">
        <v>84</v>
      </c>
      <c r="AV297" s="14" t="s">
        <v>84</v>
      </c>
      <c r="AW297" s="14" t="s">
        <v>32</v>
      </c>
      <c r="AX297" s="14" t="s">
        <v>75</v>
      </c>
      <c r="AY297" s="262" t="s">
        <v>194</v>
      </c>
    </row>
    <row r="298" s="14" customFormat="1">
      <c r="A298" s="14"/>
      <c r="B298" s="252"/>
      <c r="C298" s="253"/>
      <c r="D298" s="243" t="s">
        <v>203</v>
      </c>
      <c r="E298" s="254" t="s">
        <v>1</v>
      </c>
      <c r="F298" s="255" t="s">
        <v>404</v>
      </c>
      <c r="G298" s="253"/>
      <c r="H298" s="256">
        <v>5.1050000000000004</v>
      </c>
      <c r="I298" s="257"/>
      <c r="J298" s="253"/>
      <c r="K298" s="253"/>
      <c r="L298" s="258"/>
      <c r="M298" s="259"/>
      <c r="N298" s="260"/>
      <c r="O298" s="260"/>
      <c r="P298" s="260"/>
      <c r="Q298" s="260"/>
      <c r="R298" s="260"/>
      <c r="S298" s="260"/>
      <c r="T298" s="261"/>
      <c r="U298" s="14"/>
      <c r="V298" s="14"/>
      <c r="W298" s="14"/>
      <c r="X298" s="14"/>
      <c r="Y298" s="14"/>
      <c r="Z298" s="14"/>
      <c r="AA298" s="14"/>
      <c r="AB298" s="14"/>
      <c r="AC298" s="14"/>
      <c r="AD298" s="14"/>
      <c r="AE298" s="14"/>
      <c r="AT298" s="262" t="s">
        <v>203</v>
      </c>
      <c r="AU298" s="262" t="s">
        <v>84</v>
      </c>
      <c r="AV298" s="14" t="s">
        <v>84</v>
      </c>
      <c r="AW298" s="14" t="s">
        <v>32</v>
      </c>
      <c r="AX298" s="14" t="s">
        <v>75</v>
      </c>
      <c r="AY298" s="262" t="s">
        <v>194</v>
      </c>
    </row>
    <row r="299" s="14" customFormat="1">
      <c r="A299" s="14"/>
      <c r="B299" s="252"/>
      <c r="C299" s="253"/>
      <c r="D299" s="243" t="s">
        <v>203</v>
      </c>
      <c r="E299" s="254" t="s">
        <v>1</v>
      </c>
      <c r="F299" s="255" t="s">
        <v>405</v>
      </c>
      <c r="G299" s="253"/>
      <c r="H299" s="256">
        <v>1.0309999999999999</v>
      </c>
      <c r="I299" s="257"/>
      <c r="J299" s="253"/>
      <c r="K299" s="253"/>
      <c r="L299" s="258"/>
      <c r="M299" s="259"/>
      <c r="N299" s="260"/>
      <c r="O299" s="260"/>
      <c r="P299" s="260"/>
      <c r="Q299" s="260"/>
      <c r="R299" s="260"/>
      <c r="S299" s="260"/>
      <c r="T299" s="261"/>
      <c r="U299" s="14"/>
      <c r="V299" s="14"/>
      <c r="W299" s="14"/>
      <c r="X299" s="14"/>
      <c r="Y299" s="14"/>
      <c r="Z299" s="14"/>
      <c r="AA299" s="14"/>
      <c r="AB299" s="14"/>
      <c r="AC299" s="14"/>
      <c r="AD299" s="14"/>
      <c r="AE299" s="14"/>
      <c r="AT299" s="262" t="s">
        <v>203</v>
      </c>
      <c r="AU299" s="262" t="s">
        <v>84</v>
      </c>
      <c r="AV299" s="14" t="s">
        <v>84</v>
      </c>
      <c r="AW299" s="14" t="s">
        <v>32</v>
      </c>
      <c r="AX299" s="14" t="s">
        <v>75</v>
      </c>
      <c r="AY299" s="262" t="s">
        <v>194</v>
      </c>
    </row>
    <row r="300" s="14" customFormat="1">
      <c r="A300" s="14"/>
      <c r="B300" s="252"/>
      <c r="C300" s="253"/>
      <c r="D300" s="243" t="s">
        <v>203</v>
      </c>
      <c r="E300" s="254" t="s">
        <v>1</v>
      </c>
      <c r="F300" s="255" t="s">
        <v>406</v>
      </c>
      <c r="G300" s="253"/>
      <c r="H300" s="256">
        <v>0.61299999999999999</v>
      </c>
      <c r="I300" s="257"/>
      <c r="J300" s="253"/>
      <c r="K300" s="253"/>
      <c r="L300" s="258"/>
      <c r="M300" s="259"/>
      <c r="N300" s="260"/>
      <c r="O300" s="260"/>
      <c r="P300" s="260"/>
      <c r="Q300" s="260"/>
      <c r="R300" s="260"/>
      <c r="S300" s="260"/>
      <c r="T300" s="261"/>
      <c r="U300" s="14"/>
      <c r="V300" s="14"/>
      <c r="W300" s="14"/>
      <c r="X300" s="14"/>
      <c r="Y300" s="14"/>
      <c r="Z300" s="14"/>
      <c r="AA300" s="14"/>
      <c r="AB300" s="14"/>
      <c r="AC300" s="14"/>
      <c r="AD300" s="14"/>
      <c r="AE300" s="14"/>
      <c r="AT300" s="262" t="s">
        <v>203</v>
      </c>
      <c r="AU300" s="262" t="s">
        <v>84</v>
      </c>
      <c r="AV300" s="14" t="s">
        <v>84</v>
      </c>
      <c r="AW300" s="14" t="s">
        <v>32</v>
      </c>
      <c r="AX300" s="14" t="s">
        <v>75</v>
      </c>
      <c r="AY300" s="262" t="s">
        <v>194</v>
      </c>
    </row>
    <row r="301" s="14" customFormat="1">
      <c r="A301" s="14"/>
      <c r="B301" s="252"/>
      <c r="C301" s="253"/>
      <c r="D301" s="243" t="s">
        <v>203</v>
      </c>
      <c r="E301" s="254" t="s">
        <v>1</v>
      </c>
      <c r="F301" s="255" t="s">
        <v>407</v>
      </c>
      <c r="G301" s="253"/>
      <c r="H301" s="256">
        <v>0.54400000000000004</v>
      </c>
      <c r="I301" s="257"/>
      <c r="J301" s="253"/>
      <c r="K301" s="253"/>
      <c r="L301" s="258"/>
      <c r="M301" s="259"/>
      <c r="N301" s="260"/>
      <c r="O301" s="260"/>
      <c r="P301" s="260"/>
      <c r="Q301" s="260"/>
      <c r="R301" s="260"/>
      <c r="S301" s="260"/>
      <c r="T301" s="261"/>
      <c r="U301" s="14"/>
      <c r="V301" s="14"/>
      <c r="W301" s="14"/>
      <c r="X301" s="14"/>
      <c r="Y301" s="14"/>
      <c r="Z301" s="14"/>
      <c r="AA301" s="14"/>
      <c r="AB301" s="14"/>
      <c r="AC301" s="14"/>
      <c r="AD301" s="14"/>
      <c r="AE301" s="14"/>
      <c r="AT301" s="262" t="s">
        <v>203</v>
      </c>
      <c r="AU301" s="262" t="s">
        <v>84</v>
      </c>
      <c r="AV301" s="14" t="s">
        <v>84</v>
      </c>
      <c r="AW301" s="14" t="s">
        <v>32</v>
      </c>
      <c r="AX301" s="14" t="s">
        <v>75</v>
      </c>
      <c r="AY301" s="262" t="s">
        <v>194</v>
      </c>
    </row>
    <row r="302" s="14" customFormat="1">
      <c r="A302" s="14"/>
      <c r="B302" s="252"/>
      <c r="C302" s="253"/>
      <c r="D302" s="243" t="s">
        <v>203</v>
      </c>
      <c r="E302" s="254" t="s">
        <v>1</v>
      </c>
      <c r="F302" s="255" t="s">
        <v>408</v>
      </c>
      <c r="G302" s="253"/>
      <c r="H302" s="256">
        <v>2.0819999999999999</v>
      </c>
      <c r="I302" s="257"/>
      <c r="J302" s="253"/>
      <c r="K302" s="253"/>
      <c r="L302" s="258"/>
      <c r="M302" s="259"/>
      <c r="N302" s="260"/>
      <c r="O302" s="260"/>
      <c r="P302" s="260"/>
      <c r="Q302" s="260"/>
      <c r="R302" s="260"/>
      <c r="S302" s="260"/>
      <c r="T302" s="261"/>
      <c r="U302" s="14"/>
      <c r="V302" s="14"/>
      <c r="W302" s="14"/>
      <c r="X302" s="14"/>
      <c r="Y302" s="14"/>
      <c r="Z302" s="14"/>
      <c r="AA302" s="14"/>
      <c r="AB302" s="14"/>
      <c r="AC302" s="14"/>
      <c r="AD302" s="14"/>
      <c r="AE302" s="14"/>
      <c r="AT302" s="262" t="s">
        <v>203</v>
      </c>
      <c r="AU302" s="262" t="s">
        <v>84</v>
      </c>
      <c r="AV302" s="14" t="s">
        <v>84</v>
      </c>
      <c r="AW302" s="14" t="s">
        <v>32</v>
      </c>
      <c r="AX302" s="14" t="s">
        <v>75</v>
      </c>
      <c r="AY302" s="262" t="s">
        <v>194</v>
      </c>
    </row>
    <row r="303" s="14" customFormat="1">
      <c r="A303" s="14"/>
      <c r="B303" s="252"/>
      <c r="C303" s="253"/>
      <c r="D303" s="243" t="s">
        <v>203</v>
      </c>
      <c r="E303" s="254" t="s">
        <v>1</v>
      </c>
      <c r="F303" s="255" t="s">
        <v>409</v>
      </c>
      <c r="G303" s="253"/>
      <c r="H303" s="256">
        <v>1.5820000000000001</v>
      </c>
      <c r="I303" s="257"/>
      <c r="J303" s="253"/>
      <c r="K303" s="253"/>
      <c r="L303" s="258"/>
      <c r="M303" s="259"/>
      <c r="N303" s="260"/>
      <c r="O303" s="260"/>
      <c r="P303" s="260"/>
      <c r="Q303" s="260"/>
      <c r="R303" s="260"/>
      <c r="S303" s="260"/>
      <c r="T303" s="261"/>
      <c r="U303" s="14"/>
      <c r="V303" s="14"/>
      <c r="W303" s="14"/>
      <c r="X303" s="14"/>
      <c r="Y303" s="14"/>
      <c r="Z303" s="14"/>
      <c r="AA303" s="14"/>
      <c r="AB303" s="14"/>
      <c r="AC303" s="14"/>
      <c r="AD303" s="14"/>
      <c r="AE303" s="14"/>
      <c r="AT303" s="262" t="s">
        <v>203</v>
      </c>
      <c r="AU303" s="262" t="s">
        <v>84</v>
      </c>
      <c r="AV303" s="14" t="s">
        <v>84</v>
      </c>
      <c r="AW303" s="14" t="s">
        <v>32</v>
      </c>
      <c r="AX303" s="14" t="s">
        <v>75</v>
      </c>
      <c r="AY303" s="262" t="s">
        <v>194</v>
      </c>
    </row>
    <row r="304" s="14" customFormat="1">
      <c r="A304" s="14"/>
      <c r="B304" s="252"/>
      <c r="C304" s="253"/>
      <c r="D304" s="243" t="s">
        <v>203</v>
      </c>
      <c r="E304" s="254" t="s">
        <v>1</v>
      </c>
      <c r="F304" s="255" t="s">
        <v>410</v>
      </c>
      <c r="G304" s="253"/>
      <c r="H304" s="256">
        <v>0.64700000000000002</v>
      </c>
      <c r="I304" s="257"/>
      <c r="J304" s="253"/>
      <c r="K304" s="253"/>
      <c r="L304" s="258"/>
      <c r="M304" s="259"/>
      <c r="N304" s="260"/>
      <c r="O304" s="260"/>
      <c r="P304" s="260"/>
      <c r="Q304" s="260"/>
      <c r="R304" s="260"/>
      <c r="S304" s="260"/>
      <c r="T304" s="261"/>
      <c r="U304" s="14"/>
      <c r="V304" s="14"/>
      <c r="W304" s="14"/>
      <c r="X304" s="14"/>
      <c r="Y304" s="14"/>
      <c r="Z304" s="14"/>
      <c r="AA304" s="14"/>
      <c r="AB304" s="14"/>
      <c r="AC304" s="14"/>
      <c r="AD304" s="14"/>
      <c r="AE304" s="14"/>
      <c r="AT304" s="262" t="s">
        <v>203</v>
      </c>
      <c r="AU304" s="262" t="s">
        <v>84</v>
      </c>
      <c r="AV304" s="14" t="s">
        <v>84</v>
      </c>
      <c r="AW304" s="14" t="s">
        <v>32</v>
      </c>
      <c r="AX304" s="14" t="s">
        <v>75</v>
      </c>
      <c r="AY304" s="262" t="s">
        <v>194</v>
      </c>
    </row>
    <row r="305" s="14" customFormat="1">
      <c r="A305" s="14"/>
      <c r="B305" s="252"/>
      <c r="C305" s="253"/>
      <c r="D305" s="243" t="s">
        <v>203</v>
      </c>
      <c r="E305" s="254" t="s">
        <v>1</v>
      </c>
      <c r="F305" s="255" t="s">
        <v>411</v>
      </c>
      <c r="G305" s="253"/>
      <c r="H305" s="256">
        <v>1.7490000000000001</v>
      </c>
      <c r="I305" s="257"/>
      <c r="J305" s="253"/>
      <c r="K305" s="253"/>
      <c r="L305" s="258"/>
      <c r="M305" s="259"/>
      <c r="N305" s="260"/>
      <c r="O305" s="260"/>
      <c r="P305" s="260"/>
      <c r="Q305" s="260"/>
      <c r="R305" s="260"/>
      <c r="S305" s="260"/>
      <c r="T305" s="261"/>
      <c r="U305" s="14"/>
      <c r="V305" s="14"/>
      <c r="W305" s="14"/>
      <c r="X305" s="14"/>
      <c r="Y305" s="14"/>
      <c r="Z305" s="14"/>
      <c r="AA305" s="14"/>
      <c r="AB305" s="14"/>
      <c r="AC305" s="14"/>
      <c r="AD305" s="14"/>
      <c r="AE305" s="14"/>
      <c r="AT305" s="262" t="s">
        <v>203</v>
      </c>
      <c r="AU305" s="262" t="s">
        <v>84</v>
      </c>
      <c r="AV305" s="14" t="s">
        <v>84</v>
      </c>
      <c r="AW305" s="14" t="s">
        <v>32</v>
      </c>
      <c r="AX305" s="14" t="s">
        <v>75</v>
      </c>
      <c r="AY305" s="262" t="s">
        <v>194</v>
      </c>
    </row>
    <row r="306" s="14" customFormat="1">
      <c r="A306" s="14"/>
      <c r="B306" s="252"/>
      <c r="C306" s="253"/>
      <c r="D306" s="243" t="s">
        <v>203</v>
      </c>
      <c r="E306" s="254" t="s">
        <v>1</v>
      </c>
      <c r="F306" s="255" t="s">
        <v>412</v>
      </c>
      <c r="G306" s="253"/>
      <c r="H306" s="256">
        <v>0.98299999999999998</v>
      </c>
      <c r="I306" s="257"/>
      <c r="J306" s="253"/>
      <c r="K306" s="253"/>
      <c r="L306" s="258"/>
      <c r="M306" s="259"/>
      <c r="N306" s="260"/>
      <c r="O306" s="260"/>
      <c r="P306" s="260"/>
      <c r="Q306" s="260"/>
      <c r="R306" s="260"/>
      <c r="S306" s="260"/>
      <c r="T306" s="261"/>
      <c r="U306" s="14"/>
      <c r="V306" s="14"/>
      <c r="W306" s="14"/>
      <c r="X306" s="14"/>
      <c r="Y306" s="14"/>
      <c r="Z306" s="14"/>
      <c r="AA306" s="14"/>
      <c r="AB306" s="14"/>
      <c r="AC306" s="14"/>
      <c r="AD306" s="14"/>
      <c r="AE306" s="14"/>
      <c r="AT306" s="262" t="s">
        <v>203</v>
      </c>
      <c r="AU306" s="262" t="s">
        <v>84</v>
      </c>
      <c r="AV306" s="14" t="s">
        <v>84</v>
      </c>
      <c r="AW306" s="14" t="s">
        <v>32</v>
      </c>
      <c r="AX306" s="14" t="s">
        <v>75</v>
      </c>
      <c r="AY306" s="262" t="s">
        <v>194</v>
      </c>
    </row>
    <row r="307" s="14" customFormat="1">
      <c r="A307" s="14"/>
      <c r="B307" s="252"/>
      <c r="C307" s="253"/>
      <c r="D307" s="243" t="s">
        <v>203</v>
      </c>
      <c r="E307" s="254" t="s">
        <v>1</v>
      </c>
      <c r="F307" s="255" t="s">
        <v>413</v>
      </c>
      <c r="G307" s="253"/>
      <c r="H307" s="256">
        <v>0.27000000000000002</v>
      </c>
      <c r="I307" s="257"/>
      <c r="J307" s="253"/>
      <c r="K307" s="253"/>
      <c r="L307" s="258"/>
      <c r="M307" s="259"/>
      <c r="N307" s="260"/>
      <c r="O307" s="260"/>
      <c r="P307" s="260"/>
      <c r="Q307" s="260"/>
      <c r="R307" s="260"/>
      <c r="S307" s="260"/>
      <c r="T307" s="261"/>
      <c r="U307" s="14"/>
      <c r="V307" s="14"/>
      <c r="W307" s="14"/>
      <c r="X307" s="14"/>
      <c r="Y307" s="14"/>
      <c r="Z307" s="14"/>
      <c r="AA307" s="14"/>
      <c r="AB307" s="14"/>
      <c r="AC307" s="14"/>
      <c r="AD307" s="14"/>
      <c r="AE307" s="14"/>
      <c r="AT307" s="262" t="s">
        <v>203</v>
      </c>
      <c r="AU307" s="262" t="s">
        <v>84</v>
      </c>
      <c r="AV307" s="14" t="s">
        <v>84</v>
      </c>
      <c r="AW307" s="14" t="s">
        <v>32</v>
      </c>
      <c r="AX307" s="14" t="s">
        <v>75</v>
      </c>
      <c r="AY307" s="262" t="s">
        <v>194</v>
      </c>
    </row>
    <row r="308" s="14" customFormat="1">
      <c r="A308" s="14"/>
      <c r="B308" s="252"/>
      <c r="C308" s="253"/>
      <c r="D308" s="243" t="s">
        <v>203</v>
      </c>
      <c r="E308" s="254" t="s">
        <v>1</v>
      </c>
      <c r="F308" s="255" t="s">
        <v>414</v>
      </c>
      <c r="G308" s="253"/>
      <c r="H308" s="256">
        <v>0.54400000000000004</v>
      </c>
      <c r="I308" s="257"/>
      <c r="J308" s="253"/>
      <c r="K308" s="253"/>
      <c r="L308" s="258"/>
      <c r="M308" s="259"/>
      <c r="N308" s="260"/>
      <c r="O308" s="260"/>
      <c r="P308" s="260"/>
      <c r="Q308" s="260"/>
      <c r="R308" s="260"/>
      <c r="S308" s="260"/>
      <c r="T308" s="261"/>
      <c r="U308" s="14"/>
      <c r="V308" s="14"/>
      <c r="W308" s="14"/>
      <c r="X308" s="14"/>
      <c r="Y308" s="14"/>
      <c r="Z308" s="14"/>
      <c r="AA308" s="14"/>
      <c r="AB308" s="14"/>
      <c r="AC308" s="14"/>
      <c r="AD308" s="14"/>
      <c r="AE308" s="14"/>
      <c r="AT308" s="262" t="s">
        <v>203</v>
      </c>
      <c r="AU308" s="262" t="s">
        <v>84</v>
      </c>
      <c r="AV308" s="14" t="s">
        <v>84</v>
      </c>
      <c r="AW308" s="14" t="s">
        <v>32</v>
      </c>
      <c r="AX308" s="14" t="s">
        <v>75</v>
      </c>
      <c r="AY308" s="262" t="s">
        <v>194</v>
      </c>
    </row>
    <row r="309" s="14" customFormat="1">
      <c r="A309" s="14"/>
      <c r="B309" s="252"/>
      <c r="C309" s="253"/>
      <c r="D309" s="243" t="s">
        <v>203</v>
      </c>
      <c r="E309" s="254" t="s">
        <v>1</v>
      </c>
      <c r="F309" s="255" t="s">
        <v>415</v>
      </c>
      <c r="G309" s="253"/>
      <c r="H309" s="256">
        <v>0.27000000000000002</v>
      </c>
      <c r="I309" s="257"/>
      <c r="J309" s="253"/>
      <c r="K309" s="253"/>
      <c r="L309" s="258"/>
      <c r="M309" s="259"/>
      <c r="N309" s="260"/>
      <c r="O309" s="260"/>
      <c r="P309" s="260"/>
      <c r="Q309" s="260"/>
      <c r="R309" s="260"/>
      <c r="S309" s="260"/>
      <c r="T309" s="261"/>
      <c r="U309" s="14"/>
      <c r="V309" s="14"/>
      <c r="W309" s="14"/>
      <c r="X309" s="14"/>
      <c r="Y309" s="14"/>
      <c r="Z309" s="14"/>
      <c r="AA309" s="14"/>
      <c r="AB309" s="14"/>
      <c r="AC309" s="14"/>
      <c r="AD309" s="14"/>
      <c r="AE309" s="14"/>
      <c r="AT309" s="262" t="s">
        <v>203</v>
      </c>
      <c r="AU309" s="262" t="s">
        <v>84</v>
      </c>
      <c r="AV309" s="14" t="s">
        <v>84</v>
      </c>
      <c r="AW309" s="14" t="s">
        <v>32</v>
      </c>
      <c r="AX309" s="14" t="s">
        <v>75</v>
      </c>
      <c r="AY309" s="262" t="s">
        <v>194</v>
      </c>
    </row>
    <row r="310" s="14" customFormat="1">
      <c r="A310" s="14"/>
      <c r="B310" s="252"/>
      <c r="C310" s="253"/>
      <c r="D310" s="243" t="s">
        <v>203</v>
      </c>
      <c r="E310" s="254" t="s">
        <v>1</v>
      </c>
      <c r="F310" s="255" t="s">
        <v>416</v>
      </c>
      <c r="G310" s="253"/>
      <c r="H310" s="256">
        <v>0.45800000000000002</v>
      </c>
      <c r="I310" s="257"/>
      <c r="J310" s="253"/>
      <c r="K310" s="253"/>
      <c r="L310" s="258"/>
      <c r="M310" s="259"/>
      <c r="N310" s="260"/>
      <c r="O310" s="260"/>
      <c r="P310" s="260"/>
      <c r="Q310" s="260"/>
      <c r="R310" s="260"/>
      <c r="S310" s="260"/>
      <c r="T310" s="261"/>
      <c r="U310" s="14"/>
      <c r="V310" s="14"/>
      <c r="W310" s="14"/>
      <c r="X310" s="14"/>
      <c r="Y310" s="14"/>
      <c r="Z310" s="14"/>
      <c r="AA310" s="14"/>
      <c r="AB310" s="14"/>
      <c r="AC310" s="14"/>
      <c r="AD310" s="14"/>
      <c r="AE310" s="14"/>
      <c r="AT310" s="262" t="s">
        <v>203</v>
      </c>
      <c r="AU310" s="262" t="s">
        <v>84</v>
      </c>
      <c r="AV310" s="14" t="s">
        <v>84</v>
      </c>
      <c r="AW310" s="14" t="s">
        <v>32</v>
      </c>
      <c r="AX310" s="14" t="s">
        <v>75</v>
      </c>
      <c r="AY310" s="262" t="s">
        <v>194</v>
      </c>
    </row>
    <row r="311" s="14" customFormat="1">
      <c r="A311" s="14"/>
      <c r="B311" s="252"/>
      <c r="C311" s="253"/>
      <c r="D311" s="243" t="s">
        <v>203</v>
      </c>
      <c r="E311" s="254" t="s">
        <v>1</v>
      </c>
      <c r="F311" s="255" t="s">
        <v>417</v>
      </c>
      <c r="G311" s="253"/>
      <c r="H311" s="256">
        <v>0.044999999999999998</v>
      </c>
      <c r="I311" s="257"/>
      <c r="J311" s="253"/>
      <c r="K311" s="253"/>
      <c r="L311" s="258"/>
      <c r="M311" s="259"/>
      <c r="N311" s="260"/>
      <c r="O311" s="260"/>
      <c r="P311" s="260"/>
      <c r="Q311" s="260"/>
      <c r="R311" s="260"/>
      <c r="S311" s="260"/>
      <c r="T311" s="261"/>
      <c r="U311" s="14"/>
      <c r="V311" s="14"/>
      <c r="W311" s="14"/>
      <c r="X311" s="14"/>
      <c r="Y311" s="14"/>
      <c r="Z311" s="14"/>
      <c r="AA311" s="14"/>
      <c r="AB311" s="14"/>
      <c r="AC311" s="14"/>
      <c r="AD311" s="14"/>
      <c r="AE311" s="14"/>
      <c r="AT311" s="262" t="s">
        <v>203</v>
      </c>
      <c r="AU311" s="262" t="s">
        <v>84</v>
      </c>
      <c r="AV311" s="14" t="s">
        <v>84</v>
      </c>
      <c r="AW311" s="14" t="s">
        <v>32</v>
      </c>
      <c r="AX311" s="14" t="s">
        <v>75</v>
      </c>
      <c r="AY311" s="262" t="s">
        <v>194</v>
      </c>
    </row>
    <row r="312" s="15" customFormat="1">
      <c r="A312" s="15"/>
      <c r="B312" s="263"/>
      <c r="C312" s="264"/>
      <c r="D312" s="243" t="s">
        <v>203</v>
      </c>
      <c r="E312" s="265" t="s">
        <v>139</v>
      </c>
      <c r="F312" s="266" t="s">
        <v>211</v>
      </c>
      <c r="G312" s="264"/>
      <c r="H312" s="267">
        <v>17.567</v>
      </c>
      <c r="I312" s="268"/>
      <c r="J312" s="264"/>
      <c r="K312" s="264"/>
      <c r="L312" s="269"/>
      <c r="M312" s="270"/>
      <c r="N312" s="271"/>
      <c r="O312" s="271"/>
      <c r="P312" s="271"/>
      <c r="Q312" s="271"/>
      <c r="R312" s="271"/>
      <c r="S312" s="271"/>
      <c r="T312" s="272"/>
      <c r="U312" s="15"/>
      <c r="V312" s="15"/>
      <c r="W312" s="15"/>
      <c r="X312" s="15"/>
      <c r="Y312" s="15"/>
      <c r="Z312" s="15"/>
      <c r="AA312" s="15"/>
      <c r="AB312" s="15"/>
      <c r="AC312" s="15"/>
      <c r="AD312" s="15"/>
      <c r="AE312" s="15"/>
      <c r="AT312" s="273" t="s">
        <v>203</v>
      </c>
      <c r="AU312" s="273" t="s">
        <v>84</v>
      </c>
      <c r="AV312" s="15" t="s">
        <v>212</v>
      </c>
      <c r="AW312" s="15" t="s">
        <v>32</v>
      </c>
      <c r="AX312" s="15" t="s">
        <v>75</v>
      </c>
      <c r="AY312" s="273" t="s">
        <v>194</v>
      </c>
    </row>
    <row r="313" s="13" customFormat="1">
      <c r="A313" s="13"/>
      <c r="B313" s="241"/>
      <c r="C313" s="242"/>
      <c r="D313" s="243" t="s">
        <v>203</v>
      </c>
      <c r="E313" s="244" t="s">
        <v>1</v>
      </c>
      <c r="F313" s="245" t="s">
        <v>418</v>
      </c>
      <c r="G313" s="242"/>
      <c r="H313" s="244" t="s">
        <v>1</v>
      </c>
      <c r="I313" s="246"/>
      <c r="J313" s="242"/>
      <c r="K313" s="242"/>
      <c r="L313" s="247"/>
      <c r="M313" s="248"/>
      <c r="N313" s="249"/>
      <c r="O313" s="249"/>
      <c r="P313" s="249"/>
      <c r="Q313" s="249"/>
      <c r="R313" s="249"/>
      <c r="S313" s="249"/>
      <c r="T313" s="250"/>
      <c r="U313" s="13"/>
      <c r="V313" s="13"/>
      <c r="W313" s="13"/>
      <c r="X313" s="13"/>
      <c r="Y313" s="13"/>
      <c r="Z313" s="13"/>
      <c r="AA313" s="13"/>
      <c r="AB313" s="13"/>
      <c r="AC313" s="13"/>
      <c r="AD313" s="13"/>
      <c r="AE313" s="13"/>
      <c r="AT313" s="251" t="s">
        <v>203</v>
      </c>
      <c r="AU313" s="251" t="s">
        <v>84</v>
      </c>
      <c r="AV313" s="13" t="s">
        <v>82</v>
      </c>
      <c r="AW313" s="13" t="s">
        <v>32</v>
      </c>
      <c r="AX313" s="13" t="s">
        <v>75</v>
      </c>
      <c r="AY313" s="251" t="s">
        <v>194</v>
      </c>
    </row>
    <row r="314" s="14" customFormat="1">
      <c r="A314" s="14"/>
      <c r="B314" s="252"/>
      <c r="C314" s="253"/>
      <c r="D314" s="243" t="s">
        <v>203</v>
      </c>
      <c r="E314" s="254" t="s">
        <v>1</v>
      </c>
      <c r="F314" s="255" t="s">
        <v>419</v>
      </c>
      <c r="G314" s="253"/>
      <c r="H314" s="256">
        <v>0.85999999999999999</v>
      </c>
      <c r="I314" s="257"/>
      <c r="J314" s="253"/>
      <c r="K314" s="253"/>
      <c r="L314" s="258"/>
      <c r="M314" s="259"/>
      <c r="N314" s="260"/>
      <c r="O314" s="260"/>
      <c r="P314" s="260"/>
      <c r="Q314" s="260"/>
      <c r="R314" s="260"/>
      <c r="S314" s="260"/>
      <c r="T314" s="261"/>
      <c r="U314" s="14"/>
      <c r="V314" s="14"/>
      <c r="W314" s="14"/>
      <c r="X314" s="14"/>
      <c r="Y314" s="14"/>
      <c r="Z314" s="14"/>
      <c r="AA314" s="14"/>
      <c r="AB314" s="14"/>
      <c r="AC314" s="14"/>
      <c r="AD314" s="14"/>
      <c r="AE314" s="14"/>
      <c r="AT314" s="262" t="s">
        <v>203</v>
      </c>
      <c r="AU314" s="262" t="s">
        <v>84</v>
      </c>
      <c r="AV314" s="14" t="s">
        <v>84</v>
      </c>
      <c r="AW314" s="14" t="s">
        <v>32</v>
      </c>
      <c r="AX314" s="14" t="s">
        <v>75</v>
      </c>
      <c r="AY314" s="262" t="s">
        <v>194</v>
      </c>
    </row>
    <row r="315" s="14" customFormat="1">
      <c r="A315" s="14"/>
      <c r="B315" s="252"/>
      <c r="C315" s="253"/>
      <c r="D315" s="243" t="s">
        <v>203</v>
      </c>
      <c r="E315" s="254" t="s">
        <v>1</v>
      </c>
      <c r="F315" s="255" t="s">
        <v>420</v>
      </c>
      <c r="G315" s="253"/>
      <c r="H315" s="256">
        <v>3.3079999999999998</v>
      </c>
      <c r="I315" s="257"/>
      <c r="J315" s="253"/>
      <c r="K315" s="253"/>
      <c r="L315" s="258"/>
      <c r="M315" s="259"/>
      <c r="N315" s="260"/>
      <c r="O315" s="260"/>
      <c r="P315" s="260"/>
      <c r="Q315" s="260"/>
      <c r="R315" s="260"/>
      <c r="S315" s="260"/>
      <c r="T315" s="261"/>
      <c r="U315" s="14"/>
      <c r="V315" s="14"/>
      <c r="W315" s="14"/>
      <c r="X315" s="14"/>
      <c r="Y315" s="14"/>
      <c r="Z315" s="14"/>
      <c r="AA315" s="14"/>
      <c r="AB315" s="14"/>
      <c r="AC315" s="14"/>
      <c r="AD315" s="14"/>
      <c r="AE315" s="14"/>
      <c r="AT315" s="262" t="s">
        <v>203</v>
      </c>
      <c r="AU315" s="262" t="s">
        <v>84</v>
      </c>
      <c r="AV315" s="14" t="s">
        <v>84</v>
      </c>
      <c r="AW315" s="14" t="s">
        <v>32</v>
      </c>
      <c r="AX315" s="14" t="s">
        <v>75</v>
      </c>
      <c r="AY315" s="262" t="s">
        <v>194</v>
      </c>
    </row>
    <row r="316" s="14" customFormat="1">
      <c r="A316" s="14"/>
      <c r="B316" s="252"/>
      <c r="C316" s="253"/>
      <c r="D316" s="243" t="s">
        <v>203</v>
      </c>
      <c r="E316" s="254" t="s">
        <v>1</v>
      </c>
      <c r="F316" s="255" t="s">
        <v>421</v>
      </c>
      <c r="G316" s="253"/>
      <c r="H316" s="256">
        <v>3.403</v>
      </c>
      <c r="I316" s="257"/>
      <c r="J316" s="253"/>
      <c r="K316" s="253"/>
      <c r="L316" s="258"/>
      <c r="M316" s="259"/>
      <c r="N316" s="260"/>
      <c r="O316" s="260"/>
      <c r="P316" s="260"/>
      <c r="Q316" s="260"/>
      <c r="R316" s="260"/>
      <c r="S316" s="260"/>
      <c r="T316" s="261"/>
      <c r="U316" s="14"/>
      <c r="V316" s="14"/>
      <c r="W316" s="14"/>
      <c r="X316" s="14"/>
      <c r="Y316" s="14"/>
      <c r="Z316" s="14"/>
      <c r="AA316" s="14"/>
      <c r="AB316" s="14"/>
      <c r="AC316" s="14"/>
      <c r="AD316" s="14"/>
      <c r="AE316" s="14"/>
      <c r="AT316" s="262" t="s">
        <v>203</v>
      </c>
      <c r="AU316" s="262" t="s">
        <v>84</v>
      </c>
      <c r="AV316" s="14" t="s">
        <v>84</v>
      </c>
      <c r="AW316" s="14" t="s">
        <v>32</v>
      </c>
      <c r="AX316" s="14" t="s">
        <v>75</v>
      </c>
      <c r="AY316" s="262" t="s">
        <v>194</v>
      </c>
    </row>
    <row r="317" s="14" customFormat="1">
      <c r="A317" s="14"/>
      <c r="B317" s="252"/>
      <c r="C317" s="253"/>
      <c r="D317" s="243" t="s">
        <v>203</v>
      </c>
      <c r="E317" s="254" t="s">
        <v>1</v>
      </c>
      <c r="F317" s="255" t="s">
        <v>422</v>
      </c>
      <c r="G317" s="253"/>
      <c r="H317" s="256">
        <v>0.042999999999999997</v>
      </c>
      <c r="I317" s="257"/>
      <c r="J317" s="253"/>
      <c r="K317" s="253"/>
      <c r="L317" s="258"/>
      <c r="M317" s="259"/>
      <c r="N317" s="260"/>
      <c r="O317" s="260"/>
      <c r="P317" s="260"/>
      <c r="Q317" s="260"/>
      <c r="R317" s="260"/>
      <c r="S317" s="260"/>
      <c r="T317" s="261"/>
      <c r="U317" s="14"/>
      <c r="V317" s="14"/>
      <c r="W317" s="14"/>
      <c r="X317" s="14"/>
      <c r="Y317" s="14"/>
      <c r="Z317" s="14"/>
      <c r="AA317" s="14"/>
      <c r="AB317" s="14"/>
      <c r="AC317" s="14"/>
      <c r="AD317" s="14"/>
      <c r="AE317" s="14"/>
      <c r="AT317" s="262" t="s">
        <v>203</v>
      </c>
      <c r="AU317" s="262" t="s">
        <v>84</v>
      </c>
      <c r="AV317" s="14" t="s">
        <v>84</v>
      </c>
      <c r="AW317" s="14" t="s">
        <v>32</v>
      </c>
      <c r="AX317" s="14" t="s">
        <v>75</v>
      </c>
      <c r="AY317" s="262" t="s">
        <v>194</v>
      </c>
    </row>
    <row r="318" s="14" customFormat="1">
      <c r="A318" s="14"/>
      <c r="B318" s="252"/>
      <c r="C318" s="253"/>
      <c r="D318" s="243" t="s">
        <v>203</v>
      </c>
      <c r="E318" s="254" t="s">
        <v>1</v>
      </c>
      <c r="F318" s="255" t="s">
        <v>423</v>
      </c>
      <c r="G318" s="253"/>
      <c r="H318" s="256">
        <v>0.68799999999999994</v>
      </c>
      <c r="I318" s="257"/>
      <c r="J318" s="253"/>
      <c r="K318" s="253"/>
      <c r="L318" s="258"/>
      <c r="M318" s="259"/>
      <c r="N318" s="260"/>
      <c r="O318" s="260"/>
      <c r="P318" s="260"/>
      <c r="Q318" s="260"/>
      <c r="R318" s="260"/>
      <c r="S318" s="260"/>
      <c r="T318" s="261"/>
      <c r="U318" s="14"/>
      <c r="V318" s="14"/>
      <c r="W318" s="14"/>
      <c r="X318" s="14"/>
      <c r="Y318" s="14"/>
      <c r="Z318" s="14"/>
      <c r="AA318" s="14"/>
      <c r="AB318" s="14"/>
      <c r="AC318" s="14"/>
      <c r="AD318" s="14"/>
      <c r="AE318" s="14"/>
      <c r="AT318" s="262" t="s">
        <v>203</v>
      </c>
      <c r="AU318" s="262" t="s">
        <v>84</v>
      </c>
      <c r="AV318" s="14" t="s">
        <v>84</v>
      </c>
      <c r="AW318" s="14" t="s">
        <v>32</v>
      </c>
      <c r="AX318" s="14" t="s">
        <v>75</v>
      </c>
      <c r="AY318" s="262" t="s">
        <v>194</v>
      </c>
    </row>
    <row r="319" s="14" customFormat="1">
      <c r="A319" s="14"/>
      <c r="B319" s="252"/>
      <c r="C319" s="253"/>
      <c r="D319" s="243" t="s">
        <v>203</v>
      </c>
      <c r="E319" s="254" t="s">
        <v>1</v>
      </c>
      <c r="F319" s="255" t="s">
        <v>424</v>
      </c>
      <c r="G319" s="253"/>
      <c r="H319" s="256">
        <v>0.40899999999999997</v>
      </c>
      <c r="I319" s="257"/>
      <c r="J319" s="253"/>
      <c r="K319" s="253"/>
      <c r="L319" s="258"/>
      <c r="M319" s="259"/>
      <c r="N319" s="260"/>
      <c r="O319" s="260"/>
      <c r="P319" s="260"/>
      <c r="Q319" s="260"/>
      <c r="R319" s="260"/>
      <c r="S319" s="260"/>
      <c r="T319" s="261"/>
      <c r="U319" s="14"/>
      <c r="V319" s="14"/>
      <c r="W319" s="14"/>
      <c r="X319" s="14"/>
      <c r="Y319" s="14"/>
      <c r="Z319" s="14"/>
      <c r="AA319" s="14"/>
      <c r="AB319" s="14"/>
      <c r="AC319" s="14"/>
      <c r="AD319" s="14"/>
      <c r="AE319" s="14"/>
      <c r="AT319" s="262" t="s">
        <v>203</v>
      </c>
      <c r="AU319" s="262" t="s">
        <v>84</v>
      </c>
      <c r="AV319" s="14" t="s">
        <v>84</v>
      </c>
      <c r="AW319" s="14" t="s">
        <v>32</v>
      </c>
      <c r="AX319" s="14" t="s">
        <v>75</v>
      </c>
      <c r="AY319" s="262" t="s">
        <v>194</v>
      </c>
    </row>
    <row r="320" s="14" customFormat="1">
      <c r="A320" s="14"/>
      <c r="B320" s="252"/>
      <c r="C320" s="253"/>
      <c r="D320" s="243" t="s">
        <v>203</v>
      </c>
      <c r="E320" s="254" t="s">
        <v>1</v>
      </c>
      <c r="F320" s="255" t="s">
        <v>425</v>
      </c>
      <c r="G320" s="253"/>
      <c r="H320" s="256">
        <v>0.50800000000000001</v>
      </c>
      <c r="I320" s="257"/>
      <c r="J320" s="253"/>
      <c r="K320" s="253"/>
      <c r="L320" s="258"/>
      <c r="M320" s="259"/>
      <c r="N320" s="260"/>
      <c r="O320" s="260"/>
      <c r="P320" s="260"/>
      <c r="Q320" s="260"/>
      <c r="R320" s="260"/>
      <c r="S320" s="260"/>
      <c r="T320" s="261"/>
      <c r="U320" s="14"/>
      <c r="V320" s="14"/>
      <c r="W320" s="14"/>
      <c r="X320" s="14"/>
      <c r="Y320" s="14"/>
      <c r="Z320" s="14"/>
      <c r="AA320" s="14"/>
      <c r="AB320" s="14"/>
      <c r="AC320" s="14"/>
      <c r="AD320" s="14"/>
      <c r="AE320" s="14"/>
      <c r="AT320" s="262" t="s">
        <v>203</v>
      </c>
      <c r="AU320" s="262" t="s">
        <v>84</v>
      </c>
      <c r="AV320" s="14" t="s">
        <v>84</v>
      </c>
      <c r="AW320" s="14" t="s">
        <v>32</v>
      </c>
      <c r="AX320" s="14" t="s">
        <v>75</v>
      </c>
      <c r="AY320" s="262" t="s">
        <v>194</v>
      </c>
    </row>
    <row r="321" s="14" customFormat="1">
      <c r="A321" s="14"/>
      <c r="B321" s="252"/>
      <c r="C321" s="253"/>
      <c r="D321" s="243" t="s">
        <v>203</v>
      </c>
      <c r="E321" s="254" t="s">
        <v>1</v>
      </c>
      <c r="F321" s="255" t="s">
        <v>426</v>
      </c>
      <c r="G321" s="253"/>
      <c r="H321" s="256">
        <v>1.3879999999999999</v>
      </c>
      <c r="I321" s="257"/>
      <c r="J321" s="253"/>
      <c r="K321" s="253"/>
      <c r="L321" s="258"/>
      <c r="M321" s="259"/>
      <c r="N321" s="260"/>
      <c r="O321" s="260"/>
      <c r="P321" s="260"/>
      <c r="Q321" s="260"/>
      <c r="R321" s="260"/>
      <c r="S321" s="260"/>
      <c r="T321" s="261"/>
      <c r="U321" s="14"/>
      <c r="V321" s="14"/>
      <c r="W321" s="14"/>
      <c r="X321" s="14"/>
      <c r="Y321" s="14"/>
      <c r="Z321" s="14"/>
      <c r="AA321" s="14"/>
      <c r="AB321" s="14"/>
      <c r="AC321" s="14"/>
      <c r="AD321" s="14"/>
      <c r="AE321" s="14"/>
      <c r="AT321" s="262" t="s">
        <v>203</v>
      </c>
      <c r="AU321" s="262" t="s">
        <v>84</v>
      </c>
      <c r="AV321" s="14" t="s">
        <v>84</v>
      </c>
      <c r="AW321" s="14" t="s">
        <v>32</v>
      </c>
      <c r="AX321" s="14" t="s">
        <v>75</v>
      </c>
      <c r="AY321" s="262" t="s">
        <v>194</v>
      </c>
    </row>
    <row r="322" s="14" customFormat="1">
      <c r="A322" s="14"/>
      <c r="B322" s="252"/>
      <c r="C322" s="253"/>
      <c r="D322" s="243" t="s">
        <v>203</v>
      </c>
      <c r="E322" s="254" t="s">
        <v>1</v>
      </c>
      <c r="F322" s="255" t="s">
        <v>427</v>
      </c>
      <c r="G322" s="253"/>
      <c r="H322" s="256">
        <v>5.7809999999999997</v>
      </c>
      <c r="I322" s="257"/>
      <c r="J322" s="253"/>
      <c r="K322" s="253"/>
      <c r="L322" s="258"/>
      <c r="M322" s="259"/>
      <c r="N322" s="260"/>
      <c r="O322" s="260"/>
      <c r="P322" s="260"/>
      <c r="Q322" s="260"/>
      <c r="R322" s="260"/>
      <c r="S322" s="260"/>
      <c r="T322" s="261"/>
      <c r="U322" s="14"/>
      <c r="V322" s="14"/>
      <c r="W322" s="14"/>
      <c r="X322" s="14"/>
      <c r="Y322" s="14"/>
      <c r="Z322" s="14"/>
      <c r="AA322" s="14"/>
      <c r="AB322" s="14"/>
      <c r="AC322" s="14"/>
      <c r="AD322" s="14"/>
      <c r="AE322" s="14"/>
      <c r="AT322" s="262" t="s">
        <v>203</v>
      </c>
      <c r="AU322" s="262" t="s">
        <v>84</v>
      </c>
      <c r="AV322" s="14" t="s">
        <v>84</v>
      </c>
      <c r="AW322" s="14" t="s">
        <v>32</v>
      </c>
      <c r="AX322" s="14" t="s">
        <v>75</v>
      </c>
      <c r="AY322" s="262" t="s">
        <v>194</v>
      </c>
    </row>
    <row r="323" s="14" customFormat="1">
      <c r="A323" s="14"/>
      <c r="B323" s="252"/>
      <c r="C323" s="253"/>
      <c r="D323" s="243" t="s">
        <v>203</v>
      </c>
      <c r="E323" s="254" t="s">
        <v>1</v>
      </c>
      <c r="F323" s="255" t="s">
        <v>428</v>
      </c>
      <c r="G323" s="253"/>
      <c r="H323" s="256">
        <v>0.40799999999999997</v>
      </c>
      <c r="I323" s="257"/>
      <c r="J323" s="253"/>
      <c r="K323" s="253"/>
      <c r="L323" s="258"/>
      <c r="M323" s="259"/>
      <c r="N323" s="260"/>
      <c r="O323" s="260"/>
      <c r="P323" s="260"/>
      <c r="Q323" s="260"/>
      <c r="R323" s="260"/>
      <c r="S323" s="260"/>
      <c r="T323" s="261"/>
      <c r="U323" s="14"/>
      <c r="V323" s="14"/>
      <c r="W323" s="14"/>
      <c r="X323" s="14"/>
      <c r="Y323" s="14"/>
      <c r="Z323" s="14"/>
      <c r="AA323" s="14"/>
      <c r="AB323" s="14"/>
      <c r="AC323" s="14"/>
      <c r="AD323" s="14"/>
      <c r="AE323" s="14"/>
      <c r="AT323" s="262" t="s">
        <v>203</v>
      </c>
      <c r="AU323" s="262" t="s">
        <v>84</v>
      </c>
      <c r="AV323" s="14" t="s">
        <v>84</v>
      </c>
      <c r="AW323" s="14" t="s">
        <v>32</v>
      </c>
      <c r="AX323" s="14" t="s">
        <v>75</v>
      </c>
      <c r="AY323" s="262" t="s">
        <v>194</v>
      </c>
    </row>
    <row r="324" s="14" customFormat="1">
      <c r="A324" s="14"/>
      <c r="B324" s="252"/>
      <c r="C324" s="253"/>
      <c r="D324" s="243" t="s">
        <v>203</v>
      </c>
      <c r="E324" s="254" t="s">
        <v>1</v>
      </c>
      <c r="F324" s="255" t="s">
        <v>429</v>
      </c>
      <c r="G324" s="253"/>
      <c r="H324" s="256">
        <v>1.7070000000000001</v>
      </c>
      <c r="I324" s="257"/>
      <c r="J324" s="253"/>
      <c r="K324" s="253"/>
      <c r="L324" s="258"/>
      <c r="M324" s="259"/>
      <c r="N324" s="260"/>
      <c r="O324" s="260"/>
      <c r="P324" s="260"/>
      <c r="Q324" s="260"/>
      <c r="R324" s="260"/>
      <c r="S324" s="260"/>
      <c r="T324" s="261"/>
      <c r="U324" s="14"/>
      <c r="V324" s="14"/>
      <c r="W324" s="14"/>
      <c r="X324" s="14"/>
      <c r="Y324" s="14"/>
      <c r="Z324" s="14"/>
      <c r="AA324" s="14"/>
      <c r="AB324" s="14"/>
      <c r="AC324" s="14"/>
      <c r="AD324" s="14"/>
      <c r="AE324" s="14"/>
      <c r="AT324" s="262" t="s">
        <v>203</v>
      </c>
      <c r="AU324" s="262" t="s">
        <v>84</v>
      </c>
      <c r="AV324" s="14" t="s">
        <v>84</v>
      </c>
      <c r="AW324" s="14" t="s">
        <v>32</v>
      </c>
      <c r="AX324" s="14" t="s">
        <v>75</v>
      </c>
      <c r="AY324" s="262" t="s">
        <v>194</v>
      </c>
    </row>
    <row r="325" s="14" customFormat="1">
      <c r="A325" s="14"/>
      <c r="B325" s="252"/>
      <c r="C325" s="253"/>
      <c r="D325" s="243" t="s">
        <v>203</v>
      </c>
      <c r="E325" s="254" t="s">
        <v>1</v>
      </c>
      <c r="F325" s="255" t="s">
        <v>430</v>
      </c>
      <c r="G325" s="253"/>
      <c r="H325" s="256">
        <v>2.552</v>
      </c>
      <c r="I325" s="257"/>
      <c r="J325" s="253"/>
      <c r="K325" s="253"/>
      <c r="L325" s="258"/>
      <c r="M325" s="259"/>
      <c r="N325" s="260"/>
      <c r="O325" s="260"/>
      <c r="P325" s="260"/>
      <c r="Q325" s="260"/>
      <c r="R325" s="260"/>
      <c r="S325" s="260"/>
      <c r="T325" s="261"/>
      <c r="U325" s="14"/>
      <c r="V325" s="14"/>
      <c r="W325" s="14"/>
      <c r="X325" s="14"/>
      <c r="Y325" s="14"/>
      <c r="Z325" s="14"/>
      <c r="AA325" s="14"/>
      <c r="AB325" s="14"/>
      <c r="AC325" s="14"/>
      <c r="AD325" s="14"/>
      <c r="AE325" s="14"/>
      <c r="AT325" s="262" t="s">
        <v>203</v>
      </c>
      <c r="AU325" s="262" t="s">
        <v>84</v>
      </c>
      <c r="AV325" s="14" t="s">
        <v>84</v>
      </c>
      <c r="AW325" s="14" t="s">
        <v>32</v>
      </c>
      <c r="AX325" s="14" t="s">
        <v>75</v>
      </c>
      <c r="AY325" s="262" t="s">
        <v>194</v>
      </c>
    </row>
    <row r="326" s="14" customFormat="1">
      <c r="A326" s="14"/>
      <c r="B326" s="252"/>
      <c r="C326" s="253"/>
      <c r="D326" s="243" t="s">
        <v>203</v>
      </c>
      <c r="E326" s="254" t="s">
        <v>1</v>
      </c>
      <c r="F326" s="255" t="s">
        <v>431</v>
      </c>
      <c r="G326" s="253"/>
      <c r="H326" s="256">
        <v>0.252</v>
      </c>
      <c r="I326" s="257"/>
      <c r="J326" s="253"/>
      <c r="K326" s="253"/>
      <c r="L326" s="258"/>
      <c r="M326" s="259"/>
      <c r="N326" s="260"/>
      <c r="O326" s="260"/>
      <c r="P326" s="260"/>
      <c r="Q326" s="260"/>
      <c r="R326" s="260"/>
      <c r="S326" s="260"/>
      <c r="T326" s="261"/>
      <c r="U326" s="14"/>
      <c r="V326" s="14"/>
      <c r="W326" s="14"/>
      <c r="X326" s="14"/>
      <c r="Y326" s="14"/>
      <c r="Z326" s="14"/>
      <c r="AA326" s="14"/>
      <c r="AB326" s="14"/>
      <c r="AC326" s="14"/>
      <c r="AD326" s="14"/>
      <c r="AE326" s="14"/>
      <c r="AT326" s="262" t="s">
        <v>203</v>
      </c>
      <c r="AU326" s="262" t="s">
        <v>84</v>
      </c>
      <c r="AV326" s="14" t="s">
        <v>84</v>
      </c>
      <c r="AW326" s="14" t="s">
        <v>32</v>
      </c>
      <c r="AX326" s="14" t="s">
        <v>75</v>
      </c>
      <c r="AY326" s="262" t="s">
        <v>194</v>
      </c>
    </row>
    <row r="327" s="14" customFormat="1">
      <c r="A327" s="14"/>
      <c r="B327" s="252"/>
      <c r="C327" s="253"/>
      <c r="D327" s="243" t="s">
        <v>203</v>
      </c>
      <c r="E327" s="254" t="s">
        <v>1</v>
      </c>
      <c r="F327" s="255" t="s">
        <v>432</v>
      </c>
      <c r="G327" s="253"/>
      <c r="H327" s="256">
        <v>0.056000000000000001</v>
      </c>
      <c r="I327" s="257"/>
      <c r="J327" s="253"/>
      <c r="K327" s="253"/>
      <c r="L327" s="258"/>
      <c r="M327" s="259"/>
      <c r="N327" s="260"/>
      <c r="O327" s="260"/>
      <c r="P327" s="260"/>
      <c r="Q327" s="260"/>
      <c r="R327" s="260"/>
      <c r="S327" s="260"/>
      <c r="T327" s="261"/>
      <c r="U327" s="14"/>
      <c r="V327" s="14"/>
      <c r="W327" s="14"/>
      <c r="X327" s="14"/>
      <c r="Y327" s="14"/>
      <c r="Z327" s="14"/>
      <c r="AA327" s="14"/>
      <c r="AB327" s="14"/>
      <c r="AC327" s="14"/>
      <c r="AD327" s="14"/>
      <c r="AE327" s="14"/>
      <c r="AT327" s="262" t="s">
        <v>203</v>
      </c>
      <c r="AU327" s="262" t="s">
        <v>84</v>
      </c>
      <c r="AV327" s="14" t="s">
        <v>84</v>
      </c>
      <c r="AW327" s="14" t="s">
        <v>32</v>
      </c>
      <c r="AX327" s="14" t="s">
        <v>75</v>
      </c>
      <c r="AY327" s="262" t="s">
        <v>194</v>
      </c>
    </row>
    <row r="328" s="14" customFormat="1">
      <c r="A328" s="14"/>
      <c r="B328" s="252"/>
      <c r="C328" s="253"/>
      <c r="D328" s="243" t="s">
        <v>203</v>
      </c>
      <c r="E328" s="254" t="s">
        <v>1</v>
      </c>
      <c r="F328" s="255" t="s">
        <v>433</v>
      </c>
      <c r="G328" s="253"/>
      <c r="H328" s="256">
        <v>0.45700000000000002</v>
      </c>
      <c r="I328" s="257"/>
      <c r="J328" s="253"/>
      <c r="K328" s="253"/>
      <c r="L328" s="258"/>
      <c r="M328" s="259"/>
      <c r="N328" s="260"/>
      <c r="O328" s="260"/>
      <c r="P328" s="260"/>
      <c r="Q328" s="260"/>
      <c r="R328" s="260"/>
      <c r="S328" s="260"/>
      <c r="T328" s="261"/>
      <c r="U328" s="14"/>
      <c r="V328" s="14"/>
      <c r="W328" s="14"/>
      <c r="X328" s="14"/>
      <c r="Y328" s="14"/>
      <c r="Z328" s="14"/>
      <c r="AA328" s="14"/>
      <c r="AB328" s="14"/>
      <c r="AC328" s="14"/>
      <c r="AD328" s="14"/>
      <c r="AE328" s="14"/>
      <c r="AT328" s="262" t="s">
        <v>203</v>
      </c>
      <c r="AU328" s="262" t="s">
        <v>84</v>
      </c>
      <c r="AV328" s="14" t="s">
        <v>84</v>
      </c>
      <c r="AW328" s="14" t="s">
        <v>32</v>
      </c>
      <c r="AX328" s="14" t="s">
        <v>75</v>
      </c>
      <c r="AY328" s="262" t="s">
        <v>194</v>
      </c>
    </row>
    <row r="329" s="14" customFormat="1">
      <c r="A329" s="14"/>
      <c r="B329" s="252"/>
      <c r="C329" s="253"/>
      <c r="D329" s="243" t="s">
        <v>203</v>
      </c>
      <c r="E329" s="254" t="s">
        <v>1</v>
      </c>
      <c r="F329" s="255" t="s">
        <v>434</v>
      </c>
      <c r="G329" s="253"/>
      <c r="H329" s="256">
        <v>0.26600000000000001</v>
      </c>
      <c r="I329" s="257"/>
      <c r="J329" s="253"/>
      <c r="K329" s="253"/>
      <c r="L329" s="258"/>
      <c r="M329" s="259"/>
      <c r="N329" s="260"/>
      <c r="O329" s="260"/>
      <c r="P329" s="260"/>
      <c r="Q329" s="260"/>
      <c r="R329" s="260"/>
      <c r="S329" s="260"/>
      <c r="T329" s="261"/>
      <c r="U329" s="14"/>
      <c r="V329" s="14"/>
      <c r="W329" s="14"/>
      <c r="X329" s="14"/>
      <c r="Y329" s="14"/>
      <c r="Z329" s="14"/>
      <c r="AA329" s="14"/>
      <c r="AB329" s="14"/>
      <c r="AC329" s="14"/>
      <c r="AD329" s="14"/>
      <c r="AE329" s="14"/>
      <c r="AT329" s="262" t="s">
        <v>203</v>
      </c>
      <c r="AU329" s="262" t="s">
        <v>84</v>
      </c>
      <c r="AV329" s="14" t="s">
        <v>84</v>
      </c>
      <c r="AW329" s="14" t="s">
        <v>32</v>
      </c>
      <c r="AX329" s="14" t="s">
        <v>75</v>
      </c>
      <c r="AY329" s="262" t="s">
        <v>194</v>
      </c>
    </row>
    <row r="330" s="14" customFormat="1">
      <c r="A330" s="14"/>
      <c r="B330" s="252"/>
      <c r="C330" s="253"/>
      <c r="D330" s="243" t="s">
        <v>203</v>
      </c>
      <c r="E330" s="254" t="s">
        <v>1</v>
      </c>
      <c r="F330" s="255" t="s">
        <v>435</v>
      </c>
      <c r="G330" s="253"/>
      <c r="H330" s="256">
        <v>0.40999999999999998</v>
      </c>
      <c r="I330" s="257"/>
      <c r="J330" s="253"/>
      <c r="K330" s="253"/>
      <c r="L330" s="258"/>
      <c r="M330" s="259"/>
      <c r="N330" s="260"/>
      <c r="O330" s="260"/>
      <c r="P330" s="260"/>
      <c r="Q330" s="260"/>
      <c r="R330" s="260"/>
      <c r="S330" s="260"/>
      <c r="T330" s="261"/>
      <c r="U330" s="14"/>
      <c r="V330" s="14"/>
      <c r="W330" s="14"/>
      <c r="X330" s="14"/>
      <c r="Y330" s="14"/>
      <c r="Z330" s="14"/>
      <c r="AA330" s="14"/>
      <c r="AB330" s="14"/>
      <c r="AC330" s="14"/>
      <c r="AD330" s="14"/>
      <c r="AE330" s="14"/>
      <c r="AT330" s="262" t="s">
        <v>203</v>
      </c>
      <c r="AU330" s="262" t="s">
        <v>84</v>
      </c>
      <c r="AV330" s="14" t="s">
        <v>84</v>
      </c>
      <c r="AW330" s="14" t="s">
        <v>32</v>
      </c>
      <c r="AX330" s="14" t="s">
        <v>75</v>
      </c>
      <c r="AY330" s="262" t="s">
        <v>194</v>
      </c>
    </row>
    <row r="331" s="14" customFormat="1">
      <c r="A331" s="14"/>
      <c r="B331" s="252"/>
      <c r="C331" s="253"/>
      <c r="D331" s="243" t="s">
        <v>203</v>
      </c>
      <c r="E331" s="254" t="s">
        <v>1</v>
      </c>
      <c r="F331" s="255" t="s">
        <v>436</v>
      </c>
      <c r="G331" s="253"/>
      <c r="H331" s="256">
        <v>0.045999999999999999</v>
      </c>
      <c r="I331" s="257"/>
      <c r="J331" s="253"/>
      <c r="K331" s="253"/>
      <c r="L331" s="258"/>
      <c r="M331" s="259"/>
      <c r="N331" s="260"/>
      <c r="O331" s="260"/>
      <c r="P331" s="260"/>
      <c r="Q331" s="260"/>
      <c r="R331" s="260"/>
      <c r="S331" s="260"/>
      <c r="T331" s="261"/>
      <c r="U331" s="14"/>
      <c r="V331" s="14"/>
      <c r="W331" s="14"/>
      <c r="X331" s="14"/>
      <c r="Y331" s="14"/>
      <c r="Z331" s="14"/>
      <c r="AA331" s="14"/>
      <c r="AB331" s="14"/>
      <c r="AC331" s="14"/>
      <c r="AD331" s="14"/>
      <c r="AE331" s="14"/>
      <c r="AT331" s="262" t="s">
        <v>203</v>
      </c>
      <c r="AU331" s="262" t="s">
        <v>84</v>
      </c>
      <c r="AV331" s="14" t="s">
        <v>84</v>
      </c>
      <c r="AW331" s="14" t="s">
        <v>32</v>
      </c>
      <c r="AX331" s="14" t="s">
        <v>75</v>
      </c>
      <c r="AY331" s="262" t="s">
        <v>194</v>
      </c>
    </row>
    <row r="332" s="15" customFormat="1">
      <c r="A332" s="15"/>
      <c r="B332" s="263"/>
      <c r="C332" s="264"/>
      <c r="D332" s="243" t="s">
        <v>203</v>
      </c>
      <c r="E332" s="265" t="s">
        <v>437</v>
      </c>
      <c r="F332" s="266" t="s">
        <v>211</v>
      </c>
      <c r="G332" s="264"/>
      <c r="H332" s="267">
        <v>22.542000000000002</v>
      </c>
      <c r="I332" s="268"/>
      <c r="J332" s="264"/>
      <c r="K332" s="264"/>
      <c r="L332" s="269"/>
      <c r="M332" s="270"/>
      <c r="N332" s="271"/>
      <c r="O332" s="271"/>
      <c r="P332" s="271"/>
      <c r="Q332" s="271"/>
      <c r="R332" s="271"/>
      <c r="S332" s="271"/>
      <c r="T332" s="272"/>
      <c r="U332" s="15"/>
      <c r="V332" s="15"/>
      <c r="W332" s="15"/>
      <c r="X332" s="15"/>
      <c r="Y332" s="15"/>
      <c r="Z332" s="15"/>
      <c r="AA332" s="15"/>
      <c r="AB332" s="15"/>
      <c r="AC332" s="15"/>
      <c r="AD332" s="15"/>
      <c r="AE332" s="15"/>
      <c r="AT332" s="273" t="s">
        <v>203</v>
      </c>
      <c r="AU332" s="273" t="s">
        <v>84</v>
      </c>
      <c r="AV332" s="15" t="s">
        <v>212</v>
      </c>
      <c r="AW332" s="15" t="s">
        <v>32</v>
      </c>
      <c r="AX332" s="15" t="s">
        <v>75</v>
      </c>
      <c r="AY332" s="273" t="s">
        <v>194</v>
      </c>
    </row>
    <row r="333" s="16" customFormat="1">
      <c r="A333" s="16"/>
      <c r="B333" s="274"/>
      <c r="C333" s="275"/>
      <c r="D333" s="243" t="s">
        <v>203</v>
      </c>
      <c r="E333" s="276" t="s">
        <v>1</v>
      </c>
      <c r="F333" s="277" t="s">
        <v>214</v>
      </c>
      <c r="G333" s="275"/>
      <c r="H333" s="278">
        <v>40.109000000000002</v>
      </c>
      <c r="I333" s="279"/>
      <c r="J333" s="275"/>
      <c r="K333" s="275"/>
      <c r="L333" s="280"/>
      <c r="M333" s="281"/>
      <c r="N333" s="282"/>
      <c r="O333" s="282"/>
      <c r="P333" s="282"/>
      <c r="Q333" s="282"/>
      <c r="R333" s="282"/>
      <c r="S333" s="282"/>
      <c r="T333" s="283"/>
      <c r="U333" s="16"/>
      <c r="V333" s="16"/>
      <c r="W333" s="16"/>
      <c r="X333" s="16"/>
      <c r="Y333" s="16"/>
      <c r="Z333" s="16"/>
      <c r="AA333" s="16"/>
      <c r="AB333" s="16"/>
      <c r="AC333" s="16"/>
      <c r="AD333" s="16"/>
      <c r="AE333" s="16"/>
      <c r="AT333" s="284" t="s">
        <v>203</v>
      </c>
      <c r="AU333" s="284" t="s">
        <v>84</v>
      </c>
      <c r="AV333" s="16" t="s">
        <v>201</v>
      </c>
      <c r="AW333" s="16" t="s">
        <v>32</v>
      </c>
      <c r="AX333" s="16" t="s">
        <v>82</v>
      </c>
      <c r="AY333" s="284" t="s">
        <v>194</v>
      </c>
    </row>
    <row r="334" s="2" customFormat="1" ht="16.5" customHeight="1">
      <c r="A334" s="39"/>
      <c r="B334" s="40"/>
      <c r="C334" s="228" t="s">
        <v>438</v>
      </c>
      <c r="D334" s="228" t="s">
        <v>196</v>
      </c>
      <c r="E334" s="229" t="s">
        <v>439</v>
      </c>
      <c r="F334" s="230" t="s">
        <v>440</v>
      </c>
      <c r="G334" s="231" t="s">
        <v>232</v>
      </c>
      <c r="H334" s="232">
        <v>0.42599999999999999</v>
      </c>
      <c r="I334" s="233"/>
      <c r="J334" s="234">
        <f>ROUND(I334*H334,2)</f>
        <v>0</v>
      </c>
      <c r="K334" s="230" t="s">
        <v>200</v>
      </c>
      <c r="L334" s="45"/>
      <c r="M334" s="235" t="s">
        <v>1</v>
      </c>
      <c r="N334" s="236" t="s">
        <v>40</v>
      </c>
      <c r="O334" s="92"/>
      <c r="P334" s="237">
        <f>O334*H334</f>
        <v>0</v>
      </c>
      <c r="Q334" s="237">
        <v>1.0627727797</v>
      </c>
      <c r="R334" s="237">
        <f>Q334*H334</f>
        <v>0.45274120415219998</v>
      </c>
      <c r="S334" s="237">
        <v>0</v>
      </c>
      <c r="T334" s="238">
        <f>S334*H334</f>
        <v>0</v>
      </c>
      <c r="U334" s="39"/>
      <c r="V334" s="39"/>
      <c r="W334" s="39"/>
      <c r="X334" s="39"/>
      <c r="Y334" s="39"/>
      <c r="Z334" s="39"/>
      <c r="AA334" s="39"/>
      <c r="AB334" s="39"/>
      <c r="AC334" s="39"/>
      <c r="AD334" s="39"/>
      <c r="AE334" s="39"/>
      <c r="AR334" s="239" t="s">
        <v>201</v>
      </c>
      <c r="AT334" s="239" t="s">
        <v>196</v>
      </c>
      <c r="AU334" s="239" t="s">
        <v>84</v>
      </c>
      <c r="AY334" s="18" t="s">
        <v>194</v>
      </c>
      <c r="BE334" s="240">
        <f>IF(N334="základní",J334,0)</f>
        <v>0</v>
      </c>
      <c r="BF334" s="240">
        <f>IF(N334="snížená",J334,0)</f>
        <v>0</v>
      </c>
      <c r="BG334" s="240">
        <f>IF(N334="zákl. přenesená",J334,0)</f>
        <v>0</v>
      </c>
      <c r="BH334" s="240">
        <f>IF(N334="sníž. přenesená",J334,0)</f>
        <v>0</v>
      </c>
      <c r="BI334" s="240">
        <f>IF(N334="nulová",J334,0)</f>
        <v>0</v>
      </c>
      <c r="BJ334" s="18" t="s">
        <v>82</v>
      </c>
      <c r="BK334" s="240">
        <f>ROUND(I334*H334,2)</f>
        <v>0</v>
      </c>
      <c r="BL334" s="18" t="s">
        <v>201</v>
      </c>
      <c r="BM334" s="239" t="s">
        <v>441</v>
      </c>
    </row>
    <row r="335" s="13" customFormat="1">
      <c r="A335" s="13"/>
      <c r="B335" s="241"/>
      <c r="C335" s="242"/>
      <c r="D335" s="243" t="s">
        <v>203</v>
      </c>
      <c r="E335" s="244" t="s">
        <v>1</v>
      </c>
      <c r="F335" s="245" t="s">
        <v>442</v>
      </c>
      <c r="G335" s="242"/>
      <c r="H335" s="244" t="s">
        <v>1</v>
      </c>
      <c r="I335" s="246"/>
      <c r="J335" s="242"/>
      <c r="K335" s="242"/>
      <c r="L335" s="247"/>
      <c r="M335" s="248"/>
      <c r="N335" s="249"/>
      <c r="O335" s="249"/>
      <c r="P335" s="249"/>
      <c r="Q335" s="249"/>
      <c r="R335" s="249"/>
      <c r="S335" s="249"/>
      <c r="T335" s="250"/>
      <c r="U335" s="13"/>
      <c r="V335" s="13"/>
      <c r="W335" s="13"/>
      <c r="X335" s="13"/>
      <c r="Y335" s="13"/>
      <c r="Z335" s="13"/>
      <c r="AA335" s="13"/>
      <c r="AB335" s="13"/>
      <c r="AC335" s="13"/>
      <c r="AD335" s="13"/>
      <c r="AE335" s="13"/>
      <c r="AT335" s="251" t="s">
        <v>203</v>
      </c>
      <c r="AU335" s="251" t="s">
        <v>84</v>
      </c>
      <c r="AV335" s="13" t="s">
        <v>82</v>
      </c>
      <c r="AW335" s="13" t="s">
        <v>32</v>
      </c>
      <c r="AX335" s="13" t="s">
        <v>75</v>
      </c>
      <c r="AY335" s="251" t="s">
        <v>194</v>
      </c>
    </row>
    <row r="336" s="14" customFormat="1">
      <c r="A336" s="14"/>
      <c r="B336" s="252"/>
      <c r="C336" s="253"/>
      <c r="D336" s="243" t="s">
        <v>203</v>
      </c>
      <c r="E336" s="254" t="s">
        <v>1</v>
      </c>
      <c r="F336" s="255" t="s">
        <v>443</v>
      </c>
      <c r="G336" s="253"/>
      <c r="H336" s="256">
        <v>0.42599999999999999</v>
      </c>
      <c r="I336" s="257"/>
      <c r="J336" s="253"/>
      <c r="K336" s="253"/>
      <c r="L336" s="258"/>
      <c r="M336" s="259"/>
      <c r="N336" s="260"/>
      <c r="O336" s="260"/>
      <c r="P336" s="260"/>
      <c r="Q336" s="260"/>
      <c r="R336" s="260"/>
      <c r="S336" s="260"/>
      <c r="T336" s="261"/>
      <c r="U336" s="14"/>
      <c r="V336" s="14"/>
      <c r="W336" s="14"/>
      <c r="X336" s="14"/>
      <c r="Y336" s="14"/>
      <c r="Z336" s="14"/>
      <c r="AA336" s="14"/>
      <c r="AB336" s="14"/>
      <c r="AC336" s="14"/>
      <c r="AD336" s="14"/>
      <c r="AE336" s="14"/>
      <c r="AT336" s="262" t="s">
        <v>203</v>
      </c>
      <c r="AU336" s="262" t="s">
        <v>84</v>
      </c>
      <c r="AV336" s="14" t="s">
        <v>84</v>
      </c>
      <c r="AW336" s="14" t="s">
        <v>32</v>
      </c>
      <c r="AX336" s="14" t="s">
        <v>75</v>
      </c>
      <c r="AY336" s="262" t="s">
        <v>194</v>
      </c>
    </row>
    <row r="337" s="16" customFormat="1">
      <c r="A337" s="16"/>
      <c r="B337" s="274"/>
      <c r="C337" s="275"/>
      <c r="D337" s="243" t="s">
        <v>203</v>
      </c>
      <c r="E337" s="276" t="s">
        <v>1</v>
      </c>
      <c r="F337" s="277" t="s">
        <v>214</v>
      </c>
      <c r="G337" s="275"/>
      <c r="H337" s="278">
        <v>0.42599999999999999</v>
      </c>
      <c r="I337" s="279"/>
      <c r="J337" s="275"/>
      <c r="K337" s="275"/>
      <c r="L337" s="280"/>
      <c r="M337" s="281"/>
      <c r="N337" s="282"/>
      <c r="O337" s="282"/>
      <c r="P337" s="282"/>
      <c r="Q337" s="282"/>
      <c r="R337" s="282"/>
      <c r="S337" s="282"/>
      <c r="T337" s="283"/>
      <c r="U337" s="16"/>
      <c r="V337" s="16"/>
      <c r="W337" s="16"/>
      <c r="X337" s="16"/>
      <c r="Y337" s="16"/>
      <c r="Z337" s="16"/>
      <c r="AA337" s="16"/>
      <c r="AB337" s="16"/>
      <c r="AC337" s="16"/>
      <c r="AD337" s="16"/>
      <c r="AE337" s="16"/>
      <c r="AT337" s="284" t="s">
        <v>203</v>
      </c>
      <c r="AU337" s="284" t="s">
        <v>84</v>
      </c>
      <c r="AV337" s="16" t="s">
        <v>201</v>
      </c>
      <c r="AW337" s="16" t="s">
        <v>32</v>
      </c>
      <c r="AX337" s="16" t="s">
        <v>82</v>
      </c>
      <c r="AY337" s="284" t="s">
        <v>194</v>
      </c>
    </row>
    <row r="338" s="2" customFormat="1" ht="21.75" customHeight="1">
      <c r="A338" s="39"/>
      <c r="B338" s="40"/>
      <c r="C338" s="228" t="s">
        <v>444</v>
      </c>
      <c r="D338" s="228" t="s">
        <v>196</v>
      </c>
      <c r="E338" s="229" t="s">
        <v>445</v>
      </c>
      <c r="F338" s="230" t="s">
        <v>446</v>
      </c>
      <c r="G338" s="231" t="s">
        <v>259</v>
      </c>
      <c r="H338" s="232">
        <v>1</v>
      </c>
      <c r="I338" s="233"/>
      <c r="J338" s="234">
        <f>ROUND(I338*H338,2)</f>
        <v>0</v>
      </c>
      <c r="K338" s="230" t="s">
        <v>200</v>
      </c>
      <c r="L338" s="45"/>
      <c r="M338" s="235" t="s">
        <v>1</v>
      </c>
      <c r="N338" s="236" t="s">
        <v>40</v>
      </c>
      <c r="O338" s="92"/>
      <c r="P338" s="237">
        <f>O338*H338</f>
        <v>0</v>
      </c>
      <c r="Q338" s="237">
        <v>0.056439999999999997</v>
      </c>
      <c r="R338" s="237">
        <f>Q338*H338</f>
        <v>0.056439999999999997</v>
      </c>
      <c r="S338" s="237">
        <v>0</v>
      </c>
      <c r="T338" s="238">
        <f>S338*H338</f>
        <v>0</v>
      </c>
      <c r="U338" s="39"/>
      <c r="V338" s="39"/>
      <c r="W338" s="39"/>
      <c r="X338" s="39"/>
      <c r="Y338" s="39"/>
      <c r="Z338" s="39"/>
      <c r="AA338" s="39"/>
      <c r="AB338" s="39"/>
      <c r="AC338" s="39"/>
      <c r="AD338" s="39"/>
      <c r="AE338" s="39"/>
      <c r="AR338" s="239" t="s">
        <v>201</v>
      </c>
      <c r="AT338" s="239" t="s">
        <v>196</v>
      </c>
      <c r="AU338" s="239" t="s">
        <v>84</v>
      </c>
      <c r="AY338" s="18" t="s">
        <v>194</v>
      </c>
      <c r="BE338" s="240">
        <f>IF(N338="základní",J338,0)</f>
        <v>0</v>
      </c>
      <c r="BF338" s="240">
        <f>IF(N338="snížená",J338,0)</f>
        <v>0</v>
      </c>
      <c r="BG338" s="240">
        <f>IF(N338="zákl. přenesená",J338,0)</f>
        <v>0</v>
      </c>
      <c r="BH338" s="240">
        <f>IF(N338="sníž. přenesená",J338,0)</f>
        <v>0</v>
      </c>
      <c r="BI338" s="240">
        <f>IF(N338="nulová",J338,0)</f>
        <v>0</v>
      </c>
      <c r="BJ338" s="18" t="s">
        <v>82</v>
      </c>
      <c r="BK338" s="240">
        <f>ROUND(I338*H338,2)</f>
        <v>0</v>
      </c>
      <c r="BL338" s="18" t="s">
        <v>201</v>
      </c>
      <c r="BM338" s="239" t="s">
        <v>447</v>
      </c>
    </row>
    <row r="339" s="13" customFormat="1">
      <c r="A339" s="13"/>
      <c r="B339" s="241"/>
      <c r="C339" s="242"/>
      <c r="D339" s="243" t="s">
        <v>203</v>
      </c>
      <c r="E339" s="244" t="s">
        <v>1</v>
      </c>
      <c r="F339" s="245" t="s">
        <v>390</v>
      </c>
      <c r="G339" s="242"/>
      <c r="H339" s="244" t="s">
        <v>1</v>
      </c>
      <c r="I339" s="246"/>
      <c r="J339" s="242"/>
      <c r="K339" s="242"/>
      <c r="L339" s="247"/>
      <c r="M339" s="248"/>
      <c r="N339" s="249"/>
      <c r="O339" s="249"/>
      <c r="P339" s="249"/>
      <c r="Q339" s="249"/>
      <c r="R339" s="249"/>
      <c r="S339" s="249"/>
      <c r="T339" s="250"/>
      <c r="U339" s="13"/>
      <c r="V339" s="13"/>
      <c r="W339" s="13"/>
      <c r="X339" s="13"/>
      <c r="Y339" s="13"/>
      <c r="Z339" s="13"/>
      <c r="AA339" s="13"/>
      <c r="AB339" s="13"/>
      <c r="AC339" s="13"/>
      <c r="AD339" s="13"/>
      <c r="AE339" s="13"/>
      <c r="AT339" s="251" t="s">
        <v>203</v>
      </c>
      <c r="AU339" s="251" t="s">
        <v>84</v>
      </c>
      <c r="AV339" s="13" t="s">
        <v>82</v>
      </c>
      <c r="AW339" s="13" t="s">
        <v>32</v>
      </c>
      <c r="AX339" s="13" t="s">
        <v>75</v>
      </c>
      <c r="AY339" s="251" t="s">
        <v>194</v>
      </c>
    </row>
    <row r="340" s="14" customFormat="1">
      <c r="A340" s="14"/>
      <c r="B340" s="252"/>
      <c r="C340" s="253"/>
      <c r="D340" s="243" t="s">
        <v>203</v>
      </c>
      <c r="E340" s="254" t="s">
        <v>1</v>
      </c>
      <c r="F340" s="255" t="s">
        <v>448</v>
      </c>
      <c r="G340" s="253"/>
      <c r="H340" s="256">
        <v>1</v>
      </c>
      <c r="I340" s="257"/>
      <c r="J340" s="253"/>
      <c r="K340" s="253"/>
      <c r="L340" s="258"/>
      <c r="M340" s="259"/>
      <c r="N340" s="260"/>
      <c r="O340" s="260"/>
      <c r="P340" s="260"/>
      <c r="Q340" s="260"/>
      <c r="R340" s="260"/>
      <c r="S340" s="260"/>
      <c r="T340" s="261"/>
      <c r="U340" s="14"/>
      <c r="V340" s="14"/>
      <c r="W340" s="14"/>
      <c r="X340" s="14"/>
      <c r="Y340" s="14"/>
      <c r="Z340" s="14"/>
      <c r="AA340" s="14"/>
      <c r="AB340" s="14"/>
      <c r="AC340" s="14"/>
      <c r="AD340" s="14"/>
      <c r="AE340" s="14"/>
      <c r="AT340" s="262" t="s">
        <v>203</v>
      </c>
      <c r="AU340" s="262" t="s">
        <v>84</v>
      </c>
      <c r="AV340" s="14" t="s">
        <v>84</v>
      </c>
      <c r="AW340" s="14" t="s">
        <v>32</v>
      </c>
      <c r="AX340" s="14" t="s">
        <v>75</v>
      </c>
      <c r="AY340" s="262" t="s">
        <v>194</v>
      </c>
    </row>
    <row r="341" s="16" customFormat="1">
      <c r="A341" s="16"/>
      <c r="B341" s="274"/>
      <c r="C341" s="275"/>
      <c r="D341" s="243" t="s">
        <v>203</v>
      </c>
      <c r="E341" s="276" t="s">
        <v>1</v>
      </c>
      <c r="F341" s="277" t="s">
        <v>214</v>
      </c>
      <c r="G341" s="275"/>
      <c r="H341" s="278">
        <v>1</v>
      </c>
      <c r="I341" s="279"/>
      <c r="J341" s="275"/>
      <c r="K341" s="275"/>
      <c r="L341" s="280"/>
      <c r="M341" s="281"/>
      <c r="N341" s="282"/>
      <c r="O341" s="282"/>
      <c r="P341" s="282"/>
      <c r="Q341" s="282"/>
      <c r="R341" s="282"/>
      <c r="S341" s="282"/>
      <c r="T341" s="283"/>
      <c r="U341" s="16"/>
      <c r="V341" s="16"/>
      <c r="W341" s="16"/>
      <c r="X341" s="16"/>
      <c r="Y341" s="16"/>
      <c r="Z341" s="16"/>
      <c r="AA341" s="16"/>
      <c r="AB341" s="16"/>
      <c r="AC341" s="16"/>
      <c r="AD341" s="16"/>
      <c r="AE341" s="16"/>
      <c r="AT341" s="284" t="s">
        <v>203</v>
      </c>
      <c r="AU341" s="284" t="s">
        <v>84</v>
      </c>
      <c r="AV341" s="16" t="s">
        <v>201</v>
      </c>
      <c r="AW341" s="16" t="s">
        <v>32</v>
      </c>
      <c r="AX341" s="16" t="s">
        <v>82</v>
      </c>
      <c r="AY341" s="284" t="s">
        <v>194</v>
      </c>
    </row>
    <row r="342" s="2" customFormat="1" ht="24.15" customHeight="1">
      <c r="A342" s="39"/>
      <c r="B342" s="40"/>
      <c r="C342" s="285" t="s">
        <v>449</v>
      </c>
      <c r="D342" s="285" t="s">
        <v>244</v>
      </c>
      <c r="E342" s="286" t="s">
        <v>450</v>
      </c>
      <c r="F342" s="287" t="s">
        <v>451</v>
      </c>
      <c r="G342" s="288" t="s">
        <v>259</v>
      </c>
      <c r="H342" s="289">
        <v>1</v>
      </c>
      <c r="I342" s="290"/>
      <c r="J342" s="291">
        <f>ROUND(I342*H342,2)</f>
        <v>0</v>
      </c>
      <c r="K342" s="287" t="s">
        <v>200</v>
      </c>
      <c r="L342" s="292"/>
      <c r="M342" s="293" t="s">
        <v>1</v>
      </c>
      <c r="N342" s="294" t="s">
        <v>40</v>
      </c>
      <c r="O342" s="92"/>
      <c r="P342" s="237">
        <f>O342*H342</f>
        <v>0</v>
      </c>
      <c r="Q342" s="237">
        <v>0.01553</v>
      </c>
      <c r="R342" s="237">
        <f>Q342*H342</f>
        <v>0.01553</v>
      </c>
      <c r="S342" s="237">
        <v>0</v>
      </c>
      <c r="T342" s="238">
        <f>S342*H342</f>
        <v>0</v>
      </c>
      <c r="U342" s="39"/>
      <c r="V342" s="39"/>
      <c r="W342" s="39"/>
      <c r="X342" s="39"/>
      <c r="Y342" s="39"/>
      <c r="Z342" s="39"/>
      <c r="AA342" s="39"/>
      <c r="AB342" s="39"/>
      <c r="AC342" s="39"/>
      <c r="AD342" s="39"/>
      <c r="AE342" s="39"/>
      <c r="AR342" s="239" t="s">
        <v>239</v>
      </c>
      <c r="AT342" s="239" t="s">
        <v>244</v>
      </c>
      <c r="AU342" s="239" t="s">
        <v>84</v>
      </c>
      <c r="AY342" s="18" t="s">
        <v>194</v>
      </c>
      <c r="BE342" s="240">
        <f>IF(N342="základní",J342,0)</f>
        <v>0</v>
      </c>
      <c r="BF342" s="240">
        <f>IF(N342="snížená",J342,0)</f>
        <v>0</v>
      </c>
      <c r="BG342" s="240">
        <f>IF(N342="zákl. přenesená",J342,0)</f>
        <v>0</v>
      </c>
      <c r="BH342" s="240">
        <f>IF(N342="sníž. přenesená",J342,0)</f>
        <v>0</v>
      </c>
      <c r="BI342" s="240">
        <f>IF(N342="nulová",J342,0)</f>
        <v>0</v>
      </c>
      <c r="BJ342" s="18" t="s">
        <v>82</v>
      </c>
      <c r="BK342" s="240">
        <f>ROUND(I342*H342,2)</f>
        <v>0</v>
      </c>
      <c r="BL342" s="18" t="s">
        <v>201</v>
      </c>
      <c r="BM342" s="239" t="s">
        <v>452</v>
      </c>
    </row>
    <row r="343" s="2" customFormat="1">
      <c r="A343" s="39"/>
      <c r="B343" s="40"/>
      <c r="C343" s="41"/>
      <c r="D343" s="243" t="s">
        <v>453</v>
      </c>
      <c r="E343" s="41"/>
      <c r="F343" s="295" t="s">
        <v>454</v>
      </c>
      <c r="G343" s="41"/>
      <c r="H343" s="41"/>
      <c r="I343" s="296"/>
      <c r="J343" s="41"/>
      <c r="K343" s="41"/>
      <c r="L343" s="45"/>
      <c r="M343" s="297"/>
      <c r="N343" s="298"/>
      <c r="O343" s="92"/>
      <c r="P343" s="92"/>
      <c r="Q343" s="92"/>
      <c r="R343" s="92"/>
      <c r="S343" s="92"/>
      <c r="T343" s="93"/>
      <c r="U343" s="39"/>
      <c r="V343" s="39"/>
      <c r="W343" s="39"/>
      <c r="X343" s="39"/>
      <c r="Y343" s="39"/>
      <c r="Z343" s="39"/>
      <c r="AA343" s="39"/>
      <c r="AB343" s="39"/>
      <c r="AC343" s="39"/>
      <c r="AD343" s="39"/>
      <c r="AE343" s="39"/>
      <c r="AT343" s="18" t="s">
        <v>453</v>
      </c>
      <c r="AU343" s="18" t="s">
        <v>84</v>
      </c>
    </row>
    <row r="344" s="12" customFormat="1" ht="22.8" customHeight="1">
      <c r="A344" s="12"/>
      <c r="B344" s="212"/>
      <c r="C344" s="213"/>
      <c r="D344" s="214" t="s">
        <v>74</v>
      </c>
      <c r="E344" s="226" t="s">
        <v>243</v>
      </c>
      <c r="F344" s="226" t="s">
        <v>455</v>
      </c>
      <c r="G344" s="213"/>
      <c r="H344" s="213"/>
      <c r="I344" s="216"/>
      <c r="J344" s="227">
        <f>BK344</f>
        <v>0</v>
      </c>
      <c r="K344" s="213"/>
      <c r="L344" s="218"/>
      <c r="M344" s="219"/>
      <c r="N344" s="220"/>
      <c r="O344" s="220"/>
      <c r="P344" s="221">
        <f>SUM(P345:P500)</f>
        <v>0</v>
      </c>
      <c r="Q344" s="220"/>
      <c r="R344" s="221">
        <f>SUM(R345:R500)</f>
        <v>0.063722594374999997</v>
      </c>
      <c r="S344" s="220"/>
      <c r="T344" s="222">
        <f>SUM(T345:T500)</f>
        <v>133.75818100000001</v>
      </c>
      <c r="U344" s="12"/>
      <c r="V344" s="12"/>
      <c r="W344" s="12"/>
      <c r="X344" s="12"/>
      <c r="Y344" s="12"/>
      <c r="Z344" s="12"/>
      <c r="AA344" s="12"/>
      <c r="AB344" s="12"/>
      <c r="AC344" s="12"/>
      <c r="AD344" s="12"/>
      <c r="AE344" s="12"/>
      <c r="AR344" s="223" t="s">
        <v>82</v>
      </c>
      <c r="AT344" s="224" t="s">
        <v>74</v>
      </c>
      <c r="AU344" s="224" t="s">
        <v>82</v>
      </c>
      <c r="AY344" s="223" t="s">
        <v>194</v>
      </c>
      <c r="BK344" s="225">
        <f>SUM(BK345:BK500)</f>
        <v>0</v>
      </c>
    </row>
    <row r="345" s="2" customFormat="1" ht="33" customHeight="1">
      <c r="A345" s="39"/>
      <c r="B345" s="40"/>
      <c r="C345" s="228" t="s">
        <v>456</v>
      </c>
      <c r="D345" s="228" t="s">
        <v>196</v>
      </c>
      <c r="E345" s="229" t="s">
        <v>457</v>
      </c>
      <c r="F345" s="230" t="s">
        <v>458</v>
      </c>
      <c r="G345" s="231" t="s">
        <v>252</v>
      </c>
      <c r="H345" s="232">
        <v>338.48700000000002</v>
      </c>
      <c r="I345" s="233"/>
      <c r="J345" s="234">
        <f>ROUND(I345*H345,2)</f>
        <v>0</v>
      </c>
      <c r="K345" s="230" t="s">
        <v>200</v>
      </c>
      <c r="L345" s="45"/>
      <c r="M345" s="235" t="s">
        <v>1</v>
      </c>
      <c r="N345" s="236" t="s">
        <v>40</v>
      </c>
      <c r="O345" s="92"/>
      <c r="P345" s="237">
        <f>O345*H345</f>
        <v>0</v>
      </c>
      <c r="Q345" s="237">
        <v>0.00012999999999999999</v>
      </c>
      <c r="R345" s="237">
        <f>Q345*H345</f>
        <v>0.044003309999999997</v>
      </c>
      <c r="S345" s="237">
        <v>0</v>
      </c>
      <c r="T345" s="238">
        <f>S345*H345</f>
        <v>0</v>
      </c>
      <c r="U345" s="39"/>
      <c r="V345" s="39"/>
      <c r="W345" s="39"/>
      <c r="X345" s="39"/>
      <c r="Y345" s="39"/>
      <c r="Z345" s="39"/>
      <c r="AA345" s="39"/>
      <c r="AB345" s="39"/>
      <c r="AC345" s="39"/>
      <c r="AD345" s="39"/>
      <c r="AE345" s="39"/>
      <c r="AR345" s="239" t="s">
        <v>201</v>
      </c>
      <c r="AT345" s="239" t="s">
        <v>196</v>
      </c>
      <c r="AU345" s="239" t="s">
        <v>84</v>
      </c>
      <c r="AY345" s="18" t="s">
        <v>194</v>
      </c>
      <c r="BE345" s="240">
        <f>IF(N345="základní",J345,0)</f>
        <v>0</v>
      </c>
      <c r="BF345" s="240">
        <f>IF(N345="snížená",J345,0)</f>
        <v>0</v>
      </c>
      <c r="BG345" s="240">
        <f>IF(N345="zákl. přenesená",J345,0)</f>
        <v>0</v>
      </c>
      <c r="BH345" s="240">
        <f>IF(N345="sníž. přenesená",J345,0)</f>
        <v>0</v>
      </c>
      <c r="BI345" s="240">
        <f>IF(N345="nulová",J345,0)</f>
        <v>0</v>
      </c>
      <c r="BJ345" s="18" t="s">
        <v>82</v>
      </c>
      <c r="BK345" s="240">
        <f>ROUND(I345*H345,2)</f>
        <v>0</v>
      </c>
      <c r="BL345" s="18" t="s">
        <v>201</v>
      </c>
      <c r="BM345" s="239" t="s">
        <v>459</v>
      </c>
    </row>
    <row r="346" s="13" customFormat="1">
      <c r="A346" s="13"/>
      <c r="B346" s="241"/>
      <c r="C346" s="242"/>
      <c r="D346" s="243" t="s">
        <v>203</v>
      </c>
      <c r="E346" s="244" t="s">
        <v>1</v>
      </c>
      <c r="F346" s="245" t="s">
        <v>460</v>
      </c>
      <c r="G346" s="242"/>
      <c r="H346" s="244" t="s">
        <v>1</v>
      </c>
      <c r="I346" s="246"/>
      <c r="J346" s="242"/>
      <c r="K346" s="242"/>
      <c r="L346" s="247"/>
      <c r="M346" s="248"/>
      <c r="N346" s="249"/>
      <c r="O346" s="249"/>
      <c r="P346" s="249"/>
      <c r="Q346" s="249"/>
      <c r="R346" s="249"/>
      <c r="S346" s="249"/>
      <c r="T346" s="250"/>
      <c r="U346" s="13"/>
      <c r="V346" s="13"/>
      <c r="W346" s="13"/>
      <c r="X346" s="13"/>
      <c r="Y346" s="13"/>
      <c r="Z346" s="13"/>
      <c r="AA346" s="13"/>
      <c r="AB346" s="13"/>
      <c r="AC346" s="13"/>
      <c r="AD346" s="13"/>
      <c r="AE346" s="13"/>
      <c r="AT346" s="251" t="s">
        <v>203</v>
      </c>
      <c r="AU346" s="251" t="s">
        <v>84</v>
      </c>
      <c r="AV346" s="13" t="s">
        <v>82</v>
      </c>
      <c r="AW346" s="13" t="s">
        <v>32</v>
      </c>
      <c r="AX346" s="13" t="s">
        <v>75</v>
      </c>
      <c r="AY346" s="251" t="s">
        <v>194</v>
      </c>
    </row>
    <row r="347" s="14" customFormat="1">
      <c r="A347" s="14"/>
      <c r="B347" s="252"/>
      <c r="C347" s="253"/>
      <c r="D347" s="243" t="s">
        <v>203</v>
      </c>
      <c r="E347" s="254" t="s">
        <v>1</v>
      </c>
      <c r="F347" s="255" t="s">
        <v>461</v>
      </c>
      <c r="G347" s="253"/>
      <c r="H347" s="256">
        <v>338.48700000000002</v>
      </c>
      <c r="I347" s="257"/>
      <c r="J347" s="253"/>
      <c r="K347" s="253"/>
      <c r="L347" s="258"/>
      <c r="M347" s="259"/>
      <c r="N347" s="260"/>
      <c r="O347" s="260"/>
      <c r="P347" s="260"/>
      <c r="Q347" s="260"/>
      <c r="R347" s="260"/>
      <c r="S347" s="260"/>
      <c r="T347" s="261"/>
      <c r="U347" s="14"/>
      <c r="V347" s="14"/>
      <c r="W347" s="14"/>
      <c r="X347" s="14"/>
      <c r="Y347" s="14"/>
      <c r="Z347" s="14"/>
      <c r="AA347" s="14"/>
      <c r="AB347" s="14"/>
      <c r="AC347" s="14"/>
      <c r="AD347" s="14"/>
      <c r="AE347" s="14"/>
      <c r="AT347" s="262" t="s">
        <v>203</v>
      </c>
      <c r="AU347" s="262" t="s">
        <v>84</v>
      </c>
      <c r="AV347" s="14" t="s">
        <v>84</v>
      </c>
      <c r="AW347" s="14" t="s">
        <v>32</v>
      </c>
      <c r="AX347" s="14" t="s">
        <v>82</v>
      </c>
      <c r="AY347" s="262" t="s">
        <v>194</v>
      </c>
    </row>
    <row r="348" s="2" customFormat="1" ht="16.5" customHeight="1">
      <c r="A348" s="39"/>
      <c r="B348" s="40"/>
      <c r="C348" s="228" t="s">
        <v>462</v>
      </c>
      <c r="D348" s="228" t="s">
        <v>196</v>
      </c>
      <c r="E348" s="229" t="s">
        <v>463</v>
      </c>
      <c r="F348" s="230" t="s">
        <v>464</v>
      </c>
      <c r="G348" s="231" t="s">
        <v>465</v>
      </c>
      <c r="H348" s="232">
        <v>1</v>
      </c>
      <c r="I348" s="233"/>
      <c r="J348" s="234">
        <f>ROUND(I348*H348,2)</f>
        <v>0</v>
      </c>
      <c r="K348" s="230" t="s">
        <v>296</v>
      </c>
      <c r="L348" s="45"/>
      <c r="M348" s="235" t="s">
        <v>1</v>
      </c>
      <c r="N348" s="236" t="s">
        <v>40</v>
      </c>
      <c r="O348" s="92"/>
      <c r="P348" s="237">
        <f>O348*H348</f>
        <v>0</v>
      </c>
      <c r="Q348" s="237">
        <v>0</v>
      </c>
      <c r="R348" s="237">
        <f>Q348*H348</f>
        <v>0</v>
      </c>
      <c r="S348" s="237">
        <v>0</v>
      </c>
      <c r="T348" s="238">
        <f>S348*H348</f>
        <v>0</v>
      </c>
      <c r="U348" s="39"/>
      <c r="V348" s="39"/>
      <c r="W348" s="39"/>
      <c r="X348" s="39"/>
      <c r="Y348" s="39"/>
      <c r="Z348" s="39"/>
      <c r="AA348" s="39"/>
      <c r="AB348" s="39"/>
      <c r="AC348" s="39"/>
      <c r="AD348" s="39"/>
      <c r="AE348" s="39"/>
      <c r="AR348" s="239" t="s">
        <v>201</v>
      </c>
      <c r="AT348" s="239" t="s">
        <v>196</v>
      </c>
      <c r="AU348" s="239" t="s">
        <v>84</v>
      </c>
      <c r="AY348" s="18" t="s">
        <v>194</v>
      </c>
      <c r="BE348" s="240">
        <f>IF(N348="základní",J348,0)</f>
        <v>0</v>
      </c>
      <c r="BF348" s="240">
        <f>IF(N348="snížená",J348,0)</f>
        <v>0</v>
      </c>
      <c r="BG348" s="240">
        <f>IF(N348="zákl. přenesená",J348,0)</f>
        <v>0</v>
      </c>
      <c r="BH348" s="240">
        <f>IF(N348="sníž. přenesená",J348,0)</f>
        <v>0</v>
      </c>
      <c r="BI348" s="240">
        <f>IF(N348="nulová",J348,0)</f>
        <v>0</v>
      </c>
      <c r="BJ348" s="18" t="s">
        <v>82</v>
      </c>
      <c r="BK348" s="240">
        <f>ROUND(I348*H348,2)</f>
        <v>0</v>
      </c>
      <c r="BL348" s="18" t="s">
        <v>201</v>
      </c>
      <c r="BM348" s="239" t="s">
        <v>466</v>
      </c>
    </row>
    <row r="349" s="2" customFormat="1" ht="24.15" customHeight="1">
      <c r="A349" s="39"/>
      <c r="B349" s="40"/>
      <c r="C349" s="228" t="s">
        <v>467</v>
      </c>
      <c r="D349" s="228" t="s">
        <v>196</v>
      </c>
      <c r="E349" s="229" t="s">
        <v>468</v>
      </c>
      <c r="F349" s="230" t="s">
        <v>469</v>
      </c>
      <c r="G349" s="231" t="s">
        <v>252</v>
      </c>
      <c r="H349" s="232">
        <v>513.54999999999995</v>
      </c>
      <c r="I349" s="233"/>
      <c r="J349" s="234">
        <f>ROUND(I349*H349,2)</f>
        <v>0</v>
      </c>
      <c r="K349" s="230" t="s">
        <v>200</v>
      </c>
      <c r="L349" s="45"/>
      <c r="M349" s="235" t="s">
        <v>1</v>
      </c>
      <c r="N349" s="236" t="s">
        <v>40</v>
      </c>
      <c r="O349" s="92"/>
      <c r="P349" s="237">
        <f>O349*H349</f>
        <v>0</v>
      </c>
      <c r="Q349" s="237">
        <v>3.4999999999999997E-05</v>
      </c>
      <c r="R349" s="237">
        <f>Q349*H349</f>
        <v>0.017974249999999997</v>
      </c>
      <c r="S349" s="237">
        <v>0</v>
      </c>
      <c r="T349" s="238">
        <f>S349*H349</f>
        <v>0</v>
      </c>
      <c r="U349" s="39"/>
      <c r="V349" s="39"/>
      <c r="W349" s="39"/>
      <c r="X349" s="39"/>
      <c r="Y349" s="39"/>
      <c r="Z349" s="39"/>
      <c r="AA349" s="39"/>
      <c r="AB349" s="39"/>
      <c r="AC349" s="39"/>
      <c r="AD349" s="39"/>
      <c r="AE349" s="39"/>
      <c r="AR349" s="239" t="s">
        <v>201</v>
      </c>
      <c r="AT349" s="239" t="s">
        <v>196</v>
      </c>
      <c r="AU349" s="239" t="s">
        <v>84</v>
      </c>
      <c r="AY349" s="18" t="s">
        <v>194</v>
      </c>
      <c r="BE349" s="240">
        <f>IF(N349="základní",J349,0)</f>
        <v>0</v>
      </c>
      <c r="BF349" s="240">
        <f>IF(N349="snížená",J349,0)</f>
        <v>0</v>
      </c>
      <c r="BG349" s="240">
        <f>IF(N349="zákl. přenesená",J349,0)</f>
        <v>0</v>
      </c>
      <c r="BH349" s="240">
        <f>IF(N349="sníž. přenesená",J349,0)</f>
        <v>0</v>
      </c>
      <c r="BI349" s="240">
        <f>IF(N349="nulová",J349,0)</f>
        <v>0</v>
      </c>
      <c r="BJ349" s="18" t="s">
        <v>82</v>
      </c>
      <c r="BK349" s="240">
        <f>ROUND(I349*H349,2)</f>
        <v>0</v>
      </c>
      <c r="BL349" s="18" t="s">
        <v>201</v>
      </c>
      <c r="BM349" s="239" t="s">
        <v>470</v>
      </c>
    </row>
    <row r="350" s="14" customFormat="1">
      <c r="A350" s="14"/>
      <c r="B350" s="252"/>
      <c r="C350" s="253"/>
      <c r="D350" s="243" t="s">
        <v>203</v>
      </c>
      <c r="E350" s="254" t="s">
        <v>1</v>
      </c>
      <c r="F350" s="255" t="s">
        <v>471</v>
      </c>
      <c r="G350" s="253"/>
      <c r="H350" s="256">
        <v>14.710000000000001</v>
      </c>
      <c r="I350" s="257"/>
      <c r="J350" s="253"/>
      <c r="K350" s="253"/>
      <c r="L350" s="258"/>
      <c r="M350" s="259"/>
      <c r="N350" s="260"/>
      <c r="O350" s="260"/>
      <c r="P350" s="260"/>
      <c r="Q350" s="260"/>
      <c r="R350" s="260"/>
      <c r="S350" s="260"/>
      <c r="T350" s="261"/>
      <c r="U350" s="14"/>
      <c r="V350" s="14"/>
      <c r="W350" s="14"/>
      <c r="X350" s="14"/>
      <c r="Y350" s="14"/>
      <c r="Z350" s="14"/>
      <c r="AA350" s="14"/>
      <c r="AB350" s="14"/>
      <c r="AC350" s="14"/>
      <c r="AD350" s="14"/>
      <c r="AE350" s="14"/>
      <c r="AT350" s="262" t="s">
        <v>203</v>
      </c>
      <c r="AU350" s="262" t="s">
        <v>84</v>
      </c>
      <c r="AV350" s="14" t="s">
        <v>84</v>
      </c>
      <c r="AW350" s="14" t="s">
        <v>32</v>
      </c>
      <c r="AX350" s="14" t="s">
        <v>75</v>
      </c>
      <c r="AY350" s="262" t="s">
        <v>194</v>
      </c>
    </row>
    <row r="351" s="14" customFormat="1">
      <c r="A351" s="14"/>
      <c r="B351" s="252"/>
      <c r="C351" s="253"/>
      <c r="D351" s="243" t="s">
        <v>203</v>
      </c>
      <c r="E351" s="254" t="s">
        <v>1</v>
      </c>
      <c r="F351" s="255" t="s">
        <v>472</v>
      </c>
      <c r="G351" s="253"/>
      <c r="H351" s="256">
        <v>144.71000000000001</v>
      </c>
      <c r="I351" s="257"/>
      <c r="J351" s="253"/>
      <c r="K351" s="253"/>
      <c r="L351" s="258"/>
      <c r="M351" s="259"/>
      <c r="N351" s="260"/>
      <c r="O351" s="260"/>
      <c r="P351" s="260"/>
      <c r="Q351" s="260"/>
      <c r="R351" s="260"/>
      <c r="S351" s="260"/>
      <c r="T351" s="261"/>
      <c r="U351" s="14"/>
      <c r="V351" s="14"/>
      <c r="W351" s="14"/>
      <c r="X351" s="14"/>
      <c r="Y351" s="14"/>
      <c r="Z351" s="14"/>
      <c r="AA351" s="14"/>
      <c r="AB351" s="14"/>
      <c r="AC351" s="14"/>
      <c r="AD351" s="14"/>
      <c r="AE351" s="14"/>
      <c r="AT351" s="262" t="s">
        <v>203</v>
      </c>
      <c r="AU351" s="262" t="s">
        <v>84</v>
      </c>
      <c r="AV351" s="14" t="s">
        <v>84</v>
      </c>
      <c r="AW351" s="14" t="s">
        <v>32</v>
      </c>
      <c r="AX351" s="14" t="s">
        <v>75</v>
      </c>
      <c r="AY351" s="262" t="s">
        <v>194</v>
      </c>
    </row>
    <row r="352" s="14" customFormat="1">
      <c r="A352" s="14"/>
      <c r="B352" s="252"/>
      <c r="C352" s="253"/>
      <c r="D352" s="243" t="s">
        <v>203</v>
      </c>
      <c r="E352" s="254" t="s">
        <v>1</v>
      </c>
      <c r="F352" s="255" t="s">
        <v>473</v>
      </c>
      <c r="G352" s="253"/>
      <c r="H352" s="256">
        <v>348.41000000000003</v>
      </c>
      <c r="I352" s="257"/>
      <c r="J352" s="253"/>
      <c r="K352" s="253"/>
      <c r="L352" s="258"/>
      <c r="M352" s="259"/>
      <c r="N352" s="260"/>
      <c r="O352" s="260"/>
      <c r="P352" s="260"/>
      <c r="Q352" s="260"/>
      <c r="R352" s="260"/>
      <c r="S352" s="260"/>
      <c r="T352" s="261"/>
      <c r="U352" s="14"/>
      <c r="V352" s="14"/>
      <c r="W352" s="14"/>
      <c r="X352" s="14"/>
      <c r="Y352" s="14"/>
      <c r="Z352" s="14"/>
      <c r="AA352" s="14"/>
      <c r="AB352" s="14"/>
      <c r="AC352" s="14"/>
      <c r="AD352" s="14"/>
      <c r="AE352" s="14"/>
      <c r="AT352" s="262" t="s">
        <v>203</v>
      </c>
      <c r="AU352" s="262" t="s">
        <v>84</v>
      </c>
      <c r="AV352" s="14" t="s">
        <v>84</v>
      </c>
      <c r="AW352" s="14" t="s">
        <v>32</v>
      </c>
      <c r="AX352" s="14" t="s">
        <v>75</v>
      </c>
      <c r="AY352" s="262" t="s">
        <v>194</v>
      </c>
    </row>
    <row r="353" s="14" customFormat="1">
      <c r="A353" s="14"/>
      <c r="B353" s="252"/>
      <c r="C353" s="253"/>
      <c r="D353" s="243" t="s">
        <v>203</v>
      </c>
      <c r="E353" s="254" t="s">
        <v>1</v>
      </c>
      <c r="F353" s="255" t="s">
        <v>474</v>
      </c>
      <c r="G353" s="253"/>
      <c r="H353" s="256">
        <v>5.7199999999999998</v>
      </c>
      <c r="I353" s="257"/>
      <c r="J353" s="253"/>
      <c r="K353" s="253"/>
      <c r="L353" s="258"/>
      <c r="M353" s="259"/>
      <c r="N353" s="260"/>
      <c r="O353" s="260"/>
      <c r="P353" s="260"/>
      <c r="Q353" s="260"/>
      <c r="R353" s="260"/>
      <c r="S353" s="260"/>
      <c r="T353" s="261"/>
      <c r="U353" s="14"/>
      <c r="V353" s="14"/>
      <c r="W353" s="14"/>
      <c r="X353" s="14"/>
      <c r="Y353" s="14"/>
      <c r="Z353" s="14"/>
      <c r="AA353" s="14"/>
      <c r="AB353" s="14"/>
      <c r="AC353" s="14"/>
      <c r="AD353" s="14"/>
      <c r="AE353" s="14"/>
      <c r="AT353" s="262" t="s">
        <v>203</v>
      </c>
      <c r="AU353" s="262" t="s">
        <v>84</v>
      </c>
      <c r="AV353" s="14" t="s">
        <v>84</v>
      </c>
      <c r="AW353" s="14" t="s">
        <v>32</v>
      </c>
      <c r="AX353" s="14" t="s">
        <v>75</v>
      </c>
      <c r="AY353" s="262" t="s">
        <v>194</v>
      </c>
    </row>
    <row r="354" s="16" customFormat="1">
      <c r="A354" s="16"/>
      <c r="B354" s="274"/>
      <c r="C354" s="275"/>
      <c r="D354" s="243" t="s">
        <v>203</v>
      </c>
      <c r="E354" s="276" t="s">
        <v>1</v>
      </c>
      <c r="F354" s="277" t="s">
        <v>214</v>
      </c>
      <c r="G354" s="275"/>
      <c r="H354" s="278">
        <v>513.54999999999995</v>
      </c>
      <c r="I354" s="279"/>
      <c r="J354" s="275"/>
      <c r="K354" s="275"/>
      <c r="L354" s="280"/>
      <c r="M354" s="281"/>
      <c r="N354" s="282"/>
      <c r="O354" s="282"/>
      <c r="P354" s="282"/>
      <c r="Q354" s="282"/>
      <c r="R354" s="282"/>
      <c r="S354" s="282"/>
      <c r="T354" s="283"/>
      <c r="U354" s="16"/>
      <c r="V354" s="16"/>
      <c r="W354" s="16"/>
      <c r="X354" s="16"/>
      <c r="Y354" s="16"/>
      <c r="Z354" s="16"/>
      <c r="AA354" s="16"/>
      <c r="AB354" s="16"/>
      <c r="AC354" s="16"/>
      <c r="AD354" s="16"/>
      <c r="AE354" s="16"/>
      <c r="AT354" s="284" t="s">
        <v>203</v>
      </c>
      <c r="AU354" s="284" t="s">
        <v>84</v>
      </c>
      <c r="AV354" s="16" t="s">
        <v>201</v>
      </c>
      <c r="AW354" s="16" t="s">
        <v>32</v>
      </c>
      <c r="AX354" s="16" t="s">
        <v>82</v>
      </c>
      <c r="AY354" s="284" t="s">
        <v>194</v>
      </c>
    </row>
    <row r="355" s="2" customFormat="1" ht="21.75" customHeight="1">
      <c r="A355" s="39"/>
      <c r="B355" s="40"/>
      <c r="C355" s="228" t="s">
        <v>475</v>
      </c>
      <c r="D355" s="228" t="s">
        <v>196</v>
      </c>
      <c r="E355" s="229" t="s">
        <v>476</v>
      </c>
      <c r="F355" s="230" t="s">
        <v>477</v>
      </c>
      <c r="G355" s="231" t="s">
        <v>252</v>
      </c>
      <c r="H355" s="232">
        <v>25.113</v>
      </c>
      <c r="I355" s="233"/>
      <c r="J355" s="234">
        <f>ROUND(I355*H355,2)</f>
        <v>0</v>
      </c>
      <c r="K355" s="230" t="s">
        <v>200</v>
      </c>
      <c r="L355" s="45"/>
      <c r="M355" s="235" t="s">
        <v>1</v>
      </c>
      <c r="N355" s="236" t="s">
        <v>40</v>
      </c>
      <c r="O355" s="92"/>
      <c r="P355" s="237">
        <f>O355*H355</f>
        <v>0</v>
      </c>
      <c r="Q355" s="237">
        <v>0</v>
      </c>
      <c r="R355" s="237">
        <f>Q355*H355</f>
        <v>0</v>
      </c>
      <c r="S355" s="237">
        <v>0.26100000000000001</v>
      </c>
      <c r="T355" s="238">
        <f>S355*H355</f>
        <v>6.5544929999999999</v>
      </c>
      <c r="U355" s="39"/>
      <c r="V355" s="39"/>
      <c r="W355" s="39"/>
      <c r="X355" s="39"/>
      <c r="Y355" s="39"/>
      <c r="Z355" s="39"/>
      <c r="AA355" s="39"/>
      <c r="AB355" s="39"/>
      <c r="AC355" s="39"/>
      <c r="AD355" s="39"/>
      <c r="AE355" s="39"/>
      <c r="AR355" s="239" t="s">
        <v>201</v>
      </c>
      <c r="AT355" s="239" t="s">
        <v>196</v>
      </c>
      <c r="AU355" s="239" t="s">
        <v>84</v>
      </c>
      <c r="AY355" s="18" t="s">
        <v>194</v>
      </c>
      <c r="BE355" s="240">
        <f>IF(N355="základní",J355,0)</f>
        <v>0</v>
      </c>
      <c r="BF355" s="240">
        <f>IF(N355="snížená",J355,0)</f>
        <v>0</v>
      </c>
      <c r="BG355" s="240">
        <f>IF(N355="zákl. přenesená",J355,0)</f>
        <v>0</v>
      </c>
      <c r="BH355" s="240">
        <f>IF(N355="sníž. přenesená",J355,0)</f>
        <v>0</v>
      </c>
      <c r="BI355" s="240">
        <f>IF(N355="nulová",J355,0)</f>
        <v>0</v>
      </c>
      <c r="BJ355" s="18" t="s">
        <v>82</v>
      </c>
      <c r="BK355" s="240">
        <f>ROUND(I355*H355,2)</f>
        <v>0</v>
      </c>
      <c r="BL355" s="18" t="s">
        <v>201</v>
      </c>
      <c r="BM355" s="239" t="s">
        <v>478</v>
      </c>
    </row>
    <row r="356" s="14" customFormat="1">
      <c r="A356" s="14"/>
      <c r="B356" s="252"/>
      <c r="C356" s="253"/>
      <c r="D356" s="243" t="s">
        <v>203</v>
      </c>
      <c r="E356" s="254" t="s">
        <v>1</v>
      </c>
      <c r="F356" s="255" t="s">
        <v>479</v>
      </c>
      <c r="G356" s="253"/>
      <c r="H356" s="256">
        <v>5.5199999999999996</v>
      </c>
      <c r="I356" s="257"/>
      <c r="J356" s="253"/>
      <c r="K356" s="253"/>
      <c r="L356" s="258"/>
      <c r="M356" s="259"/>
      <c r="N356" s="260"/>
      <c r="O356" s="260"/>
      <c r="P356" s="260"/>
      <c r="Q356" s="260"/>
      <c r="R356" s="260"/>
      <c r="S356" s="260"/>
      <c r="T356" s="261"/>
      <c r="U356" s="14"/>
      <c r="V356" s="14"/>
      <c r="W356" s="14"/>
      <c r="X356" s="14"/>
      <c r="Y356" s="14"/>
      <c r="Z356" s="14"/>
      <c r="AA356" s="14"/>
      <c r="AB356" s="14"/>
      <c r="AC356" s="14"/>
      <c r="AD356" s="14"/>
      <c r="AE356" s="14"/>
      <c r="AT356" s="262" t="s">
        <v>203</v>
      </c>
      <c r="AU356" s="262" t="s">
        <v>84</v>
      </c>
      <c r="AV356" s="14" t="s">
        <v>84</v>
      </c>
      <c r="AW356" s="14" t="s">
        <v>32</v>
      </c>
      <c r="AX356" s="14" t="s">
        <v>75</v>
      </c>
      <c r="AY356" s="262" t="s">
        <v>194</v>
      </c>
    </row>
    <row r="357" s="14" customFormat="1">
      <c r="A357" s="14"/>
      <c r="B357" s="252"/>
      <c r="C357" s="253"/>
      <c r="D357" s="243" t="s">
        <v>203</v>
      </c>
      <c r="E357" s="254" t="s">
        <v>1</v>
      </c>
      <c r="F357" s="255" t="s">
        <v>480</v>
      </c>
      <c r="G357" s="253"/>
      <c r="H357" s="256">
        <v>4.3879999999999999</v>
      </c>
      <c r="I357" s="257"/>
      <c r="J357" s="253"/>
      <c r="K357" s="253"/>
      <c r="L357" s="258"/>
      <c r="M357" s="259"/>
      <c r="N357" s="260"/>
      <c r="O357" s="260"/>
      <c r="P357" s="260"/>
      <c r="Q357" s="260"/>
      <c r="R357" s="260"/>
      <c r="S357" s="260"/>
      <c r="T357" s="261"/>
      <c r="U357" s="14"/>
      <c r="V357" s="14"/>
      <c r="W357" s="14"/>
      <c r="X357" s="14"/>
      <c r="Y357" s="14"/>
      <c r="Z357" s="14"/>
      <c r="AA357" s="14"/>
      <c r="AB357" s="14"/>
      <c r="AC357" s="14"/>
      <c r="AD357" s="14"/>
      <c r="AE357" s="14"/>
      <c r="AT357" s="262" t="s">
        <v>203</v>
      </c>
      <c r="AU357" s="262" t="s">
        <v>84</v>
      </c>
      <c r="AV357" s="14" t="s">
        <v>84</v>
      </c>
      <c r="AW357" s="14" t="s">
        <v>32</v>
      </c>
      <c r="AX357" s="14" t="s">
        <v>75</v>
      </c>
      <c r="AY357" s="262" t="s">
        <v>194</v>
      </c>
    </row>
    <row r="358" s="14" customFormat="1">
      <c r="A358" s="14"/>
      <c r="B358" s="252"/>
      <c r="C358" s="253"/>
      <c r="D358" s="243" t="s">
        <v>203</v>
      </c>
      <c r="E358" s="254" t="s">
        <v>1</v>
      </c>
      <c r="F358" s="255" t="s">
        <v>481</v>
      </c>
      <c r="G358" s="253"/>
      <c r="H358" s="256">
        <v>9</v>
      </c>
      <c r="I358" s="257"/>
      <c r="J358" s="253"/>
      <c r="K358" s="253"/>
      <c r="L358" s="258"/>
      <c r="M358" s="259"/>
      <c r="N358" s="260"/>
      <c r="O358" s="260"/>
      <c r="P358" s="260"/>
      <c r="Q358" s="260"/>
      <c r="R358" s="260"/>
      <c r="S358" s="260"/>
      <c r="T358" s="261"/>
      <c r="U358" s="14"/>
      <c r="V358" s="14"/>
      <c r="W358" s="14"/>
      <c r="X358" s="14"/>
      <c r="Y358" s="14"/>
      <c r="Z358" s="14"/>
      <c r="AA358" s="14"/>
      <c r="AB358" s="14"/>
      <c r="AC358" s="14"/>
      <c r="AD358" s="14"/>
      <c r="AE358" s="14"/>
      <c r="AT358" s="262" t="s">
        <v>203</v>
      </c>
      <c r="AU358" s="262" t="s">
        <v>84</v>
      </c>
      <c r="AV358" s="14" t="s">
        <v>84</v>
      </c>
      <c r="AW358" s="14" t="s">
        <v>32</v>
      </c>
      <c r="AX358" s="14" t="s">
        <v>75</v>
      </c>
      <c r="AY358" s="262" t="s">
        <v>194</v>
      </c>
    </row>
    <row r="359" s="14" customFormat="1">
      <c r="A359" s="14"/>
      <c r="B359" s="252"/>
      <c r="C359" s="253"/>
      <c r="D359" s="243" t="s">
        <v>203</v>
      </c>
      <c r="E359" s="254" t="s">
        <v>1</v>
      </c>
      <c r="F359" s="255" t="s">
        <v>482</v>
      </c>
      <c r="G359" s="253"/>
      <c r="H359" s="256">
        <v>6.2050000000000001</v>
      </c>
      <c r="I359" s="257"/>
      <c r="J359" s="253"/>
      <c r="K359" s="253"/>
      <c r="L359" s="258"/>
      <c r="M359" s="259"/>
      <c r="N359" s="260"/>
      <c r="O359" s="260"/>
      <c r="P359" s="260"/>
      <c r="Q359" s="260"/>
      <c r="R359" s="260"/>
      <c r="S359" s="260"/>
      <c r="T359" s="261"/>
      <c r="U359" s="14"/>
      <c r="V359" s="14"/>
      <c r="W359" s="14"/>
      <c r="X359" s="14"/>
      <c r="Y359" s="14"/>
      <c r="Z359" s="14"/>
      <c r="AA359" s="14"/>
      <c r="AB359" s="14"/>
      <c r="AC359" s="14"/>
      <c r="AD359" s="14"/>
      <c r="AE359" s="14"/>
      <c r="AT359" s="262" t="s">
        <v>203</v>
      </c>
      <c r="AU359" s="262" t="s">
        <v>84</v>
      </c>
      <c r="AV359" s="14" t="s">
        <v>84</v>
      </c>
      <c r="AW359" s="14" t="s">
        <v>32</v>
      </c>
      <c r="AX359" s="14" t="s">
        <v>75</v>
      </c>
      <c r="AY359" s="262" t="s">
        <v>194</v>
      </c>
    </row>
    <row r="360" s="16" customFormat="1">
      <c r="A360" s="16"/>
      <c r="B360" s="274"/>
      <c r="C360" s="275"/>
      <c r="D360" s="243" t="s">
        <v>203</v>
      </c>
      <c r="E360" s="276" t="s">
        <v>1</v>
      </c>
      <c r="F360" s="277" t="s">
        <v>214</v>
      </c>
      <c r="G360" s="275"/>
      <c r="H360" s="278">
        <v>25.113</v>
      </c>
      <c r="I360" s="279"/>
      <c r="J360" s="275"/>
      <c r="K360" s="275"/>
      <c r="L360" s="280"/>
      <c r="M360" s="281"/>
      <c r="N360" s="282"/>
      <c r="O360" s="282"/>
      <c r="P360" s="282"/>
      <c r="Q360" s="282"/>
      <c r="R360" s="282"/>
      <c r="S360" s="282"/>
      <c r="T360" s="283"/>
      <c r="U360" s="16"/>
      <c r="V360" s="16"/>
      <c r="W360" s="16"/>
      <c r="X360" s="16"/>
      <c r="Y360" s="16"/>
      <c r="Z360" s="16"/>
      <c r="AA360" s="16"/>
      <c r="AB360" s="16"/>
      <c r="AC360" s="16"/>
      <c r="AD360" s="16"/>
      <c r="AE360" s="16"/>
      <c r="AT360" s="284" t="s">
        <v>203</v>
      </c>
      <c r="AU360" s="284" t="s">
        <v>84</v>
      </c>
      <c r="AV360" s="16" t="s">
        <v>201</v>
      </c>
      <c r="AW360" s="16" t="s">
        <v>32</v>
      </c>
      <c r="AX360" s="16" t="s">
        <v>82</v>
      </c>
      <c r="AY360" s="284" t="s">
        <v>194</v>
      </c>
    </row>
    <row r="361" s="2" customFormat="1" ht="37.8" customHeight="1">
      <c r="A361" s="39"/>
      <c r="B361" s="40"/>
      <c r="C361" s="228" t="s">
        <v>483</v>
      </c>
      <c r="D361" s="228" t="s">
        <v>196</v>
      </c>
      <c r="E361" s="229" t="s">
        <v>484</v>
      </c>
      <c r="F361" s="230" t="s">
        <v>485</v>
      </c>
      <c r="G361" s="231" t="s">
        <v>199</v>
      </c>
      <c r="H361" s="232">
        <v>22.814</v>
      </c>
      <c r="I361" s="233"/>
      <c r="J361" s="234">
        <f>ROUND(I361*H361,2)</f>
        <v>0</v>
      </c>
      <c r="K361" s="230" t="s">
        <v>200</v>
      </c>
      <c r="L361" s="45"/>
      <c r="M361" s="235" t="s">
        <v>1</v>
      </c>
      <c r="N361" s="236" t="s">
        <v>40</v>
      </c>
      <c r="O361" s="92"/>
      <c r="P361" s="237">
        <f>O361*H361</f>
        <v>0</v>
      </c>
      <c r="Q361" s="237">
        <v>0</v>
      </c>
      <c r="R361" s="237">
        <f>Q361*H361</f>
        <v>0</v>
      </c>
      <c r="S361" s="237">
        <v>2.2000000000000002</v>
      </c>
      <c r="T361" s="238">
        <f>S361*H361</f>
        <v>50.190800000000003</v>
      </c>
      <c r="U361" s="39"/>
      <c r="V361" s="39"/>
      <c r="W361" s="39"/>
      <c r="X361" s="39"/>
      <c r="Y361" s="39"/>
      <c r="Z361" s="39"/>
      <c r="AA361" s="39"/>
      <c r="AB361" s="39"/>
      <c r="AC361" s="39"/>
      <c r="AD361" s="39"/>
      <c r="AE361" s="39"/>
      <c r="AR361" s="239" t="s">
        <v>201</v>
      </c>
      <c r="AT361" s="239" t="s">
        <v>196</v>
      </c>
      <c r="AU361" s="239" t="s">
        <v>84</v>
      </c>
      <c r="AY361" s="18" t="s">
        <v>194</v>
      </c>
      <c r="BE361" s="240">
        <f>IF(N361="základní",J361,0)</f>
        <v>0</v>
      </c>
      <c r="BF361" s="240">
        <f>IF(N361="snížená",J361,0)</f>
        <v>0</v>
      </c>
      <c r="BG361" s="240">
        <f>IF(N361="zákl. přenesená",J361,0)</f>
        <v>0</v>
      </c>
      <c r="BH361" s="240">
        <f>IF(N361="sníž. přenesená",J361,0)</f>
        <v>0</v>
      </c>
      <c r="BI361" s="240">
        <f>IF(N361="nulová",J361,0)</f>
        <v>0</v>
      </c>
      <c r="BJ361" s="18" t="s">
        <v>82</v>
      </c>
      <c r="BK361" s="240">
        <f>ROUND(I361*H361,2)</f>
        <v>0</v>
      </c>
      <c r="BL361" s="18" t="s">
        <v>201</v>
      </c>
      <c r="BM361" s="239" t="s">
        <v>486</v>
      </c>
    </row>
    <row r="362" s="13" customFormat="1">
      <c r="A362" s="13"/>
      <c r="B362" s="241"/>
      <c r="C362" s="242"/>
      <c r="D362" s="243" t="s">
        <v>203</v>
      </c>
      <c r="E362" s="244" t="s">
        <v>1</v>
      </c>
      <c r="F362" s="245" t="s">
        <v>204</v>
      </c>
      <c r="G362" s="242"/>
      <c r="H362" s="244" t="s">
        <v>1</v>
      </c>
      <c r="I362" s="246"/>
      <c r="J362" s="242"/>
      <c r="K362" s="242"/>
      <c r="L362" s="247"/>
      <c r="M362" s="248"/>
      <c r="N362" s="249"/>
      <c r="O362" s="249"/>
      <c r="P362" s="249"/>
      <c r="Q362" s="249"/>
      <c r="R362" s="249"/>
      <c r="S362" s="249"/>
      <c r="T362" s="250"/>
      <c r="U362" s="13"/>
      <c r="V362" s="13"/>
      <c r="W362" s="13"/>
      <c r="X362" s="13"/>
      <c r="Y362" s="13"/>
      <c r="Z362" s="13"/>
      <c r="AA362" s="13"/>
      <c r="AB362" s="13"/>
      <c r="AC362" s="13"/>
      <c r="AD362" s="13"/>
      <c r="AE362" s="13"/>
      <c r="AT362" s="251" t="s">
        <v>203</v>
      </c>
      <c r="AU362" s="251" t="s">
        <v>84</v>
      </c>
      <c r="AV362" s="13" t="s">
        <v>82</v>
      </c>
      <c r="AW362" s="13" t="s">
        <v>32</v>
      </c>
      <c r="AX362" s="13" t="s">
        <v>75</v>
      </c>
      <c r="AY362" s="251" t="s">
        <v>194</v>
      </c>
    </row>
    <row r="363" s="14" customFormat="1">
      <c r="A363" s="14"/>
      <c r="B363" s="252"/>
      <c r="C363" s="253"/>
      <c r="D363" s="243" t="s">
        <v>203</v>
      </c>
      <c r="E363" s="254" t="s">
        <v>1</v>
      </c>
      <c r="F363" s="255" t="s">
        <v>487</v>
      </c>
      <c r="G363" s="253"/>
      <c r="H363" s="256">
        <v>0.85999999999999999</v>
      </c>
      <c r="I363" s="257"/>
      <c r="J363" s="253"/>
      <c r="K363" s="253"/>
      <c r="L363" s="258"/>
      <c r="M363" s="259"/>
      <c r="N363" s="260"/>
      <c r="O363" s="260"/>
      <c r="P363" s="260"/>
      <c r="Q363" s="260"/>
      <c r="R363" s="260"/>
      <c r="S363" s="260"/>
      <c r="T363" s="261"/>
      <c r="U363" s="14"/>
      <c r="V363" s="14"/>
      <c r="W363" s="14"/>
      <c r="X363" s="14"/>
      <c r="Y363" s="14"/>
      <c r="Z363" s="14"/>
      <c r="AA363" s="14"/>
      <c r="AB363" s="14"/>
      <c r="AC363" s="14"/>
      <c r="AD363" s="14"/>
      <c r="AE363" s="14"/>
      <c r="AT363" s="262" t="s">
        <v>203</v>
      </c>
      <c r="AU363" s="262" t="s">
        <v>84</v>
      </c>
      <c r="AV363" s="14" t="s">
        <v>84</v>
      </c>
      <c r="AW363" s="14" t="s">
        <v>32</v>
      </c>
      <c r="AX363" s="14" t="s">
        <v>75</v>
      </c>
      <c r="AY363" s="262" t="s">
        <v>194</v>
      </c>
    </row>
    <row r="364" s="14" customFormat="1">
      <c r="A364" s="14"/>
      <c r="B364" s="252"/>
      <c r="C364" s="253"/>
      <c r="D364" s="243" t="s">
        <v>203</v>
      </c>
      <c r="E364" s="254" t="s">
        <v>1</v>
      </c>
      <c r="F364" s="255" t="s">
        <v>488</v>
      </c>
      <c r="G364" s="253"/>
      <c r="H364" s="256">
        <v>0.051999999999999998</v>
      </c>
      <c r="I364" s="257"/>
      <c r="J364" s="253"/>
      <c r="K364" s="253"/>
      <c r="L364" s="258"/>
      <c r="M364" s="259"/>
      <c r="N364" s="260"/>
      <c r="O364" s="260"/>
      <c r="P364" s="260"/>
      <c r="Q364" s="260"/>
      <c r="R364" s="260"/>
      <c r="S364" s="260"/>
      <c r="T364" s="261"/>
      <c r="U364" s="14"/>
      <c r="V364" s="14"/>
      <c r="W364" s="14"/>
      <c r="X364" s="14"/>
      <c r="Y364" s="14"/>
      <c r="Z364" s="14"/>
      <c r="AA364" s="14"/>
      <c r="AB364" s="14"/>
      <c r="AC364" s="14"/>
      <c r="AD364" s="14"/>
      <c r="AE364" s="14"/>
      <c r="AT364" s="262" t="s">
        <v>203</v>
      </c>
      <c r="AU364" s="262" t="s">
        <v>84</v>
      </c>
      <c r="AV364" s="14" t="s">
        <v>84</v>
      </c>
      <c r="AW364" s="14" t="s">
        <v>32</v>
      </c>
      <c r="AX364" s="14" t="s">
        <v>75</v>
      </c>
      <c r="AY364" s="262" t="s">
        <v>194</v>
      </c>
    </row>
    <row r="365" s="14" customFormat="1">
      <c r="A365" s="14"/>
      <c r="B365" s="252"/>
      <c r="C365" s="253"/>
      <c r="D365" s="243" t="s">
        <v>203</v>
      </c>
      <c r="E365" s="254" t="s">
        <v>1</v>
      </c>
      <c r="F365" s="255" t="s">
        <v>489</v>
      </c>
      <c r="G365" s="253"/>
      <c r="H365" s="256">
        <v>3.3079999999999998</v>
      </c>
      <c r="I365" s="257"/>
      <c r="J365" s="253"/>
      <c r="K365" s="253"/>
      <c r="L365" s="258"/>
      <c r="M365" s="259"/>
      <c r="N365" s="260"/>
      <c r="O365" s="260"/>
      <c r="P365" s="260"/>
      <c r="Q365" s="260"/>
      <c r="R365" s="260"/>
      <c r="S365" s="260"/>
      <c r="T365" s="261"/>
      <c r="U365" s="14"/>
      <c r="V365" s="14"/>
      <c r="W365" s="14"/>
      <c r="X365" s="14"/>
      <c r="Y365" s="14"/>
      <c r="Z365" s="14"/>
      <c r="AA365" s="14"/>
      <c r="AB365" s="14"/>
      <c r="AC365" s="14"/>
      <c r="AD365" s="14"/>
      <c r="AE365" s="14"/>
      <c r="AT365" s="262" t="s">
        <v>203</v>
      </c>
      <c r="AU365" s="262" t="s">
        <v>84</v>
      </c>
      <c r="AV365" s="14" t="s">
        <v>84</v>
      </c>
      <c r="AW365" s="14" t="s">
        <v>32</v>
      </c>
      <c r="AX365" s="14" t="s">
        <v>75</v>
      </c>
      <c r="AY365" s="262" t="s">
        <v>194</v>
      </c>
    </row>
    <row r="366" s="14" customFormat="1">
      <c r="A366" s="14"/>
      <c r="B366" s="252"/>
      <c r="C366" s="253"/>
      <c r="D366" s="243" t="s">
        <v>203</v>
      </c>
      <c r="E366" s="254" t="s">
        <v>1</v>
      </c>
      <c r="F366" s="255" t="s">
        <v>421</v>
      </c>
      <c r="G366" s="253"/>
      <c r="H366" s="256">
        <v>3.403</v>
      </c>
      <c r="I366" s="257"/>
      <c r="J366" s="253"/>
      <c r="K366" s="253"/>
      <c r="L366" s="258"/>
      <c r="M366" s="259"/>
      <c r="N366" s="260"/>
      <c r="O366" s="260"/>
      <c r="P366" s="260"/>
      <c r="Q366" s="260"/>
      <c r="R366" s="260"/>
      <c r="S366" s="260"/>
      <c r="T366" s="261"/>
      <c r="U366" s="14"/>
      <c r="V366" s="14"/>
      <c r="W366" s="14"/>
      <c r="X366" s="14"/>
      <c r="Y366" s="14"/>
      <c r="Z366" s="14"/>
      <c r="AA366" s="14"/>
      <c r="AB366" s="14"/>
      <c r="AC366" s="14"/>
      <c r="AD366" s="14"/>
      <c r="AE366" s="14"/>
      <c r="AT366" s="262" t="s">
        <v>203</v>
      </c>
      <c r="AU366" s="262" t="s">
        <v>84</v>
      </c>
      <c r="AV366" s="14" t="s">
        <v>84</v>
      </c>
      <c r="AW366" s="14" t="s">
        <v>32</v>
      </c>
      <c r="AX366" s="14" t="s">
        <v>75</v>
      </c>
      <c r="AY366" s="262" t="s">
        <v>194</v>
      </c>
    </row>
    <row r="367" s="14" customFormat="1">
      <c r="A367" s="14"/>
      <c r="B367" s="252"/>
      <c r="C367" s="253"/>
      <c r="D367" s="243" t="s">
        <v>203</v>
      </c>
      <c r="E367" s="254" t="s">
        <v>1</v>
      </c>
      <c r="F367" s="255" t="s">
        <v>490</v>
      </c>
      <c r="G367" s="253"/>
      <c r="H367" s="256">
        <v>0.14899999999999999</v>
      </c>
      <c r="I367" s="257"/>
      <c r="J367" s="253"/>
      <c r="K367" s="253"/>
      <c r="L367" s="258"/>
      <c r="M367" s="259"/>
      <c r="N367" s="260"/>
      <c r="O367" s="260"/>
      <c r="P367" s="260"/>
      <c r="Q367" s="260"/>
      <c r="R367" s="260"/>
      <c r="S367" s="260"/>
      <c r="T367" s="261"/>
      <c r="U367" s="14"/>
      <c r="V367" s="14"/>
      <c r="W367" s="14"/>
      <c r="X367" s="14"/>
      <c r="Y367" s="14"/>
      <c r="Z367" s="14"/>
      <c r="AA367" s="14"/>
      <c r="AB367" s="14"/>
      <c r="AC367" s="14"/>
      <c r="AD367" s="14"/>
      <c r="AE367" s="14"/>
      <c r="AT367" s="262" t="s">
        <v>203</v>
      </c>
      <c r="AU367" s="262" t="s">
        <v>84</v>
      </c>
      <c r="AV367" s="14" t="s">
        <v>84</v>
      </c>
      <c r="AW367" s="14" t="s">
        <v>32</v>
      </c>
      <c r="AX367" s="14" t="s">
        <v>75</v>
      </c>
      <c r="AY367" s="262" t="s">
        <v>194</v>
      </c>
    </row>
    <row r="368" s="14" customFormat="1">
      <c r="A368" s="14"/>
      <c r="B368" s="252"/>
      <c r="C368" s="253"/>
      <c r="D368" s="243" t="s">
        <v>203</v>
      </c>
      <c r="E368" s="254" t="s">
        <v>1</v>
      </c>
      <c r="F368" s="255" t="s">
        <v>422</v>
      </c>
      <c r="G368" s="253"/>
      <c r="H368" s="256">
        <v>0.042999999999999997</v>
      </c>
      <c r="I368" s="257"/>
      <c r="J368" s="253"/>
      <c r="K368" s="253"/>
      <c r="L368" s="258"/>
      <c r="M368" s="259"/>
      <c r="N368" s="260"/>
      <c r="O368" s="260"/>
      <c r="P368" s="260"/>
      <c r="Q368" s="260"/>
      <c r="R368" s="260"/>
      <c r="S368" s="260"/>
      <c r="T368" s="261"/>
      <c r="U368" s="14"/>
      <c r="V368" s="14"/>
      <c r="W368" s="14"/>
      <c r="X368" s="14"/>
      <c r="Y368" s="14"/>
      <c r="Z368" s="14"/>
      <c r="AA368" s="14"/>
      <c r="AB368" s="14"/>
      <c r="AC368" s="14"/>
      <c r="AD368" s="14"/>
      <c r="AE368" s="14"/>
      <c r="AT368" s="262" t="s">
        <v>203</v>
      </c>
      <c r="AU368" s="262" t="s">
        <v>84</v>
      </c>
      <c r="AV368" s="14" t="s">
        <v>84</v>
      </c>
      <c r="AW368" s="14" t="s">
        <v>32</v>
      </c>
      <c r="AX368" s="14" t="s">
        <v>75</v>
      </c>
      <c r="AY368" s="262" t="s">
        <v>194</v>
      </c>
    </row>
    <row r="369" s="14" customFormat="1">
      <c r="A369" s="14"/>
      <c r="B369" s="252"/>
      <c r="C369" s="253"/>
      <c r="D369" s="243" t="s">
        <v>203</v>
      </c>
      <c r="E369" s="254" t="s">
        <v>1</v>
      </c>
      <c r="F369" s="255" t="s">
        <v>423</v>
      </c>
      <c r="G369" s="253"/>
      <c r="H369" s="256">
        <v>0.68799999999999994</v>
      </c>
      <c r="I369" s="257"/>
      <c r="J369" s="253"/>
      <c r="K369" s="253"/>
      <c r="L369" s="258"/>
      <c r="M369" s="259"/>
      <c r="N369" s="260"/>
      <c r="O369" s="260"/>
      <c r="P369" s="260"/>
      <c r="Q369" s="260"/>
      <c r="R369" s="260"/>
      <c r="S369" s="260"/>
      <c r="T369" s="261"/>
      <c r="U369" s="14"/>
      <c r="V369" s="14"/>
      <c r="W369" s="14"/>
      <c r="X369" s="14"/>
      <c r="Y369" s="14"/>
      <c r="Z369" s="14"/>
      <c r="AA369" s="14"/>
      <c r="AB369" s="14"/>
      <c r="AC369" s="14"/>
      <c r="AD369" s="14"/>
      <c r="AE369" s="14"/>
      <c r="AT369" s="262" t="s">
        <v>203</v>
      </c>
      <c r="AU369" s="262" t="s">
        <v>84</v>
      </c>
      <c r="AV369" s="14" t="s">
        <v>84</v>
      </c>
      <c r="AW369" s="14" t="s">
        <v>32</v>
      </c>
      <c r="AX369" s="14" t="s">
        <v>75</v>
      </c>
      <c r="AY369" s="262" t="s">
        <v>194</v>
      </c>
    </row>
    <row r="370" s="14" customFormat="1">
      <c r="A370" s="14"/>
      <c r="B370" s="252"/>
      <c r="C370" s="253"/>
      <c r="D370" s="243" t="s">
        <v>203</v>
      </c>
      <c r="E370" s="254" t="s">
        <v>1</v>
      </c>
      <c r="F370" s="255" t="s">
        <v>424</v>
      </c>
      <c r="G370" s="253"/>
      <c r="H370" s="256">
        <v>0.40899999999999997</v>
      </c>
      <c r="I370" s="257"/>
      <c r="J370" s="253"/>
      <c r="K370" s="253"/>
      <c r="L370" s="258"/>
      <c r="M370" s="259"/>
      <c r="N370" s="260"/>
      <c r="O370" s="260"/>
      <c r="P370" s="260"/>
      <c r="Q370" s="260"/>
      <c r="R370" s="260"/>
      <c r="S370" s="260"/>
      <c r="T370" s="261"/>
      <c r="U370" s="14"/>
      <c r="V370" s="14"/>
      <c r="W370" s="14"/>
      <c r="X370" s="14"/>
      <c r="Y370" s="14"/>
      <c r="Z370" s="14"/>
      <c r="AA370" s="14"/>
      <c r="AB370" s="14"/>
      <c r="AC370" s="14"/>
      <c r="AD370" s="14"/>
      <c r="AE370" s="14"/>
      <c r="AT370" s="262" t="s">
        <v>203</v>
      </c>
      <c r="AU370" s="262" t="s">
        <v>84</v>
      </c>
      <c r="AV370" s="14" t="s">
        <v>84</v>
      </c>
      <c r="AW370" s="14" t="s">
        <v>32</v>
      </c>
      <c r="AX370" s="14" t="s">
        <v>75</v>
      </c>
      <c r="AY370" s="262" t="s">
        <v>194</v>
      </c>
    </row>
    <row r="371" s="14" customFormat="1">
      <c r="A371" s="14"/>
      <c r="B371" s="252"/>
      <c r="C371" s="253"/>
      <c r="D371" s="243" t="s">
        <v>203</v>
      </c>
      <c r="E371" s="254" t="s">
        <v>1</v>
      </c>
      <c r="F371" s="255" t="s">
        <v>425</v>
      </c>
      <c r="G371" s="253"/>
      <c r="H371" s="256">
        <v>0.50800000000000001</v>
      </c>
      <c r="I371" s="257"/>
      <c r="J371" s="253"/>
      <c r="K371" s="253"/>
      <c r="L371" s="258"/>
      <c r="M371" s="259"/>
      <c r="N371" s="260"/>
      <c r="O371" s="260"/>
      <c r="P371" s="260"/>
      <c r="Q371" s="260"/>
      <c r="R371" s="260"/>
      <c r="S371" s="260"/>
      <c r="T371" s="261"/>
      <c r="U371" s="14"/>
      <c r="V371" s="14"/>
      <c r="W371" s="14"/>
      <c r="X371" s="14"/>
      <c r="Y371" s="14"/>
      <c r="Z371" s="14"/>
      <c r="AA371" s="14"/>
      <c r="AB371" s="14"/>
      <c r="AC371" s="14"/>
      <c r="AD371" s="14"/>
      <c r="AE371" s="14"/>
      <c r="AT371" s="262" t="s">
        <v>203</v>
      </c>
      <c r="AU371" s="262" t="s">
        <v>84</v>
      </c>
      <c r="AV371" s="14" t="s">
        <v>84</v>
      </c>
      <c r="AW371" s="14" t="s">
        <v>32</v>
      </c>
      <c r="AX371" s="14" t="s">
        <v>75</v>
      </c>
      <c r="AY371" s="262" t="s">
        <v>194</v>
      </c>
    </row>
    <row r="372" s="14" customFormat="1">
      <c r="A372" s="14"/>
      <c r="B372" s="252"/>
      <c r="C372" s="253"/>
      <c r="D372" s="243" t="s">
        <v>203</v>
      </c>
      <c r="E372" s="254" t="s">
        <v>1</v>
      </c>
      <c r="F372" s="255" t="s">
        <v>426</v>
      </c>
      <c r="G372" s="253"/>
      <c r="H372" s="256">
        <v>1.3879999999999999</v>
      </c>
      <c r="I372" s="257"/>
      <c r="J372" s="253"/>
      <c r="K372" s="253"/>
      <c r="L372" s="258"/>
      <c r="M372" s="259"/>
      <c r="N372" s="260"/>
      <c r="O372" s="260"/>
      <c r="P372" s="260"/>
      <c r="Q372" s="260"/>
      <c r="R372" s="260"/>
      <c r="S372" s="260"/>
      <c r="T372" s="261"/>
      <c r="U372" s="14"/>
      <c r="V372" s="14"/>
      <c r="W372" s="14"/>
      <c r="X372" s="14"/>
      <c r="Y372" s="14"/>
      <c r="Z372" s="14"/>
      <c r="AA372" s="14"/>
      <c r="AB372" s="14"/>
      <c r="AC372" s="14"/>
      <c r="AD372" s="14"/>
      <c r="AE372" s="14"/>
      <c r="AT372" s="262" t="s">
        <v>203</v>
      </c>
      <c r="AU372" s="262" t="s">
        <v>84</v>
      </c>
      <c r="AV372" s="14" t="s">
        <v>84</v>
      </c>
      <c r="AW372" s="14" t="s">
        <v>32</v>
      </c>
      <c r="AX372" s="14" t="s">
        <v>75</v>
      </c>
      <c r="AY372" s="262" t="s">
        <v>194</v>
      </c>
    </row>
    <row r="373" s="14" customFormat="1">
      <c r="A373" s="14"/>
      <c r="B373" s="252"/>
      <c r="C373" s="253"/>
      <c r="D373" s="243" t="s">
        <v>203</v>
      </c>
      <c r="E373" s="254" t="s">
        <v>1</v>
      </c>
      <c r="F373" s="255" t="s">
        <v>427</v>
      </c>
      <c r="G373" s="253"/>
      <c r="H373" s="256">
        <v>5.7809999999999997</v>
      </c>
      <c r="I373" s="257"/>
      <c r="J373" s="253"/>
      <c r="K373" s="253"/>
      <c r="L373" s="258"/>
      <c r="M373" s="259"/>
      <c r="N373" s="260"/>
      <c r="O373" s="260"/>
      <c r="P373" s="260"/>
      <c r="Q373" s="260"/>
      <c r="R373" s="260"/>
      <c r="S373" s="260"/>
      <c r="T373" s="261"/>
      <c r="U373" s="14"/>
      <c r="V373" s="14"/>
      <c r="W373" s="14"/>
      <c r="X373" s="14"/>
      <c r="Y373" s="14"/>
      <c r="Z373" s="14"/>
      <c r="AA373" s="14"/>
      <c r="AB373" s="14"/>
      <c r="AC373" s="14"/>
      <c r="AD373" s="14"/>
      <c r="AE373" s="14"/>
      <c r="AT373" s="262" t="s">
        <v>203</v>
      </c>
      <c r="AU373" s="262" t="s">
        <v>84</v>
      </c>
      <c r="AV373" s="14" t="s">
        <v>84</v>
      </c>
      <c r="AW373" s="14" t="s">
        <v>32</v>
      </c>
      <c r="AX373" s="14" t="s">
        <v>75</v>
      </c>
      <c r="AY373" s="262" t="s">
        <v>194</v>
      </c>
    </row>
    <row r="374" s="14" customFormat="1">
      <c r="A374" s="14"/>
      <c r="B374" s="252"/>
      <c r="C374" s="253"/>
      <c r="D374" s="243" t="s">
        <v>203</v>
      </c>
      <c r="E374" s="254" t="s">
        <v>1</v>
      </c>
      <c r="F374" s="255" t="s">
        <v>428</v>
      </c>
      <c r="G374" s="253"/>
      <c r="H374" s="256">
        <v>0.40799999999999997</v>
      </c>
      <c r="I374" s="257"/>
      <c r="J374" s="253"/>
      <c r="K374" s="253"/>
      <c r="L374" s="258"/>
      <c r="M374" s="259"/>
      <c r="N374" s="260"/>
      <c r="O374" s="260"/>
      <c r="P374" s="260"/>
      <c r="Q374" s="260"/>
      <c r="R374" s="260"/>
      <c r="S374" s="260"/>
      <c r="T374" s="261"/>
      <c r="U374" s="14"/>
      <c r="V374" s="14"/>
      <c r="W374" s="14"/>
      <c r="X374" s="14"/>
      <c r="Y374" s="14"/>
      <c r="Z374" s="14"/>
      <c r="AA374" s="14"/>
      <c r="AB374" s="14"/>
      <c r="AC374" s="14"/>
      <c r="AD374" s="14"/>
      <c r="AE374" s="14"/>
      <c r="AT374" s="262" t="s">
        <v>203</v>
      </c>
      <c r="AU374" s="262" t="s">
        <v>84</v>
      </c>
      <c r="AV374" s="14" t="s">
        <v>84</v>
      </c>
      <c r="AW374" s="14" t="s">
        <v>32</v>
      </c>
      <c r="AX374" s="14" t="s">
        <v>75</v>
      </c>
      <c r="AY374" s="262" t="s">
        <v>194</v>
      </c>
    </row>
    <row r="375" s="14" customFormat="1">
      <c r="A375" s="14"/>
      <c r="B375" s="252"/>
      <c r="C375" s="253"/>
      <c r="D375" s="243" t="s">
        <v>203</v>
      </c>
      <c r="E375" s="254" t="s">
        <v>1</v>
      </c>
      <c r="F375" s="255" t="s">
        <v>429</v>
      </c>
      <c r="G375" s="253"/>
      <c r="H375" s="256">
        <v>1.7070000000000001</v>
      </c>
      <c r="I375" s="257"/>
      <c r="J375" s="253"/>
      <c r="K375" s="253"/>
      <c r="L375" s="258"/>
      <c r="M375" s="259"/>
      <c r="N375" s="260"/>
      <c r="O375" s="260"/>
      <c r="P375" s="260"/>
      <c r="Q375" s="260"/>
      <c r="R375" s="260"/>
      <c r="S375" s="260"/>
      <c r="T375" s="261"/>
      <c r="U375" s="14"/>
      <c r="V375" s="14"/>
      <c r="W375" s="14"/>
      <c r="X375" s="14"/>
      <c r="Y375" s="14"/>
      <c r="Z375" s="14"/>
      <c r="AA375" s="14"/>
      <c r="AB375" s="14"/>
      <c r="AC375" s="14"/>
      <c r="AD375" s="14"/>
      <c r="AE375" s="14"/>
      <c r="AT375" s="262" t="s">
        <v>203</v>
      </c>
      <c r="AU375" s="262" t="s">
        <v>84</v>
      </c>
      <c r="AV375" s="14" t="s">
        <v>84</v>
      </c>
      <c r="AW375" s="14" t="s">
        <v>32</v>
      </c>
      <c r="AX375" s="14" t="s">
        <v>75</v>
      </c>
      <c r="AY375" s="262" t="s">
        <v>194</v>
      </c>
    </row>
    <row r="376" s="14" customFormat="1">
      <c r="A376" s="14"/>
      <c r="B376" s="252"/>
      <c r="C376" s="253"/>
      <c r="D376" s="243" t="s">
        <v>203</v>
      </c>
      <c r="E376" s="254" t="s">
        <v>1</v>
      </c>
      <c r="F376" s="255" t="s">
        <v>430</v>
      </c>
      <c r="G376" s="253"/>
      <c r="H376" s="256">
        <v>2.552</v>
      </c>
      <c r="I376" s="257"/>
      <c r="J376" s="253"/>
      <c r="K376" s="253"/>
      <c r="L376" s="258"/>
      <c r="M376" s="259"/>
      <c r="N376" s="260"/>
      <c r="O376" s="260"/>
      <c r="P376" s="260"/>
      <c r="Q376" s="260"/>
      <c r="R376" s="260"/>
      <c r="S376" s="260"/>
      <c r="T376" s="261"/>
      <c r="U376" s="14"/>
      <c r="V376" s="14"/>
      <c r="W376" s="14"/>
      <c r="X376" s="14"/>
      <c r="Y376" s="14"/>
      <c r="Z376" s="14"/>
      <c r="AA376" s="14"/>
      <c r="AB376" s="14"/>
      <c r="AC376" s="14"/>
      <c r="AD376" s="14"/>
      <c r="AE376" s="14"/>
      <c r="AT376" s="262" t="s">
        <v>203</v>
      </c>
      <c r="AU376" s="262" t="s">
        <v>84</v>
      </c>
      <c r="AV376" s="14" t="s">
        <v>84</v>
      </c>
      <c r="AW376" s="14" t="s">
        <v>32</v>
      </c>
      <c r="AX376" s="14" t="s">
        <v>75</v>
      </c>
      <c r="AY376" s="262" t="s">
        <v>194</v>
      </c>
    </row>
    <row r="377" s="14" customFormat="1">
      <c r="A377" s="14"/>
      <c r="B377" s="252"/>
      <c r="C377" s="253"/>
      <c r="D377" s="243" t="s">
        <v>203</v>
      </c>
      <c r="E377" s="254" t="s">
        <v>1</v>
      </c>
      <c r="F377" s="255" t="s">
        <v>491</v>
      </c>
      <c r="G377" s="253"/>
      <c r="H377" s="256">
        <v>0.037999999999999999</v>
      </c>
      <c r="I377" s="257"/>
      <c r="J377" s="253"/>
      <c r="K377" s="253"/>
      <c r="L377" s="258"/>
      <c r="M377" s="259"/>
      <c r="N377" s="260"/>
      <c r="O377" s="260"/>
      <c r="P377" s="260"/>
      <c r="Q377" s="260"/>
      <c r="R377" s="260"/>
      <c r="S377" s="260"/>
      <c r="T377" s="261"/>
      <c r="U377" s="14"/>
      <c r="V377" s="14"/>
      <c r="W377" s="14"/>
      <c r="X377" s="14"/>
      <c r="Y377" s="14"/>
      <c r="Z377" s="14"/>
      <c r="AA377" s="14"/>
      <c r="AB377" s="14"/>
      <c r="AC377" s="14"/>
      <c r="AD377" s="14"/>
      <c r="AE377" s="14"/>
      <c r="AT377" s="262" t="s">
        <v>203</v>
      </c>
      <c r="AU377" s="262" t="s">
        <v>84</v>
      </c>
      <c r="AV377" s="14" t="s">
        <v>84</v>
      </c>
      <c r="AW377" s="14" t="s">
        <v>32</v>
      </c>
      <c r="AX377" s="14" t="s">
        <v>75</v>
      </c>
      <c r="AY377" s="262" t="s">
        <v>194</v>
      </c>
    </row>
    <row r="378" s="14" customFormat="1">
      <c r="A378" s="14"/>
      <c r="B378" s="252"/>
      <c r="C378" s="253"/>
      <c r="D378" s="243" t="s">
        <v>203</v>
      </c>
      <c r="E378" s="254" t="s">
        <v>1</v>
      </c>
      <c r="F378" s="255" t="s">
        <v>431</v>
      </c>
      <c r="G378" s="253"/>
      <c r="H378" s="256">
        <v>0.252</v>
      </c>
      <c r="I378" s="257"/>
      <c r="J378" s="253"/>
      <c r="K378" s="253"/>
      <c r="L378" s="258"/>
      <c r="M378" s="259"/>
      <c r="N378" s="260"/>
      <c r="O378" s="260"/>
      <c r="P378" s="260"/>
      <c r="Q378" s="260"/>
      <c r="R378" s="260"/>
      <c r="S378" s="260"/>
      <c r="T378" s="261"/>
      <c r="U378" s="14"/>
      <c r="V378" s="14"/>
      <c r="W378" s="14"/>
      <c r="X378" s="14"/>
      <c r="Y378" s="14"/>
      <c r="Z378" s="14"/>
      <c r="AA378" s="14"/>
      <c r="AB378" s="14"/>
      <c r="AC378" s="14"/>
      <c r="AD378" s="14"/>
      <c r="AE378" s="14"/>
      <c r="AT378" s="262" t="s">
        <v>203</v>
      </c>
      <c r="AU378" s="262" t="s">
        <v>84</v>
      </c>
      <c r="AV378" s="14" t="s">
        <v>84</v>
      </c>
      <c r="AW378" s="14" t="s">
        <v>32</v>
      </c>
      <c r="AX378" s="14" t="s">
        <v>75</v>
      </c>
      <c r="AY378" s="262" t="s">
        <v>194</v>
      </c>
    </row>
    <row r="379" s="14" customFormat="1">
      <c r="A379" s="14"/>
      <c r="B379" s="252"/>
      <c r="C379" s="253"/>
      <c r="D379" s="243" t="s">
        <v>203</v>
      </c>
      <c r="E379" s="254" t="s">
        <v>1</v>
      </c>
      <c r="F379" s="255" t="s">
        <v>492</v>
      </c>
      <c r="G379" s="253"/>
      <c r="H379" s="256">
        <v>0.033000000000000002</v>
      </c>
      <c r="I379" s="257"/>
      <c r="J379" s="253"/>
      <c r="K379" s="253"/>
      <c r="L379" s="258"/>
      <c r="M379" s="259"/>
      <c r="N379" s="260"/>
      <c r="O379" s="260"/>
      <c r="P379" s="260"/>
      <c r="Q379" s="260"/>
      <c r="R379" s="260"/>
      <c r="S379" s="260"/>
      <c r="T379" s="261"/>
      <c r="U379" s="14"/>
      <c r="V379" s="14"/>
      <c r="W379" s="14"/>
      <c r="X379" s="14"/>
      <c r="Y379" s="14"/>
      <c r="Z379" s="14"/>
      <c r="AA379" s="14"/>
      <c r="AB379" s="14"/>
      <c r="AC379" s="14"/>
      <c r="AD379" s="14"/>
      <c r="AE379" s="14"/>
      <c r="AT379" s="262" t="s">
        <v>203</v>
      </c>
      <c r="AU379" s="262" t="s">
        <v>84</v>
      </c>
      <c r="AV379" s="14" t="s">
        <v>84</v>
      </c>
      <c r="AW379" s="14" t="s">
        <v>32</v>
      </c>
      <c r="AX379" s="14" t="s">
        <v>75</v>
      </c>
      <c r="AY379" s="262" t="s">
        <v>194</v>
      </c>
    </row>
    <row r="380" s="14" customFormat="1">
      <c r="A380" s="14"/>
      <c r="B380" s="252"/>
      <c r="C380" s="253"/>
      <c r="D380" s="243" t="s">
        <v>203</v>
      </c>
      <c r="E380" s="254" t="s">
        <v>1</v>
      </c>
      <c r="F380" s="255" t="s">
        <v>432</v>
      </c>
      <c r="G380" s="253"/>
      <c r="H380" s="256">
        <v>0.056000000000000001</v>
      </c>
      <c r="I380" s="257"/>
      <c r="J380" s="253"/>
      <c r="K380" s="253"/>
      <c r="L380" s="258"/>
      <c r="M380" s="259"/>
      <c r="N380" s="260"/>
      <c r="O380" s="260"/>
      <c r="P380" s="260"/>
      <c r="Q380" s="260"/>
      <c r="R380" s="260"/>
      <c r="S380" s="260"/>
      <c r="T380" s="261"/>
      <c r="U380" s="14"/>
      <c r="V380" s="14"/>
      <c r="W380" s="14"/>
      <c r="X380" s="14"/>
      <c r="Y380" s="14"/>
      <c r="Z380" s="14"/>
      <c r="AA380" s="14"/>
      <c r="AB380" s="14"/>
      <c r="AC380" s="14"/>
      <c r="AD380" s="14"/>
      <c r="AE380" s="14"/>
      <c r="AT380" s="262" t="s">
        <v>203</v>
      </c>
      <c r="AU380" s="262" t="s">
        <v>84</v>
      </c>
      <c r="AV380" s="14" t="s">
        <v>84</v>
      </c>
      <c r="AW380" s="14" t="s">
        <v>32</v>
      </c>
      <c r="AX380" s="14" t="s">
        <v>75</v>
      </c>
      <c r="AY380" s="262" t="s">
        <v>194</v>
      </c>
    </row>
    <row r="381" s="14" customFormat="1">
      <c r="A381" s="14"/>
      <c r="B381" s="252"/>
      <c r="C381" s="253"/>
      <c r="D381" s="243" t="s">
        <v>203</v>
      </c>
      <c r="E381" s="254" t="s">
        <v>1</v>
      </c>
      <c r="F381" s="255" t="s">
        <v>433</v>
      </c>
      <c r="G381" s="253"/>
      <c r="H381" s="256">
        <v>0.45700000000000002</v>
      </c>
      <c r="I381" s="257"/>
      <c r="J381" s="253"/>
      <c r="K381" s="253"/>
      <c r="L381" s="258"/>
      <c r="M381" s="259"/>
      <c r="N381" s="260"/>
      <c r="O381" s="260"/>
      <c r="P381" s="260"/>
      <c r="Q381" s="260"/>
      <c r="R381" s="260"/>
      <c r="S381" s="260"/>
      <c r="T381" s="261"/>
      <c r="U381" s="14"/>
      <c r="V381" s="14"/>
      <c r="W381" s="14"/>
      <c r="X381" s="14"/>
      <c r="Y381" s="14"/>
      <c r="Z381" s="14"/>
      <c r="AA381" s="14"/>
      <c r="AB381" s="14"/>
      <c r="AC381" s="14"/>
      <c r="AD381" s="14"/>
      <c r="AE381" s="14"/>
      <c r="AT381" s="262" t="s">
        <v>203</v>
      </c>
      <c r="AU381" s="262" t="s">
        <v>84</v>
      </c>
      <c r="AV381" s="14" t="s">
        <v>84</v>
      </c>
      <c r="AW381" s="14" t="s">
        <v>32</v>
      </c>
      <c r="AX381" s="14" t="s">
        <v>75</v>
      </c>
      <c r="AY381" s="262" t="s">
        <v>194</v>
      </c>
    </row>
    <row r="382" s="14" customFormat="1">
      <c r="A382" s="14"/>
      <c r="B382" s="252"/>
      <c r="C382" s="253"/>
      <c r="D382" s="243" t="s">
        <v>203</v>
      </c>
      <c r="E382" s="254" t="s">
        <v>1</v>
      </c>
      <c r="F382" s="255" t="s">
        <v>434</v>
      </c>
      <c r="G382" s="253"/>
      <c r="H382" s="256">
        <v>0.26600000000000001</v>
      </c>
      <c r="I382" s="257"/>
      <c r="J382" s="253"/>
      <c r="K382" s="253"/>
      <c r="L382" s="258"/>
      <c r="M382" s="259"/>
      <c r="N382" s="260"/>
      <c r="O382" s="260"/>
      <c r="P382" s="260"/>
      <c r="Q382" s="260"/>
      <c r="R382" s="260"/>
      <c r="S382" s="260"/>
      <c r="T382" s="261"/>
      <c r="U382" s="14"/>
      <c r="V382" s="14"/>
      <c r="W382" s="14"/>
      <c r="X382" s="14"/>
      <c r="Y382" s="14"/>
      <c r="Z382" s="14"/>
      <c r="AA382" s="14"/>
      <c r="AB382" s="14"/>
      <c r="AC382" s="14"/>
      <c r="AD382" s="14"/>
      <c r="AE382" s="14"/>
      <c r="AT382" s="262" t="s">
        <v>203</v>
      </c>
      <c r="AU382" s="262" t="s">
        <v>84</v>
      </c>
      <c r="AV382" s="14" t="s">
        <v>84</v>
      </c>
      <c r="AW382" s="14" t="s">
        <v>32</v>
      </c>
      <c r="AX382" s="14" t="s">
        <v>75</v>
      </c>
      <c r="AY382" s="262" t="s">
        <v>194</v>
      </c>
    </row>
    <row r="383" s="14" customFormat="1">
      <c r="A383" s="14"/>
      <c r="B383" s="252"/>
      <c r="C383" s="253"/>
      <c r="D383" s="243" t="s">
        <v>203</v>
      </c>
      <c r="E383" s="254" t="s">
        <v>1</v>
      </c>
      <c r="F383" s="255" t="s">
        <v>435</v>
      </c>
      <c r="G383" s="253"/>
      <c r="H383" s="256">
        <v>0.40999999999999998</v>
      </c>
      <c r="I383" s="257"/>
      <c r="J383" s="253"/>
      <c r="K383" s="253"/>
      <c r="L383" s="258"/>
      <c r="M383" s="259"/>
      <c r="N383" s="260"/>
      <c r="O383" s="260"/>
      <c r="P383" s="260"/>
      <c r="Q383" s="260"/>
      <c r="R383" s="260"/>
      <c r="S383" s="260"/>
      <c r="T383" s="261"/>
      <c r="U383" s="14"/>
      <c r="V383" s="14"/>
      <c r="W383" s="14"/>
      <c r="X383" s="14"/>
      <c r="Y383" s="14"/>
      <c r="Z383" s="14"/>
      <c r="AA383" s="14"/>
      <c r="AB383" s="14"/>
      <c r="AC383" s="14"/>
      <c r="AD383" s="14"/>
      <c r="AE383" s="14"/>
      <c r="AT383" s="262" t="s">
        <v>203</v>
      </c>
      <c r="AU383" s="262" t="s">
        <v>84</v>
      </c>
      <c r="AV383" s="14" t="s">
        <v>84</v>
      </c>
      <c r="AW383" s="14" t="s">
        <v>32</v>
      </c>
      <c r="AX383" s="14" t="s">
        <v>75</v>
      </c>
      <c r="AY383" s="262" t="s">
        <v>194</v>
      </c>
    </row>
    <row r="384" s="14" customFormat="1">
      <c r="A384" s="14"/>
      <c r="B384" s="252"/>
      <c r="C384" s="253"/>
      <c r="D384" s="243" t="s">
        <v>203</v>
      </c>
      <c r="E384" s="254" t="s">
        <v>1</v>
      </c>
      <c r="F384" s="255" t="s">
        <v>436</v>
      </c>
      <c r="G384" s="253"/>
      <c r="H384" s="256">
        <v>0.045999999999999999</v>
      </c>
      <c r="I384" s="257"/>
      <c r="J384" s="253"/>
      <c r="K384" s="253"/>
      <c r="L384" s="258"/>
      <c r="M384" s="259"/>
      <c r="N384" s="260"/>
      <c r="O384" s="260"/>
      <c r="P384" s="260"/>
      <c r="Q384" s="260"/>
      <c r="R384" s="260"/>
      <c r="S384" s="260"/>
      <c r="T384" s="261"/>
      <c r="U384" s="14"/>
      <c r="V384" s="14"/>
      <c r="W384" s="14"/>
      <c r="X384" s="14"/>
      <c r="Y384" s="14"/>
      <c r="Z384" s="14"/>
      <c r="AA384" s="14"/>
      <c r="AB384" s="14"/>
      <c r="AC384" s="14"/>
      <c r="AD384" s="14"/>
      <c r="AE384" s="14"/>
      <c r="AT384" s="262" t="s">
        <v>203</v>
      </c>
      <c r="AU384" s="262" t="s">
        <v>84</v>
      </c>
      <c r="AV384" s="14" t="s">
        <v>84</v>
      </c>
      <c r="AW384" s="14" t="s">
        <v>32</v>
      </c>
      <c r="AX384" s="14" t="s">
        <v>75</v>
      </c>
      <c r="AY384" s="262" t="s">
        <v>194</v>
      </c>
    </row>
    <row r="385" s="16" customFormat="1">
      <c r="A385" s="16"/>
      <c r="B385" s="274"/>
      <c r="C385" s="275"/>
      <c r="D385" s="243" t="s">
        <v>203</v>
      </c>
      <c r="E385" s="276" t="s">
        <v>1</v>
      </c>
      <c r="F385" s="277" t="s">
        <v>214</v>
      </c>
      <c r="G385" s="275"/>
      <c r="H385" s="278">
        <v>22.814</v>
      </c>
      <c r="I385" s="279"/>
      <c r="J385" s="275"/>
      <c r="K385" s="275"/>
      <c r="L385" s="280"/>
      <c r="M385" s="281"/>
      <c r="N385" s="282"/>
      <c r="O385" s="282"/>
      <c r="P385" s="282"/>
      <c r="Q385" s="282"/>
      <c r="R385" s="282"/>
      <c r="S385" s="282"/>
      <c r="T385" s="283"/>
      <c r="U385" s="16"/>
      <c r="V385" s="16"/>
      <c r="W385" s="16"/>
      <c r="X385" s="16"/>
      <c r="Y385" s="16"/>
      <c r="Z385" s="16"/>
      <c r="AA385" s="16"/>
      <c r="AB385" s="16"/>
      <c r="AC385" s="16"/>
      <c r="AD385" s="16"/>
      <c r="AE385" s="16"/>
      <c r="AT385" s="284" t="s">
        <v>203</v>
      </c>
      <c r="AU385" s="284" t="s">
        <v>84</v>
      </c>
      <c r="AV385" s="16" t="s">
        <v>201</v>
      </c>
      <c r="AW385" s="16" t="s">
        <v>32</v>
      </c>
      <c r="AX385" s="16" t="s">
        <v>82</v>
      </c>
      <c r="AY385" s="284" t="s">
        <v>194</v>
      </c>
    </row>
    <row r="386" s="2" customFormat="1" ht="37.8" customHeight="1">
      <c r="A386" s="39"/>
      <c r="B386" s="40"/>
      <c r="C386" s="228" t="s">
        <v>493</v>
      </c>
      <c r="D386" s="228" t="s">
        <v>196</v>
      </c>
      <c r="E386" s="229" t="s">
        <v>494</v>
      </c>
      <c r="F386" s="230" t="s">
        <v>495</v>
      </c>
      <c r="G386" s="231" t="s">
        <v>199</v>
      </c>
      <c r="H386" s="232">
        <v>17.567</v>
      </c>
      <c r="I386" s="233"/>
      <c r="J386" s="234">
        <f>ROUND(I386*H386,2)</f>
        <v>0</v>
      </c>
      <c r="K386" s="230" t="s">
        <v>200</v>
      </c>
      <c r="L386" s="45"/>
      <c r="M386" s="235" t="s">
        <v>1</v>
      </c>
      <c r="N386" s="236" t="s">
        <v>40</v>
      </c>
      <c r="O386" s="92"/>
      <c r="P386" s="237">
        <f>O386*H386</f>
        <v>0</v>
      </c>
      <c r="Q386" s="237">
        <v>0</v>
      </c>
      <c r="R386" s="237">
        <f>Q386*H386</f>
        <v>0</v>
      </c>
      <c r="S386" s="237">
        <v>2.2000000000000002</v>
      </c>
      <c r="T386" s="238">
        <f>S386*H386</f>
        <v>38.647400000000005</v>
      </c>
      <c r="U386" s="39"/>
      <c r="V386" s="39"/>
      <c r="W386" s="39"/>
      <c r="X386" s="39"/>
      <c r="Y386" s="39"/>
      <c r="Z386" s="39"/>
      <c r="AA386" s="39"/>
      <c r="AB386" s="39"/>
      <c r="AC386" s="39"/>
      <c r="AD386" s="39"/>
      <c r="AE386" s="39"/>
      <c r="AR386" s="239" t="s">
        <v>201</v>
      </c>
      <c r="AT386" s="239" t="s">
        <v>196</v>
      </c>
      <c r="AU386" s="239" t="s">
        <v>84</v>
      </c>
      <c r="AY386" s="18" t="s">
        <v>194</v>
      </c>
      <c r="BE386" s="240">
        <f>IF(N386="základní",J386,0)</f>
        <v>0</v>
      </c>
      <c r="BF386" s="240">
        <f>IF(N386="snížená",J386,0)</f>
        <v>0</v>
      </c>
      <c r="BG386" s="240">
        <f>IF(N386="zákl. přenesená",J386,0)</f>
        <v>0</v>
      </c>
      <c r="BH386" s="240">
        <f>IF(N386="sníž. přenesená",J386,0)</f>
        <v>0</v>
      </c>
      <c r="BI386" s="240">
        <f>IF(N386="nulová",J386,0)</f>
        <v>0</v>
      </c>
      <c r="BJ386" s="18" t="s">
        <v>82</v>
      </c>
      <c r="BK386" s="240">
        <f>ROUND(I386*H386,2)</f>
        <v>0</v>
      </c>
      <c r="BL386" s="18" t="s">
        <v>201</v>
      </c>
      <c r="BM386" s="239" t="s">
        <v>496</v>
      </c>
    </row>
    <row r="387" s="13" customFormat="1">
      <c r="A387" s="13"/>
      <c r="B387" s="241"/>
      <c r="C387" s="242"/>
      <c r="D387" s="243" t="s">
        <v>203</v>
      </c>
      <c r="E387" s="244" t="s">
        <v>1</v>
      </c>
      <c r="F387" s="245" t="s">
        <v>204</v>
      </c>
      <c r="G387" s="242"/>
      <c r="H387" s="244" t="s">
        <v>1</v>
      </c>
      <c r="I387" s="246"/>
      <c r="J387" s="242"/>
      <c r="K387" s="242"/>
      <c r="L387" s="247"/>
      <c r="M387" s="248"/>
      <c r="N387" s="249"/>
      <c r="O387" s="249"/>
      <c r="P387" s="249"/>
      <c r="Q387" s="249"/>
      <c r="R387" s="249"/>
      <c r="S387" s="249"/>
      <c r="T387" s="250"/>
      <c r="U387" s="13"/>
      <c r="V387" s="13"/>
      <c r="W387" s="13"/>
      <c r="X387" s="13"/>
      <c r="Y387" s="13"/>
      <c r="Z387" s="13"/>
      <c r="AA387" s="13"/>
      <c r="AB387" s="13"/>
      <c r="AC387" s="13"/>
      <c r="AD387" s="13"/>
      <c r="AE387" s="13"/>
      <c r="AT387" s="251" t="s">
        <v>203</v>
      </c>
      <c r="AU387" s="251" t="s">
        <v>84</v>
      </c>
      <c r="AV387" s="13" t="s">
        <v>82</v>
      </c>
      <c r="AW387" s="13" t="s">
        <v>32</v>
      </c>
      <c r="AX387" s="13" t="s">
        <v>75</v>
      </c>
      <c r="AY387" s="251" t="s">
        <v>194</v>
      </c>
    </row>
    <row r="388" s="13" customFormat="1">
      <c r="A388" s="13"/>
      <c r="B388" s="241"/>
      <c r="C388" s="242"/>
      <c r="D388" s="243" t="s">
        <v>203</v>
      </c>
      <c r="E388" s="244" t="s">
        <v>1</v>
      </c>
      <c r="F388" s="245" t="s">
        <v>401</v>
      </c>
      <c r="G388" s="242"/>
      <c r="H388" s="244" t="s">
        <v>1</v>
      </c>
      <c r="I388" s="246"/>
      <c r="J388" s="242"/>
      <c r="K388" s="242"/>
      <c r="L388" s="247"/>
      <c r="M388" s="248"/>
      <c r="N388" s="249"/>
      <c r="O388" s="249"/>
      <c r="P388" s="249"/>
      <c r="Q388" s="249"/>
      <c r="R388" s="249"/>
      <c r="S388" s="249"/>
      <c r="T388" s="250"/>
      <c r="U388" s="13"/>
      <c r="V388" s="13"/>
      <c r="W388" s="13"/>
      <c r="X388" s="13"/>
      <c r="Y388" s="13"/>
      <c r="Z388" s="13"/>
      <c r="AA388" s="13"/>
      <c r="AB388" s="13"/>
      <c r="AC388" s="13"/>
      <c r="AD388" s="13"/>
      <c r="AE388" s="13"/>
      <c r="AT388" s="251" t="s">
        <v>203</v>
      </c>
      <c r="AU388" s="251" t="s">
        <v>84</v>
      </c>
      <c r="AV388" s="13" t="s">
        <v>82</v>
      </c>
      <c r="AW388" s="13" t="s">
        <v>32</v>
      </c>
      <c r="AX388" s="13" t="s">
        <v>75</v>
      </c>
      <c r="AY388" s="251" t="s">
        <v>194</v>
      </c>
    </row>
    <row r="389" s="14" customFormat="1">
      <c r="A389" s="14"/>
      <c r="B389" s="252"/>
      <c r="C389" s="253"/>
      <c r="D389" s="243" t="s">
        <v>203</v>
      </c>
      <c r="E389" s="254" t="s">
        <v>1</v>
      </c>
      <c r="F389" s="255" t="s">
        <v>402</v>
      </c>
      <c r="G389" s="253"/>
      <c r="H389" s="256">
        <v>1.29</v>
      </c>
      <c r="I389" s="257"/>
      <c r="J389" s="253"/>
      <c r="K389" s="253"/>
      <c r="L389" s="258"/>
      <c r="M389" s="259"/>
      <c r="N389" s="260"/>
      <c r="O389" s="260"/>
      <c r="P389" s="260"/>
      <c r="Q389" s="260"/>
      <c r="R389" s="260"/>
      <c r="S389" s="260"/>
      <c r="T389" s="261"/>
      <c r="U389" s="14"/>
      <c r="V389" s="14"/>
      <c r="W389" s="14"/>
      <c r="X389" s="14"/>
      <c r="Y389" s="14"/>
      <c r="Z389" s="14"/>
      <c r="AA389" s="14"/>
      <c r="AB389" s="14"/>
      <c r="AC389" s="14"/>
      <c r="AD389" s="14"/>
      <c r="AE389" s="14"/>
      <c r="AT389" s="262" t="s">
        <v>203</v>
      </c>
      <c r="AU389" s="262" t="s">
        <v>84</v>
      </c>
      <c r="AV389" s="14" t="s">
        <v>84</v>
      </c>
      <c r="AW389" s="14" t="s">
        <v>32</v>
      </c>
      <c r="AX389" s="14" t="s">
        <v>75</v>
      </c>
      <c r="AY389" s="262" t="s">
        <v>194</v>
      </c>
    </row>
    <row r="390" s="14" customFormat="1">
      <c r="A390" s="14"/>
      <c r="B390" s="252"/>
      <c r="C390" s="253"/>
      <c r="D390" s="243" t="s">
        <v>203</v>
      </c>
      <c r="E390" s="254" t="s">
        <v>1</v>
      </c>
      <c r="F390" s="255" t="s">
        <v>403</v>
      </c>
      <c r="G390" s="253"/>
      <c r="H390" s="256">
        <v>0.35399999999999998</v>
      </c>
      <c r="I390" s="257"/>
      <c r="J390" s="253"/>
      <c r="K390" s="253"/>
      <c r="L390" s="258"/>
      <c r="M390" s="259"/>
      <c r="N390" s="260"/>
      <c r="O390" s="260"/>
      <c r="P390" s="260"/>
      <c r="Q390" s="260"/>
      <c r="R390" s="260"/>
      <c r="S390" s="260"/>
      <c r="T390" s="261"/>
      <c r="U390" s="14"/>
      <c r="V390" s="14"/>
      <c r="W390" s="14"/>
      <c r="X390" s="14"/>
      <c r="Y390" s="14"/>
      <c r="Z390" s="14"/>
      <c r="AA390" s="14"/>
      <c r="AB390" s="14"/>
      <c r="AC390" s="14"/>
      <c r="AD390" s="14"/>
      <c r="AE390" s="14"/>
      <c r="AT390" s="262" t="s">
        <v>203</v>
      </c>
      <c r="AU390" s="262" t="s">
        <v>84</v>
      </c>
      <c r="AV390" s="14" t="s">
        <v>84</v>
      </c>
      <c r="AW390" s="14" t="s">
        <v>32</v>
      </c>
      <c r="AX390" s="14" t="s">
        <v>75</v>
      </c>
      <c r="AY390" s="262" t="s">
        <v>194</v>
      </c>
    </row>
    <row r="391" s="14" customFormat="1">
      <c r="A391" s="14"/>
      <c r="B391" s="252"/>
      <c r="C391" s="253"/>
      <c r="D391" s="243" t="s">
        <v>203</v>
      </c>
      <c r="E391" s="254" t="s">
        <v>1</v>
      </c>
      <c r="F391" s="255" t="s">
        <v>404</v>
      </c>
      <c r="G391" s="253"/>
      <c r="H391" s="256">
        <v>5.1050000000000004</v>
      </c>
      <c r="I391" s="257"/>
      <c r="J391" s="253"/>
      <c r="K391" s="253"/>
      <c r="L391" s="258"/>
      <c r="M391" s="259"/>
      <c r="N391" s="260"/>
      <c r="O391" s="260"/>
      <c r="P391" s="260"/>
      <c r="Q391" s="260"/>
      <c r="R391" s="260"/>
      <c r="S391" s="260"/>
      <c r="T391" s="261"/>
      <c r="U391" s="14"/>
      <c r="V391" s="14"/>
      <c r="W391" s="14"/>
      <c r="X391" s="14"/>
      <c r="Y391" s="14"/>
      <c r="Z391" s="14"/>
      <c r="AA391" s="14"/>
      <c r="AB391" s="14"/>
      <c r="AC391" s="14"/>
      <c r="AD391" s="14"/>
      <c r="AE391" s="14"/>
      <c r="AT391" s="262" t="s">
        <v>203</v>
      </c>
      <c r="AU391" s="262" t="s">
        <v>84</v>
      </c>
      <c r="AV391" s="14" t="s">
        <v>84</v>
      </c>
      <c r="AW391" s="14" t="s">
        <v>32</v>
      </c>
      <c r="AX391" s="14" t="s">
        <v>75</v>
      </c>
      <c r="AY391" s="262" t="s">
        <v>194</v>
      </c>
    </row>
    <row r="392" s="14" customFormat="1">
      <c r="A392" s="14"/>
      <c r="B392" s="252"/>
      <c r="C392" s="253"/>
      <c r="D392" s="243" t="s">
        <v>203</v>
      </c>
      <c r="E392" s="254" t="s">
        <v>1</v>
      </c>
      <c r="F392" s="255" t="s">
        <v>405</v>
      </c>
      <c r="G392" s="253"/>
      <c r="H392" s="256">
        <v>1.0309999999999999</v>
      </c>
      <c r="I392" s="257"/>
      <c r="J392" s="253"/>
      <c r="K392" s="253"/>
      <c r="L392" s="258"/>
      <c r="M392" s="259"/>
      <c r="N392" s="260"/>
      <c r="O392" s="260"/>
      <c r="P392" s="260"/>
      <c r="Q392" s="260"/>
      <c r="R392" s="260"/>
      <c r="S392" s="260"/>
      <c r="T392" s="261"/>
      <c r="U392" s="14"/>
      <c r="V392" s="14"/>
      <c r="W392" s="14"/>
      <c r="X392" s="14"/>
      <c r="Y392" s="14"/>
      <c r="Z392" s="14"/>
      <c r="AA392" s="14"/>
      <c r="AB392" s="14"/>
      <c r="AC392" s="14"/>
      <c r="AD392" s="14"/>
      <c r="AE392" s="14"/>
      <c r="AT392" s="262" t="s">
        <v>203</v>
      </c>
      <c r="AU392" s="262" t="s">
        <v>84</v>
      </c>
      <c r="AV392" s="14" t="s">
        <v>84</v>
      </c>
      <c r="AW392" s="14" t="s">
        <v>32</v>
      </c>
      <c r="AX392" s="14" t="s">
        <v>75</v>
      </c>
      <c r="AY392" s="262" t="s">
        <v>194</v>
      </c>
    </row>
    <row r="393" s="14" customFormat="1">
      <c r="A393" s="14"/>
      <c r="B393" s="252"/>
      <c r="C393" s="253"/>
      <c r="D393" s="243" t="s">
        <v>203</v>
      </c>
      <c r="E393" s="254" t="s">
        <v>1</v>
      </c>
      <c r="F393" s="255" t="s">
        <v>406</v>
      </c>
      <c r="G393" s="253"/>
      <c r="H393" s="256">
        <v>0.61299999999999999</v>
      </c>
      <c r="I393" s="257"/>
      <c r="J393" s="253"/>
      <c r="K393" s="253"/>
      <c r="L393" s="258"/>
      <c r="M393" s="259"/>
      <c r="N393" s="260"/>
      <c r="O393" s="260"/>
      <c r="P393" s="260"/>
      <c r="Q393" s="260"/>
      <c r="R393" s="260"/>
      <c r="S393" s="260"/>
      <c r="T393" s="261"/>
      <c r="U393" s="14"/>
      <c r="V393" s="14"/>
      <c r="W393" s="14"/>
      <c r="X393" s="14"/>
      <c r="Y393" s="14"/>
      <c r="Z393" s="14"/>
      <c r="AA393" s="14"/>
      <c r="AB393" s="14"/>
      <c r="AC393" s="14"/>
      <c r="AD393" s="14"/>
      <c r="AE393" s="14"/>
      <c r="AT393" s="262" t="s">
        <v>203</v>
      </c>
      <c r="AU393" s="262" t="s">
        <v>84</v>
      </c>
      <c r="AV393" s="14" t="s">
        <v>84</v>
      </c>
      <c r="AW393" s="14" t="s">
        <v>32</v>
      </c>
      <c r="AX393" s="14" t="s">
        <v>75</v>
      </c>
      <c r="AY393" s="262" t="s">
        <v>194</v>
      </c>
    </row>
    <row r="394" s="14" customFormat="1">
      <c r="A394" s="14"/>
      <c r="B394" s="252"/>
      <c r="C394" s="253"/>
      <c r="D394" s="243" t="s">
        <v>203</v>
      </c>
      <c r="E394" s="254" t="s">
        <v>1</v>
      </c>
      <c r="F394" s="255" t="s">
        <v>407</v>
      </c>
      <c r="G394" s="253"/>
      <c r="H394" s="256">
        <v>0.54400000000000004</v>
      </c>
      <c r="I394" s="257"/>
      <c r="J394" s="253"/>
      <c r="K394" s="253"/>
      <c r="L394" s="258"/>
      <c r="M394" s="259"/>
      <c r="N394" s="260"/>
      <c r="O394" s="260"/>
      <c r="P394" s="260"/>
      <c r="Q394" s="260"/>
      <c r="R394" s="260"/>
      <c r="S394" s="260"/>
      <c r="T394" s="261"/>
      <c r="U394" s="14"/>
      <c r="V394" s="14"/>
      <c r="W394" s="14"/>
      <c r="X394" s="14"/>
      <c r="Y394" s="14"/>
      <c r="Z394" s="14"/>
      <c r="AA394" s="14"/>
      <c r="AB394" s="14"/>
      <c r="AC394" s="14"/>
      <c r="AD394" s="14"/>
      <c r="AE394" s="14"/>
      <c r="AT394" s="262" t="s">
        <v>203</v>
      </c>
      <c r="AU394" s="262" t="s">
        <v>84</v>
      </c>
      <c r="AV394" s="14" t="s">
        <v>84</v>
      </c>
      <c r="AW394" s="14" t="s">
        <v>32</v>
      </c>
      <c r="AX394" s="14" t="s">
        <v>75</v>
      </c>
      <c r="AY394" s="262" t="s">
        <v>194</v>
      </c>
    </row>
    <row r="395" s="14" customFormat="1">
      <c r="A395" s="14"/>
      <c r="B395" s="252"/>
      <c r="C395" s="253"/>
      <c r="D395" s="243" t="s">
        <v>203</v>
      </c>
      <c r="E395" s="254" t="s">
        <v>1</v>
      </c>
      <c r="F395" s="255" t="s">
        <v>408</v>
      </c>
      <c r="G395" s="253"/>
      <c r="H395" s="256">
        <v>2.0819999999999999</v>
      </c>
      <c r="I395" s="257"/>
      <c r="J395" s="253"/>
      <c r="K395" s="253"/>
      <c r="L395" s="258"/>
      <c r="M395" s="259"/>
      <c r="N395" s="260"/>
      <c r="O395" s="260"/>
      <c r="P395" s="260"/>
      <c r="Q395" s="260"/>
      <c r="R395" s="260"/>
      <c r="S395" s="260"/>
      <c r="T395" s="261"/>
      <c r="U395" s="14"/>
      <c r="V395" s="14"/>
      <c r="W395" s="14"/>
      <c r="X395" s="14"/>
      <c r="Y395" s="14"/>
      <c r="Z395" s="14"/>
      <c r="AA395" s="14"/>
      <c r="AB395" s="14"/>
      <c r="AC395" s="14"/>
      <c r="AD395" s="14"/>
      <c r="AE395" s="14"/>
      <c r="AT395" s="262" t="s">
        <v>203</v>
      </c>
      <c r="AU395" s="262" t="s">
        <v>84</v>
      </c>
      <c r="AV395" s="14" t="s">
        <v>84</v>
      </c>
      <c r="AW395" s="14" t="s">
        <v>32</v>
      </c>
      <c r="AX395" s="14" t="s">
        <v>75</v>
      </c>
      <c r="AY395" s="262" t="s">
        <v>194</v>
      </c>
    </row>
    <row r="396" s="14" customFormat="1">
      <c r="A396" s="14"/>
      <c r="B396" s="252"/>
      <c r="C396" s="253"/>
      <c r="D396" s="243" t="s">
        <v>203</v>
      </c>
      <c r="E396" s="254" t="s">
        <v>1</v>
      </c>
      <c r="F396" s="255" t="s">
        <v>409</v>
      </c>
      <c r="G396" s="253"/>
      <c r="H396" s="256">
        <v>1.5820000000000001</v>
      </c>
      <c r="I396" s="257"/>
      <c r="J396" s="253"/>
      <c r="K396" s="253"/>
      <c r="L396" s="258"/>
      <c r="M396" s="259"/>
      <c r="N396" s="260"/>
      <c r="O396" s="260"/>
      <c r="P396" s="260"/>
      <c r="Q396" s="260"/>
      <c r="R396" s="260"/>
      <c r="S396" s="260"/>
      <c r="T396" s="261"/>
      <c r="U396" s="14"/>
      <c r="V396" s="14"/>
      <c r="W396" s="14"/>
      <c r="X396" s="14"/>
      <c r="Y396" s="14"/>
      <c r="Z396" s="14"/>
      <c r="AA396" s="14"/>
      <c r="AB396" s="14"/>
      <c r="AC396" s="14"/>
      <c r="AD396" s="14"/>
      <c r="AE396" s="14"/>
      <c r="AT396" s="262" t="s">
        <v>203</v>
      </c>
      <c r="AU396" s="262" t="s">
        <v>84</v>
      </c>
      <c r="AV396" s="14" t="s">
        <v>84</v>
      </c>
      <c r="AW396" s="14" t="s">
        <v>32</v>
      </c>
      <c r="AX396" s="14" t="s">
        <v>75</v>
      </c>
      <c r="AY396" s="262" t="s">
        <v>194</v>
      </c>
    </row>
    <row r="397" s="14" customFormat="1">
      <c r="A397" s="14"/>
      <c r="B397" s="252"/>
      <c r="C397" s="253"/>
      <c r="D397" s="243" t="s">
        <v>203</v>
      </c>
      <c r="E397" s="254" t="s">
        <v>1</v>
      </c>
      <c r="F397" s="255" t="s">
        <v>410</v>
      </c>
      <c r="G397" s="253"/>
      <c r="H397" s="256">
        <v>0.64700000000000002</v>
      </c>
      <c r="I397" s="257"/>
      <c r="J397" s="253"/>
      <c r="K397" s="253"/>
      <c r="L397" s="258"/>
      <c r="M397" s="259"/>
      <c r="N397" s="260"/>
      <c r="O397" s="260"/>
      <c r="P397" s="260"/>
      <c r="Q397" s="260"/>
      <c r="R397" s="260"/>
      <c r="S397" s="260"/>
      <c r="T397" s="261"/>
      <c r="U397" s="14"/>
      <c r="V397" s="14"/>
      <c r="W397" s="14"/>
      <c r="X397" s="14"/>
      <c r="Y397" s="14"/>
      <c r="Z397" s="14"/>
      <c r="AA397" s="14"/>
      <c r="AB397" s="14"/>
      <c r="AC397" s="14"/>
      <c r="AD397" s="14"/>
      <c r="AE397" s="14"/>
      <c r="AT397" s="262" t="s">
        <v>203</v>
      </c>
      <c r="AU397" s="262" t="s">
        <v>84</v>
      </c>
      <c r="AV397" s="14" t="s">
        <v>84</v>
      </c>
      <c r="AW397" s="14" t="s">
        <v>32</v>
      </c>
      <c r="AX397" s="14" t="s">
        <v>75</v>
      </c>
      <c r="AY397" s="262" t="s">
        <v>194</v>
      </c>
    </row>
    <row r="398" s="14" customFormat="1">
      <c r="A398" s="14"/>
      <c r="B398" s="252"/>
      <c r="C398" s="253"/>
      <c r="D398" s="243" t="s">
        <v>203</v>
      </c>
      <c r="E398" s="254" t="s">
        <v>1</v>
      </c>
      <c r="F398" s="255" t="s">
        <v>411</v>
      </c>
      <c r="G398" s="253"/>
      <c r="H398" s="256">
        <v>1.7490000000000001</v>
      </c>
      <c r="I398" s="257"/>
      <c r="J398" s="253"/>
      <c r="K398" s="253"/>
      <c r="L398" s="258"/>
      <c r="M398" s="259"/>
      <c r="N398" s="260"/>
      <c r="O398" s="260"/>
      <c r="P398" s="260"/>
      <c r="Q398" s="260"/>
      <c r="R398" s="260"/>
      <c r="S398" s="260"/>
      <c r="T398" s="261"/>
      <c r="U398" s="14"/>
      <c r="V398" s="14"/>
      <c r="W398" s="14"/>
      <c r="X398" s="14"/>
      <c r="Y398" s="14"/>
      <c r="Z398" s="14"/>
      <c r="AA398" s="14"/>
      <c r="AB398" s="14"/>
      <c r="AC398" s="14"/>
      <c r="AD398" s="14"/>
      <c r="AE398" s="14"/>
      <c r="AT398" s="262" t="s">
        <v>203</v>
      </c>
      <c r="AU398" s="262" t="s">
        <v>84</v>
      </c>
      <c r="AV398" s="14" t="s">
        <v>84</v>
      </c>
      <c r="AW398" s="14" t="s">
        <v>32</v>
      </c>
      <c r="AX398" s="14" t="s">
        <v>75</v>
      </c>
      <c r="AY398" s="262" t="s">
        <v>194</v>
      </c>
    </row>
    <row r="399" s="14" customFormat="1">
      <c r="A399" s="14"/>
      <c r="B399" s="252"/>
      <c r="C399" s="253"/>
      <c r="D399" s="243" t="s">
        <v>203</v>
      </c>
      <c r="E399" s="254" t="s">
        <v>1</v>
      </c>
      <c r="F399" s="255" t="s">
        <v>412</v>
      </c>
      <c r="G399" s="253"/>
      <c r="H399" s="256">
        <v>0.98299999999999998</v>
      </c>
      <c r="I399" s="257"/>
      <c r="J399" s="253"/>
      <c r="K399" s="253"/>
      <c r="L399" s="258"/>
      <c r="M399" s="259"/>
      <c r="N399" s="260"/>
      <c r="O399" s="260"/>
      <c r="P399" s="260"/>
      <c r="Q399" s="260"/>
      <c r="R399" s="260"/>
      <c r="S399" s="260"/>
      <c r="T399" s="261"/>
      <c r="U399" s="14"/>
      <c r="V399" s="14"/>
      <c r="W399" s="14"/>
      <c r="X399" s="14"/>
      <c r="Y399" s="14"/>
      <c r="Z399" s="14"/>
      <c r="AA399" s="14"/>
      <c r="AB399" s="14"/>
      <c r="AC399" s="14"/>
      <c r="AD399" s="14"/>
      <c r="AE399" s="14"/>
      <c r="AT399" s="262" t="s">
        <v>203</v>
      </c>
      <c r="AU399" s="262" t="s">
        <v>84</v>
      </c>
      <c r="AV399" s="14" t="s">
        <v>84</v>
      </c>
      <c r="AW399" s="14" t="s">
        <v>32</v>
      </c>
      <c r="AX399" s="14" t="s">
        <v>75</v>
      </c>
      <c r="AY399" s="262" t="s">
        <v>194</v>
      </c>
    </row>
    <row r="400" s="14" customFormat="1">
      <c r="A400" s="14"/>
      <c r="B400" s="252"/>
      <c r="C400" s="253"/>
      <c r="D400" s="243" t="s">
        <v>203</v>
      </c>
      <c r="E400" s="254" t="s">
        <v>1</v>
      </c>
      <c r="F400" s="255" t="s">
        <v>413</v>
      </c>
      <c r="G400" s="253"/>
      <c r="H400" s="256">
        <v>0.27000000000000002</v>
      </c>
      <c r="I400" s="257"/>
      <c r="J400" s="253"/>
      <c r="K400" s="253"/>
      <c r="L400" s="258"/>
      <c r="M400" s="259"/>
      <c r="N400" s="260"/>
      <c r="O400" s="260"/>
      <c r="P400" s="260"/>
      <c r="Q400" s="260"/>
      <c r="R400" s="260"/>
      <c r="S400" s="260"/>
      <c r="T400" s="261"/>
      <c r="U400" s="14"/>
      <c r="V400" s="14"/>
      <c r="W400" s="14"/>
      <c r="X400" s="14"/>
      <c r="Y400" s="14"/>
      <c r="Z400" s="14"/>
      <c r="AA400" s="14"/>
      <c r="AB400" s="14"/>
      <c r="AC400" s="14"/>
      <c r="AD400" s="14"/>
      <c r="AE400" s="14"/>
      <c r="AT400" s="262" t="s">
        <v>203</v>
      </c>
      <c r="AU400" s="262" t="s">
        <v>84</v>
      </c>
      <c r="AV400" s="14" t="s">
        <v>84</v>
      </c>
      <c r="AW400" s="14" t="s">
        <v>32</v>
      </c>
      <c r="AX400" s="14" t="s">
        <v>75</v>
      </c>
      <c r="AY400" s="262" t="s">
        <v>194</v>
      </c>
    </row>
    <row r="401" s="14" customFormat="1">
      <c r="A401" s="14"/>
      <c r="B401" s="252"/>
      <c r="C401" s="253"/>
      <c r="D401" s="243" t="s">
        <v>203</v>
      </c>
      <c r="E401" s="254" t="s">
        <v>1</v>
      </c>
      <c r="F401" s="255" t="s">
        <v>414</v>
      </c>
      <c r="G401" s="253"/>
      <c r="H401" s="256">
        <v>0.54400000000000004</v>
      </c>
      <c r="I401" s="257"/>
      <c r="J401" s="253"/>
      <c r="K401" s="253"/>
      <c r="L401" s="258"/>
      <c r="M401" s="259"/>
      <c r="N401" s="260"/>
      <c r="O401" s="260"/>
      <c r="P401" s="260"/>
      <c r="Q401" s="260"/>
      <c r="R401" s="260"/>
      <c r="S401" s="260"/>
      <c r="T401" s="261"/>
      <c r="U401" s="14"/>
      <c r="V401" s="14"/>
      <c r="W401" s="14"/>
      <c r="X401" s="14"/>
      <c r="Y401" s="14"/>
      <c r="Z401" s="14"/>
      <c r="AA401" s="14"/>
      <c r="AB401" s="14"/>
      <c r="AC401" s="14"/>
      <c r="AD401" s="14"/>
      <c r="AE401" s="14"/>
      <c r="AT401" s="262" t="s">
        <v>203</v>
      </c>
      <c r="AU401" s="262" t="s">
        <v>84</v>
      </c>
      <c r="AV401" s="14" t="s">
        <v>84</v>
      </c>
      <c r="AW401" s="14" t="s">
        <v>32</v>
      </c>
      <c r="AX401" s="14" t="s">
        <v>75</v>
      </c>
      <c r="AY401" s="262" t="s">
        <v>194</v>
      </c>
    </row>
    <row r="402" s="14" customFormat="1">
      <c r="A402" s="14"/>
      <c r="B402" s="252"/>
      <c r="C402" s="253"/>
      <c r="D402" s="243" t="s">
        <v>203</v>
      </c>
      <c r="E402" s="254" t="s">
        <v>1</v>
      </c>
      <c r="F402" s="255" t="s">
        <v>415</v>
      </c>
      <c r="G402" s="253"/>
      <c r="H402" s="256">
        <v>0.27000000000000002</v>
      </c>
      <c r="I402" s="257"/>
      <c r="J402" s="253"/>
      <c r="K402" s="253"/>
      <c r="L402" s="258"/>
      <c r="M402" s="259"/>
      <c r="N402" s="260"/>
      <c r="O402" s="260"/>
      <c r="P402" s="260"/>
      <c r="Q402" s="260"/>
      <c r="R402" s="260"/>
      <c r="S402" s="260"/>
      <c r="T402" s="261"/>
      <c r="U402" s="14"/>
      <c r="V402" s="14"/>
      <c r="W402" s="14"/>
      <c r="X402" s="14"/>
      <c r="Y402" s="14"/>
      <c r="Z402" s="14"/>
      <c r="AA402" s="14"/>
      <c r="AB402" s="14"/>
      <c r="AC402" s="14"/>
      <c r="AD402" s="14"/>
      <c r="AE402" s="14"/>
      <c r="AT402" s="262" t="s">
        <v>203</v>
      </c>
      <c r="AU402" s="262" t="s">
        <v>84</v>
      </c>
      <c r="AV402" s="14" t="s">
        <v>84</v>
      </c>
      <c r="AW402" s="14" t="s">
        <v>32</v>
      </c>
      <c r="AX402" s="14" t="s">
        <v>75</v>
      </c>
      <c r="AY402" s="262" t="s">
        <v>194</v>
      </c>
    </row>
    <row r="403" s="14" customFormat="1">
      <c r="A403" s="14"/>
      <c r="B403" s="252"/>
      <c r="C403" s="253"/>
      <c r="D403" s="243" t="s">
        <v>203</v>
      </c>
      <c r="E403" s="254" t="s">
        <v>1</v>
      </c>
      <c r="F403" s="255" t="s">
        <v>416</v>
      </c>
      <c r="G403" s="253"/>
      <c r="H403" s="256">
        <v>0.45800000000000002</v>
      </c>
      <c r="I403" s="257"/>
      <c r="J403" s="253"/>
      <c r="K403" s="253"/>
      <c r="L403" s="258"/>
      <c r="M403" s="259"/>
      <c r="N403" s="260"/>
      <c r="O403" s="260"/>
      <c r="P403" s="260"/>
      <c r="Q403" s="260"/>
      <c r="R403" s="260"/>
      <c r="S403" s="260"/>
      <c r="T403" s="261"/>
      <c r="U403" s="14"/>
      <c r="V403" s="14"/>
      <c r="W403" s="14"/>
      <c r="X403" s="14"/>
      <c r="Y403" s="14"/>
      <c r="Z403" s="14"/>
      <c r="AA403" s="14"/>
      <c r="AB403" s="14"/>
      <c r="AC403" s="14"/>
      <c r="AD403" s="14"/>
      <c r="AE403" s="14"/>
      <c r="AT403" s="262" t="s">
        <v>203</v>
      </c>
      <c r="AU403" s="262" t="s">
        <v>84</v>
      </c>
      <c r="AV403" s="14" t="s">
        <v>84</v>
      </c>
      <c r="AW403" s="14" t="s">
        <v>32</v>
      </c>
      <c r="AX403" s="14" t="s">
        <v>75</v>
      </c>
      <c r="AY403" s="262" t="s">
        <v>194</v>
      </c>
    </row>
    <row r="404" s="14" customFormat="1">
      <c r="A404" s="14"/>
      <c r="B404" s="252"/>
      <c r="C404" s="253"/>
      <c r="D404" s="243" t="s">
        <v>203</v>
      </c>
      <c r="E404" s="254" t="s">
        <v>1</v>
      </c>
      <c r="F404" s="255" t="s">
        <v>417</v>
      </c>
      <c r="G404" s="253"/>
      <c r="H404" s="256">
        <v>0.044999999999999998</v>
      </c>
      <c r="I404" s="257"/>
      <c r="J404" s="253"/>
      <c r="K404" s="253"/>
      <c r="L404" s="258"/>
      <c r="M404" s="259"/>
      <c r="N404" s="260"/>
      <c r="O404" s="260"/>
      <c r="P404" s="260"/>
      <c r="Q404" s="260"/>
      <c r="R404" s="260"/>
      <c r="S404" s="260"/>
      <c r="T404" s="261"/>
      <c r="U404" s="14"/>
      <c r="V404" s="14"/>
      <c r="W404" s="14"/>
      <c r="X404" s="14"/>
      <c r="Y404" s="14"/>
      <c r="Z404" s="14"/>
      <c r="AA404" s="14"/>
      <c r="AB404" s="14"/>
      <c r="AC404" s="14"/>
      <c r="AD404" s="14"/>
      <c r="AE404" s="14"/>
      <c r="AT404" s="262" t="s">
        <v>203</v>
      </c>
      <c r="AU404" s="262" t="s">
        <v>84</v>
      </c>
      <c r="AV404" s="14" t="s">
        <v>84</v>
      </c>
      <c r="AW404" s="14" t="s">
        <v>32</v>
      </c>
      <c r="AX404" s="14" t="s">
        <v>75</v>
      </c>
      <c r="AY404" s="262" t="s">
        <v>194</v>
      </c>
    </row>
    <row r="405" s="16" customFormat="1">
      <c r="A405" s="16"/>
      <c r="B405" s="274"/>
      <c r="C405" s="275"/>
      <c r="D405" s="243" t="s">
        <v>203</v>
      </c>
      <c r="E405" s="276" t="s">
        <v>1</v>
      </c>
      <c r="F405" s="277" t="s">
        <v>214</v>
      </c>
      <c r="G405" s="275"/>
      <c r="H405" s="278">
        <v>17.567</v>
      </c>
      <c r="I405" s="279"/>
      <c r="J405" s="275"/>
      <c r="K405" s="275"/>
      <c r="L405" s="280"/>
      <c r="M405" s="281"/>
      <c r="N405" s="282"/>
      <c r="O405" s="282"/>
      <c r="P405" s="282"/>
      <c r="Q405" s="282"/>
      <c r="R405" s="282"/>
      <c r="S405" s="282"/>
      <c r="T405" s="283"/>
      <c r="U405" s="16"/>
      <c r="V405" s="16"/>
      <c r="W405" s="16"/>
      <c r="X405" s="16"/>
      <c r="Y405" s="16"/>
      <c r="Z405" s="16"/>
      <c r="AA405" s="16"/>
      <c r="AB405" s="16"/>
      <c r="AC405" s="16"/>
      <c r="AD405" s="16"/>
      <c r="AE405" s="16"/>
      <c r="AT405" s="284" t="s">
        <v>203</v>
      </c>
      <c r="AU405" s="284" t="s">
        <v>84</v>
      </c>
      <c r="AV405" s="16" t="s">
        <v>201</v>
      </c>
      <c r="AW405" s="16" t="s">
        <v>32</v>
      </c>
      <c r="AX405" s="16" t="s">
        <v>82</v>
      </c>
      <c r="AY405" s="284" t="s">
        <v>194</v>
      </c>
    </row>
    <row r="406" s="2" customFormat="1" ht="24.15" customHeight="1">
      <c r="A406" s="39"/>
      <c r="B406" s="40"/>
      <c r="C406" s="228" t="s">
        <v>497</v>
      </c>
      <c r="D406" s="228" t="s">
        <v>196</v>
      </c>
      <c r="E406" s="229" t="s">
        <v>498</v>
      </c>
      <c r="F406" s="230" t="s">
        <v>499</v>
      </c>
      <c r="G406" s="231" t="s">
        <v>252</v>
      </c>
      <c r="H406" s="232">
        <v>3.1899999999999999</v>
      </c>
      <c r="I406" s="233"/>
      <c r="J406" s="234">
        <f>ROUND(I406*H406,2)</f>
        <v>0</v>
      </c>
      <c r="K406" s="230" t="s">
        <v>200</v>
      </c>
      <c r="L406" s="45"/>
      <c r="M406" s="235" t="s">
        <v>1</v>
      </c>
      <c r="N406" s="236" t="s">
        <v>40</v>
      </c>
      <c r="O406" s="92"/>
      <c r="P406" s="237">
        <f>O406*H406</f>
        <v>0</v>
      </c>
      <c r="Q406" s="237">
        <v>0</v>
      </c>
      <c r="R406" s="237">
        <f>Q406*H406</f>
        <v>0</v>
      </c>
      <c r="S406" s="237">
        <v>0.055</v>
      </c>
      <c r="T406" s="238">
        <f>S406*H406</f>
        <v>0.17545</v>
      </c>
      <c r="U406" s="39"/>
      <c r="V406" s="39"/>
      <c r="W406" s="39"/>
      <c r="X406" s="39"/>
      <c r="Y406" s="39"/>
      <c r="Z406" s="39"/>
      <c r="AA406" s="39"/>
      <c r="AB406" s="39"/>
      <c r="AC406" s="39"/>
      <c r="AD406" s="39"/>
      <c r="AE406" s="39"/>
      <c r="AR406" s="239" t="s">
        <v>201</v>
      </c>
      <c r="AT406" s="239" t="s">
        <v>196</v>
      </c>
      <c r="AU406" s="239" t="s">
        <v>84</v>
      </c>
      <c r="AY406" s="18" t="s">
        <v>194</v>
      </c>
      <c r="BE406" s="240">
        <f>IF(N406="základní",J406,0)</f>
        <v>0</v>
      </c>
      <c r="BF406" s="240">
        <f>IF(N406="snížená",J406,0)</f>
        <v>0</v>
      </c>
      <c r="BG406" s="240">
        <f>IF(N406="zákl. přenesená",J406,0)</f>
        <v>0</v>
      </c>
      <c r="BH406" s="240">
        <f>IF(N406="sníž. přenesená",J406,0)</f>
        <v>0</v>
      </c>
      <c r="BI406" s="240">
        <f>IF(N406="nulová",J406,0)</f>
        <v>0</v>
      </c>
      <c r="BJ406" s="18" t="s">
        <v>82</v>
      </c>
      <c r="BK406" s="240">
        <f>ROUND(I406*H406,2)</f>
        <v>0</v>
      </c>
      <c r="BL406" s="18" t="s">
        <v>201</v>
      </c>
      <c r="BM406" s="239" t="s">
        <v>500</v>
      </c>
    </row>
    <row r="407" s="14" customFormat="1">
      <c r="A407" s="14"/>
      <c r="B407" s="252"/>
      <c r="C407" s="253"/>
      <c r="D407" s="243" t="s">
        <v>203</v>
      </c>
      <c r="E407" s="254" t="s">
        <v>1</v>
      </c>
      <c r="F407" s="255" t="s">
        <v>501</v>
      </c>
      <c r="G407" s="253"/>
      <c r="H407" s="256">
        <v>1</v>
      </c>
      <c r="I407" s="257"/>
      <c r="J407" s="253"/>
      <c r="K407" s="253"/>
      <c r="L407" s="258"/>
      <c r="M407" s="259"/>
      <c r="N407" s="260"/>
      <c r="O407" s="260"/>
      <c r="P407" s="260"/>
      <c r="Q407" s="260"/>
      <c r="R407" s="260"/>
      <c r="S407" s="260"/>
      <c r="T407" s="261"/>
      <c r="U407" s="14"/>
      <c r="V407" s="14"/>
      <c r="W407" s="14"/>
      <c r="X407" s="14"/>
      <c r="Y407" s="14"/>
      <c r="Z407" s="14"/>
      <c r="AA407" s="14"/>
      <c r="AB407" s="14"/>
      <c r="AC407" s="14"/>
      <c r="AD407" s="14"/>
      <c r="AE407" s="14"/>
      <c r="AT407" s="262" t="s">
        <v>203</v>
      </c>
      <c r="AU407" s="262" t="s">
        <v>84</v>
      </c>
      <c r="AV407" s="14" t="s">
        <v>84</v>
      </c>
      <c r="AW407" s="14" t="s">
        <v>32</v>
      </c>
      <c r="AX407" s="14" t="s">
        <v>75</v>
      </c>
      <c r="AY407" s="262" t="s">
        <v>194</v>
      </c>
    </row>
    <row r="408" s="14" customFormat="1">
      <c r="A408" s="14"/>
      <c r="B408" s="252"/>
      <c r="C408" s="253"/>
      <c r="D408" s="243" t="s">
        <v>203</v>
      </c>
      <c r="E408" s="254" t="s">
        <v>1</v>
      </c>
      <c r="F408" s="255" t="s">
        <v>502</v>
      </c>
      <c r="G408" s="253"/>
      <c r="H408" s="256">
        <v>2.1899999999999999</v>
      </c>
      <c r="I408" s="257"/>
      <c r="J408" s="253"/>
      <c r="K408" s="253"/>
      <c r="L408" s="258"/>
      <c r="M408" s="259"/>
      <c r="N408" s="260"/>
      <c r="O408" s="260"/>
      <c r="P408" s="260"/>
      <c r="Q408" s="260"/>
      <c r="R408" s="260"/>
      <c r="S408" s="260"/>
      <c r="T408" s="261"/>
      <c r="U408" s="14"/>
      <c r="V408" s="14"/>
      <c r="W408" s="14"/>
      <c r="X408" s="14"/>
      <c r="Y408" s="14"/>
      <c r="Z408" s="14"/>
      <c r="AA408" s="14"/>
      <c r="AB408" s="14"/>
      <c r="AC408" s="14"/>
      <c r="AD408" s="14"/>
      <c r="AE408" s="14"/>
      <c r="AT408" s="262" t="s">
        <v>203</v>
      </c>
      <c r="AU408" s="262" t="s">
        <v>84</v>
      </c>
      <c r="AV408" s="14" t="s">
        <v>84</v>
      </c>
      <c r="AW408" s="14" t="s">
        <v>32</v>
      </c>
      <c r="AX408" s="14" t="s">
        <v>75</v>
      </c>
      <c r="AY408" s="262" t="s">
        <v>194</v>
      </c>
    </row>
    <row r="409" s="16" customFormat="1">
      <c r="A409" s="16"/>
      <c r="B409" s="274"/>
      <c r="C409" s="275"/>
      <c r="D409" s="243" t="s">
        <v>203</v>
      </c>
      <c r="E409" s="276" t="s">
        <v>1</v>
      </c>
      <c r="F409" s="277" t="s">
        <v>214</v>
      </c>
      <c r="G409" s="275"/>
      <c r="H409" s="278">
        <v>3.1899999999999999</v>
      </c>
      <c r="I409" s="279"/>
      <c r="J409" s="275"/>
      <c r="K409" s="275"/>
      <c r="L409" s="280"/>
      <c r="M409" s="281"/>
      <c r="N409" s="282"/>
      <c r="O409" s="282"/>
      <c r="P409" s="282"/>
      <c r="Q409" s="282"/>
      <c r="R409" s="282"/>
      <c r="S409" s="282"/>
      <c r="T409" s="283"/>
      <c r="U409" s="16"/>
      <c r="V409" s="16"/>
      <c r="W409" s="16"/>
      <c r="X409" s="16"/>
      <c r="Y409" s="16"/>
      <c r="Z409" s="16"/>
      <c r="AA409" s="16"/>
      <c r="AB409" s="16"/>
      <c r="AC409" s="16"/>
      <c r="AD409" s="16"/>
      <c r="AE409" s="16"/>
      <c r="AT409" s="284" t="s">
        <v>203</v>
      </c>
      <c r="AU409" s="284" t="s">
        <v>84</v>
      </c>
      <c r="AV409" s="16" t="s">
        <v>201</v>
      </c>
      <c r="AW409" s="16" t="s">
        <v>32</v>
      </c>
      <c r="AX409" s="16" t="s">
        <v>82</v>
      </c>
      <c r="AY409" s="284" t="s">
        <v>194</v>
      </c>
    </row>
    <row r="410" s="2" customFormat="1" ht="21.75" customHeight="1">
      <c r="A410" s="39"/>
      <c r="B410" s="40"/>
      <c r="C410" s="228" t="s">
        <v>503</v>
      </c>
      <c r="D410" s="228" t="s">
        <v>196</v>
      </c>
      <c r="E410" s="229" t="s">
        <v>504</v>
      </c>
      <c r="F410" s="230" t="s">
        <v>505</v>
      </c>
      <c r="G410" s="231" t="s">
        <v>252</v>
      </c>
      <c r="H410" s="232">
        <v>2.2000000000000002</v>
      </c>
      <c r="I410" s="233"/>
      <c r="J410" s="234">
        <f>ROUND(I410*H410,2)</f>
        <v>0</v>
      </c>
      <c r="K410" s="230" t="s">
        <v>200</v>
      </c>
      <c r="L410" s="45"/>
      <c r="M410" s="235" t="s">
        <v>1</v>
      </c>
      <c r="N410" s="236" t="s">
        <v>40</v>
      </c>
      <c r="O410" s="92"/>
      <c r="P410" s="237">
        <f>O410*H410</f>
        <v>0</v>
      </c>
      <c r="Q410" s="237">
        <v>0</v>
      </c>
      <c r="R410" s="237">
        <f>Q410*H410</f>
        <v>0</v>
      </c>
      <c r="S410" s="237">
        <v>0.067000000000000004</v>
      </c>
      <c r="T410" s="238">
        <f>S410*H410</f>
        <v>0.14740000000000003</v>
      </c>
      <c r="U410" s="39"/>
      <c r="V410" s="39"/>
      <c r="W410" s="39"/>
      <c r="X410" s="39"/>
      <c r="Y410" s="39"/>
      <c r="Z410" s="39"/>
      <c r="AA410" s="39"/>
      <c r="AB410" s="39"/>
      <c r="AC410" s="39"/>
      <c r="AD410" s="39"/>
      <c r="AE410" s="39"/>
      <c r="AR410" s="239" t="s">
        <v>201</v>
      </c>
      <c r="AT410" s="239" t="s">
        <v>196</v>
      </c>
      <c r="AU410" s="239" t="s">
        <v>84</v>
      </c>
      <c r="AY410" s="18" t="s">
        <v>194</v>
      </c>
      <c r="BE410" s="240">
        <f>IF(N410="základní",J410,0)</f>
        <v>0</v>
      </c>
      <c r="BF410" s="240">
        <f>IF(N410="snížená",J410,0)</f>
        <v>0</v>
      </c>
      <c r="BG410" s="240">
        <f>IF(N410="zákl. přenesená",J410,0)</f>
        <v>0</v>
      </c>
      <c r="BH410" s="240">
        <f>IF(N410="sníž. přenesená",J410,0)</f>
        <v>0</v>
      </c>
      <c r="BI410" s="240">
        <f>IF(N410="nulová",J410,0)</f>
        <v>0</v>
      </c>
      <c r="BJ410" s="18" t="s">
        <v>82</v>
      </c>
      <c r="BK410" s="240">
        <f>ROUND(I410*H410,2)</f>
        <v>0</v>
      </c>
      <c r="BL410" s="18" t="s">
        <v>201</v>
      </c>
      <c r="BM410" s="239" t="s">
        <v>506</v>
      </c>
    </row>
    <row r="411" s="14" customFormat="1">
      <c r="A411" s="14"/>
      <c r="B411" s="252"/>
      <c r="C411" s="253"/>
      <c r="D411" s="243" t="s">
        <v>203</v>
      </c>
      <c r="E411" s="254" t="s">
        <v>1</v>
      </c>
      <c r="F411" s="255" t="s">
        <v>507</v>
      </c>
      <c r="G411" s="253"/>
      <c r="H411" s="256">
        <v>2.2000000000000002</v>
      </c>
      <c r="I411" s="257"/>
      <c r="J411" s="253"/>
      <c r="K411" s="253"/>
      <c r="L411" s="258"/>
      <c r="M411" s="259"/>
      <c r="N411" s="260"/>
      <c r="O411" s="260"/>
      <c r="P411" s="260"/>
      <c r="Q411" s="260"/>
      <c r="R411" s="260"/>
      <c r="S411" s="260"/>
      <c r="T411" s="261"/>
      <c r="U411" s="14"/>
      <c r="V411" s="14"/>
      <c r="W411" s="14"/>
      <c r="X411" s="14"/>
      <c r="Y411" s="14"/>
      <c r="Z411" s="14"/>
      <c r="AA411" s="14"/>
      <c r="AB411" s="14"/>
      <c r="AC411" s="14"/>
      <c r="AD411" s="14"/>
      <c r="AE411" s="14"/>
      <c r="AT411" s="262" t="s">
        <v>203</v>
      </c>
      <c r="AU411" s="262" t="s">
        <v>84</v>
      </c>
      <c r="AV411" s="14" t="s">
        <v>84</v>
      </c>
      <c r="AW411" s="14" t="s">
        <v>32</v>
      </c>
      <c r="AX411" s="14" t="s">
        <v>82</v>
      </c>
      <c r="AY411" s="262" t="s">
        <v>194</v>
      </c>
    </row>
    <row r="412" s="2" customFormat="1" ht="24.15" customHeight="1">
      <c r="A412" s="39"/>
      <c r="B412" s="40"/>
      <c r="C412" s="228" t="s">
        <v>508</v>
      </c>
      <c r="D412" s="228" t="s">
        <v>196</v>
      </c>
      <c r="E412" s="229" t="s">
        <v>509</v>
      </c>
      <c r="F412" s="230" t="s">
        <v>510</v>
      </c>
      <c r="G412" s="231" t="s">
        <v>252</v>
      </c>
      <c r="H412" s="232">
        <v>1.44</v>
      </c>
      <c r="I412" s="233"/>
      <c r="J412" s="234">
        <f>ROUND(I412*H412,2)</f>
        <v>0</v>
      </c>
      <c r="K412" s="230" t="s">
        <v>200</v>
      </c>
      <c r="L412" s="45"/>
      <c r="M412" s="235" t="s">
        <v>1</v>
      </c>
      <c r="N412" s="236" t="s">
        <v>40</v>
      </c>
      <c r="O412" s="92"/>
      <c r="P412" s="237">
        <f>O412*H412</f>
        <v>0</v>
      </c>
      <c r="Q412" s="237">
        <v>0</v>
      </c>
      <c r="R412" s="237">
        <f>Q412*H412</f>
        <v>0</v>
      </c>
      <c r="S412" s="237">
        <v>0.058999999999999997</v>
      </c>
      <c r="T412" s="238">
        <f>S412*H412</f>
        <v>0.084959999999999994</v>
      </c>
      <c r="U412" s="39"/>
      <c r="V412" s="39"/>
      <c r="W412" s="39"/>
      <c r="X412" s="39"/>
      <c r="Y412" s="39"/>
      <c r="Z412" s="39"/>
      <c r="AA412" s="39"/>
      <c r="AB412" s="39"/>
      <c r="AC412" s="39"/>
      <c r="AD412" s="39"/>
      <c r="AE412" s="39"/>
      <c r="AR412" s="239" t="s">
        <v>201</v>
      </c>
      <c r="AT412" s="239" t="s">
        <v>196</v>
      </c>
      <c r="AU412" s="239" t="s">
        <v>84</v>
      </c>
      <c r="AY412" s="18" t="s">
        <v>194</v>
      </c>
      <c r="BE412" s="240">
        <f>IF(N412="základní",J412,0)</f>
        <v>0</v>
      </c>
      <c r="BF412" s="240">
        <f>IF(N412="snížená",J412,0)</f>
        <v>0</v>
      </c>
      <c r="BG412" s="240">
        <f>IF(N412="zákl. přenesená",J412,0)</f>
        <v>0</v>
      </c>
      <c r="BH412" s="240">
        <f>IF(N412="sníž. přenesená",J412,0)</f>
        <v>0</v>
      </c>
      <c r="BI412" s="240">
        <f>IF(N412="nulová",J412,0)</f>
        <v>0</v>
      </c>
      <c r="BJ412" s="18" t="s">
        <v>82</v>
      </c>
      <c r="BK412" s="240">
        <f>ROUND(I412*H412,2)</f>
        <v>0</v>
      </c>
      <c r="BL412" s="18" t="s">
        <v>201</v>
      </c>
      <c r="BM412" s="239" t="s">
        <v>511</v>
      </c>
    </row>
    <row r="413" s="13" customFormat="1">
      <c r="A413" s="13"/>
      <c r="B413" s="241"/>
      <c r="C413" s="242"/>
      <c r="D413" s="243" t="s">
        <v>203</v>
      </c>
      <c r="E413" s="244" t="s">
        <v>1</v>
      </c>
      <c r="F413" s="245" t="s">
        <v>512</v>
      </c>
      <c r="G413" s="242"/>
      <c r="H413" s="244" t="s">
        <v>1</v>
      </c>
      <c r="I413" s="246"/>
      <c r="J413" s="242"/>
      <c r="K413" s="242"/>
      <c r="L413" s="247"/>
      <c r="M413" s="248"/>
      <c r="N413" s="249"/>
      <c r="O413" s="249"/>
      <c r="P413" s="249"/>
      <c r="Q413" s="249"/>
      <c r="R413" s="249"/>
      <c r="S413" s="249"/>
      <c r="T413" s="250"/>
      <c r="U413" s="13"/>
      <c r="V413" s="13"/>
      <c r="W413" s="13"/>
      <c r="X413" s="13"/>
      <c r="Y413" s="13"/>
      <c r="Z413" s="13"/>
      <c r="AA413" s="13"/>
      <c r="AB413" s="13"/>
      <c r="AC413" s="13"/>
      <c r="AD413" s="13"/>
      <c r="AE413" s="13"/>
      <c r="AT413" s="251" t="s">
        <v>203</v>
      </c>
      <c r="AU413" s="251" t="s">
        <v>84</v>
      </c>
      <c r="AV413" s="13" t="s">
        <v>82</v>
      </c>
      <c r="AW413" s="13" t="s">
        <v>32</v>
      </c>
      <c r="AX413" s="13" t="s">
        <v>75</v>
      </c>
      <c r="AY413" s="251" t="s">
        <v>194</v>
      </c>
    </row>
    <row r="414" s="14" customFormat="1">
      <c r="A414" s="14"/>
      <c r="B414" s="252"/>
      <c r="C414" s="253"/>
      <c r="D414" s="243" t="s">
        <v>203</v>
      </c>
      <c r="E414" s="254" t="s">
        <v>1</v>
      </c>
      <c r="F414" s="255" t="s">
        <v>513</v>
      </c>
      <c r="G414" s="253"/>
      <c r="H414" s="256">
        <v>1.44</v>
      </c>
      <c r="I414" s="257"/>
      <c r="J414" s="253"/>
      <c r="K414" s="253"/>
      <c r="L414" s="258"/>
      <c r="M414" s="259"/>
      <c r="N414" s="260"/>
      <c r="O414" s="260"/>
      <c r="P414" s="260"/>
      <c r="Q414" s="260"/>
      <c r="R414" s="260"/>
      <c r="S414" s="260"/>
      <c r="T414" s="261"/>
      <c r="U414" s="14"/>
      <c r="V414" s="14"/>
      <c r="W414" s="14"/>
      <c r="X414" s="14"/>
      <c r="Y414" s="14"/>
      <c r="Z414" s="14"/>
      <c r="AA414" s="14"/>
      <c r="AB414" s="14"/>
      <c r="AC414" s="14"/>
      <c r="AD414" s="14"/>
      <c r="AE414" s="14"/>
      <c r="AT414" s="262" t="s">
        <v>203</v>
      </c>
      <c r="AU414" s="262" t="s">
        <v>84</v>
      </c>
      <c r="AV414" s="14" t="s">
        <v>84</v>
      </c>
      <c r="AW414" s="14" t="s">
        <v>32</v>
      </c>
      <c r="AX414" s="14" t="s">
        <v>75</v>
      </c>
      <c r="AY414" s="262" t="s">
        <v>194</v>
      </c>
    </row>
    <row r="415" s="16" customFormat="1">
      <c r="A415" s="16"/>
      <c r="B415" s="274"/>
      <c r="C415" s="275"/>
      <c r="D415" s="243" t="s">
        <v>203</v>
      </c>
      <c r="E415" s="276" t="s">
        <v>1</v>
      </c>
      <c r="F415" s="277" t="s">
        <v>214</v>
      </c>
      <c r="G415" s="275"/>
      <c r="H415" s="278">
        <v>1.44</v>
      </c>
      <c r="I415" s="279"/>
      <c r="J415" s="275"/>
      <c r="K415" s="275"/>
      <c r="L415" s="280"/>
      <c r="M415" s="281"/>
      <c r="N415" s="282"/>
      <c r="O415" s="282"/>
      <c r="P415" s="282"/>
      <c r="Q415" s="282"/>
      <c r="R415" s="282"/>
      <c r="S415" s="282"/>
      <c r="T415" s="283"/>
      <c r="U415" s="16"/>
      <c r="V415" s="16"/>
      <c r="W415" s="16"/>
      <c r="X415" s="16"/>
      <c r="Y415" s="16"/>
      <c r="Z415" s="16"/>
      <c r="AA415" s="16"/>
      <c r="AB415" s="16"/>
      <c r="AC415" s="16"/>
      <c r="AD415" s="16"/>
      <c r="AE415" s="16"/>
      <c r="AT415" s="284" t="s">
        <v>203</v>
      </c>
      <c r="AU415" s="284" t="s">
        <v>84</v>
      </c>
      <c r="AV415" s="16" t="s">
        <v>201</v>
      </c>
      <c r="AW415" s="16" t="s">
        <v>32</v>
      </c>
      <c r="AX415" s="16" t="s">
        <v>82</v>
      </c>
      <c r="AY415" s="284" t="s">
        <v>194</v>
      </c>
    </row>
    <row r="416" s="2" customFormat="1" ht="21.75" customHeight="1">
      <c r="A416" s="39"/>
      <c r="B416" s="40"/>
      <c r="C416" s="228" t="s">
        <v>514</v>
      </c>
      <c r="D416" s="228" t="s">
        <v>196</v>
      </c>
      <c r="E416" s="229" t="s">
        <v>515</v>
      </c>
      <c r="F416" s="230" t="s">
        <v>516</v>
      </c>
      <c r="G416" s="231" t="s">
        <v>252</v>
      </c>
      <c r="H416" s="232">
        <v>2.3100000000000001</v>
      </c>
      <c r="I416" s="233"/>
      <c r="J416" s="234">
        <f>ROUND(I416*H416,2)</f>
        <v>0</v>
      </c>
      <c r="K416" s="230" t="s">
        <v>200</v>
      </c>
      <c r="L416" s="45"/>
      <c r="M416" s="235" t="s">
        <v>1</v>
      </c>
      <c r="N416" s="236" t="s">
        <v>40</v>
      </c>
      <c r="O416" s="92"/>
      <c r="P416" s="237">
        <f>O416*H416</f>
        <v>0</v>
      </c>
      <c r="Q416" s="237">
        <v>0</v>
      </c>
      <c r="R416" s="237">
        <f>Q416*H416</f>
        <v>0</v>
      </c>
      <c r="S416" s="237">
        <v>0.062</v>
      </c>
      <c r="T416" s="238">
        <f>S416*H416</f>
        <v>0.14322000000000001</v>
      </c>
      <c r="U416" s="39"/>
      <c r="V416" s="39"/>
      <c r="W416" s="39"/>
      <c r="X416" s="39"/>
      <c r="Y416" s="39"/>
      <c r="Z416" s="39"/>
      <c r="AA416" s="39"/>
      <c r="AB416" s="39"/>
      <c r="AC416" s="39"/>
      <c r="AD416" s="39"/>
      <c r="AE416" s="39"/>
      <c r="AR416" s="239" t="s">
        <v>201</v>
      </c>
      <c r="AT416" s="239" t="s">
        <v>196</v>
      </c>
      <c r="AU416" s="239" t="s">
        <v>84</v>
      </c>
      <c r="AY416" s="18" t="s">
        <v>194</v>
      </c>
      <c r="BE416" s="240">
        <f>IF(N416="základní",J416,0)</f>
        <v>0</v>
      </c>
      <c r="BF416" s="240">
        <f>IF(N416="snížená",J416,0)</f>
        <v>0</v>
      </c>
      <c r="BG416" s="240">
        <f>IF(N416="zákl. přenesená",J416,0)</f>
        <v>0</v>
      </c>
      <c r="BH416" s="240">
        <f>IF(N416="sníž. přenesená",J416,0)</f>
        <v>0</v>
      </c>
      <c r="BI416" s="240">
        <f>IF(N416="nulová",J416,0)</f>
        <v>0</v>
      </c>
      <c r="BJ416" s="18" t="s">
        <v>82</v>
      </c>
      <c r="BK416" s="240">
        <f>ROUND(I416*H416,2)</f>
        <v>0</v>
      </c>
      <c r="BL416" s="18" t="s">
        <v>201</v>
      </c>
      <c r="BM416" s="239" t="s">
        <v>517</v>
      </c>
    </row>
    <row r="417" s="14" customFormat="1">
      <c r="A417" s="14"/>
      <c r="B417" s="252"/>
      <c r="C417" s="253"/>
      <c r="D417" s="243" t="s">
        <v>203</v>
      </c>
      <c r="E417" s="254" t="s">
        <v>1</v>
      </c>
      <c r="F417" s="255" t="s">
        <v>518</v>
      </c>
      <c r="G417" s="253"/>
      <c r="H417" s="256">
        <v>2.3100000000000001</v>
      </c>
      <c r="I417" s="257"/>
      <c r="J417" s="253"/>
      <c r="K417" s="253"/>
      <c r="L417" s="258"/>
      <c r="M417" s="259"/>
      <c r="N417" s="260"/>
      <c r="O417" s="260"/>
      <c r="P417" s="260"/>
      <c r="Q417" s="260"/>
      <c r="R417" s="260"/>
      <c r="S417" s="260"/>
      <c r="T417" s="261"/>
      <c r="U417" s="14"/>
      <c r="V417" s="14"/>
      <c r="W417" s="14"/>
      <c r="X417" s="14"/>
      <c r="Y417" s="14"/>
      <c r="Z417" s="14"/>
      <c r="AA417" s="14"/>
      <c r="AB417" s="14"/>
      <c r="AC417" s="14"/>
      <c r="AD417" s="14"/>
      <c r="AE417" s="14"/>
      <c r="AT417" s="262" t="s">
        <v>203</v>
      </c>
      <c r="AU417" s="262" t="s">
        <v>84</v>
      </c>
      <c r="AV417" s="14" t="s">
        <v>84</v>
      </c>
      <c r="AW417" s="14" t="s">
        <v>32</v>
      </c>
      <c r="AX417" s="14" t="s">
        <v>82</v>
      </c>
      <c r="AY417" s="262" t="s">
        <v>194</v>
      </c>
    </row>
    <row r="418" s="2" customFormat="1" ht="24.15" customHeight="1">
      <c r="A418" s="39"/>
      <c r="B418" s="40"/>
      <c r="C418" s="228" t="s">
        <v>519</v>
      </c>
      <c r="D418" s="228" t="s">
        <v>196</v>
      </c>
      <c r="E418" s="229" t="s">
        <v>520</v>
      </c>
      <c r="F418" s="230" t="s">
        <v>521</v>
      </c>
      <c r="G418" s="231" t="s">
        <v>295</v>
      </c>
      <c r="H418" s="232">
        <v>1</v>
      </c>
      <c r="I418" s="233"/>
      <c r="J418" s="234">
        <f>ROUND(I418*H418,2)</f>
        <v>0</v>
      </c>
      <c r="K418" s="230" t="s">
        <v>296</v>
      </c>
      <c r="L418" s="45"/>
      <c r="M418" s="235" t="s">
        <v>1</v>
      </c>
      <c r="N418" s="236" t="s">
        <v>40</v>
      </c>
      <c r="O418" s="92"/>
      <c r="P418" s="237">
        <f>O418*H418</f>
        <v>0</v>
      </c>
      <c r="Q418" s="237">
        <v>0</v>
      </c>
      <c r="R418" s="237">
        <f>Q418*H418</f>
        <v>0</v>
      </c>
      <c r="S418" s="237">
        <v>0</v>
      </c>
      <c r="T418" s="238">
        <f>S418*H418</f>
        <v>0</v>
      </c>
      <c r="U418" s="39"/>
      <c r="V418" s="39"/>
      <c r="W418" s="39"/>
      <c r="X418" s="39"/>
      <c r="Y418" s="39"/>
      <c r="Z418" s="39"/>
      <c r="AA418" s="39"/>
      <c r="AB418" s="39"/>
      <c r="AC418" s="39"/>
      <c r="AD418" s="39"/>
      <c r="AE418" s="39"/>
      <c r="AR418" s="239" t="s">
        <v>201</v>
      </c>
      <c r="AT418" s="239" t="s">
        <v>196</v>
      </c>
      <c r="AU418" s="239" t="s">
        <v>84</v>
      </c>
      <c r="AY418" s="18" t="s">
        <v>194</v>
      </c>
      <c r="BE418" s="240">
        <f>IF(N418="základní",J418,0)</f>
        <v>0</v>
      </c>
      <c r="BF418" s="240">
        <f>IF(N418="snížená",J418,0)</f>
        <v>0</v>
      </c>
      <c r="BG418" s="240">
        <f>IF(N418="zákl. přenesená",J418,0)</f>
        <v>0</v>
      </c>
      <c r="BH418" s="240">
        <f>IF(N418="sníž. přenesená",J418,0)</f>
        <v>0</v>
      </c>
      <c r="BI418" s="240">
        <f>IF(N418="nulová",J418,0)</f>
        <v>0</v>
      </c>
      <c r="BJ418" s="18" t="s">
        <v>82</v>
      </c>
      <c r="BK418" s="240">
        <f>ROUND(I418*H418,2)</f>
        <v>0</v>
      </c>
      <c r="BL418" s="18" t="s">
        <v>201</v>
      </c>
      <c r="BM418" s="239" t="s">
        <v>522</v>
      </c>
    </row>
    <row r="419" s="2" customFormat="1" ht="24.15" customHeight="1">
      <c r="A419" s="39"/>
      <c r="B419" s="40"/>
      <c r="C419" s="228" t="s">
        <v>523</v>
      </c>
      <c r="D419" s="228" t="s">
        <v>196</v>
      </c>
      <c r="E419" s="229" t="s">
        <v>524</v>
      </c>
      <c r="F419" s="230" t="s">
        <v>525</v>
      </c>
      <c r="G419" s="231" t="s">
        <v>259</v>
      </c>
      <c r="H419" s="232">
        <v>4</v>
      </c>
      <c r="I419" s="233"/>
      <c r="J419" s="234">
        <f>ROUND(I419*H419,2)</f>
        <v>0</v>
      </c>
      <c r="K419" s="230" t="s">
        <v>200</v>
      </c>
      <c r="L419" s="45"/>
      <c r="M419" s="235" t="s">
        <v>1</v>
      </c>
      <c r="N419" s="236" t="s">
        <v>40</v>
      </c>
      <c r="O419" s="92"/>
      <c r="P419" s="237">
        <f>O419*H419</f>
        <v>0</v>
      </c>
      <c r="Q419" s="237">
        <v>0</v>
      </c>
      <c r="R419" s="237">
        <f>Q419*H419</f>
        <v>0</v>
      </c>
      <c r="S419" s="237">
        <v>0.073999999999999996</v>
      </c>
      <c r="T419" s="238">
        <f>S419*H419</f>
        <v>0.29599999999999999</v>
      </c>
      <c r="U419" s="39"/>
      <c r="V419" s="39"/>
      <c r="W419" s="39"/>
      <c r="X419" s="39"/>
      <c r="Y419" s="39"/>
      <c r="Z419" s="39"/>
      <c r="AA419" s="39"/>
      <c r="AB419" s="39"/>
      <c r="AC419" s="39"/>
      <c r="AD419" s="39"/>
      <c r="AE419" s="39"/>
      <c r="AR419" s="239" t="s">
        <v>201</v>
      </c>
      <c r="AT419" s="239" t="s">
        <v>196</v>
      </c>
      <c r="AU419" s="239" t="s">
        <v>84</v>
      </c>
      <c r="AY419" s="18" t="s">
        <v>194</v>
      </c>
      <c r="BE419" s="240">
        <f>IF(N419="základní",J419,0)</f>
        <v>0</v>
      </c>
      <c r="BF419" s="240">
        <f>IF(N419="snížená",J419,0)</f>
        <v>0</v>
      </c>
      <c r="BG419" s="240">
        <f>IF(N419="zákl. přenesená",J419,0)</f>
        <v>0</v>
      </c>
      <c r="BH419" s="240">
        <f>IF(N419="sníž. přenesená",J419,0)</f>
        <v>0</v>
      </c>
      <c r="BI419" s="240">
        <f>IF(N419="nulová",J419,0)</f>
        <v>0</v>
      </c>
      <c r="BJ419" s="18" t="s">
        <v>82</v>
      </c>
      <c r="BK419" s="240">
        <f>ROUND(I419*H419,2)</f>
        <v>0</v>
      </c>
      <c r="BL419" s="18" t="s">
        <v>201</v>
      </c>
      <c r="BM419" s="239" t="s">
        <v>526</v>
      </c>
    </row>
    <row r="420" s="13" customFormat="1">
      <c r="A420" s="13"/>
      <c r="B420" s="241"/>
      <c r="C420" s="242"/>
      <c r="D420" s="243" t="s">
        <v>203</v>
      </c>
      <c r="E420" s="244" t="s">
        <v>1</v>
      </c>
      <c r="F420" s="245" t="s">
        <v>527</v>
      </c>
      <c r="G420" s="242"/>
      <c r="H420" s="244" t="s">
        <v>1</v>
      </c>
      <c r="I420" s="246"/>
      <c r="J420" s="242"/>
      <c r="K420" s="242"/>
      <c r="L420" s="247"/>
      <c r="M420" s="248"/>
      <c r="N420" s="249"/>
      <c r="O420" s="249"/>
      <c r="P420" s="249"/>
      <c r="Q420" s="249"/>
      <c r="R420" s="249"/>
      <c r="S420" s="249"/>
      <c r="T420" s="250"/>
      <c r="U420" s="13"/>
      <c r="V420" s="13"/>
      <c r="W420" s="13"/>
      <c r="X420" s="13"/>
      <c r="Y420" s="13"/>
      <c r="Z420" s="13"/>
      <c r="AA420" s="13"/>
      <c r="AB420" s="13"/>
      <c r="AC420" s="13"/>
      <c r="AD420" s="13"/>
      <c r="AE420" s="13"/>
      <c r="AT420" s="251" t="s">
        <v>203</v>
      </c>
      <c r="AU420" s="251" t="s">
        <v>84</v>
      </c>
      <c r="AV420" s="13" t="s">
        <v>82</v>
      </c>
      <c r="AW420" s="13" t="s">
        <v>32</v>
      </c>
      <c r="AX420" s="13" t="s">
        <v>75</v>
      </c>
      <c r="AY420" s="251" t="s">
        <v>194</v>
      </c>
    </row>
    <row r="421" s="14" customFormat="1">
      <c r="A421" s="14"/>
      <c r="B421" s="252"/>
      <c r="C421" s="253"/>
      <c r="D421" s="243" t="s">
        <v>203</v>
      </c>
      <c r="E421" s="254" t="s">
        <v>1</v>
      </c>
      <c r="F421" s="255" t="s">
        <v>528</v>
      </c>
      <c r="G421" s="253"/>
      <c r="H421" s="256">
        <v>4</v>
      </c>
      <c r="I421" s="257"/>
      <c r="J421" s="253"/>
      <c r="K421" s="253"/>
      <c r="L421" s="258"/>
      <c r="M421" s="259"/>
      <c r="N421" s="260"/>
      <c r="O421" s="260"/>
      <c r="P421" s="260"/>
      <c r="Q421" s="260"/>
      <c r="R421" s="260"/>
      <c r="S421" s="260"/>
      <c r="T421" s="261"/>
      <c r="U421" s="14"/>
      <c r="V421" s="14"/>
      <c r="W421" s="14"/>
      <c r="X421" s="14"/>
      <c r="Y421" s="14"/>
      <c r="Z421" s="14"/>
      <c r="AA421" s="14"/>
      <c r="AB421" s="14"/>
      <c r="AC421" s="14"/>
      <c r="AD421" s="14"/>
      <c r="AE421" s="14"/>
      <c r="AT421" s="262" t="s">
        <v>203</v>
      </c>
      <c r="AU421" s="262" t="s">
        <v>84</v>
      </c>
      <c r="AV421" s="14" t="s">
        <v>84</v>
      </c>
      <c r="AW421" s="14" t="s">
        <v>32</v>
      </c>
      <c r="AX421" s="14" t="s">
        <v>75</v>
      </c>
      <c r="AY421" s="262" t="s">
        <v>194</v>
      </c>
    </row>
    <row r="422" s="16" customFormat="1">
      <c r="A422" s="16"/>
      <c r="B422" s="274"/>
      <c r="C422" s="275"/>
      <c r="D422" s="243" t="s">
        <v>203</v>
      </c>
      <c r="E422" s="276" t="s">
        <v>1</v>
      </c>
      <c r="F422" s="277" t="s">
        <v>214</v>
      </c>
      <c r="G422" s="275"/>
      <c r="H422" s="278">
        <v>4</v>
      </c>
      <c r="I422" s="279"/>
      <c r="J422" s="275"/>
      <c r="K422" s="275"/>
      <c r="L422" s="280"/>
      <c r="M422" s="281"/>
      <c r="N422" s="282"/>
      <c r="O422" s="282"/>
      <c r="P422" s="282"/>
      <c r="Q422" s="282"/>
      <c r="R422" s="282"/>
      <c r="S422" s="282"/>
      <c r="T422" s="283"/>
      <c r="U422" s="16"/>
      <c r="V422" s="16"/>
      <c r="W422" s="16"/>
      <c r="X422" s="16"/>
      <c r="Y422" s="16"/>
      <c r="Z422" s="16"/>
      <c r="AA422" s="16"/>
      <c r="AB422" s="16"/>
      <c r="AC422" s="16"/>
      <c r="AD422" s="16"/>
      <c r="AE422" s="16"/>
      <c r="AT422" s="284" t="s">
        <v>203</v>
      </c>
      <c r="AU422" s="284" t="s">
        <v>84</v>
      </c>
      <c r="AV422" s="16" t="s">
        <v>201</v>
      </c>
      <c r="AW422" s="16" t="s">
        <v>32</v>
      </c>
      <c r="AX422" s="16" t="s">
        <v>82</v>
      </c>
      <c r="AY422" s="284" t="s">
        <v>194</v>
      </c>
    </row>
    <row r="423" s="2" customFormat="1" ht="24.15" customHeight="1">
      <c r="A423" s="39"/>
      <c r="B423" s="40"/>
      <c r="C423" s="228" t="s">
        <v>529</v>
      </c>
      <c r="D423" s="228" t="s">
        <v>196</v>
      </c>
      <c r="E423" s="229" t="s">
        <v>530</v>
      </c>
      <c r="F423" s="230" t="s">
        <v>531</v>
      </c>
      <c r="G423" s="231" t="s">
        <v>252</v>
      </c>
      <c r="H423" s="232">
        <v>1.7150000000000001</v>
      </c>
      <c r="I423" s="233"/>
      <c r="J423" s="234">
        <f>ROUND(I423*H423,2)</f>
        <v>0</v>
      </c>
      <c r="K423" s="230" t="s">
        <v>200</v>
      </c>
      <c r="L423" s="45"/>
      <c r="M423" s="235" t="s">
        <v>1</v>
      </c>
      <c r="N423" s="236" t="s">
        <v>40</v>
      </c>
      <c r="O423" s="92"/>
      <c r="P423" s="237">
        <f>O423*H423</f>
        <v>0</v>
      </c>
      <c r="Q423" s="237">
        <v>0</v>
      </c>
      <c r="R423" s="237">
        <f>Q423*H423</f>
        <v>0</v>
      </c>
      <c r="S423" s="237">
        <v>0.27000000000000002</v>
      </c>
      <c r="T423" s="238">
        <f>S423*H423</f>
        <v>0.46305000000000007</v>
      </c>
      <c r="U423" s="39"/>
      <c r="V423" s="39"/>
      <c r="W423" s="39"/>
      <c r="X423" s="39"/>
      <c r="Y423" s="39"/>
      <c r="Z423" s="39"/>
      <c r="AA423" s="39"/>
      <c r="AB423" s="39"/>
      <c r="AC423" s="39"/>
      <c r="AD423" s="39"/>
      <c r="AE423" s="39"/>
      <c r="AR423" s="239" t="s">
        <v>201</v>
      </c>
      <c r="AT423" s="239" t="s">
        <v>196</v>
      </c>
      <c r="AU423" s="239" t="s">
        <v>84</v>
      </c>
      <c r="AY423" s="18" t="s">
        <v>194</v>
      </c>
      <c r="BE423" s="240">
        <f>IF(N423="základní",J423,0)</f>
        <v>0</v>
      </c>
      <c r="BF423" s="240">
        <f>IF(N423="snížená",J423,0)</f>
        <v>0</v>
      </c>
      <c r="BG423" s="240">
        <f>IF(N423="zákl. přenesená",J423,0)</f>
        <v>0</v>
      </c>
      <c r="BH423" s="240">
        <f>IF(N423="sníž. přenesená",J423,0)</f>
        <v>0</v>
      </c>
      <c r="BI423" s="240">
        <f>IF(N423="nulová",J423,0)</f>
        <v>0</v>
      </c>
      <c r="BJ423" s="18" t="s">
        <v>82</v>
      </c>
      <c r="BK423" s="240">
        <f>ROUND(I423*H423,2)</f>
        <v>0</v>
      </c>
      <c r="BL423" s="18" t="s">
        <v>201</v>
      </c>
      <c r="BM423" s="239" t="s">
        <v>532</v>
      </c>
    </row>
    <row r="424" s="13" customFormat="1">
      <c r="A424" s="13"/>
      <c r="B424" s="241"/>
      <c r="C424" s="242"/>
      <c r="D424" s="243" t="s">
        <v>203</v>
      </c>
      <c r="E424" s="244" t="s">
        <v>1</v>
      </c>
      <c r="F424" s="245" t="s">
        <v>204</v>
      </c>
      <c r="G424" s="242"/>
      <c r="H424" s="244" t="s">
        <v>1</v>
      </c>
      <c r="I424" s="246"/>
      <c r="J424" s="242"/>
      <c r="K424" s="242"/>
      <c r="L424" s="247"/>
      <c r="M424" s="248"/>
      <c r="N424" s="249"/>
      <c r="O424" s="249"/>
      <c r="P424" s="249"/>
      <c r="Q424" s="249"/>
      <c r="R424" s="249"/>
      <c r="S424" s="249"/>
      <c r="T424" s="250"/>
      <c r="U424" s="13"/>
      <c r="V424" s="13"/>
      <c r="W424" s="13"/>
      <c r="X424" s="13"/>
      <c r="Y424" s="13"/>
      <c r="Z424" s="13"/>
      <c r="AA424" s="13"/>
      <c r="AB424" s="13"/>
      <c r="AC424" s="13"/>
      <c r="AD424" s="13"/>
      <c r="AE424" s="13"/>
      <c r="AT424" s="251" t="s">
        <v>203</v>
      </c>
      <c r="AU424" s="251" t="s">
        <v>84</v>
      </c>
      <c r="AV424" s="13" t="s">
        <v>82</v>
      </c>
      <c r="AW424" s="13" t="s">
        <v>32</v>
      </c>
      <c r="AX424" s="13" t="s">
        <v>75</v>
      </c>
      <c r="AY424" s="251" t="s">
        <v>194</v>
      </c>
    </row>
    <row r="425" s="14" customFormat="1">
      <c r="A425" s="14"/>
      <c r="B425" s="252"/>
      <c r="C425" s="253"/>
      <c r="D425" s="243" t="s">
        <v>203</v>
      </c>
      <c r="E425" s="254" t="s">
        <v>1</v>
      </c>
      <c r="F425" s="255" t="s">
        <v>533</v>
      </c>
      <c r="G425" s="253"/>
      <c r="H425" s="256">
        <v>1.7150000000000001</v>
      </c>
      <c r="I425" s="257"/>
      <c r="J425" s="253"/>
      <c r="K425" s="253"/>
      <c r="L425" s="258"/>
      <c r="M425" s="259"/>
      <c r="N425" s="260"/>
      <c r="O425" s="260"/>
      <c r="P425" s="260"/>
      <c r="Q425" s="260"/>
      <c r="R425" s="260"/>
      <c r="S425" s="260"/>
      <c r="T425" s="261"/>
      <c r="U425" s="14"/>
      <c r="V425" s="14"/>
      <c r="W425" s="14"/>
      <c r="X425" s="14"/>
      <c r="Y425" s="14"/>
      <c r="Z425" s="14"/>
      <c r="AA425" s="14"/>
      <c r="AB425" s="14"/>
      <c r="AC425" s="14"/>
      <c r="AD425" s="14"/>
      <c r="AE425" s="14"/>
      <c r="AT425" s="262" t="s">
        <v>203</v>
      </c>
      <c r="AU425" s="262" t="s">
        <v>84</v>
      </c>
      <c r="AV425" s="14" t="s">
        <v>84</v>
      </c>
      <c r="AW425" s="14" t="s">
        <v>32</v>
      </c>
      <c r="AX425" s="14" t="s">
        <v>75</v>
      </c>
      <c r="AY425" s="262" t="s">
        <v>194</v>
      </c>
    </row>
    <row r="426" s="16" customFormat="1">
      <c r="A426" s="16"/>
      <c r="B426" s="274"/>
      <c r="C426" s="275"/>
      <c r="D426" s="243" t="s">
        <v>203</v>
      </c>
      <c r="E426" s="276" t="s">
        <v>1</v>
      </c>
      <c r="F426" s="277" t="s">
        <v>214</v>
      </c>
      <c r="G426" s="275"/>
      <c r="H426" s="278">
        <v>1.7150000000000001</v>
      </c>
      <c r="I426" s="279"/>
      <c r="J426" s="275"/>
      <c r="K426" s="275"/>
      <c r="L426" s="280"/>
      <c r="M426" s="281"/>
      <c r="N426" s="282"/>
      <c r="O426" s="282"/>
      <c r="P426" s="282"/>
      <c r="Q426" s="282"/>
      <c r="R426" s="282"/>
      <c r="S426" s="282"/>
      <c r="T426" s="283"/>
      <c r="U426" s="16"/>
      <c r="V426" s="16"/>
      <c r="W426" s="16"/>
      <c r="X426" s="16"/>
      <c r="Y426" s="16"/>
      <c r="Z426" s="16"/>
      <c r="AA426" s="16"/>
      <c r="AB426" s="16"/>
      <c r="AC426" s="16"/>
      <c r="AD426" s="16"/>
      <c r="AE426" s="16"/>
      <c r="AT426" s="284" t="s">
        <v>203</v>
      </c>
      <c r="AU426" s="284" t="s">
        <v>84</v>
      </c>
      <c r="AV426" s="16" t="s">
        <v>201</v>
      </c>
      <c r="AW426" s="16" t="s">
        <v>32</v>
      </c>
      <c r="AX426" s="16" t="s">
        <v>82</v>
      </c>
      <c r="AY426" s="284" t="s">
        <v>194</v>
      </c>
    </row>
    <row r="427" s="2" customFormat="1" ht="24.15" customHeight="1">
      <c r="A427" s="39"/>
      <c r="B427" s="40"/>
      <c r="C427" s="228" t="s">
        <v>534</v>
      </c>
      <c r="D427" s="228" t="s">
        <v>196</v>
      </c>
      <c r="E427" s="229" t="s">
        <v>535</v>
      </c>
      <c r="F427" s="230" t="s">
        <v>536</v>
      </c>
      <c r="G427" s="231" t="s">
        <v>252</v>
      </c>
      <c r="H427" s="232">
        <v>8.2400000000000002</v>
      </c>
      <c r="I427" s="233"/>
      <c r="J427" s="234">
        <f>ROUND(I427*H427,2)</f>
        <v>0</v>
      </c>
      <c r="K427" s="230" t="s">
        <v>200</v>
      </c>
      <c r="L427" s="45"/>
      <c r="M427" s="235" t="s">
        <v>1</v>
      </c>
      <c r="N427" s="236" t="s">
        <v>40</v>
      </c>
      <c r="O427" s="92"/>
      <c r="P427" s="237">
        <f>O427*H427</f>
        <v>0</v>
      </c>
      <c r="Q427" s="237">
        <v>0</v>
      </c>
      <c r="R427" s="237">
        <f>Q427*H427</f>
        <v>0</v>
      </c>
      <c r="S427" s="237">
        <v>0.27000000000000002</v>
      </c>
      <c r="T427" s="238">
        <f>S427*H427</f>
        <v>2.2248000000000001</v>
      </c>
      <c r="U427" s="39"/>
      <c r="V427" s="39"/>
      <c r="W427" s="39"/>
      <c r="X427" s="39"/>
      <c r="Y427" s="39"/>
      <c r="Z427" s="39"/>
      <c r="AA427" s="39"/>
      <c r="AB427" s="39"/>
      <c r="AC427" s="39"/>
      <c r="AD427" s="39"/>
      <c r="AE427" s="39"/>
      <c r="AR427" s="239" t="s">
        <v>201</v>
      </c>
      <c r="AT427" s="239" t="s">
        <v>196</v>
      </c>
      <c r="AU427" s="239" t="s">
        <v>84</v>
      </c>
      <c r="AY427" s="18" t="s">
        <v>194</v>
      </c>
      <c r="BE427" s="240">
        <f>IF(N427="základní",J427,0)</f>
        <v>0</v>
      </c>
      <c r="BF427" s="240">
        <f>IF(N427="snížená",J427,0)</f>
        <v>0</v>
      </c>
      <c r="BG427" s="240">
        <f>IF(N427="zákl. přenesená",J427,0)</f>
        <v>0</v>
      </c>
      <c r="BH427" s="240">
        <f>IF(N427="sníž. přenesená",J427,0)</f>
        <v>0</v>
      </c>
      <c r="BI427" s="240">
        <f>IF(N427="nulová",J427,0)</f>
        <v>0</v>
      </c>
      <c r="BJ427" s="18" t="s">
        <v>82</v>
      </c>
      <c r="BK427" s="240">
        <f>ROUND(I427*H427,2)</f>
        <v>0</v>
      </c>
      <c r="BL427" s="18" t="s">
        <v>201</v>
      </c>
      <c r="BM427" s="239" t="s">
        <v>537</v>
      </c>
    </row>
    <row r="428" s="13" customFormat="1">
      <c r="A428" s="13"/>
      <c r="B428" s="241"/>
      <c r="C428" s="242"/>
      <c r="D428" s="243" t="s">
        <v>203</v>
      </c>
      <c r="E428" s="244" t="s">
        <v>1</v>
      </c>
      <c r="F428" s="245" t="s">
        <v>204</v>
      </c>
      <c r="G428" s="242"/>
      <c r="H428" s="244" t="s">
        <v>1</v>
      </c>
      <c r="I428" s="246"/>
      <c r="J428" s="242"/>
      <c r="K428" s="242"/>
      <c r="L428" s="247"/>
      <c r="M428" s="248"/>
      <c r="N428" s="249"/>
      <c r="O428" s="249"/>
      <c r="P428" s="249"/>
      <c r="Q428" s="249"/>
      <c r="R428" s="249"/>
      <c r="S428" s="249"/>
      <c r="T428" s="250"/>
      <c r="U428" s="13"/>
      <c r="V428" s="13"/>
      <c r="W428" s="13"/>
      <c r="X428" s="13"/>
      <c r="Y428" s="13"/>
      <c r="Z428" s="13"/>
      <c r="AA428" s="13"/>
      <c r="AB428" s="13"/>
      <c r="AC428" s="13"/>
      <c r="AD428" s="13"/>
      <c r="AE428" s="13"/>
      <c r="AT428" s="251" t="s">
        <v>203</v>
      </c>
      <c r="AU428" s="251" t="s">
        <v>84</v>
      </c>
      <c r="AV428" s="13" t="s">
        <v>82</v>
      </c>
      <c r="AW428" s="13" t="s">
        <v>32</v>
      </c>
      <c r="AX428" s="13" t="s">
        <v>75</v>
      </c>
      <c r="AY428" s="251" t="s">
        <v>194</v>
      </c>
    </row>
    <row r="429" s="14" customFormat="1">
      <c r="A429" s="14"/>
      <c r="B429" s="252"/>
      <c r="C429" s="253"/>
      <c r="D429" s="243" t="s">
        <v>203</v>
      </c>
      <c r="E429" s="254" t="s">
        <v>1</v>
      </c>
      <c r="F429" s="255" t="s">
        <v>538</v>
      </c>
      <c r="G429" s="253"/>
      <c r="H429" s="256">
        <v>2.0699999999999998</v>
      </c>
      <c r="I429" s="257"/>
      <c r="J429" s="253"/>
      <c r="K429" s="253"/>
      <c r="L429" s="258"/>
      <c r="M429" s="259"/>
      <c r="N429" s="260"/>
      <c r="O429" s="260"/>
      <c r="P429" s="260"/>
      <c r="Q429" s="260"/>
      <c r="R429" s="260"/>
      <c r="S429" s="260"/>
      <c r="T429" s="261"/>
      <c r="U429" s="14"/>
      <c r="V429" s="14"/>
      <c r="W429" s="14"/>
      <c r="X429" s="14"/>
      <c r="Y429" s="14"/>
      <c r="Z429" s="14"/>
      <c r="AA429" s="14"/>
      <c r="AB429" s="14"/>
      <c r="AC429" s="14"/>
      <c r="AD429" s="14"/>
      <c r="AE429" s="14"/>
      <c r="AT429" s="262" t="s">
        <v>203</v>
      </c>
      <c r="AU429" s="262" t="s">
        <v>84</v>
      </c>
      <c r="AV429" s="14" t="s">
        <v>84</v>
      </c>
      <c r="AW429" s="14" t="s">
        <v>32</v>
      </c>
      <c r="AX429" s="14" t="s">
        <v>75</v>
      </c>
      <c r="AY429" s="262" t="s">
        <v>194</v>
      </c>
    </row>
    <row r="430" s="14" customFormat="1">
      <c r="A430" s="14"/>
      <c r="B430" s="252"/>
      <c r="C430" s="253"/>
      <c r="D430" s="243" t="s">
        <v>203</v>
      </c>
      <c r="E430" s="254" t="s">
        <v>1</v>
      </c>
      <c r="F430" s="255" t="s">
        <v>539</v>
      </c>
      <c r="G430" s="253"/>
      <c r="H430" s="256">
        <v>1.8</v>
      </c>
      <c r="I430" s="257"/>
      <c r="J430" s="253"/>
      <c r="K430" s="253"/>
      <c r="L430" s="258"/>
      <c r="M430" s="259"/>
      <c r="N430" s="260"/>
      <c r="O430" s="260"/>
      <c r="P430" s="260"/>
      <c r="Q430" s="260"/>
      <c r="R430" s="260"/>
      <c r="S430" s="260"/>
      <c r="T430" s="261"/>
      <c r="U430" s="14"/>
      <c r="V430" s="14"/>
      <c r="W430" s="14"/>
      <c r="X430" s="14"/>
      <c r="Y430" s="14"/>
      <c r="Z430" s="14"/>
      <c r="AA430" s="14"/>
      <c r="AB430" s="14"/>
      <c r="AC430" s="14"/>
      <c r="AD430" s="14"/>
      <c r="AE430" s="14"/>
      <c r="AT430" s="262" t="s">
        <v>203</v>
      </c>
      <c r="AU430" s="262" t="s">
        <v>84</v>
      </c>
      <c r="AV430" s="14" t="s">
        <v>84</v>
      </c>
      <c r="AW430" s="14" t="s">
        <v>32</v>
      </c>
      <c r="AX430" s="14" t="s">
        <v>75</v>
      </c>
      <c r="AY430" s="262" t="s">
        <v>194</v>
      </c>
    </row>
    <row r="431" s="14" customFormat="1">
      <c r="A431" s="14"/>
      <c r="B431" s="252"/>
      <c r="C431" s="253"/>
      <c r="D431" s="243" t="s">
        <v>203</v>
      </c>
      <c r="E431" s="254" t="s">
        <v>1</v>
      </c>
      <c r="F431" s="255" t="s">
        <v>540</v>
      </c>
      <c r="G431" s="253"/>
      <c r="H431" s="256">
        <v>2.2999999999999998</v>
      </c>
      <c r="I431" s="257"/>
      <c r="J431" s="253"/>
      <c r="K431" s="253"/>
      <c r="L431" s="258"/>
      <c r="M431" s="259"/>
      <c r="N431" s="260"/>
      <c r="O431" s="260"/>
      <c r="P431" s="260"/>
      <c r="Q431" s="260"/>
      <c r="R431" s="260"/>
      <c r="S431" s="260"/>
      <c r="T431" s="261"/>
      <c r="U431" s="14"/>
      <c r="V431" s="14"/>
      <c r="W431" s="14"/>
      <c r="X431" s="14"/>
      <c r="Y431" s="14"/>
      <c r="Z431" s="14"/>
      <c r="AA431" s="14"/>
      <c r="AB431" s="14"/>
      <c r="AC431" s="14"/>
      <c r="AD431" s="14"/>
      <c r="AE431" s="14"/>
      <c r="AT431" s="262" t="s">
        <v>203</v>
      </c>
      <c r="AU431" s="262" t="s">
        <v>84</v>
      </c>
      <c r="AV431" s="14" t="s">
        <v>84</v>
      </c>
      <c r="AW431" s="14" t="s">
        <v>32</v>
      </c>
      <c r="AX431" s="14" t="s">
        <v>75</v>
      </c>
      <c r="AY431" s="262" t="s">
        <v>194</v>
      </c>
    </row>
    <row r="432" s="14" customFormat="1">
      <c r="A432" s="14"/>
      <c r="B432" s="252"/>
      <c r="C432" s="253"/>
      <c r="D432" s="243" t="s">
        <v>203</v>
      </c>
      <c r="E432" s="254" t="s">
        <v>1</v>
      </c>
      <c r="F432" s="255" t="s">
        <v>541</v>
      </c>
      <c r="G432" s="253"/>
      <c r="H432" s="256">
        <v>2.0699999999999998</v>
      </c>
      <c r="I432" s="257"/>
      <c r="J432" s="253"/>
      <c r="K432" s="253"/>
      <c r="L432" s="258"/>
      <c r="M432" s="259"/>
      <c r="N432" s="260"/>
      <c r="O432" s="260"/>
      <c r="P432" s="260"/>
      <c r="Q432" s="260"/>
      <c r="R432" s="260"/>
      <c r="S432" s="260"/>
      <c r="T432" s="261"/>
      <c r="U432" s="14"/>
      <c r="V432" s="14"/>
      <c r="W432" s="14"/>
      <c r="X432" s="14"/>
      <c r="Y432" s="14"/>
      <c r="Z432" s="14"/>
      <c r="AA432" s="14"/>
      <c r="AB432" s="14"/>
      <c r="AC432" s="14"/>
      <c r="AD432" s="14"/>
      <c r="AE432" s="14"/>
      <c r="AT432" s="262" t="s">
        <v>203</v>
      </c>
      <c r="AU432" s="262" t="s">
        <v>84</v>
      </c>
      <c r="AV432" s="14" t="s">
        <v>84</v>
      </c>
      <c r="AW432" s="14" t="s">
        <v>32</v>
      </c>
      <c r="AX432" s="14" t="s">
        <v>75</v>
      </c>
      <c r="AY432" s="262" t="s">
        <v>194</v>
      </c>
    </row>
    <row r="433" s="16" customFormat="1">
      <c r="A433" s="16"/>
      <c r="B433" s="274"/>
      <c r="C433" s="275"/>
      <c r="D433" s="243" t="s">
        <v>203</v>
      </c>
      <c r="E433" s="276" t="s">
        <v>1</v>
      </c>
      <c r="F433" s="277" t="s">
        <v>214</v>
      </c>
      <c r="G433" s="275"/>
      <c r="H433" s="278">
        <v>8.2400000000000002</v>
      </c>
      <c r="I433" s="279"/>
      <c r="J433" s="275"/>
      <c r="K433" s="275"/>
      <c r="L433" s="280"/>
      <c r="M433" s="281"/>
      <c r="N433" s="282"/>
      <c r="O433" s="282"/>
      <c r="P433" s="282"/>
      <c r="Q433" s="282"/>
      <c r="R433" s="282"/>
      <c r="S433" s="282"/>
      <c r="T433" s="283"/>
      <c r="U433" s="16"/>
      <c r="V433" s="16"/>
      <c r="W433" s="16"/>
      <c r="X433" s="16"/>
      <c r="Y433" s="16"/>
      <c r="Z433" s="16"/>
      <c r="AA433" s="16"/>
      <c r="AB433" s="16"/>
      <c r="AC433" s="16"/>
      <c r="AD433" s="16"/>
      <c r="AE433" s="16"/>
      <c r="AT433" s="284" t="s">
        <v>203</v>
      </c>
      <c r="AU433" s="284" t="s">
        <v>84</v>
      </c>
      <c r="AV433" s="16" t="s">
        <v>201</v>
      </c>
      <c r="AW433" s="16" t="s">
        <v>32</v>
      </c>
      <c r="AX433" s="16" t="s">
        <v>82</v>
      </c>
      <c r="AY433" s="284" t="s">
        <v>194</v>
      </c>
    </row>
    <row r="434" s="2" customFormat="1" ht="24.15" customHeight="1">
      <c r="A434" s="39"/>
      <c r="B434" s="40"/>
      <c r="C434" s="228" t="s">
        <v>542</v>
      </c>
      <c r="D434" s="228" t="s">
        <v>196</v>
      </c>
      <c r="E434" s="229" t="s">
        <v>543</v>
      </c>
      <c r="F434" s="230" t="s">
        <v>544</v>
      </c>
      <c r="G434" s="231" t="s">
        <v>199</v>
      </c>
      <c r="H434" s="232">
        <v>1.966</v>
      </c>
      <c r="I434" s="233"/>
      <c r="J434" s="234">
        <f>ROUND(I434*H434,2)</f>
        <v>0</v>
      </c>
      <c r="K434" s="230" t="s">
        <v>200</v>
      </c>
      <c r="L434" s="45"/>
      <c r="M434" s="235" t="s">
        <v>1</v>
      </c>
      <c r="N434" s="236" t="s">
        <v>40</v>
      </c>
      <c r="O434" s="92"/>
      <c r="P434" s="237">
        <f>O434*H434</f>
        <v>0</v>
      </c>
      <c r="Q434" s="237">
        <v>0</v>
      </c>
      <c r="R434" s="237">
        <f>Q434*H434</f>
        <v>0</v>
      </c>
      <c r="S434" s="237">
        <v>1.8</v>
      </c>
      <c r="T434" s="238">
        <f>S434*H434</f>
        <v>3.5388000000000002</v>
      </c>
      <c r="U434" s="39"/>
      <c r="V434" s="39"/>
      <c r="W434" s="39"/>
      <c r="X434" s="39"/>
      <c r="Y434" s="39"/>
      <c r="Z434" s="39"/>
      <c r="AA434" s="39"/>
      <c r="AB434" s="39"/>
      <c r="AC434" s="39"/>
      <c r="AD434" s="39"/>
      <c r="AE434" s="39"/>
      <c r="AR434" s="239" t="s">
        <v>201</v>
      </c>
      <c r="AT434" s="239" t="s">
        <v>196</v>
      </c>
      <c r="AU434" s="239" t="s">
        <v>84</v>
      </c>
      <c r="AY434" s="18" t="s">
        <v>194</v>
      </c>
      <c r="BE434" s="240">
        <f>IF(N434="základní",J434,0)</f>
        <v>0</v>
      </c>
      <c r="BF434" s="240">
        <f>IF(N434="snížená",J434,0)</f>
        <v>0</v>
      </c>
      <c r="BG434" s="240">
        <f>IF(N434="zákl. přenesená",J434,0)</f>
        <v>0</v>
      </c>
      <c r="BH434" s="240">
        <f>IF(N434="sníž. přenesená",J434,0)</f>
        <v>0</v>
      </c>
      <c r="BI434" s="240">
        <f>IF(N434="nulová",J434,0)</f>
        <v>0</v>
      </c>
      <c r="BJ434" s="18" t="s">
        <v>82</v>
      </c>
      <c r="BK434" s="240">
        <f>ROUND(I434*H434,2)</f>
        <v>0</v>
      </c>
      <c r="BL434" s="18" t="s">
        <v>201</v>
      </c>
      <c r="BM434" s="239" t="s">
        <v>545</v>
      </c>
    </row>
    <row r="435" s="14" customFormat="1">
      <c r="A435" s="14"/>
      <c r="B435" s="252"/>
      <c r="C435" s="253"/>
      <c r="D435" s="243" t="s">
        <v>203</v>
      </c>
      <c r="E435" s="254" t="s">
        <v>1</v>
      </c>
      <c r="F435" s="255" t="s">
        <v>546</v>
      </c>
      <c r="G435" s="253"/>
      <c r="H435" s="256">
        <v>0.57499999999999996</v>
      </c>
      <c r="I435" s="257"/>
      <c r="J435" s="253"/>
      <c r="K435" s="253"/>
      <c r="L435" s="258"/>
      <c r="M435" s="259"/>
      <c r="N435" s="260"/>
      <c r="O435" s="260"/>
      <c r="P435" s="260"/>
      <c r="Q435" s="260"/>
      <c r="R435" s="260"/>
      <c r="S435" s="260"/>
      <c r="T435" s="261"/>
      <c r="U435" s="14"/>
      <c r="V435" s="14"/>
      <c r="W435" s="14"/>
      <c r="X435" s="14"/>
      <c r="Y435" s="14"/>
      <c r="Z435" s="14"/>
      <c r="AA435" s="14"/>
      <c r="AB435" s="14"/>
      <c r="AC435" s="14"/>
      <c r="AD435" s="14"/>
      <c r="AE435" s="14"/>
      <c r="AT435" s="262" t="s">
        <v>203</v>
      </c>
      <c r="AU435" s="262" t="s">
        <v>84</v>
      </c>
      <c r="AV435" s="14" t="s">
        <v>84</v>
      </c>
      <c r="AW435" s="14" t="s">
        <v>32</v>
      </c>
      <c r="AX435" s="14" t="s">
        <v>75</v>
      </c>
      <c r="AY435" s="262" t="s">
        <v>194</v>
      </c>
    </row>
    <row r="436" s="14" customFormat="1">
      <c r="A436" s="14"/>
      <c r="B436" s="252"/>
      <c r="C436" s="253"/>
      <c r="D436" s="243" t="s">
        <v>203</v>
      </c>
      <c r="E436" s="254" t="s">
        <v>1</v>
      </c>
      <c r="F436" s="255" t="s">
        <v>547</v>
      </c>
      <c r="G436" s="253"/>
      <c r="H436" s="256">
        <v>1.391</v>
      </c>
      <c r="I436" s="257"/>
      <c r="J436" s="253"/>
      <c r="K436" s="253"/>
      <c r="L436" s="258"/>
      <c r="M436" s="259"/>
      <c r="N436" s="260"/>
      <c r="O436" s="260"/>
      <c r="P436" s="260"/>
      <c r="Q436" s="260"/>
      <c r="R436" s="260"/>
      <c r="S436" s="260"/>
      <c r="T436" s="261"/>
      <c r="U436" s="14"/>
      <c r="V436" s="14"/>
      <c r="W436" s="14"/>
      <c r="X436" s="14"/>
      <c r="Y436" s="14"/>
      <c r="Z436" s="14"/>
      <c r="AA436" s="14"/>
      <c r="AB436" s="14"/>
      <c r="AC436" s="14"/>
      <c r="AD436" s="14"/>
      <c r="AE436" s="14"/>
      <c r="AT436" s="262" t="s">
        <v>203</v>
      </c>
      <c r="AU436" s="262" t="s">
        <v>84</v>
      </c>
      <c r="AV436" s="14" t="s">
        <v>84</v>
      </c>
      <c r="AW436" s="14" t="s">
        <v>32</v>
      </c>
      <c r="AX436" s="14" t="s">
        <v>75</v>
      </c>
      <c r="AY436" s="262" t="s">
        <v>194</v>
      </c>
    </row>
    <row r="437" s="16" customFormat="1">
      <c r="A437" s="16"/>
      <c r="B437" s="274"/>
      <c r="C437" s="275"/>
      <c r="D437" s="243" t="s">
        <v>203</v>
      </c>
      <c r="E437" s="276" t="s">
        <v>1</v>
      </c>
      <c r="F437" s="277" t="s">
        <v>214</v>
      </c>
      <c r="G437" s="275"/>
      <c r="H437" s="278">
        <v>1.966</v>
      </c>
      <c r="I437" s="279"/>
      <c r="J437" s="275"/>
      <c r="K437" s="275"/>
      <c r="L437" s="280"/>
      <c r="M437" s="281"/>
      <c r="N437" s="282"/>
      <c r="O437" s="282"/>
      <c r="P437" s="282"/>
      <c r="Q437" s="282"/>
      <c r="R437" s="282"/>
      <c r="S437" s="282"/>
      <c r="T437" s="283"/>
      <c r="U437" s="16"/>
      <c r="V437" s="16"/>
      <c r="W437" s="16"/>
      <c r="X437" s="16"/>
      <c r="Y437" s="16"/>
      <c r="Z437" s="16"/>
      <c r="AA437" s="16"/>
      <c r="AB437" s="16"/>
      <c r="AC437" s="16"/>
      <c r="AD437" s="16"/>
      <c r="AE437" s="16"/>
      <c r="AT437" s="284" t="s">
        <v>203</v>
      </c>
      <c r="AU437" s="284" t="s">
        <v>84</v>
      </c>
      <c r="AV437" s="16" t="s">
        <v>201</v>
      </c>
      <c r="AW437" s="16" t="s">
        <v>32</v>
      </c>
      <c r="AX437" s="16" t="s">
        <v>82</v>
      </c>
      <c r="AY437" s="284" t="s">
        <v>194</v>
      </c>
    </row>
    <row r="438" s="2" customFormat="1" ht="24.15" customHeight="1">
      <c r="A438" s="39"/>
      <c r="B438" s="40"/>
      <c r="C438" s="228" t="s">
        <v>548</v>
      </c>
      <c r="D438" s="228" t="s">
        <v>196</v>
      </c>
      <c r="E438" s="229" t="s">
        <v>549</v>
      </c>
      <c r="F438" s="230" t="s">
        <v>550</v>
      </c>
      <c r="G438" s="231" t="s">
        <v>259</v>
      </c>
      <c r="H438" s="232">
        <v>4</v>
      </c>
      <c r="I438" s="233"/>
      <c r="J438" s="234">
        <f>ROUND(I438*H438,2)</f>
        <v>0</v>
      </c>
      <c r="K438" s="230" t="s">
        <v>200</v>
      </c>
      <c r="L438" s="45"/>
      <c r="M438" s="235" t="s">
        <v>1</v>
      </c>
      <c r="N438" s="236" t="s">
        <v>40</v>
      </c>
      <c r="O438" s="92"/>
      <c r="P438" s="237">
        <f>O438*H438</f>
        <v>0</v>
      </c>
      <c r="Q438" s="237">
        <v>0</v>
      </c>
      <c r="R438" s="237">
        <f>Q438*H438</f>
        <v>0</v>
      </c>
      <c r="S438" s="237">
        <v>0.088999999999999996</v>
      </c>
      <c r="T438" s="238">
        <f>S438*H438</f>
        <v>0.35599999999999998</v>
      </c>
      <c r="U438" s="39"/>
      <c r="V438" s="39"/>
      <c r="W438" s="39"/>
      <c r="X438" s="39"/>
      <c r="Y438" s="39"/>
      <c r="Z438" s="39"/>
      <c r="AA438" s="39"/>
      <c r="AB438" s="39"/>
      <c r="AC438" s="39"/>
      <c r="AD438" s="39"/>
      <c r="AE438" s="39"/>
      <c r="AR438" s="239" t="s">
        <v>201</v>
      </c>
      <c r="AT438" s="239" t="s">
        <v>196</v>
      </c>
      <c r="AU438" s="239" t="s">
        <v>84</v>
      </c>
      <c r="AY438" s="18" t="s">
        <v>194</v>
      </c>
      <c r="BE438" s="240">
        <f>IF(N438="základní",J438,0)</f>
        <v>0</v>
      </c>
      <c r="BF438" s="240">
        <f>IF(N438="snížená",J438,0)</f>
        <v>0</v>
      </c>
      <c r="BG438" s="240">
        <f>IF(N438="zákl. přenesená",J438,0)</f>
        <v>0</v>
      </c>
      <c r="BH438" s="240">
        <f>IF(N438="sníž. přenesená",J438,0)</f>
        <v>0</v>
      </c>
      <c r="BI438" s="240">
        <f>IF(N438="nulová",J438,0)</f>
        <v>0</v>
      </c>
      <c r="BJ438" s="18" t="s">
        <v>82</v>
      </c>
      <c r="BK438" s="240">
        <f>ROUND(I438*H438,2)</f>
        <v>0</v>
      </c>
      <c r="BL438" s="18" t="s">
        <v>201</v>
      </c>
      <c r="BM438" s="239" t="s">
        <v>551</v>
      </c>
    </row>
    <row r="439" s="14" customFormat="1">
      <c r="A439" s="14"/>
      <c r="B439" s="252"/>
      <c r="C439" s="253"/>
      <c r="D439" s="243" t="s">
        <v>203</v>
      </c>
      <c r="E439" s="254" t="s">
        <v>1</v>
      </c>
      <c r="F439" s="255" t="s">
        <v>552</v>
      </c>
      <c r="G439" s="253"/>
      <c r="H439" s="256">
        <v>4</v>
      </c>
      <c r="I439" s="257"/>
      <c r="J439" s="253"/>
      <c r="K439" s="253"/>
      <c r="L439" s="258"/>
      <c r="M439" s="259"/>
      <c r="N439" s="260"/>
      <c r="O439" s="260"/>
      <c r="P439" s="260"/>
      <c r="Q439" s="260"/>
      <c r="R439" s="260"/>
      <c r="S439" s="260"/>
      <c r="T439" s="261"/>
      <c r="U439" s="14"/>
      <c r="V439" s="14"/>
      <c r="W439" s="14"/>
      <c r="X439" s="14"/>
      <c r="Y439" s="14"/>
      <c r="Z439" s="14"/>
      <c r="AA439" s="14"/>
      <c r="AB439" s="14"/>
      <c r="AC439" s="14"/>
      <c r="AD439" s="14"/>
      <c r="AE439" s="14"/>
      <c r="AT439" s="262" t="s">
        <v>203</v>
      </c>
      <c r="AU439" s="262" t="s">
        <v>84</v>
      </c>
      <c r="AV439" s="14" t="s">
        <v>84</v>
      </c>
      <c r="AW439" s="14" t="s">
        <v>32</v>
      </c>
      <c r="AX439" s="14" t="s">
        <v>75</v>
      </c>
      <c r="AY439" s="262" t="s">
        <v>194</v>
      </c>
    </row>
    <row r="440" s="16" customFormat="1">
      <c r="A440" s="16"/>
      <c r="B440" s="274"/>
      <c r="C440" s="275"/>
      <c r="D440" s="243" t="s">
        <v>203</v>
      </c>
      <c r="E440" s="276" t="s">
        <v>1</v>
      </c>
      <c r="F440" s="277" t="s">
        <v>214</v>
      </c>
      <c r="G440" s="275"/>
      <c r="H440" s="278">
        <v>4</v>
      </c>
      <c r="I440" s="279"/>
      <c r="J440" s="275"/>
      <c r="K440" s="275"/>
      <c r="L440" s="280"/>
      <c r="M440" s="281"/>
      <c r="N440" s="282"/>
      <c r="O440" s="282"/>
      <c r="P440" s="282"/>
      <c r="Q440" s="282"/>
      <c r="R440" s="282"/>
      <c r="S440" s="282"/>
      <c r="T440" s="283"/>
      <c r="U440" s="16"/>
      <c r="V440" s="16"/>
      <c r="W440" s="16"/>
      <c r="X440" s="16"/>
      <c r="Y440" s="16"/>
      <c r="Z440" s="16"/>
      <c r="AA440" s="16"/>
      <c r="AB440" s="16"/>
      <c r="AC440" s="16"/>
      <c r="AD440" s="16"/>
      <c r="AE440" s="16"/>
      <c r="AT440" s="284" t="s">
        <v>203</v>
      </c>
      <c r="AU440" s="284" t="s">
        <v>84</v>
      </c>
      <c r="AV440" s="16" t="s">
        <v>201</v>
      </c>
      <c r="AW440" s="16" t="s">
        <v>32</v>
      </c>
      <c r="AX440" s="16" t="s">
        <v>82</v>
      </c>
      <c r="AY440" s="284" t="s">
        <v>194</v>
      </c>
    </row>
    <row r="441" s="2" customFormat="1" ht="33" customHeight="1">
      <c r="A441" s="39"/>
      <c r="B441" s="40"/>
      <c r="C441" s="228" t="s">
        <v>553</v>
      </c>
      <c r="D441" s="228" t="s">
        <v>196</v>
      </c>
      <c r="E441" s="229" t="s">
        <v>554</v>
      </c>
      <c r="F441" s="230" t="s">
        <v>555</v>
      </c>
      <c r="G441" s="231" t="s">
        <v>301</v>
      </c>
      <c r="H441" s="232">
        <v>11.1</v>
      </c>
      <c r="I441" s="233"/>
      <c r="J441" s="234">
        <f>ROUND(I441*H441,2)</f>
        <v>0</v>
      </c>
      <c r="K441" s="230" t="s">
        <v>200</v>
      </c>
      <c r="L441" s="45"/>
      <c r="M441" s="235" t="s">
        <v>1</v>
      </c>
      <c r="N441" s="236" t="s">
        <v>40</v>
      </c>
      <c r="O441" s="92"/>
      <c r="P441" s="237">
        <f>O441*H441</f>
        <v>0</v>
      </c>
      <c r="Q441" s="237">
        <v>0</v>
      </c>
      <c r="R441" s="237">
        <f>Q441*H441</f>
        <v>0</v>
      </c>
      <c r="S441" s="237">
        <v>0.027</v>
      </c>
      <c r="T441" s="238">
        <f>S441*H441</f>
        <v>0.29969999999999997</v>
      </c>
      <c r="U441" s="39"/>
      <c r="V441" s="39"/>
      <c r="W441" s="39"/>
      <c r="X441" s="39"/>
      <c r="Y441" s="39"/>
      <c r="Z441" s="39"/>
      <c r="AA441" s="39"/>
      <c r="AB441" s="39"/>
      <c r="AC441" s="39"/>
      <c r="AD441" s="39"/>
      <c r="AE441" s="39"/>
      <c r="AR441" s="239" t="s">
        <v>201</v>
      </c>
      <c r="AT441" s="239" t="s">
        <v>196</v>
      </c>
      <c r="AU441" s="239" t="s">
        <v>84</v>
      </c>
      <c r="AY441" s="18" t="s">
        <v>194</v>
      </c>
      <c r="BE441" s="240">
        <f>IF(N441="základní",J441,0)</f>
        <v>0</v>
      </c>
      <c r="BF441" s="240">
        <f>IF(N441="snížená",J441,0)</f>
        <v>0</v>
      </c>
      <c r="BG441" s="240">
        <f>IF(N441="zákl. přenesená",J441,0)</f>
        <v>0</v>
      </c>
      <c r="BH441" s="240">
        <f>IF(N441="sníž. přenesená",J441,0)</f>
        <v>0</v>
      </c>
      <c r="BI441" s="240">
        <f>IF(N441="nulová",J441,0)</f>
        <v>0</v>
      </c>
      <c r="BJ441" s="18" t="s">
        <v>82</v>
      </c>
      <c r="BK441" s="240">
        <f>ROUND(I441*H441,2)</f>
        <v>0</v>
      </c>
      <c r="BL441" s="18" t="s">
        <v>201</v>
      </c>
      <c r="BM441" s="239" t="s">
        <v>556</v>
      </c>
    </row>
    <row r="442" s="13" customFormat="1">
      <c r="A442" s="13"/>
      <c r="B442" s="241"/>
      <c r="C442" s="242"/>
      <c r="D442" s="243" t="s">
        <v>203</v>
      </c>
      <c r="E442" s="244" t="s">
        <v>1</v>
      </c>
      <c r="F442" s="245" t="s">
        <v>204</v>
      </c>
      <c r="G442" s="242"/>
      <c r="H442" s="244" t="s">
        <v>1</v>
      </c>
      <c r="I442" s="246"/>
      <c r="J442" s="242"/>
      <c r="K442" s="242"/>
      <c r="L442" s="247"/>
      <c r="M442" s="248"/>
      <c r="N442" s="249"/>
      <c r="O442" s="249"/>
      <c r="P442" s="249"/>
      <c r="Q442" s="249"/>
      <c r="R442" s="249"/>
      <c r="S442" s="249"/>
      <c r="T442" s="250"/>
      <c r="U442" s="13"/>
      <c r="V442" s="13"/>
      <c r="W442" s="13"/>
      <c r="X442" s="13"/>
      <c r="Y442" s="13"/>
      <c r="Z442" s="13"/>
      <c r="AA442" s="13"/>
      <c r="AB442" s="13"/>
      <c r="AC442" s="13"/>
      <c r="AD442" s="13"/>
      <c r="AE442" s="13"/>
      <c r="AT442" s="251" t="s">
        <v>203</v>
      </c>
      <c r="AU442" s="251" t="s">
        <v>84</v>
      </c>
      <c r="AV442" s="13" t="s">
        <v>82</v>
      </c>
      <c r="AW442" s="13" t="s">
        <v>32</v>
      </c>
      <c r="AX442" s="13" t="s">
        <v>75</v>
      </c>
      <c r="AY442" s="251" t="s">
        <v>194</v>
      </c>
    </row>
    <row r="443" s="14" customFormat="1">
      <c r="A443" s="14"/>
      <c r="B443" s="252"/>
      <c r="C443" s="253"/>
      <c r="D443" s="243" t="s">
        <v>203</v>
      </c>
      <c r="E443" s="254" t="s">
        <v>1</v>
      </c>
      <c r="F443" s="255" t="s">
        <v>557</v>
      </c>
      <c r="G443" s="253"/>
      <c r="H443" s="256">
        <v>1.25</v>
      </c>
      <c r="I443" s="257"/>
      <c r="J443" s="253"/>
      <c r="K443" s="253"/>
      <c r="L443" s="258"/>
      <c r="M443" s="259"/>
      <c r="N443" s="260"/>
      <c r="O443" s="260"/>
      <c r="P443" s="260"/>
      <c r="Q443" s="260"/>
      <c r="R443" s="260"/>
      <c r="S443" s="260"/>
      <c r="T443" s="261"/>
      <c r="U443" s="14"/>
      <c r="V443" s="14"/>
      <c r="W443" s="14"/>
      <c r="X443" s="14"/>
      <c r="Y443" s="14"/>
      <c r="Z443" s="14"/>
      <c r="AA443" s="14"/>
      <c r="AB443" s="14"/>
      <c r="AC443" s="14"/>
      <c r="AD443" s="14"/>
      <c r="AE443" s="14"/>
      <c r="AT443" s="262" t="s">
        <v>203</v>
      </c>
      <c r="AU443" s="262" t="s">
        <v>84</v>
      </c>
      <c r="AV443" s="14" t="s">
        <v>84</v>
      </c>
      <c r="AW443" s="14" t="s">
        <v>32</v>
      </c>
      <c r="AX443" s="14" t="s">
        <v>75</v>
      </c>
      <c r="AY443" s="262" t="s">
        <v>194</v>
      </c>
    </row>
    <row r="444" s="14" customFormat="1">
      <c r="A444" s="14"/>
      <c r="B444" s="252"/>
      <c r="C444" s="253"/>
      <c r="D444" s="243" t="s">
        <v>203</v>
      </c>
      <c r="E444" s="254" t="s">
        <v>1</v>
      </c>
      <c r="F444" s="255" t="s">
        <v>558</v>
      </c>
      <c r="G444" s="253"/>
      <c r="H444" s="256">
        <v>2.6000000000000001</v>
      </c>
      <c r="I444" s="257"/>
      <c r="J444" s="253"/>
      <c r="K444" s="253"/>
      <c r="L444" s="258"/>
      <c r="M444" s="259"/>
      <c r="N444" s="260"/>
      <c r="O444" s="260"/>
      <c r="P444" s="260"/>
      <c r="Q444" s="260"/>
      <c r="R444" s="260"/>
      <c r="S444" s="260"/>
      <c r="T444" s="261"/>
      <c r="U444" s="14"/>
      <c r="V444" s="14"/>
      <c r="W444" s="14"/>
      <c r="X444" s="14"/>
      <c r="Y444" s="14"/>
      <c r="Z444" s="14"/>
      <c r="AA444" s="14"/>
      <c r="AB444" s="14"/>
      <c r="AC444" s="14"/>
      <c r="AD444" s="14"/>
      <c r="AE444" s="14"/>
      <c r="AT444" s="262" t="s">
        <v>203</v>
      </c>
      <c r="AU444" s="262" t="s">
        <v>84</v>
      </c>
      <c r="AV444" s="14" t="s">
        <v>84</v>
      </c>
      <c r="AW444" s="14" t="s">
        <v>32</v>
      </c>
      <c r="AX444" s="14" t="s">
        <v>75</v>
      </c>
      <c r="AY444" s="262" t="s">
        <v>194</v>
      </c>
    </row>
    <row r="445" s="14" customFormat="1">
      <c r="A445" s="14"/>
      <c r="B445" s="252"/>
      <c r="C445" s="253"/>
      <c r="D445" s="243" t="s">
        <v>203</v>
      </c>
      <c r="E445" s="254" t="s">
        <v>1</v>
      </c>
      <c r="F445" s="255" t="s">
        <v>559</v>
      </c>
      <c r="G445" s="253"/>
      <c r="H445" s="256">
        <v>6</v>
      </c>
      <c r="I445" s="257"/>
      <c r="J445" s="253"/>
      <c r="K445" s="253"/>
      <c r="L445" s="258"/>
      <c r="M445" s="259"/>
      <c r="N445" s="260"/>
      <c r="O445" s="260"/>
      <c r="P445" s="260"/>
      <c r="Q445" s="260"/>
      <c r="R445" s="260"/>
      <c r="S445" s="260"/>
      <c r="T445" s="261"/>
      <c r="U445" s="14"/>
      <c r="V445" s="14"/>
      <c r="W445" s="14"/>
      <c r="X445" s="14"/>
      <c r="Y445" s="14"/>
      <c r="Z445" s="14"/>
      <c r="AA445" s="14"/>
      <c r="AB445" s="14"/>
      <c r="AC445" s="14"/>
      <c r="AD445" s="14"/>
      <c r="AE445" s="14"/>
      <c r="AT445" s="262" t="s">
        <v>203</v>
      </c>
      <c r="AU445" s="262" t="s">
        <v>84</v>
      </c>
      <c r="AV445" s="14" t="s">
        <v>84</v>
      </c>
      <c r="AW445" s="14" t="s">
        <v>32</v>
      </c>
      <c r="AX445" s="14" t="s">
        <v>75</v>
      </c>
      <c r="AY445" s="262" t="s">
        <v>194</v>
      </c>
    </row>
    <row r="446" s="14" customFormat="1">
      <c r="A446" s="14"/>
      <c r="B446" s="252"/>
      <c r="C446" s="253"/>
      <c r="D446" s="243" t="s">
        <v>203</v>
      </c>
      <c r="E446" s="254" t="s">
        <v>1</v>
      </c>
      <c r="F446" s="255" t="s">
        <v>560</v>
      </c>
      <c r="G446" s="253"/>
      <c r="H446" s="256">
        <v>1.25</v>
      </c>
      <c r="I446" s="257"/>
      <c r="J446" s="253"/>
      <c r="K446" s="253"/>
      <c r="L446" s="258"/>
      <c r="M446" s="259"/>
      <c r="N446" s="260"/>
      <c r="O446" s="260"/>
      <c r="P446" s="260"/>
      <c r="Q446" s="260"/>
      <c r="R446" s="260"/>
      <c r="S446" s="260"/>
      <c r="T446" s="261"/>
      <c r="U446" s="14"/>
      <c r="V446" s="14"/>
      <c r="W446" s="14"/>
      <c r="X446" s="14"/>
      <c r="Y446" s="14"/>
      <c r="Z446" s="14"/>
      <c r="AA446" s="14"/>
      <c r="AB446" s="14"/>
      <c r="AC446" s="14"/>
      <c r="AD446" s="14"/>
      <c r="AE446" s="14"/>
      <c r="AT446" s="262" t="s">
        <v>203</v>
      </c>
      <c r="AU446" s="262" t="s">
        <v>84</v>
      </c>
      <c r="AV446" s="14" t="s">
        <v>84</v>
      </c>
      <c r="AW446" s="14" t="s">
        <v>32</v>
      </c>
      <c r="AX446" s="14" t="s">
        <v>75</v>
      </c>
      <c r="AY446" s="262" t="s">
        <v>194</v>
      </c>
    </row>
    <row r="447" s="16" customFormat="1">
      <c r="A447" s="16"/>
      <c r="B447" s="274"/>
      <c r="C447" s="275"/>
      <c r="D447" s="243" t="s">
        <v>203</v>
      </c>
      <c r="E447" s="276" t="s">
        <v>1</v>
      </c>
      <c r="F447" s="277" t="s">
        <v>214</v>
      </c>
      <c r="G447" s="275"/>
      <c r="H447" s="278">
        <v>11.1</v>
      </c>
      <c r="I447" s="279"/>
      <c r="J447" s="275"/>
      <c r="K447" s="275"/>
      <c r="L447" s="280"/>
      <c r="M447" s="281"/>
      <c r="N447" s="282"/>
      <c r="O447" s="282"/>
      <c r="P447" s="282"/>
      <c r="Q447" s="282"/>
      <c r="R447" s="282"/>
      <c r="S447" s="282"/>
      <c r="T447" s="283"/>
      <c r="U447" s="16"/>
      <c r="V447" s="16"/>
      <c r="W447" s="16"/>
      <c r="X447" s="16"/>
      <c r="Y447" s="16"/>
      <c r="Z447" s="16"/>
      <c r="AA447" s="16"/>
      <c r="AB447" s="16"/>
      <c r="AC447" s="16"/>
      <c r="AD447" s="16"/>
      <c r="AE447" s="16"/>
      <c r="AT447" s="284" t="s">
        <v>203</v>
      </c>
      <c r="AU447" s="284" t="s">
        <v>84</v>
      </c>
      <c r="AV447" s="16" t="s">
        <v>201</v>
      </c>
      <c r="AW447" s="16" t="s">
        <v>32</v>
      </c>
      <c r="AX447" s="16" t="s">
        <v>82</v>
      </c>
      <c r="AY447" s="284" t="s">
        <v>194</v>
      </c>
    </row>
    <row r="448" s="2" customFormat="1" ht="33" customHeight="1">
      <c r="A448" s="39"/>
      <c r="B448" s="40"/>
      <c r="C448" s="228" t="s">
        <v>561</v>
      </c>
      <c r="D448" s="228" t="s">
        <v>196</v>
      </c>
      <c r="E448" s="229" t="s">
        <v>562</v>
      </c>
      <c r="F448" s="230" t="s">
        <v>563</v>
      </c>
      <c r="G448" s="231" t="s">
        <v>301</v>
      </c>
      <c r="H448" s="232">
        <v>12.75</v>
      </c>
      <c r="I448" s="233"/>
      <c r="J448" s="234">
        <f>ROUND(I448*H448,2)</f>
        <v>0</v>
      </c>
      <c r="K448" s="230" t="s">
        <v>200</v>
      </c>
      <c r="L448" s="45"/>
      <c r="M448" s="235" t="s">
        <v>1</v>
      </c>
      <c r="N448" s="236" t="s">
        <v>40</v>
      </c>
      <c r="O448" s="92"/>
      <c r="P448" s="237">
        <f>O448*H448</f>
        <v>0</v>
      </c>
      <c r="Q448" s="237">
        <v>0</v>
      </c>
      <c r="R448" s="237">
        <f>Q448*H448</f>
        <v>0</v>
      </c>
      <c r="S448" s="237">
        <v>0.042000000000000003</v>
      </c>
      <c r="T448" s="238">
        <f>S448*H448</f>
        <v>0.53550000000000009</v>
      </c>
      <c r="U448" s="39"/>
      <c r="V448" s="39"/>
      <c r="W448" s="39"/>
      <c r="X448" s="39"/>
      <c r="Y448" s="39"/>
      <c r="Z448" s="39"/>
      <c r="AA448" s="39"/>
      <c r="AB448" s="39"/>
      <c r="AC448" s="39"/>
      <c r="AD448" s="39"/>
      <c r="AE448" s="39"/>
      <c r="AR448" s="239" t="s">
        <v>201</v>
      </c>
      <c r="AT448" s="239" t="s">
        <v>196</v>
      </c>
      <c r="AU448" s="239" t="s">
        <v>84</v>
      </c>
      <c r="AY448" s="18" t="s">
        <v>194</v>
      </c>
      <c r="BE448" s="240">
        <f>IF(N448="základní",J448,0)</f>
        <v>0</v>
      </c>
      <c r="BF448" s="240">
        <f>IF(N448="snížená",J448,0)</f>
        <v>0</v>
      </c>
      <c r="BG448" s="240">
        <f>IF(N448="zákl. přenesená",J448,0)</f>
        <v>0</v>
      </c>
      <c r="BH448" s="240">
        <f>IF(N448="sníž. přenesená",J448,0)</f>
        <v>0</v>
      </c>
      <c r="BI448" s="240">
        <f>IF(N448="nulová",J448,0)</f>
        <v>0</v>
      </c>
      <c r="BJ448" s="18" t="s">
        <v>82</v>
      </c>
      <c r="BK448" s="240">
        <f>ROUND(I448*H448,2)</f>
        <v>0</v>
      </c>
      <c r="BL448" s="18" t="s">
        <v>201</v>
      </c>
      <c r="BM448" s="239" t="s">
        <v>564</v>
      </c>
    </row>
    <row r="449" s="13" customFormat="1">
      <c r="A449" s="13"/>
      <c r="B449" s="241"/>
      <c r="C449" s="242"/>
      <c r="D449" s="243" t="s">
        <v>203</v>
      </c>
      <c r="E449" s="244" t="s">
        <v>1</v>
      </c>
      <c r="F449" s="245" t="s">
        <v>254</v>
      </c>
      <c r="G449" s="242"/>
      <c r="H449" s="244" t="s">
        <v>1</v>
      </c>
      <c r="I449" s="246"/>
      <c r="J449" s="242"/>
      <c r="K449" s="242"/>
      <c r="L449" s="247"/>
      <c r="M449" s="248"/>
      <c r="N449" s="249"/>
      <c r="O449" s="249"/>
      <c r="P449" s="249"/>
      <c r="Q449" s="249"/>
      <c r="R449" s="249"/>
      <c r="S449" s="249"/>
      <c r="T449" s="250"/>
      <c r="U449" s="13"/>
      <c r="V449" s="13"/>
      <c r="W449" s="13"/>
      <c r="X449" s="13"/>
      <c r="Y449" s="13"/>
      <c r="Z449" s="13"/>
      <c r="AA449" s="13"/>
      <c r="AB449" s="13"/>
      <c r="AC449" s="13"/>
      <c r="AD449" s="13"/>
      <c r="AE449" s="13"/>
      <c r="AT449" s="251" t="s">
        <v>203</v>
      </c>
      <c r="AU449" s="251" t="s">
        <v>84</v>
      </c>
      <c r="AV449" s="13" t="s">
        <v>82</v>
      </c>
      <c r="AW449" s="13" t="s">
        <v>32</v>
      </c>
      <c r="AX449" s="13" t="s">
        <v>75</v>
      </c>
      <c r="AY449" s="251" t="s">
        <v>194</v>
      </c>
    </row>
    <row r="450" s="14" customFormat="1">
      <c r="A450" s="14"/>
      <c r="B450" s="252"/>
      <c r="C450" s="253"/>
      <c r="D450" s="243" t="s">
        <v>203</v>
      </c>
      <c r="E450" s="254" t="s">
        <v>1</v>
      </c>
      <c r="F450" s="255" t="s">
        <v>565</v>
      </c>
      <c r="G450" s="253"/>
      <c r="H450" s="256">
        <v>3.25</v>
      </c>
      <c r="I450" s="257"/>
      <c r="J450" s="253"/>
      <c r="K450" s="253"/>
      <c r="L450" s="258"/>
      <c r="M450" s="259"/>
      <c r="N450" s="260"/>
      <c r="O450" s="260"/>
      <c r="P450" s="260"/>
      <c r="Q450" s="260"/>
      <c r="R450" s="260"/>
      <c r="S450" s="260"/>
      <c r="T450" s="261"/>
      <c r="U450" s="14"/>
      <c r="V450" s="14"/>
      <c r="W450" s="14"/>
      <c r="X450" s="14"/>
      <c r="Y450" s="14"/>
      <c r="Z450" s="14"/>
      <c r="AA450" s="14"/>
      <c r="AB450" s="14"/>
      <c r="AC450" s="14"/>
      <c r="AD450" s="14"/>
      <c r="AE450" s="14"/>
      <c r="AT450" s="262" t="s">
        <v>203</v>
      </c>
      <c r="AU450" s="262" t="s">
        <v>84</v>
      </c>
      <c r="AV450" s="14" t="s">
        <v>84</v>
      </c>
      <c r="AW450" s="14" t="s">
        <v>32</v>
      </c>
      <c r="AX450" s="14" t="s">
        <v>75</v>
      </c>
      <c r="AY450" s="262" t="s">
        <v>194</v>
      </c>
    </row>
    <row r="451" s="14" customFormat="1">
      <c r="A451" s="14"/>
      <c r="B451" s="252"/>
      <c r="C451" s="253"/>
      <c r="D451" s="243" t="s">
        <v>203</v>
      </c>
      <c r="E451" s="254" t="s">
        <v>1</v>
      </c>
      <c r="F451" s="255" t="s">
        <v>566</v>
      </c>
      <c r="G451" s="253"/>
      <c r="H451" s="256">
        <v>3.5</v>
      </c>
      <c r="I451" s="257"/>
      <c r="J451" s="253"/>
      <c r="K451" s="253"/>
      <c r="L451" s="258"/>
      <c r="M451" s="259"/>
      <c r="N451" s="260"/>
      <c r="O451" s="260"/>
      <c r="P451" s="260"/>
      <c r="Q451" s="260"/>
      <c r="R451" s="260"/>
      <c r="S451" s="260"/>
      <c r="T451" s="261"/>
      <c r="U451" s="14"/>
      <c r="V451" s="14"/>
      <c r="W451" s="14"/>
      <c r="X451" s="14"/>
      <c r="Y451" s="14"/>
      <c r="Z451" s="14"/>
      <c r="AA451" s="14"/>
      <c r="AB451" s="14"/>
      <c r="AC451" s="14"/>
      <c r="AD451" s="14"/>
      <c r="AE451" s="14"/>
      <c r="AT451" s="262" t="s">
        <v>203</v>
      </c>
      <c r="AU451" s="262" t="s">
        <v>84</v>
      </c>
      <c r="AV451" s="14" t="s">
        <v>84</v>
      </c>
      <c r="AW451" s="14" t="s">
        <v>32</v>
      </c>
      <c r="AX451" s="14" t="s">
        <v>75</v>
      </c>
      <c r="AY451" s="262" t="s">
        <v>194</v>
      </c>
    </row>
    <row r="452" s="14" customFormat="1">
      <c r="A452" s="14"/>
      <c r="B452" s="252"/>
      <c r="C452" s="253"/>
      <c r="D452" s="243" t="s">
        <v>203</v>
      </c>
      <c r="E452" s="254" t="s">
        <v>1</v>
      </c>
      <c r="F452" s="255" t="s">
        <v>567</v>
      </c>
      <c r="G452" s="253"/>
      <c r="H452" s="256">
        <v>6</v>
      </c>
      <c r="I452" s="257"/>
      <c r="J452" s="253"/>
      <c r="K452" s="253"/>
      <c r="L452" s="258"/>
      <c r="M452" s="259"/>
      <c r="N452" s="260"/>
      <c r="O452" s="260"/>
      <c r="P452" s="260"/>
      <c r="Q452" s="260"/>
      <c r="R452" s="260"/>
      <c r="S452" s="260"/>
      <c r="T452" s="261"/>
      <c r="U452" s="14"/>
      <c r="V452" s="14"/>
      <c r="W452" s="14"/>
      <c r="X452" s="14"/>
      <c r="Y452" s="14"/>
      <c r="Z452" s="14"/>
      <c r="AA452" s="14"/>
      <c r="AB452" s="14"/>
      <c r="AC452" s="14"/>
      <c r="AD452" s="14"/>
      <c r="AE452" s="14"/>
      <c r="AT452" s="262" t="s">
        <v>203</v>
      </c>
      <c r="AU452" s="262" t="s">
        <v>84</v>
      </c>
      <c r="AV452" s="14" t="s">
        <v>84</v>
      </c>
      <c r="AW452" s="14" t="s">
        <v>32</v>
      </c>
      <c r="AX452" s="14" t="s">
        <v>75</v>
      </c>
      <c r="AY452" s="262" t="s">
        <v>194</v>
      </c>
    </row>
    <row r="453" s="16" customFormat="1">
      <c r="A453" s="16"/>
      <c r="B453" s="274"/>
      <c r="C453" s="275"/>
      <c r="D453" s="243" t="s">
        <v>203</v>
      </c>
      <c r="E453" s="276" t="s">
        <v>1</v>
      </c>
      <c r="F453" s="277" t="s">
        <v>214</v>
      </c>
      <c r="G453" s="275"/>
      <c r="H453" s="278">
        <v>12.75</v>
      </c>
      <c r="I453" s="279"/>
      <c r="J453" s="275"/>
      <c r="K453" s="275"/>
      <c r="L453" s="280"/>
      <c r="M453" s="281"/>
      <c r="N453" s="282"/>
      <c r="O453" s="282"/>
      <c r="P453" s="282"/>
      <c r="Q453" s="282"/>
      <c r="R453" s="282"/>
      <c r="S453" s="282"/>
      <c r="T453" s="283"/>
      <c r="U453" s="16"/>
      <c r="V453" s="16"/>
      <c r="W453" s="16"/>
      <c r="X453" s="16"/>
      <c r="Y453" s="16"/>
      <c r="Z453" s="16"/>
      <c r="AA453" s="16"/>
      <c r="AB453" s="16"/>
      <c r="AC453" s="16"/>
      <c r="AD453" s="16"/>
      <c r="AE453" s="16"/>
      <c r="AT453" s="284" t="s">
        <v>203</v>
      </c>
      <c r="AU453" s="284" t="s">
        <v>84</v>
      </c>
      <c r="AV453" s="16" t="s">
        <v>201</v>
      </c>
      <c r="AW453" s="16" t="s">
        <v>32</v>
      </c>
      <c r="AX453" s="16" t="s">
        <v>82</v>
      </c>
      <c r="AY453" s="284" t="s">
        <v>194</v>
      </c>
    </row>
    <row r="454" s="2" customFormat="1" ht="24.15" customHeight="1">
      <c r="A454" s="39"/>
      <c r="B454" s="40"/>
      <c r="C454" s="228" t="s">
        <v>568</v>
      </c>
      <c r="D454" s="228" t="s">
        <v>196</v>
      </c>
      <c r="E454" s="229" t="s">
        <v>569</v>
      </c>
      <c r="F454" s="230" t="s">
        <v>570</v>
      </c>
      <c r="G454" s="231" t="s">
        <v>301</v>
      </c>
      <c r="H454" s="232">
        <v>398.86500000000001</v>
      </c>
      <c r="I454" s="233"/>
      <c r="J454" s="234">
        <f>ROUND(I454*H454,2)</f>
        <v>0</v>
      </c>
      <c r="K454" s="230" t="s">
        <v>200</v>
      </c>
      <c r="L454" s="45"/>
      <c r="M454" s="235" t="s">
        <v>1</v>
      </c>
      <c r="N454" s="236" t="s">
        <v>40</v>
      </c>
      <c r="O454" s="92"/>
      <c r="P454" s="237">
        <f>O454*H454</f>
        <v>0</v>
      </c>
      <c r="Q454" s="237">
        <v>4.3749999999999996E-06</v>
      </c>
      <c r="R454" s="237">
        <f>Q454*H454</f>
        <v>0.0017450343749999999</v>
      </c>
      <c r="S454" s="237">
        <v>0</v>
      </c>
      <c r="T454" s="238">
        <f>S454*H454</f>
        <v>0</v>
      </c>
      <c r="U454" s="39"/>
      <c r="V454" s="39"/>
      <c r="W454" s="39"/>
      <c r="X454" s="39"/>
      <c r="Y454" s="39"/>
      <c r="Z454" s="39"/>
      <c r="AA454" s="39"/>
      <c r="AB454" s="39"/>
      <c r="AC454" s="39"/>
      <c r="AD454" s="39"/>
      <c r="AE454" s="39"/>
      <c r="AR454" s="239" t="s">
        <v>201</v>
      </c>
      <c r="AT454" s="239" t="s">
        <v>196</v>
      </c>
      <c r="AU454" s="239" t="s">
        <v>84</v>
      </c>
      <c r="AY454" s="18" t="s">
        <v>194</v>
      </c>
      <c r="BE454" s="240">
        <f>IF(N454="základní",J454,0)</f>
        <v>0</v>
      </c>
      <c r="BF454" s="240">
        <f>IF(N454="snížená",J454,0)</f>
        <v>0</v>
      </c>
      <c r="BG454" s="240">
        <f>IF(N454="zákl. přenesená",J454,0)</f>
        <v>0</v>
      </c>
      <c r="BH454" s="240">
        <f>IF(N454="sníž. přenesená",J454,0)</f>
        <v>0</v>
      </c>
      <c r="BI454" s="240">
        <f>IF(N454="nulová",J454,0)</f>
        <v>0</v>
      </c>
      <c r="BJ454" s="18" t="s">
        <v>82</v>
      </c>
      <c r="BK454" s="240">
        <f>ROUND(I454*H454,2)</f>
        <v>0</v>
      </c>
      <c r="BL454" s="18" t="s">
        <v>201</v>
      </c>
      <c r="BM454" s="239" t="s">
        <v>571</v>
      </c>
    </row>
    <row r="455" s="13" customFormat="1">
      <c r="A455" s="13"/>
      <c r="B455" s="241"/>
      <c r="C455" s="242"/>
      <c r="D455" s="243" t="s">
        <v>203</v>
      </c>
      <c r="E455" s="244" t="s">
        <v>1</v>
      </c>
      <c r="F455" s="245" t="s">
        <v>204</v>
      </c>
      <c r="G455" s="242"/>
      <c r="H455" s="244" t="s">
        <v>1</v>
      </c>
      <c r="I455" s="246"/>
      <c r="J455" s="242"/>
      <c r="K455" s="242"/>
      <c r="L455" s="247"/>
      <c r="M455" s="248"/>
      <c r="N455" s="249"/>
      <c r="O455" s="249"/>
      <c r="P455" s="249"/>
      <c r="Q455" s="249"/>
      <c r="R455" s="249"/>
      <c r="S455" s="249"/>
      <c r="T455" s="250"/>
      <c r="U455" s="13"/>
      <c r="V455" s="13"/>
      <c r="W455" s="13"/>
      <c r="X455" s="13"/>
      <c r="Y455" s="13"/>
      <c r="Z455" s="13"/>
      <c r="AA455" s="13"/>
      <c r="AB455" s="13"/>
      <c r="AC455" s="13"/>
      <c r="AD455" s="13"/>
      <c r="AE455" s="13"/>
      <c r="AT455" s="251" t="s">
        <v>203</v>
      </c>
      <c r="AU455" s="251" t="s">
        <v>84</v>
      </c>
      <c r="AV455" s="13" t="s">
        <v>82</v>
      </c>
      <c r="AW455" s="13" t="s">
        <v>32</v>
      </c>
      <c r="AX455" s="13" t="s">
        <v>75</v>
      </c>
      <c r="AY455" s="251" t="s">
        <v>194</v>
      </c>
    </row>
    <row r="456" s="14" customFormat="1">
      <c r="A456" s="14"/>
      <c r="B456" s="252"/>
      <c r="C456" s="253"/>
      <c r="D456" s="243" t="s">
        <v>203</v>
      </c>
      <c r="E456" s="254" t="s">
        <v>1</v>
      </c>
      <c r="F456" s="255" t="s">
        <v>572</v>
      </c>
      <c r="G456" s="253"/>
      <c r="H456" s="256">
        <v>16.600000000000001</v>
      </c>
      <c r="I456" s="257"/>
      <c r="J456" s="253"/>
      <c r="K456" s="253"/>
      <c r="L456" s="258"/>
      <c r="M456" s="259"/>
      <c r="N456" s="260"/>
      <c r="O456" s="260"/>
      <c r="P456" s="260"/>
      <c r="Q456" s="260"/>
      <c r="R456" s="260"/>
      <c r="S456" s="260"/>
      <c r="T456" s="261"/>
      <c r="U456" s="14"/>
      <c r="V456" s="14"/>
      <c r="W456" s="14"/>
      <c r="X456" s="14"/>
      <c r="Y456" s="14"/>
      <c r="Z456" s="14"/>
      <c r="AA456" s="14"/>
      <c r="AB456" s="14"/>
      <c r="AC456" s="14"/>
      <c r="AD456" s="14"/>
      <c r="AE456" s="14"/>
      <c r="AT456" s="262" t="s">
        <v>203</v>
      </c>
      <c r="AU456" s="262" t="s">
        <v>84</v>
      </c>
      <c r="AV456" s="14" t="s">
        <v>84</v>
      </c>
      <c r="AW456" s="14" t="s">
        <v>32</v>
      </c>
      <c r="AX456" s="14" t="s">
        <v>75</v>
      </c>
      <c r="AY456" s="262" t="s">
        <v>194</v>
      </c>
    </row>
    <row r="457" s="14" customFormat="1">
      <c r="A457" s="14"/>
      <c r="B457" s="252"/>
      <c r="C457" s="253"/>
      <c r="D457" s="243" t="s">
        <v>203</v>
      </c>
      <c r="E457" s="254" t="s">
        <v>1</v>
      </c>
      <c r="F457" s="255" t="s">
        <v>573</v>
      </c>
      <c r="G457" s="253"/>
      <c r="H457" s="256">
        <v>6.9000000000000004</v>
      </c>
      <c r="I457" s="257"/>
      <c r="J457" s="253"/>
      <c r="K457" s="253"/>
      <c r="L457" s="258"/>
      <c r="M457" s="259"/>
      <c r="N457" s="260"/>
      <c r="O457" s="260"/>
      <c r="P457" s="260"/>
      <c r="Q457" s="260"/>
      <c r="R457" s="260"/>
      <c r="S457" s="260"/>
      <c r="T457" s="261"/>
      <c r="U457" s="14"/>
      <c r="V457" s="14"/>
      <c r="W457" s="14"/>
      <c r="X457" s="14"/>
      <c r="Y457" s="14"/>
      <c r="Z457" s="14"/>
      <c r="AA457" s="14"/>
      <c r="AB457" s="14"/>
      <c r="AC457" s="14"/>
      <c r="AD457" s="14"/>
      <c r="AE457" s="14"/>
      <c r="AT457" s="262" t="s">
        <v>203</v>
      </c>
      <c r="AU457" s="262" t="s">
        <v>84</v>
      </c>
      <c r="AV457" s="14" t="s">
        <v>84</v>
      </c>
      <c r="AW457" s="14" t="s">
        <v>32</v>
      </c>
      <c r="AX457" s="14" t="s">
        <v>75</v>
      </c>
      <c r="AY457" s="262" t="s">
        <v>194</v>
      </c>
    </row>
    <row r="458" s="14" customFormat="1">
      <c r="A458" s="14"/>
      <c r="B458" s="252"/>
      <c r="C458" s="253"/>
      <c r="D458" s="243" t="s">
        <v>203</v>
      </c>
      <c r="E458" s="254" t="s">
        <v>1</v>
      </c>
      <c r="F458" s="255" t="s">
        <v>574</v>
      </c>
      <c r="G458" s="253"/>
      <c r="H458" s="256">
        <v>9.4499999999999993</v>
      </c>
      <c r="I458" s="257"/>
      <c r="J458" s="253"/>
      <c r="K458" s="253"/>
      <c r="L458" s="258"/>
      <c r="M458" s="259"/>
      <c r="N458" s="260"/>
      <c r="O458" s="260"/>
      <c r="P458" s="260"/>
      <c r="Q458" s="260"/>
      <c r="R458" s="260"/>
      <c r="S458" s="260"/>
      <c r="T458" s="261"/>
      <c r="U458" s="14"/>
      <c r="V458" s="14"/>
      <c r="W458" s="14"/>
      <c r="X458" s="14"/>
      <c r="Y458" s="14"/>
      <c r="Z458" s="14"/>
      <c r="AA458" s="14"/>
      <c r="AB458" s="14"/>
      <c r="AC458" s="14"/>
      <c r="AD458" s="14"/>
      <c r="AE458" s="14"/>
      <c r="AT458" s="262" t="s">
        <v>203</v>
      </c>
      <c r="AU458" s="262" t="s">
        <v>84</v>
      </c>
      <c r="AV458" s="14" t="s">
        <v>84</v>
      </c>
      <c r="AW458" s="14" t="s">
        <v>32</v>
      </c>
      <c r="AX458" s="14" t="s">
        <v>75</v>
      </c>
      <c r="AY458" s="262" t="s">
        <v>194</v>
      </c>
    </row>
    <row r="459" s="14" customFormat="1">
      <c r="A459" s="14"/>
      <c r="B459" s="252"/>
      <c r="C459" s="253"/>
      <c r="D459" s="243" t="s">
        <v>203</v>
      </c>
      <c r="E459" s="254" t="s">
        <v>1</v>
      </c>
      <c r="F459" s="255" t="s">
        <v>575</v>
      </c>
      <c r="G459" s="253"/>
      <c r="H459" s="256">
        <v>50.07</v>
      </c>
      <c r="I459" s="257"/>
      <c r="J459" s="253"/>
      <c r="K459" s="253"/>
      <c r="L459" s="258"/>
      <c r="M459" s="259"/>
      <c r="N459" s="260"/>
      <c r="O459" s="260"/>
      <c r="P459" s="260"/>
      <c r="Q459" s="260"/>
      <c r="R459" s="260"/>
      <c r="S459" s="260"/>
      <c r="T459" s="261"/>
      <c r="U459" s="14"/>
      <c r="V459" s="14"/>
      <c r="W459" s="14"/>
      <c r="X459" s="14"/>
      <c r="Y459" s="14"/>
      <c r="Z459" s="14"/>
      <c r="AA459" s="14"/>
      <c r="AB459" s="14"/>
      <c r="AC459" s="14"/>
      <c r="AD459" s="14"/>
      <c r="AE459" s="14"/>
      <c r="AT459" s="262" t="s">
        <v>203</v>
      </c>
      <c r="AU459" s="262" t="s">
        <v>84</v>
      </c>
      <c r="AV459" s="14" t="s">
        <v>84</v>
      </c>
      <c r="AW459" s="14" t="s">
        <v>32</v>
      </c>
      <c r="AX459" s="14" t="s">
        <v>75</v>
      </c>
      <c r="AY459" s="262" t="s">
        <v>194</v>
      </c>
    </row>
    <row r="460" s="14" customFormat="1">
      <c r="A460" s="14"/>
      <c r="B460" s="252"/>
      <c r="C460" s="253"/>
      <c r="D460" s="243" t="s">
        <v>203</v>
      </c>
      <c r="E460" s="254" t="s">
        <v>1</v>
      </c>
      <c r="F460" s="255" t="s">
        <v>576</v>
      </c>
      <c r="G460" s="253"/>
      <c r="H460" s="256">
        <v>6.9199999999999999</v>
      </c>
      <c r="I460" s="257"/>
      <c r="J460" s="253"/>
      <c r="K460" s="253"/>
      <c r="L460" s="258"/>
      <c r="M460" s="259"/>
      <c r="N460" s="260"/>
      <c r="O460" s="260"/>
      <c r="P460" s="260"/>
      <c r="Q460" s="260"/>
      <c r="R460" s="260"/>
      <c r="S460" s="260"/>
      <c r="T460" s="261"/>
      <c r="U460" s="14"/>
      <c r="V460" s="14"/>
      <c r="W460" s="14"/>
      <c r="X460" s="14"/>
      <c r="Y460" s="14"/>
      <c r="Z460" s="14"/>
      <c r="AA460" s="14"/>
      <c r="AB460" s="14"/>
      <c r="AC460" s="14"/>
      <c r="AD460" s="14"/>
      <c r="AE460" s="14"/>
      <c r="AT460" s="262" t="s">
        <v>203</v>
      </c>
      <c r="AU460" s="262" t="s">
        <v>84</v>
      </c>
      <c r="AV460" s="14" t="s">
        <v>84</v>
      </c>
      <c r="AW460" s="14" t="s">
        <v>32</v>
      </c>
      <c r="AX460" s="14" t="s">
        <v>75</v>
      </c>
      <c r="AY460" s="262" t="s">
        <v>194</v>
      </c>
    </row>
    <row r="461" s="14" customFormat="1">
      <c r="A461" s="14"/>
      <c r="B461" s="252"/>
      <c r="C461" s="253"/>
      <c r="D461" s="243" t="s">
        <v>203</v>
      </c>
      <c r="E461" s="254" t="s">
        <v>1</v>
      </c>
      <c r="F461" s="255" t="s">
        <v>577</v>
      </c>
      <c r="G461" s="253"/>
      <c r="H461" s="256">
        <v>29.559999999999999</v>
      </c>
      <c r="I461" s="257"/>
      <c r="J461" s="253"/>
      <c r="K461" s="253"/>
      <c r="L461" s="258"/>
      <c r="M461" s="259"/>
      <c r="N461" s="260"/>
      <c r="O461" s="260"/>
      <c r="P461" s="260"/>
      <c r="Q461" s="260"/>
      <c r="R461" s="260"/>
      <c r="S461" s="260"/>
      <c r="T461" s="261"/>
      <c r="U461" s="14"/>
      <c r="V461" s="14"/>
      <c r="W461" s="14"/>
      <c r="X461" s="14"/>
      <c r="Y461" s="14"/>
      <c r="Z461" s="14"/>
      <c r="AA461" s="14"/>
      <c r="AB461" s="14"/>
      <c r="AC461" s="14"/>
      <c r="AD461" s="14"/>
      <c r="AE461" s="14"/>
      <c r="AT461" s="262" t="s">
        <v>203</v>
      </c>
      <c r="AU461" s="262" t="s">
        <v>84</v>
      </c>
      <c r="AV461" s="14" t="s">
        <v>84</v>
      </c>
      <c r="AW461" s="14" t="s">
        <v>32</v>
      </c>
      <c r="AX461" s="14" t="s">
        <v>75</v>
      </c>
      <c r="AY461" s="262" t="s">
        <v>194</v>
      </c>
    </row>
    <row r="462" s="14" customFormat="1">
      <c r="A462" s="14"/>
      <c r="B462" s="252"/>
      <c r="C462" s="253"/>
      <c r="D462" s="243" t="s">
        <v>203</v>
      </c>
      <c r="E462" s="254" t="s">
        <v>1</v>
      </c>
      <c r="F462" s="255" t="s">
        <v>578</v>
      </c>
      <c r="G462" s="253"/>
      <c r="H462" s="256">
        <v>29</v>
      </c>
      <c r="I462" s="257"/>
      <c r="J462" s="253"/>
      <c r="K462" s="253"/>
      <c r="L462" s="258"/>
      <c r="M462" s="259"/>
      <c r="N462" s="260"/>
      <c r="O462" s="260"/>
      <c r="P462" s="260"/>
      <c r="Q462" s="260"/>
      <c r="R462" s="260"/>
      <c r="S462" s="260"/>
      <c r="T462" s="261"/>
      <c r="U462" s="14"/>
      <c r="V462" s="14"/>
      <c r="W462" s="14"/>
      <c r="X462" s="14"/>
      <c r="Y462" s="14"/>
      <c r="Z462" s="14"/>
      <c r="AA462" s="14"/>
      <c r="AB462" s="14"/>
      <c r="AC462" s="14"/>
      <c r="AD462" s="14"/>
      <c r="AE462" s="14"/>
      <c r="AT462" s="262" t="s">
        <v>203</v>
      </c>
      <c r="AU462" s="262" t="s">
        <v>84</v>
      </c>
      <c r="AV462" s="14" t="s">
        <v>84</v>
      </c>
      <c r="AW462" s="14" t="s">
        <v>32</v>
      </c>
      <c r="AX462" s="14" t="s">
        <v>75</v>
      </c>
      <c r="AY462" s="262" t="s">
        <v>194</v>
      </c>
    </row>
    <row r="463" s="14" customFormat="1">
      <c r="A463" s="14"/>
      <c r="B463" s="252"/>
      <c r="C463" s="253"/>
      <c r="D463" s="243" t="s">
        <v>203</v>
      </c>
      <c r="E463" s="254" t="s">
        <v>1</v>
      </c>
      <c r="F463" s="255" t="s">
        <v>579</v>
      </c>
      <c r="G463" s="253"/>
      <c r="H463" s="256">
        <v>17.065000000000001</v>
      </c>
      <c r="I463" s="257"/>
      <c r="J463" s="253"/>
      <c r="K463" s="253"/>
      <c r="L463" s="258"/>
      <c r="M463" s="259"/>
      <c r="N463" s="260"/>
      <c r="O463" s="260"/>
      <c r="P463" s="260"/>
      <c r="Q463" s="260"/>
      <c r="R463" s="260"/>
      <c r="S463" s="260"/>
      <c r="T463" s="261"/>
      <c r="U463" s="14"/>
      <c r="V463" s="14"/>
      <c r="W463" s="14"/>
      <c r="X463" s="14"/>
      <c r="Y463" s="14"/>
      <c r="Z463" s="14"/>
      <c r="AA463" s="14"/>
      <c r="AB463" s="14"/>
      <c r="AC463" s="14"/>
      <c r="AD463" s="14"/>
      <c r="AE463" s="14"/>
      <c r="AT463" s="262" t="s">
        <v>203</v>
      </c>
      <c r="AU463" s="262" t="s">
        <v>84</v>
      </c>
      <c r="AV463" s="14" t="s">
        <v>84</v>
      </c>
      <c r="AW463" s="14" t="s">
        <v>32</v>
      </c>
      <c r="AX463" s="14" t="s">
        <v>75</v>
      </c>
      <c r="AY463" s="262" t="s">
        <v>194</v>
      </c>
    </row>
    <row r="464" s="14" customFormat="1">
      <c r="A464" s="14"/>
      <c r="B464" s="252"/>
      <c r="C464" s="253"/>
      <c r="D464" s="243" t="s">
        <v>203</v>
      </c>
      <c r="E464" s="254" t="s">
        <v>1</v>
      </c>
      <c r="F464" s="255" t="s">
        <v>580</v>
      </c>
      <c r="G464" s="253"/>
      <c r="H464" s="256">
        <v>37.789999999999999</v>
      </c>
      <c r="I464" s="257"/>
      <c r="J464" s="253"/>
      <c r="K464" s="253"/>
      <c r="L464" s="258"/>
      <c r="M464" s="259"/>
      <c r="N464" s="260"/>
      <c r="O464" s="260"/>
      <c r="P464" s="260"/>
      <c r="Q464" s="260"/>
      <c r="R464" s="260"/>
      <c r="S464" s="260"/>
      <c r="T464" s="261"/>
      <c r="U464" s="14"/>
      <c r="V464" s="14"/>
      <c r="W464" s="14"/>
      <c r="X464" s="14"/>
      <c r="Y464" s="14"/>
      <c r="Z464" s="14"/>
      <c r="AA464" s="14"/>
      <c r="AB464" s="14"/>
      <c r="AC464" s="14"/>
      <c r="AD464" s="14"/>
      <c r="AE464" s="14"/>
      <c r="AT464" s="262" t="s">
        <v>203</v>
      </c>
      <c r="AU464" s="262" t="s">
        <v>84</v>
      </c>
      <c r="AV464" s="14" t="s">
        <v>84</v>
      </c>
      <c r="AW464" s="14" t="s">
        <v>32</v>
      </c>
      <c r="AX464" s="14" t="s">
        <v>75</v>
      </c>
      <c r="AY464" s="262" t="s">
        <v>194</v>
      </c>
    </row>
    <row r="465" s="14" customFormat="1">
      <c r="A465" s="14"/>
      <c r="B465" s="252"/>
      <c r="C465" s="253"/>
      <c r="D465" s="243" t="s">
        <v>203</v>
      </c>
      <c r="E465" s="254" t="s">
        <v>1</v>
      </c>
      <c r="F465" s="255" t="s">
        <v>581</v>
      </c>
      <c r="G465" s="253"/>
      <c r="H465" s="256">
        <v>2.875</v>
      </c>
      <c r="I465" s="257"/>
      <c r="J465" s="253"/>
      <c r="K465" s="253"/>
      <c r="L465" s="258"/>
      <c r="M465" s="259"/>
      <c r="N465" s="260"/>
      <c r="O465" s="260"/>
      <c r="P465" s="260"/>
      <c r="Q465" s="260"/>
      <c r="R465" s="260"/>
      <c r="S465" s="260"/>
      <c r="T465" s="261"/>
      <c r="U465" s="14"/>
      <c r="V465" s="14"/>
      <c r="W465" s="14"/>
      <c r="X465" s="14"/>
      <c r="Y465" s="14"/>
      <c r="Z465" s="14"/>
      <c r="AA465" s="14"/>
      <c r="AB465" s="14"/>
      <c r="AC465" s="14"/>
      <c r="AD465" s="14"/>
      <c r="AE465" s="14"/>
      <c r="AT465" s="262" t="s">
        <v>203</v>
      </c>
      <c r="AU465" s="262" t="s">
        <v>84</v>
      </c>
      <c r="AV465" s="14" t="s">
        <v>84</v>
      </c>
      <c r="AW465" s="14" t="s">
        <v>32</v>
      </c>
      <c r="AX465" s="14" t="s">
        <v>75</v>
      </c>
      <c r="AY465" s="262" t="s">
        <v>194</v>
      </c>
    </row>
    <row r="466" s="14" customFormat="1">
      <c r="A466" s="14"/>
      <c r="B466" s="252"/>
      <c r="C466" s="253"/>
      <c r="D466" s="243" t="s">
        <v>203</v>
      </c>
      <c r="E466" s="254" t="s">
        <v>1</v>
      </c>
      <c r="F466" s="255" t="s">
        <v>582</v>
      </c>
      <c r="G466" s="253"/>
      <c r="H466" s="256">
        <v>5.75</v>
      </c>
      <c r="I466" s="257"/>
      <c r="J466" s="253"/>
      <c r="K466" s="253"/>
      <c r="L466" s="258"/>
      <c r="M466" s="259"/>
      <c r="N466" s="260"/>
      <c r="O466" s="260"/>
      <c r="P466" s="260"/>
      <c r="Q466" s="260"/>
      <c r="R466" s="260"/>
      <c r="S466" s="260"/>
      <c r="T466" s="261"/>
      <c r="U466" s="14"/>
      <c r="V466" s="14"/>
      <c r="W466" s="14"/>
      <c r="X466" s="14"/>
      <c r="Y466" s="14"/>
      <c r="Z466" s="14"/>
      <c r="AA466" s="14"/>
      <c r="AB466" s="14"/>
      <c r="AC466" s="14"/>
      <c r="AD466" s="14"/>
      <c r="AE466" s="14"/>
      <c r="AT466" s="262" t="s">
        <v>203</v>
      </c>
      <c r="AU466" s="262" t="s">
        <v>84</v>
      </c>
      <c r="AV466" s="14" t="s">
        <v>84</v>
      </c>
      <c r="AW466" s="14" t="s">
        <v>32</v>
      </c>
      <c r="AX466" s="14" t="s">
        <v>75</v>
      </c>
      <c r="AY466" s="262" t="s">
        <v>194</v>
      </c>
    </row>
    <row r="467" s="14" customFormat="1">
      <c r="A467" s="14"/>
      <c r="B467" s="252"/>
      <c r="C467" s="253"/>
      <c r="D467" s="243" t="s">
        <v>203</v>
      </c>
      <c r="E467" s="254" t="s">
        <v>1</v>
      </c>
      <c r="F467" s="255" t="s">
        <v>583</v>
      </c>
      <c r="G467" s="253"/>
      <c r="H467" s="256">
        <v>46.649999999999999</v>
      </c>
      <c r="I467" s="257"/>
      <c r="J467" s="253"/>
      <c r="K467" s="253"/>
      <c r="L467" s="258"/>
      <c r="M467" s="259"/>
      <c r="N467" s="260"/>
      <c r="O467" s="260"/>
      <c r="P467" s="260"/>
      <c r="Q467" s="260"/>
      <c r="R467" s="260"/>
      <c r="S467" s="260"/>
      <c r="T467" s="261"/>
      <c r="U467" s="14"/>
      <c r="V467" s="14"/>
      <c r="W467" s="14"/>
      <c r="X467" s="14"/>
      <c r="Y467" s="14"/>
      <c r="Z467" s="14"/>
      <c r="AA467" s="14"/>
      <c r="AB467" s="14"/>
      <c r="AC467" s="14"/>
      <c r="AD467" s="14"/>
      <c r="AE467" s="14"/>
      <c r="AT467" s="262" t="s">
        <v>203</v>
      </c>
      <c r="AU467" s="262" t="s">
        <v>84</v>
      </c>
      <c r="AV467" s="14" t="s">
        <v>84</v>
      </c>
      <c r="AW467" s="14" t="s">
        <v>32</v>
      </c>
      <c r="AX467" s="14" t="s">
        <v>75</v>
      </c>
      <c r="AY467" s="262" t="s">
        <v>194</v>
      </c>
    </row>
    <row r="468" s="14" customFormat="1">
      <c r="A468" s="14"/>
      <c r="B468" s="252"/>
      <c r="C468" s="253"/>
      <c r="D468" s="243" t="s">
        <v>203</v>
      </c>
      <c r="E468" s="254" t="s">
        <v>1</v>
      </c>
      <c r="F468" s="255" t="s">
        <v>584</v>
      </c>
      <c r="G468" s="253"/>
      <c r="H468" s="256">
        <v>6.0800000000000001</v>
      </c>
      <c r="I468" s="257"/>
      <c r="J468" s="253"/>
      <c r="K468" s="253"/>
      <c r="L468" s="258"/>
      <c r="M468" s="259"/>
      <c r="N468" s="260"/>
      <c r="O468" s="260"/>
      <c r="P468" s="260"/>
      <c r="Q468" s="260"/>
      <c r="R468" s="260"/>
      <c r="S468" s="260"/>
      <c r="T468" s="261"/>
      <c r="U468" s="14"/>
      <c r="V468" s="14"/>
      <c r="W468" s="14"/>
      <c r="X468" s="14"/>
      <c r="Y468" s="14"/>
      <c r="Z468" s="14"/>
      <c r="AA468" s="14"/>
      <c r="AB468" s="14"/>
      <c r="AC468" s="14"/>
      <c r="AD468" s="14"/>
      <c r="AE468" s="14"/>
      <c r="AT468" s="262" t="s">
        <v>203</v>
      </c>
      <c r="AU468" s="262" t="s">
        <v>84</v>
      </c>
      <c r="AV468" s="14" t="s">
        <v>84</v>
      </c>
      <c r="AW468" s="14" t="s">
        <v>32</v>
      </c>
      <c r="AX468" s="14" t="s">
        <v>75</v>
      </c>
      <c r="AY468" s="262" t="s">
        <v>194</v>
      </c>
    </row>
    <row r="469" s="14" customFormat="1">
      <c r="A469" s="14"/>
      <c r="B469" s="252"/>
      <c r="C469" s="253"/>
      <c r="D469" s="243" t="s">
        <v>203</v>
      </c>
      <c r="E469" s="254" t="s">
        <v>1</v>
      </c>
      <c r="F469" s="255" t="s">
        <v>585</v>
      </c>
      <c r="G469" s="253"/>
      <c r="H469" s="256">
        <v>30.100000000000001</v>
      </c>
      <c r="I469" s="257"/>
      <c r="J469" s="253"/>
      <c r="K469" s="253"/>
      <c r="L469" s="258"/>
      <c r="M469" s="259"/>
      <c r="N469" s="260"/>
      <c r="O469" s="260"/>
      <c r="P469" s="260"/>
      <c r="Q469" s="260"/>
      <c r="R469" s="260"/>
      <c r="S469" s="260"/>
      <c r="T469" s="261"/>
      <c r="U469" s="14"/>
      <c r="V469" s="14"/>
      <c r="W469" s="14"/>
      <c r="X469" s="14"/>
      <c r="Y469" s="14"/>
      <c r="Z469" s="14"/>
      <c r="AA469" s="14"/>
      <c r="AB469" s="14"/>
      <c r="AC469" s="14"/>
      <c r="AD469" s="14"/>
      <c r="AE469" s="14"/>
      <c r="AT469" s="262" t="s">
        <v>203</v>
      </c>
      <c r="AU469" s="262" t="s">
        <v>84</v>
      </c>
      <c r="AV469" s="14" t="s">
        <v>84</v>
      </c>
      <c r="AW469" s="14" t="s">
        <v>32</v>
      </c>
      <c r="AX469" s="14" t="s">
        <v>75</v>
      </c>
      <c r="AY469" s="262" t="s">
        <v>194</v>
      </c>
    </row>
    <row r="470" s="14" customFormat="1">
      <c r="A470" s="14"/>
      <c r="B470" s="252"/>
      <c r="C470" s="253"/>
      <c r="D470" s="243" t="s">
        <v>203</v>
      </c>
      <c r="E470" s="254" t="s">
        <v>1</v>
      </c>
      <c r="F470" s="255" t="s">
        <v>586</v>
      </c>
      <c r="G470" s="253"/>
      <c r="H470" s="256">
        <v>4.6500000000000004</v>
      </c>
      <c r="I470" s="257"/>
      <c r="J470" s="253"/>
      <c r="K470" s="253"/>
      <c r="L470" s="258"/>
      <c r="M470" s="259"/>
      <c r="N470" s="260"/>
      <c r="O470" s="260"/>
      <c r="P470" s="260"/>
      <c r="Q470" s="260"/>
      <c r="R470" s="260"/>
      <c r="S470" s="260"/>
      <c r="T470" s="261"/>
      <c r="U470" s="14"/>
      <c r="V470" s="14"/>
      <c r="W470" s="14"/>
      <c r="X470" s="14"/>
      <c r="Y470" s="14"/>
      <c r="Z470" s="14"/>
      <c r="AA470" s="14"/>
      <c r="AB470" s="14"/>
      <c r="AC470" s="14"/>
      <c r="AD470" s="14"/>
      <c r="AE470" s="14"/>
      <c r="AT470" s="262" t="s">
        <v>203</v>
      </c>
      <c r="AU470" s="262" t="s">
        <v>84</v>
      </c>
      <c r="AV470" s="14" t="s">
        <v>84</v>
      </c>
      <c r="AW470" s="14" t="s">
        <v>32</v>
      </c>
      <c r="AX470" s="14" t="s">
        <v>75</v>
      </c>
      <c r="AY470" s="262" t="s">
        <v>194</v>
      </c>
    </row>
    <row r="471" s="14" customFormat="1">
      <c r="A471" s="14"/>
      <c r="B471" s="252"/>
      <c r="C471" s="253"/>
      <c r="D471" s="243" t="s">
        <v>203</v>
      </c>
      <c r="E471" s="254" t="s">
        <v>1</v>
      </c>
      <c r="F471" s="255" t="s">
        <v>587</v>
      </c>
      <c r="G471" s="253"/>
      <c r="H471" s="256">
        <v>9.9499999999999993</v>
      </c>
      <c r="I471" s="257"/>
      <c r="J471" s="253"/>
      <c r="K471" s="253"/>
      <c r="L471" s="258"/>
      <c r="M471" s="259"/>
      <c r="N471" s="260"/>
      <c r="O471" s="260"/>
      <c r="P471" s="260"/>
      <c r="Q471" s="260"/>
      <c r="R471" s="260"/>
      <c r="S471" s="260"/>
      <c r="T471" s="261"/>
      <c r="U471" s="14"/>
      <c r="V471" s="14"/>
      <c r="W471" s="14"/>
      <c r="X471" s="14"/>
      <c r="Y471" s="14"/>
      <c r="Z471" s="14"/>
      <c r="AA471" s="14"/>
      <c r="AB471" s="14"/>
      <c r="AC471" s="14"/>
      <c r="AD471" s="14"/>
      <c r="AE471" s="14"/>
      <c r="AT471" s="262" t="s">
        <v>203</v>
      </c>
      <c r="AU471" s="262" t="s">
        <v>84</v>
      </c>
      <c r="AV471" s="14" t="s">
        <v>84</v>
      </c>
      <c r="AW471" s="14" t="s">
        <v>32</v>
      </c>
      <c r="AX471" s="14" t="s">
        <v>75</v>
      </c>
      <c r="AY471" s="262" t="s">
        <v>194</v>
      </c>
    </row>
    <row r="472" s="14" customFormat="1">
      <c r="A472" s="14"/>
      <c r="B472" s="252"/>
      <c r="C472" s="253"/>
      <c r="D472" s="243" t="s">
        <v>203</v>
      </c>
      <c r="E472" s="254" t="s">
        <v>1</v>
      </c>
      <c r="F472" s="255" t="s">
        <v>588</v>
      </c>
      <c r="G472" s="253"/>
      <c r="H472" s="256">
        <v>4.7000000000000002</v>
      </c>
      <c r="I472" s="257"/>
      <c r="J472" s="253"/>
      <c r="K472" s="253"/>
      <c r="L472" s="258"/>
      <c r="M472" s="259"/>
      <c r="N472" s="260"/>
      <c r="O472" s="260"/>
      <c r="P472" s="260"/>
      <c r="Q472" s="260"/>
      <c r="R472" s="260"/>
      <c r="S472" s="260"/>
      <c r="T472" s="261"/>
      <c r="U472" s="14"/>
      <c r="V472" s="14"/>
      <c r="W472" s="14"/>
      <c r="X472" s="14"/>
      <c r="Y472" s="14"/>
      <c r="Z472" s="14"/>
      <c r="AA472" s="14"/>
      <c r="AB472" s="14"/>
      <c r="AC472" s="14"/>
      <c r="AD472" s="14"/>
      <c r="AE472" s="14"/>
      <c r="AT472" s="262" t="s">
        <v>203</v>
      </c>
      <c r="AU472" s="262" t="s">
        <v>84</v>
      </c>
      <c r="AV472" s="14" t="s">
        <v>84</v>
      </c>
      <c r="AW472" s="14" t="s">
        <v>32</v>
      </c>
      <c r="AX472" s="14" t="s">
        <v>75</v>
      </c>
      <c r="AY472" s="262" t="s">
        <v>194</v>
      </c>
    </row>
    <row r="473" s="14" customFormat="1">
      <c r="A473" s="14"/>
      <c r="B473" s="252"/>
      <c r="C473" s="253"/>
      <c r="D473" s="243" t="s">
        <v>203</v>
      </c>
      <c r="E473" s="254" t="s">
        <v>1</v>
      </c>
      <c r="F473" s="255" t="s">
        <v>589</v>
      </c>
      <c r="G473" s="253"/>
      <c r="H473" s="256">
        <v>14.4</v>
      </c>
      <c r="I473" s="257"/>
      <c r="J473" s="253"/>
      <c r="K473" s="253"/>
      <c r="L473" s="258"/>
      <c r="M473" s="259"/>
      <c r="N473" s="260"/>
      <c r="O473" s="260"/>
      <c r="P473" s="260"/>
      <c r="Q473" s="260"/>
      <c r="R473" s="260"/>
      <c r="S473" s="260"/>
      <c r="T473" s="261"/>
      <c r="U473" s="14"/>
      <c r="V473" s="14"/>
      <c r="W473" s="14"/>
      <c r="X473" s="14"/>
      <c r="Y473" s="14"/>
      <c r="Z473" s="14"/>
      <c r="AA473" s="14"/>
      <c r="AB473" s="14"/>
      <c r="AC473" s="14"/>
      <c r="AD473" s="14"/>
      <c r="AE473" s="14"/>
      <c r="AT473" s="262" t="s">
        <v>203</v>
      </c>
      <c r="AU473" s="262" t="s">
        <v>84</v>
      </c>
      <c r="AV473" s="14" t="s">
        <v>84</v>
      </c>
      <c r="AW473" s="14" t="s">
        <v>32</v>
      </c>
      <c r="AX473" s="14" t="s">
        <v>75</v>
      </c>
      <c r="AY473" s="262" t="s">
        <v>194</v>
      </c>
    </row>
    <row r="474" s="14" customFormat="1">
      <c r="A474" s="14"/>
      <c r="B474" s="252"/>
      <c r="C474" s="253"/>
      <c r="D474" s="243" t="s">
        <v>203</v>
      </c>
      <c r="E474" s="254" t="s">
        <v>1</v>
      </c>
      <c r="F474" s="255" t="s">
        <v>590</v>
      </c>
      <c r="G474" s="253"/>
      <c r="H474" s="256">
        <v>4.4500000000000002</v>
      </c>
      <c r="I474" s="257"/>
      <c r="J474" s="253"/>
      <c r="K474" s="253"/>
      <c r="L474" s="258"/>
      <c r="M474" s="259"/>
      <c r="N474" s="260"/>
      <c r="O474" s="260"/>
      <c r="P474" s="260"/>
      <c r="Q474" s="260"/>
      <c r="R474" s="260"/>
      <c r="S474" s="260"/>
      <c r="T474" s="261"/>
      <c r="U474" s="14"/>
      <c r="V474" s="14"/>
      <c r="W474" s="14"/>
      <c r="X474" s="14"/>
      <c r="Y474" s="14"/>
      <c r="Z474" s="14"/>
      <c r="AA474" s="14"/>
      <c r="AB474" s="14"/>
      <c r="AC474" s="14"/>
      <c r="AD474" s="14"/>
      <c r="AE474" s="14"/>
      <c r="AT474" s="262" t="s">
        <v>203</v>
      </c>
      <c r="AU474" s="262" t="s">
        <v>84</v>
      </c>
      <c r="AV474" s="14" t="s">
        <v>84</v>
      </c>
      <c r="AW474" s="14" t="s">
        <v>32</v>
      </c>
      <c r="AX474" s="14" t="s">
        <v>75</v>
      </c>
      <c r="AY474" s="262" t="s">
        <v>194</v>
      </c>
    </row>
    <row r="475" s="14" customFormat="1">
      <c r="A475" s="14"/>
      <c r="B475" s="252"/>
      <c r="C475" s="253"/>
      <c r="D475" s="243" t="s">
        <v>203</v>
      </c>
      <c r="E475" s="254" t="s">
        <v>1</v>
      </c>
      <c r="F475" s="255" t="s">
        <v>591</v>
      </c>
      <c r="G475" s="253"/>
      <c r="H475" s="256">
        <v>1.7250000000000001</v>
      </c>
      <c r="I475" s="257"/>
      <c r="J475" s="253"/>
      <c r="K475" s="253"/>
      <c r="L475" s="258"/>
      <c r="M475" s="259"/>
      <c r="N475" s="260"/>
      <c r="O475" s="260"/>
      <c r="P475" s="260"/>
      <c r="Q475" s="260"/>
      <c r="R475" s="260"/>
      <c r="S475" s="260"/>
      <c r="T475" s="261"/>
      <c r="U475" s="14"/>
      <c r="V475" s="14"/>
      <c r="W475" s="14"/>
      <c r="X475" s="14"/>
      <c r="Y475" s="14"/>
      <c r="Z475" s="14"/>
      <c r="AA475" s="14"/>
      <c r="AB475" s="14"/>
      <c r="AC475" s="14"/>
      <c r="AD475" s="14"/>
      <c r="AE475" s="14"/>
      <c r="AT475" s="262" t="s">
        <v>203</v>
      </c>
      <c r="AU475" s="262" t="s">
        <v>84</v>
      </c>
      <c r="AV475" s="14" t="s">
        <v>84</v>
      </c>
      <c r="AW475" s="14" t="s">
        <v>32</v>
      </c>
      <c r="AX475" s="14" t="s">
        <v>75</v>
      </c>
      <c r="AY475" s="262" t="s">
        <v>194</v>
      </c>
    </row>
    <row r="476" s="14" customFormat="1">
      <c r="A476" s="14"/>
      <c r="B476" s="252"/>
      <c r="C476" s="253"/>
      <c r="D476" s="243" t="s">
        <v>203</v>
      </c>
      <c r="E476" s="254" t="s">
        <v>1</v>
      </c>
      <c r="F476" s="255" t="s">
        <v>592</v>
      </c>
      <c r="G476" s="253"/>
      <c r="H476" s="256">
        <v>25.239999999999998</v>
      </c>
      <c r="I476" s="257"/>
      <c r="J476" s="253"/>
      <c r="K476" s="253"/>
      <c r="L476" s="258"/>
      <c r="M476" s="259"/>
      <c r="N476" s="260"/>
      <c r="O476" s="260"/>
      <c r="P476" s="260"/>
      <c r="Q476" s="260"/>
      <c r="R476" s="260"/>
      <c r="S476" s="260"/>
      <c r="T476" s="261"/>
      <c r="U476" s="14"/>
      <c r="V476" s="14"/>
      <c r="W476" s="14"/>
      <c r="X476" s="14"/>
      <c r="Y476" s="14"/>
      <c r="Z476" s="14"/>
      <c r="AA476" s="14"/>
      <c r="AB476" s="14"/>
      <c r="AC476" s="14"/>
      <c r="AD476" s="14"/>
      <c r="AE476" s="14"/>
      <c r="AT476" s="262" t="s">
        <v>203</v>
      </c>
      <c r="AU476" s="262" t="s">
        <v>84</v>
      </c>
      <c r="AV476" s="14" t="s">
        <v>84</v>
      </c>
      <c r="AW476" s="14" t="s">
        <v>32</v>
      </c>
      <c r="AX476" s="14" t="s">
        <v>75</v>
      </c>
      <c r="AY476" s="262" t="s">
        <v>194</v>
      </c>
    </row>
    <row r="477" s="14" customFormat="1">
      <c r="A477" s="14"/>
      <c r="B477" s="252"/>
      <c r="C477" s="253"/>
      <c r="D477" s="243" t="s">
        <v>203</v>
      </c>
      <c r="E477" s="254" t="s">
        <v>1</v>
      </c>
      <c r="F477" s="255" t="s">
        <v>593</v>
      </c>
      <c r="G477" s="253"/>
      <c r="H477" s="256">
        <v>14.140000000000001</v>
      </c>
      <c r="I477" s="257"/>
      <c r="J477" s="253"/>
      <c r="K477" s="253"/>
      <c r="L477" s="258"/>
      <c r="M477" s="259"/>
      <c r="N477" s="260"/>
      <c r="O477" s="260"/>
      <c r="P477" s="260"/>
      <c r="Q477" s="260"/>
      <c r="R477" s="260"/>
      <c r="S477" s="260"/>
      <c r="T477" s="261"/>
      <c r="U477" s="14"/>
      <c r="V477" s="14"/>
      <c r="W477" s="14"/>
      <c r="X477" s="14"/>
      <c r="Y477" s="14"/>
      <c r="Z477" s="14"/>
      <c r="AA477" s="14"/>
      <c r="AB477" s="14"/>
      <c r="AC477" s="14"/>
      <c r="AD477" s="14"/>
      <c r="AE477" s="14"/>
      <c r="AT477" s="262" t="s">
        <v>203</v>
      </c>
      <c r="AU477" s="262" t="s">
        <v>84</v>
      </c>
      <c r="AV477" s="14" t="s">
        <v>84</v>
      </c>
      <c r="AW477" s="14" t="s">
        <v>32</v>
      </c>
      <c r="AX477" s="14" t="s">
        <v>75</v>
      </c>
      <c r="AY477" s="262" t="s">
        <v>194</v>
      </c>
    </row>
    <row r="478" s="14" customFormat="1">
      <c r="A478" s="14"/>
      <c r="B478" s="252"/>
      <c r="C478" s="253"/>
      <c r="D478" s="243" t="s">
        <v>203</v>
      </c>
      <c r="E478" s="254" t="s">
        <v>1</v>
      </c>
      <c r="F478" s="255" t="s">
        <v>594</v>
      </c>
      <c r="G478" s="253"/>
      <c r="H478" s="256">
        <v>21.600000000000001</v>
      </c>
      <c r="I478" s="257"/>
      <c r="J478" s="253"/>
      <c r="K478" s="253"/>
      <c r="L478" s="258"/>
      <c r="M478" s="259"/>
      <c r="N478" s="260"/>
      <c r="O478" s="260"/>
      <c r="P478" s="260"/>
      <c r="Q478" s="260"/>
      <c r="R478" s="260"/>
      <c r="S478" s="260"/>
      <c r="T478" s="261"/>
      <c r="U478" s="14"/>
      <c r="V478" s="14"/>
      <c r="W478" s="14"/>
      <c r="X478" s="14"/>
      <c r="Y478" s="14"/>
      <c r="Z478" s="14"/>
      <c r="AA478" s="14"/>
      <c r="AB478" s="14"/>
      <c r="AC478" s="14"/>
      <c r="AD478" s="14"/>
      <c r="AE478" s="14"/>
      <c r="AT478" s="262" t="s">
        <v>203</v>
      </c>
      <c r="AU478" s="262" t="s">
        <v>84</v>
      </c>
      <c r="AV478" s="14" t="s">
        <v>84</v>
      </c>
      <c r="AW478" s="14" t="s">
        <v>32</v>
      </c>
      <c r="AX478" s="14" t="s">
        <v>75</v>
      </c>
      <c r="AY478" s="262" t="s">
        <v>194</v>
      </c>
    </row>
    <row r="479" s="14" customFormat="1">
      <c r="A479" s="14"/>
      <c r="B479" s="252"/>
      <c r="C479" s="253"/>
      <c r="D479" s="243" t="s">
        <v>203</v>
      </c>
      <c r="E479" s="254" t="s">
        <v>1</v>
      </c>
      <c r="F479" s="255" t="s">
        <v>595</v>
      </c>
      <c r="G479" s="253"/>
      <c r="H479" s="256">
        <v>3.2000000000000002</v>
      </c>
      <c r="I479" s="257"/>
      <c r="J479" s="253"/>
      <c r="K479" s="253"/>
      <c r="L479" s="258"/>
      <c r="M479" s="259"/>
      <c r="N479" s="260"/>
      <c r="O479" s="260"/>
      <c r="P479" s="260"/>
      <c r="Q479" s="260"/>
      <c r="R479" s="260"/>
      <c r="S479" s="260"/>
      <c r="T479" s="261"/>
      <c r="U479" s="14"/>
      <c r="V479" s="14"/>
      <c r="W479" s="14"/>
      <c r="X479" s="14"/>
      <c r="Y479" s="14"/>
      <c r="Z479" s="14"/>
      <c r="AA479" s="14"/>
      <c r="AB479" s="14"/>
      <c r="AC479" s="14"/>
      <c r="AD479" s="14"/>
      <c r="AE479" s="14"/>
      <c r="AT479" s="262" t="s">
        <v>203</v>
      </c>
      <c r="AU479" s="262" t="s">
        <v>84</v>
      </c>
      <c r="AV479" s="14" t="s">
        <v>84</v>
      </c>
      <c r="AW479" s="14" t="s">
        <v>32</v>
      </c>
      <c r="AX479" s="14" t="s">
        <v>75</v>
      </c>
      <c r="AY479" s="262" t="s">
        <v>194</v>
      </c>
    </row>
    <row r="480" s="16" customFormat="1">
      <c r="A480" s="16"/>
      <c r="B480" s="274"/>
      <c r="C480" s="275"/>
      <c r="D480" s="243" t="s">
        <v>203</v>
      </c>
      <c r="E480" s="276" t="s">
        <v>1</v>
      </c>
      <c r="F480" s="277" t="s">
        <v>214</v>
      </c>
      <c r="G480" s="275"/>
      <c r="H480" s="278">
        <v>398.86500000000001</v>
      </c>
      <c r="I480" s="279"/>
      <c r="J480" s="275"/>
      <c r="K480" s="275"/>
      <c r="L480" s="280"/>
      <c r="M480" s="281"/>
      <c r="N480" s="282"/>
      <c r="O480" s="282"/>
      <c r="P480" s="282"/>
      <c r="Q480" s="282"/>
      <c r="R480" s="282"/>
      <c r="S480" s="282"/>
      <c r="T480" s="283"/>
      <c r="U480" s="16"/>
      <c r="V480" s="16"/>
      <c r="W480" s="16"/>
      <c r="X480" s="16"/>
      <c r="Y480" s="16"/>
      <c r="Z480" s="16"/>
      <c r="AA480" s="16"/>
      <c r="AB480" s="16"/>
      <c r="AC480" s="16"/>
      <c r="AD480" s="16"/>
      <c r="AE480" s="16"/>
      <c r="AT480" s="284" t="s">
        <v>203</v>
      </c>
      <c r="AU480" s="284" t="s">
        <v>84</v>
      </c>
      <c r="AV480" s="16" t="s">
        <v>201</v>
      </c>
      <c r="AW480" s="16" t="s">
        <v>32</v>
      </c>
      <c r="AX480" s="16" t="s">
        <v>82</v>
      </c>
      <c r="AY480" s="284" t="s">
        <v>194</v>
      </c>
    </row>
    <row r="481" s="2" customFormat="1" ht="24.15" customHeight="1">
      <c r="A481" s="39"/>
      <c r="B481" s="40"/>
      <c r="C481" s="228" t="s">
        <v>596</v>
      </c>
      <c r="D481" s="228" t="s">
        <v>196</v>
      </c>
      <c r="E481" s="229" t="s">
        <v>597</v>
      </c>
      <c r="F481" s="230" t="s">
        <v>598</v>
      </c>
      <c r="G481" s="231" t="s">
        <v>252</v>
      </c>
      <c r="H481" s="232">
        <v>442.65600000000001</v>
      </c>
      <c r="I481" s="233"/>
      <c r="J481" s="234">
        <f>ROUND(I481*H481,2)</f>
        <v>0</v>
      </c>
      <c r="K481" s="230" t="s">
        <v>200</v>
      </c>
      <c r="L481" s="45"/>
      <c r="M481" s="235" t="s">
        <v>1</v>
      </c>
      <c r="N481" s="236" t="s">
        <v>40</v>
      </c>
      <c r="O481" s="92"/>
      <c r="P481" s="237">
        <f>O481*H481</f>
        <v>0</v>
      </c>
      <c r="Q481" s="237">
        <v>0</v>
      </c>
      <c r="R481" s="237">
        <f>Q481*H481</f>
        <v>0</v>
      </c>
      <c r="S481" s="237">
        <v>0.068000000000000005</v>
      </c>
      <c r="T481" s="238">
        <f>S481*H481</f>
        <v>30.100608000000001</v>
      </c>
      <c r="U481" s="39"/>
      <c r="V481" s="39"/>
      <c r="W481" s="39"/>
      <c r="X481" s="39"/>
      <c r="Y481" s="39"/>
      <c r="Z481" s="39"/>
      <c r="AA481" s="39"/>
      <c r="AB481" s="39"/>
      <c r="AC481" s="39"/>
      <c r="AD481" s="39"/>
      <c r="AE481" s="39"/>
      <c r="AR481" s="239" t="s">
        <v>201</v>
      </c>
      <c r="AT481" s="239" t="s">
        <v>196</v>
      </c>
      <c r="AU481" s="239" t="s">
        <v>84</v>
      </c>
      <c r="AY481" s="18" t="s">
        <v>194</v>
      </c>
      <c r="BE481" s="240">
        <f>IF(N481="základní",J481,0)</f>
        <v>0</v>
      </c>
      <c r="BF481" s="240">
        <f>IF(N481="snížená",J481,0)</f>
        <v>0</v>
      </c>
      <c r="BG481" s="240">
        <f>IF(N481="zákl. přenesená",J481,0)</f>
        <v>0</v>
      </c>
      <c r="BH481" s="240">
        <f>IF(N481="sníž. přenesená",J481,0)</f>
        <v>0</v>
      </c>
      <c r="BI481" s="240">
        <f>IF(N481="nulová",J481,0)</f>
        <v>0</v>
      </c>
      <c r="BJ481" s="18" t="s">
        <v>82</v>
      </c>
      <c r="BK481" s="240">
        <f>ROUND(I481*H481,2)</f>
        <v>0</v>
      </c>
      <c r="BL481" s="18" t="s">
        <v>201</v>
      </c>
      <c r="BM481" s="239" t="s">
        <v>599</v>
      </c>
    </row>
    <row r="482" s="13" customFormat="1">
      <c r="A482" s="13"/>
      <c r="B482" s="241"/>
      <c r="C482" s="242"/>
      <c r="D482" s="243" t="s">
        <v>203</v>
      </c>
      <c r="E482" s="244" t="s">
        <v>1</v>
      </c>
      <c r="F482" s="245" t="s">
        <v>512</v>
      </c>
      <c r="G482" s="242"/>
      <c r="H482" s="244" t="s">
        <v>1</v>
      </c>
      <c r="I482" s="246"/>
      <c r="J482" s="242"/>
      <c r="K482" s="242"/>
      <c r="L482" s="247"/>
      <c r="M482" s="248"/>
      <c r="N482" s="249"/>
      <c r="O482" s="249"/>
      <c r="P482" s="249"/>
      <c r="Q482" s="249"/>
      <c r="R482" s="249"/>
      <c r="S482" s="249"/>
      <c r="T482" s="250"/>
      <c r="U482" s="13"/>
      <c r="V482" s="13"/>
      <c r="W482" s="13"/>
      <c r="X482" s="13"/>
      <c r="Y482" s="13"/>
      <c r="Z482" s="13"/>
      <c r="AA482" s="13"/>
      <c r="AB482" s="13"/>
      <c r="AC482" s="13"/>
      <c r="AD482" s="13"/>
      <c r="AE482" s="13"/>
      <c r="AT482" s="251" t="s">
        <v>203</v>
      </c>
      <c r="AU482" s="251" t="s">
        <v>84</v>
      </c>
      <c r="AV482" s="13" t="s">
        <v>82</v>
      </c>
      <c r="AW482" s="13" t="s">
        <v>32</v>
      </c>
      <c r="AX482" s="13" t="s">
        <v>75</v>
      </c>
      <c r="AY482" s="251" t="s">
        <v>194</v>
      </c>
    </row>
    <row r="483" s="14" customFormat="1">
      <c r="A483" s="14"/>
      <c r="B483" s="252"/>
      <c r="C483" s="253"/>
      <c r="D483" s="243" t="s">
        <v>203</v>
      </c>
      <c r="E483" s="254" t="s">
        <v>1</v>
      </c>
      <c r="F483" s="255" t="s">
        <v>600</v>
      </c>
      <c r="G483" s="253"/>
      <c r="H483" s="256">
        <v>19.949999999999999</v>
      </c>
      <c r="I483" s="257"/>
      <c r="J483" s="253"/>
      <c r="K483" s="253"/>
      <c r="L483" s="258"/>
      <c r="M483" s="259"/>
      <c r="N483" s="260"/>
      <c r="O483" s="260"/>
      <c r="P483" s="260"/>
      <c r="Q483" s="260"/>
      <c r="R483" s="260"/>
      <c r="S483" s="260"/>
      <c r="T483" s="261"/>
      <c r="U483" s="14"/>
      <c r="V483" s="14"/>
      <c r="W483" s="14"/>
      <c r="X483" s="14"/>
      <c r="Y483" s="14"/>
      <c r="Z483" s="14"/>
      <c r="AA483" s="14"/>
      <c r="AB483" s="14"/>
      <c r="AC483" s="14"/>
      <c r="AD483" s="14"/>
      <c r="AE483" s="14"/>
      <c r="AT483" s="262" t="s">
        <v>203</v>
      </c>
      <c r="AU483" s="262" t="s">
        <v>84</v>
      </c>
      <c r="AV483" s="14" t="s">
        <v>84</v>
      </c>
      <c r="AW483" s="14" t="s">
        <v>32</v>
      </c>
      <c r="AX483" s="14" t="s">
        <v>75</v>
      </c>
      <c r="AY483" s="262" t="s">
        <v>194</v>
      </c>
    </row>
    <row r="484" s="14" customFormat="1">
      <c r="A484" s="14"/>
      <c r="B484" s="252"/>
      <c r="C484" s="253"/>
      <c r="D484" s="243" t="s">
        <v>203</v>
      </c>
      <c r="E484" s="254" t="s">
        <v>1</v>
      </c>
      <c r="F484" s="255" t="s">
        <v>601</v>
      </c>
      <c r="G484" s="253"/>
      <c r="H484" s="256">
        <v>20.265000000000001</v>
      </c>
      <c r="I484" s="257"/>
      <c r="J484" s="253"/>
      <c r="K484" s="253"/>
      <c r="L484" s="258"/>
      <c r="M484" s="259"/>
      <c r="N484" s="260"/>
      <c r="O484" s="260"/>
      <c r="P484" s="260"/>
      <c r="Q484" s="260"/>
      <c r="R484" s="260"/>
      <c r="S484" s="260"/>
      <c r="T484" s="261"/>
      <c r="U484" s="14"/>
      <c r="V484" s="14"/>
      <c r="W484" s="14"/>
      <c r="X484" s="14"/>
      <c r="Y484" s="14"/>
      <c r="Z484" s="14"/>
      <c r="AA484" s="14"/>
      <c r="AB484" s="14"/>
      <c r="AC484" s="14"/>
      <c r="AD484" s="14"/>
      <c r="AE484" s="14"/>
      <c r="AT484" s="262" t="s">
        <v>203</v>
      </c>
      <c r="AU484" s="262" t="s">
        <v>84</v>
      </c>
      <c r="AV484" s="14" t="s">
        <v>84</v>
      </c>
      <c r="AW484" s="14" t="s">
        <v>32</v>
      </c>
      <c r="AX484" s="14" t="s">
        <v>75</v>
      </c>
      <c r="AY484" s="262" t="s">
        <v>194</v>
      </c>
    </row>
    <row r="485" s="14" customFormat="1">
      <c r="A485" s="14"/>
      <c r="B485" s="252"/>
      <c r="C485" s="253"/>
      <c r="D485" s="243" t="s">
        <v>203</v>
      </c>
      <c r="E485" s="254" t="s">
        <v>1</v>
      </c>
      <c r="F485" s="255" t="s">
        <v>602</v>
      </c>
      <c r="G485" s="253"/>
      <c r="H485" s="256">
        <v>19.32</v>
      </c>
      <c r="I485" s="257"/>
      <c r="J485" s="253"/>
      <c r="K485" s="253"/>
      <c r="L485" s="258"/>
      <c r="M485" s="259"/>
      <c r="N485" s="260"/>
      <c r="O485" s="260"/>
      <c r="P485" s="260"/>
      <c r="Q485" s="260"/>
      <c r="R485" s="260"/>
      <c r="S485" s="260"/>
      <c r="T485" s="261"/>
      <c r="U485" s="14"/>
      <c r="V485" s="14"/>
      <c r="W485" s="14"/>
      <c r="X485" s="14"/>
      <c r="Y485" s="14"/>
      <c r="Z485" s="14"/>
      <c r="AA485" s="14"/>
      <c r="AB485" s="14"/>
      <c r="AC485" s="14"/>
      <c r="AD485" s="14"/>
      <c r="AE485" s="14"/>
      <c r="AT485" s="262" t="s">
        <v>203</v>
      </c>
      <c r="AU485" s="262" t="s">
        <v>84</v>
      </c>
      <c r="AV485" s="14" t="s">
        <v>84</v>
      </c>
      <c r="AW485" s="14" t="s">
        <v>32</v>
      </c>
      <c r="AX485" s="14" t="s">
        <v>75</v>
      </c>
      <c r="AY485" s="262" t="s">
        <v>194</v>
      </c>
    </row>
    <row r="486" s="14" customFormat="1">
      <c r="A486" s="14"/>
      <c r="B486" s="252"/>
      <c r="C486" s="253"/>
      <c r="D486" s="243" t="s">
        <v>203</v>
      </c>
      <c r="E486" s="254" t="s">
        <v>1</v>
      </c>
      <c r="F486" s="255" t="s">
        <v>603</v>
      </c>
      <c r="G486" s="253"/>
      <c r="H486" s="256">
        <v>19.32</v>
      </c>
      <c r="I486" s="257"/>
      <c r="J486" s="253"/>
      <c r="K486" s="253"/>
      <c r="L486" s="258"/>
      <c r="M486" s="259"/>
      <c r="N486" s="260"/>
      <c r="O486" s="260"/>
      <c r="P486" s="260"/>
      <c r="Q486" s="260"/>
      <c r="R486" s="260"/>
      <c r="S486" s="260"/>
      <c r="T486" s="261"/>
      <c r="U486" s="14"/>
      <c r="V486" s="14"/>
      <c r="W486" s="14"/>
      <c r="X486" s="14"/>
      <c r="Y486" s="14"/>
      <c r="Z486" s="14"/>
      <c r="AA486" s="14"/>
      <c r="AB486" s="14"/>
      <c r="AC486" s="14"/>
      <c r="AD486" s="14"/>
      <c r="AE486" s="14"/>
      <c r="AT486" s="262" t="s">
        <v>203</v>
      </c>
      <c r="AU486" s="262" t="s">
        <v>84</v>
      </c>
      <c r="AV486" s="14" t="s">
        <v>84</v>
      </c>
      <c r="AW486" s="14" t="s">
        <v>32</v>
      </c>
      <c r="AX486" s="14" t="s">
        <v>75</v>
      </c>
      <c r="AY486" s="262" t="s">
        <v>194</v>
      </c>
    </row>
    <row r="487" s="14" customFormat="1">
      <c r="A487" s="14"/>
      <c r="B487" s="252"/>
      <c r="C487" s="253"/>
      <c r="D487" s="243" t="s">
        <v>203</v>
      </c>
      <c r="E487" s="254" t="s">
        <v>1</v>
      </c>
      <c r="F487" s="255" t="s">
        <v>604</v>
      </c>
      <c r="G487" s="253"/>
      <c r="H487" s="256">
        <v>19.530000000000001</v>
      </c>
      <c r="I487" s="257"/>
      <c r="J487" s="253"/>
      <c r="K487" s="253"/>
      <c r="L487" s="258"/>
      <c r="M487" s="259"/>
      <c r="N487" s="260"/>
      <c r="O487" s="260"/>
      <c r="P487" s="260"/>
      <c r="Q487" s="260"/>
      <c r="R487" s="260"/>
      <c r="S487" s="260"/>
      <c r="T487" s="261"/>
      <c r="U487" s="14"/>
      <c r="V487" s="14"/>
      <c r="W487" s="14"/>
      <c r="X487" s="14"/>
      <c r="Y487" s="14"/>
      <c r="Z487" s="14"/>
      <c r="AA487" s="14"/>
      <c r="AB487" s="14"/>
      <c r="AC487" s="14"/>
      <c r="AD487" s="14"/>
      <c r="AE487" s="14"/>
      <c r="AT487" s="262" t="s">
        <v>203</v>
      </c>
      <c r="AU487" s="262" t="s">
        <v>84</v>
      </c>
      <c r="AV487" s="14" t="s">
        <v>84</v>
      </c>
      <c r="AW487" s="14" t="s">
        <v>32</v>
      </c>
      <c r="AX487" s="14" t="s">
        <v>75</v>
      </c>
      <c r="AY487" s="262" t="s">
        <v>194</v>
      </c>
    </row>
    <row r="488" s="14" customFormat="1">
      <c r="A488" s="14"/>
      <c r="B488" s="252"/>
      <c r="C488" s="253"/>
      <c r="D488" s="243" t="s">
        <v>203</v>
      </c>
      <c r="E488" s="254" t="s">
        <v>1</v>
      </c>
      <c r="F488" s="255" t="s">
        <v>605</v>
      </c>
      <c r="G488" s="253"/>
      <c r="H488" s="256">
        <v>23.835000000000001</v>
      </c>
      <c r="I488" s="257"/>
      <c r="J488" s="253"/>
      <c r="K488" s="253"/>
      <c r="L488" s="258"/>
      <c r="M488" s="259"/>
      <c r="N488" s="260"/>
      <c r="O488" s="260"/>
      <c r="P488" s="260"/>
      <c r="Q488" s="260"/>
      <c r="R488" s="260"/>
      <c r="S488" s="260"/>
      <c r="T488" s="261"/>
      <c r="U488" s="14"/>
      <c r="V488" s="14"/>
      <c r="W488" s="14"/>
      <c r="X488" s="14"/>
      <c r="Y488" s="14"/>
      <c r="Z488" s="14"/>
      <c r="AA488" s="14"/>
      <c r="AB488" s="14"/>
      <c r="AC488" s="14"/>
      <c r="AD488" s="14"/>
      <c r="AE488" s="14"/>
      <c r="AT488" s="262" t="s">
        <v>203</v>
      </c>
      <c r="AU488" s="262" t="s">
        <v>84</v>
      </c>
      <c r="AV488" s="14" t="s">
        <v>84</v>
      </c>
      <c r="AW488" s="14" t="s">
        <v>32</v>
      </c>
      <c r="AX488" s="14" t="s">
        <v>75</v>
      </c>
      <c r="AY488" s="262" t="s">
        <v>194</v>
      </c>
    </row>
    <row r="489" s="14" customFormat="1">
      <c r="A489" s="14"/>
      <c r="B489" s="252"/>
      <c r="C489" s="253"/>
      <c r="D489" s="243" t="s">
        <v>203</v>
      </c>
      <c r="E489" s="254" t="s">
        <v>1</v>
      </c>
      <c r="F489" s="255" t="s">
        <v>606</v>
      </c>
      <c r="G489" s="253"/>
      <c r="H489" s="256">
        <v>27.824999999999999</v>
      </c>
      <c r="I489" s="257"/>
      <c r="J489" s="253"/>
      <c r="K489" s="253"/>
      <c r="L489" s="258"/>
      <c r="M489" s="259"/>
      <c r="N489" s="260"/>
      <c r="O489" s="260"/>
      <c r="P489" s="260"/>
      <c r="Q489" s="260"/>
      <c r="R489" s="260"/>
      <c r="S489" s="260"/>
      <c r="T489" s="261"/>
      <c r="U489" s="14"/>
      <c r="V489" s="14"/>
      <c r="W489" s="14"/>
      <c r="X489" s="14"/>
      <c r="Y489" s="14"/>
      <c r="Z489" s="14"/>
      <c r="AA489" s="14"/>
      <c r="AB489" s="14"/>
      <c r="AC489" s="14"/>
      <c r="AD489" s="14"/>
      <c r="AE489" s="14"/>
      <c r="AT489" s="262" t="s">
        <v>203</v>
      </c>
      <c r="AU489" s="262" t="s">
        <v>84</v>
      </c>
      <c r="AV489" s="14" t="s">
        <v>84</v>
      </c>
      <c r="AW489" s="14" t="s">
        <v>32</v>
      </c>
      <c r="AX489" s="14" t="s">
        <v>75</v>
      </c>
      <c r="AY489" s="262" t="s">
        <v>194</v>
      </c>
    </row>
    <row r="490" s="14" customFormat="1">
      <c r="A490" s="14"/>
      <c r="B490" s="252"/>
      <c r="C490" s="253"/>
      <c r="D490" s="243" t="s">
        <v>203</v>
      </c>
      <c r="E490" s="254" t="s">
        <v>1</v>
      </c>
      <c r="F490" s="255" t="s">
        <v>607</v>
      </c>
      <c r="G490" s="253"/>
      <c r="H490" s="256">
        <v>29.609999999999999</v>
      </c>
      <c r="I490" s="257"/>
      <c r="J490" s="253"/>
      <c r="K490" s="253"/>
      <c r="L490" s="258"/>
      <c r="M490" s="259"/>
      <c r="N490" s="260"/>
      <c r="O490" s="260"/>
      <c r="P490" s="260"/>
      <c r="Q490" s="260"/>
      <c r="R490" s="260"/>
      <c r="S490" s="260"/>
      <c r="T490" s="261"/>
      <c r="U490" s="14"/>
      <c r="V490" s="14"/>
      <c r="W490" s="14"/>
      <c r="X490" s="14"/>
      <c r="Y490" s="14"/>
      <c r="Z490" s="14"/>
      <c r="AA490" s="14"/>
      <c r="AB490" s="14"/>
      <c r="AC490" s="14"/>
      <c r="AD490" s="14"/>
      <c r="AE490" s="14"/>
      <c r="AT490" s="262" t="s">
        <v>203</v>
      </c>
      <c r="AU490" s="262" t="s">
        <v>84</v>
      </c>
      <c r="AV490" s="14" t="s">
        <v>84</v>
      </c>
      <c r="AW490" s="14" t="s">
        <v>32</v>
      </c>
      <c r="AX490" s="14" t="s">
        <v>75</v>
      </c>
      <c r="AY490" s="262" t="s">
        <v>194</v>
      </c>
    </row>
    <row r="491" s="14" customFormat="1">
      <c r="A491" s="14"/>
      <c r="B491" s="252"/>
      <c r="C491" s="253"/>
      <c r="D491" s="243" t="s">
        <v>203</v>
      </c>
      <c r="E491" s="254" t="s">
        <v>1</v>
      </c>
      <c r="F491" s="255" t="s">
        <v>608</v>
      </c>
      <c r="G491" s="253"/>
      <c r="H491" s="256">
        <v>55.283000000000001</v>
      </c>
      <c r="I491" s="257"/>
      <c r="J491" s="253"/>
      <c r="K491" s="253"/>
      <c r="L491" s="258"/>
      <c r="M491" s="259"/>
      <c r="N491" s="260"/>
      <c r="O491" s="260"/>
      <c r="P491" s="260"/>
      <c r="Q491" s="260"/>
      <c r="R491" s="260"/>
      <c r="S491" s="260"/>
      <c r="T491" s="261"/>
      <c r="U491" s="14"/>
      <c r="V491" s="14"/>
      <c r="W491" s="14"/>
      <c r="X491" s="14"/>
      <c r="Y491" s="14"/>
      <c r="Z491" s="14"/>
      <c r="AA491" s="14"/>
      <c r="AB491" s="14"/>
      <c r="AC491" s="14"/>
      <c r="AD491" s="14"/>
      <c r="AE491" s="14"/>
      <c r="AT491" s="262" t="s">
        <v>203</v>
      </c>
      <c r="AU491" s="262" t="s">
        <v>84</v>
      </c>
      <c r="AV491" s="14" t="s">
        <v>84</v>
      </c>
      <c r="AW491" s="14" t="s">
        <v>32</v>
      </c>
      <c r="AX491" s="14" t="s">
        <v>75</v>
      </c>
      <c r="AY491" s="262" t="s">
        <v>194</v>
      </c>
    </row>
    <row r="492" s="14" customFormat="1">
      <c r="A492" s="14"/>
      <c r="B492" s="252"/>
      <c r="C492" s="253"/>
      <c r="D492" s="243" t="s">
        <v>203</v>
      </c>
      <c r="E492" s="254" t="s">
        <v>1</v>
      </c>
      <c r="F492" s="255" t="s">
        <v>609</v>
      </c>
      <c r="G492" s="253"/>
      <c r="H492" s="256">
        <v>27.059999999999999</v>
      </c>
      <c r="I492" s="257"/>
      <c r="J492" s="253"/>
      <c r="K492" s="253"/>
      <c r="L492" s="258"/>
      <c r="M492" s="259"/>
      <c r="N492" s="260"/>
      <c r="O492" s="260"/>
      <c r="P492" s="260"/>
      <c r="Q492" s="260"/>
      <c r="R492" s="260"/>
      <c r="S492" s="260"/>
      <c r="T492" s="261"/>
      <c r="U492" s="14"/>
      <c r="V492" s="14"/>
      <c r="W492" s="14"/>
      <c r="X492" s="14"/>
      <c r="Y492" s="14"/>
      <c r="Z492" s="14"/>
      <c r="AA492" s="14"/>
      <c r="AB492" s="14"/>
      <c r="AC492" s="14"/>
      <c r="AD492" s="14"/>
      <c r="AE492" s="14"/>
      <c r="AT492" s="262" t="s">
        <v>203</v>
      </c>
      <c r="AU492" s="262" t="s">
        <v>84</v>
      </c>
      <c r="AV492" s="14" t="s">
        <v>84</v>
      </c>
      <c r="AW492" s="14" t="s">
        <v>32</v>
      </c>
      <c r="AX492" s="14" t="s">
        <v>75</v>
      </c>
      <c r="AY492" s="262" t="s">
        <v>194</v>
      </c>
    </row>
    <row r="493" s="14" customFormat="1">
      <c r="A493" s="14"/>
      <c r="B493" s="252"/>
      <c r="C493" s="253"/>
      <c r="D493" s="243" t="s">
        <v>203</v>
      </c>
      <c r="E493" s="254" t="s">
        <v>1</v>
      </c>
      <c r="F493" s="255" t="s">
        <v>610</v>
      </c>
      <c r="G493" s="253"/>
      <c r="H493" s="256">
        <v>87.518000000000001</v>
      </c>
      <c r="I493" s="257"/>
      <c r="J493" s="253"/>
      <c r="K493" s="253"/>
      <c r="L493" s="258"/>
      <c r="M493" s="259"/>
      <c r="N493" s="260"/>
      <c r="O493" s="260"/>
      <c r="P493" s="260"/>
      <c r="Q493" s="260"/>
      <c r="R493" s="260"/>
      <c r="S493" s="260"/>
      <c r="T493" s="261"/>
      <c r="U493" s="14"/>
      <c r="V493" s="14"/>
      <c r="W493" s="14"/>
      <c r="X493" s="14"/>
      <c r="Y493" s="14"/>
      <c r="Z493" s="14"/>
      <c r="AA493" s="14"/>
      <c r="AB493" s="14"/>
      <c r="AC493" s="14"/>
      <c r="AD493" s="14"/>
      <c r="AE493" s="14"/>
      <c r="AT493" s="262" t="s">
        <v>203</v>
      </c>
      <c r="AU493" s="262" t="s">
        <v>84</v>
      </c>
      <c r="AV493" s="14" t="s">
        <v>84</v>
      </c>
      <c r="AW493" s="14" t="s">
        <v>32</v>
      </c>
      <c r="AX493" s="14" t="s">
        <v>75</v>
      </c>
      <c r="AY493" s="262" t="s">
        <v>194</v>
      </c>
    </row>
    <row r="494" s="14" customFormat="1">
      <c r="A494" s="14"/>
      <c r="B494" s="252"/>
      <c r="C494" s="253"/>
      <c r="D494" s="243" t="s">
        <v>203</v>
      </c>
      <c r="E494" s="254" t="s">
        <v>1</v>
      </c>
      <c r="F494" s="255" t="s">
        <v>611</v>
      </c>
      <c r="G494" s="253"/>
      <c r="H494" s="256">
        <v>-4.9199999999999999</v>
      </c>
      <c r="I494" s="257"/>
      <c r="J494" s="253"/>
      <c r="K494" s="253"/>
      <c r="L494" s="258"/>
      <c r="M494" s="259"/>
      <c r="N494" s="260"/>
      <c r="O494" s="260"/>
      <c r="P494" s="260"/>
      <c r="Q494" s="260"/>
      <c r="R494" s="260"/>
      <c r="S494" s="260"/>
      <c r="T494" s="261"/>
      <c r="U494" s="14"/>
      <c r="V494" s="14"/>
      <c r="W494" s="14"/>
      <c r="X494" s="14"/>
      <c r="Y494" s="14"/>
      <c r="Z494" s="14"/>
      <c r="AA494" s="14"/>
      <c r="AB494" s="14"/>
      <c r="AC494" s="14"/>
      <c r="AD494" s="14"/>
      <c r="AE494" s="14"/>
      <c r="AT494" s="262" t="s">
        <v>203</v>
      </c>
      <c r="AU494" s="262" t="s">
        <v>84</v>
      </c>
      <c r="AV494" s="14" t="s">
        <v>84</v>
      </c>
      <c r="AW494" s="14" t="s">
        <v>32</v>
      </c>
      <c r="AX494" s="14" t="s">
        <v>75</v>
      </c>
      <c r="AY494" s="262" t="s">
        <v>194</v>
      </c>
    </row>
    <row r="495" s="14" customFormat="1">
      <c r="A495" s="14"/>
      <c r="B495" s="252"/>
      <c r="C495" s="253"/>
      <c r="D495" s="243" t="s">
        <v>203</v>
      </c>
      <c r="E495" s="254" t="s">
        <v>1</v>
      </c>
      <c r="F495" s="255" t="s">
        <v>612</v>
      </c>
      <c r="G495" s="253"/>
      <c r="H495" s="256">
        <v>30.608000000000001</v>
      </c>
      <c r="I495" s="257"/>
      <c r="J495" s="253"/>
      <c r="K495" s="253"/>
      <c r="L495" s="258"/>
      <c r="M495" s="259"/>
      <c r="N495" s="260"/>
      <c r="O495" s="260"/>
      <c r="P495" s="260"/>
      <c r="Q495" s="260"/>
      <c r="R495" s="260"/>
      <c r="S495" s="260"/>
      <c r="T495" s="261"/>
      <c r="U495" s="14"/>
      <c r="V495" s="14"/>
      <c r="W495" s="14"/>
      <c r="X495" s="14"/>
      <c r="Y495" s="14"/>
      <c r="Z495" s="14"/>
      <c r="AA495" s="14"/>
      <c r="AB495" s="14"/>
      <c r="AC495" s="14"/>
      <c r="AD495" s="14"/>
      <c r="AE495" s="14"/>
      <c r="AT495" s="262" t="s">
        <v>203</v>
      </c>
      <c r="AU495" s="262" t="s">
        <v>84</v>
      </c>
      <c r="AV495" s="14" t="s">
        <v>84</v>
      </c>
      <c r="AW495" s="14" t="s">
        <v>32</v>
      </c>
      <c r="AX495" s="14" t="s">
        <v>75</v>
      </c>
      <c r="AY495" s="262" t="s">
        <v>194</v>
      </c>
    </row>
    <row r="496" s="14" customFormat="1">
      <c r="A496" s="14"/>
      <c r="B496" s="252"/>
      <c r="C496" s="253"/>
      <c r="D496" s="243" t="s">
        <v>203</v>
      </c>
      <c r="E496" s="254" t="s">
        <v>1</v>
      </c>
      <c r="F496" s="255" t="s">
        <v>613</v>
      </c>
      <c r="G496" s="253"/>
      <c r="H496" s="256">
        <v>14.279999999999999</v>
      </c>
      <c r="I496" s="257"/>
      <c r="J496" s="253"/>
      <c r="K496" s="253"/>
      <c r="L496" s="258"/>
      <c r="M496" s="259"/>
      <c r="N496" s="260"/>
      <c r="O496" s="260"/>
      <c r="P496" s="260"/>
      <c r="Q496" s="260"/>
      <c r="R496" s="260"/>
      <c r="S496" s="260"/>
      <c r="T496" s="261"/>
      <c r="U496" s="14"/>
      <c r="V496" s="14"/>
      <c r="W496" s="14"/>
      <c r="X496" s="14"/>
      <c r="Y496" s="14"/>
      <c r="Z496" s="14"/>
      <c r="AA496" s="14"/>
      <c r="AB496" s="14"/>
      <c r="AC496" s="14"/>
      <c r="AD496" s="14"/>
      <c r="AE496" s="14"/>
      <c r="AT496" s="262" t="s">
        <v>203</v>
      </c>
      <c r="AU496" s="262" t="s">
        <v>84</v>
      </c>
      <c r="AV496" s="14" t="s">
        <v>84</v>
      </c>
      <c r="AW496" s="14" t="s">
        <v>32</v>
      </c>
      <c r="AX496" s="14" t="s">
        <v>75</v>
      </c>
      <c r="AY496" s="262" t="s">
        <v>194</v>
      </c>
    </row>
    <row r="497" s="14" customFormat="1">
      <c r="A497" s="14"/>
      <c r="B497" s="252"/>
      <c r="C497" s="253"/>
      <c r="D497" s="243" t="s">
        <v>203</v>
      </c>
      <c r="E497" s="254" t="s">
        <v>1</v>
      </c>
      <c r="F497" s="255" t="s">
        <v>614</v>
      </c>
      <c r="G497" s="253"/>
      <c r="H497" s="256">
        <v>15.435000000000001</v>
      </c>
      <c r="I497" s="257"/>
      <c r="J497" s="253"/>
      <c r="K497" s="253"/>
      <c r="L497" s="258"/>
      <c r="M497" s="259"/>
      <c r="N497" s="260"/>
      <c r="O497" s="260"/>
      <c r="P497" s="260"/>
      <c r="Q497" s="260"/>
      <c r="R497" s="260"/>
      <c r="S497" s="260"/>
      <c r="T497" s="261"/>
      <c r="U497" s="14"/>
      <c r="V497" s="14"/>
      <c r="W497" s="14"/>
      <c r="X497" s="14"/>
      <c r="Y497" s="14"/>
      <c r="Z497" s="14"/>
      <c r="AA497" s="14"/>
      <c r="AB497" s="14"/>
      <c r="AC497" s="14"/>
      <c r="AD497" s="14"/>
      <c r="AE497" s="14"/>
      <c r="AT497" s="262" t="s">
        <v>203</v>
      </c>
      <c r="AU497" s="262" t="s">
        <v>84</v>
      </c>
      <c r="AV497" s="14" t="s">
        <v>84</v>
      </c>
      <c r="AW497" s="14" t="s">
        <v>32</v>
      </c>
      <c r="AX497" s="14" t="s">
        <v>75</v>
      </c>
      <c r="AY497" s="262" t="s">
        <v>194</v>
      </c>
    </row>
    <row r="498" s="14" customFormat="1">
      <c r="A498" s="14"/>
      <c r="B498" s="252"/>
      <c r="C498" s="253"/>
      <c r="D498" s="243" t="s">
        <v>203</v>
      </c>
      <c r="E498" s="254" t="s">
        <v>1</v>
      </c>
      <c r="F498" s="255" t="s">
        <v>615</v>
      </c>
      <c r="G498" s="253"/>
      <c r="H498" s="256">
        <v>24.675000000000001</v>
      </c>
      <c r="I498" s="257"/>
      <c r="J498" s="253"/>
      <c r="K498" s="253"/>
      <c r="L498" s="258"/>
      <c r="M498" s="259"/>
      <c r="N498" s="260"/>
      <c r="O498" s="260"/>
      <c r="P498" s="260"/>
      <c r="Q498" s="260"/>
      <c r="R498" s="260"/>
      <c r="S498" s="260"/>
      <c r="T498" s="261"/>
      <c r="U498" s="14"/>
      <c r="V498" s="14"/>
      <c r="W498" s="14"/>
      <c r="X498" s="14"/>
      <c r="Y498" s="14"/>
      <c r="Z498" s="14"/>
      <c r="AA498" s="14"/>
      <c r="AB498" s="14"/>
      <c r="AC498" s="14"/>
      <c r="AD498" s="14"/>
      <c r="AE498" s="14"/>
      <c r="AT498" s="262" t="s">
        <v>203</v>
      </c>
      <c r="AU498" s="262" t="s">
        <v>84</v>
      </c>
      <c r="AV498" s="14" t="s">
        <v>84</v>
      </c>
      <c r="AW498" s="14" t="s">
        <v>32</v>
      </c>
      <c r="AX498" s="14" t="s">
        <v>75</v>
      </c>
      <c r="AY498" s="262" t="s">
        <v>194</v>
      </c>
    </row>
    <row r="499" s="14" customFormat="1">
      <c r="A499" s="14"/>
      <c r="B499" s="252"/>
      <c r="C499" s="253"/>
      <c r="D499" s="243" t="s">
        <v>203</v>
      </c>
      <c r="E499" s="254" t="s">
        <v>1</v>
      </c>
      <c r="F499" s="255" t="s">
        <v>616</v>
      </c>
      <c r="G499" s="253"/>
      <c r="H499" s="256">
        <v>13.061999999999999</v>
      </c>
      <c r="I499" s="257"/>
      <c r="J499" s="253"/>
      <c r="K499" s="253"/>
      <c r="L499" s="258"/>
      <c r="M499" s="259"/>
      <c r="N499" s="260"/>
      <c r="O499" s="260"/>
      <c r="P499" s="260"/>
      <c r="Q499" s="260"/>
      <c r="R499" s="260"/>
      <c r="S499" s="260"/>
      <c r="T499" s="261"/>
      <c r="U499" s="14"/>
      <c r="V499" s="14"/>
      <c r="W499" s="14"/>
      <c r="X499" s="14"/>
      <c r="Y499" s="14"/>
      <c r="Z499" s="14"/>
      <c r="AA499" s="14"/>
      <c r="AB499" s="14"/>
      <c r="AC499" s="14"/>
      <c r="AD499" s="14"/>
      <c r="AE499" s="14"/>
      <c r="AT499" s="262" t="s">
        <v>203</v>
      </c>
      <c r="AU499" s="262" t="s">
        <v>84</v>
      </c>
      <c r="AV499" s="14" t="s">
        <v>84</v>
      </c>
      <c r="AW499" s="14" t="s">
        <v>32</v>
      </c>
      <c r="AX499" s="14" t="s">
        <v>75</v>
      </c>
      <c r="AY499" s="262" t="s">
        <v>194</v>
      </c>
    </row>
    <row r="500" s="16" customFormat="1">
      <c r="A500" s="16"/>
      <c r="B500" s="274"/>
      <c r="C500" s="275"/>
      <c r="D500" s="243" t="s">
        <v>203</v>
      </c>
      <c r="E500" s="276" t="s">
        <v>1</v>
      </c>
      <c r="F500" s="277" t="s">
        <v>214</v>
      </c>
      <c r="G500" s="275"/>
      <c r="H500" s="278">
        <v>442.65600000000001</v>
      </c>
      <c r="I500" s="279"/>
      <c r="J500" s="275"/>
      <c r="K500" s="275"/>
      <c r="L500" s="280"/>
      <c r="M500" s="281"/>
      <c r="N500" s="282"/>
      <c r="O500" s="282"/>
      <c r="P500" s="282"/>
      <c r="Q500" s="282"/>
      <c r="R500" s="282"/>
      <c r="S500" s="282"/>
      <c r="T500" s="283"/>
      <c r="U500" s="16"/>
      <c r="V500" s="16"/>
      <c r="W500" s="16"/>
      <c r="X500" s="16"/>
      <c r="Y500" s="16"/>
      <c r="Z500" s="16"/>
      <c r="AA500" s="16"/>
      <c r="AB500" s="16"/>
      <c r="AC500" s="16"/>
      <c r="AD500" s="16"/>
      <c r="AE500" s="16"/>
      <c r="AT500" s="284" t="s">
        <v>203</v>
      </c>
      <c r="AU500" s="284" t="s">
        <v>84</v>
      </c>
      <c r="AV500" s="16" t="s">
        <v>201</v>
      </c>
      <c r="AW500" s="16" t="s">
        <v>32</v>
      </c>
      <c r="AX500" s="16" t="s">
        <v>82</v>
      </c>
      <c r="AY500" s="284" t="s">
        <v>194</v>
      </c>
    </row>
    <row r="501" s="12" customFormat="1" ht="22.8" customHeight="1">
      <c r="A501" s="12"/>
      <c r="B501" s="212"/>
      <c r="C501" s="213"/>
      <c r="D501" s="214" t="s">
        <v>74</v>
      </c>
      <c r="E501" s="226" t="s">
        <v>617</v>
      </c>
      <c r="F501" s="226" t="s">
        <v>618</v>
      </c>
      <c r="G501" s="213"/>
      <c r="H501" s="213"/>
      <c r="I501" s="216"/>
      <c r="J501" s="227">
        <f>BK501</f>
        <v>0</v>
      </c>
      <c r="K501" s="213"/>
      <c r="L501" s="218"/>
      <c r="M501" s="219"/>
      <c r="N501" s="220"/>
      <c r="O501" s="220"/>
      <c r="P501" s="221">
        <f>SUM(P502:P506)</f>
        <v>0</v>
      </c>
      <c r="Q501" s="220"/>
      <c r="R501" s="221">
        <f>SUM(R502:R506)</f>
        <v>0</v>
      </c>
      <c r="S501" s="220"/>
      <c r="T501" s="222">
        <f>SUM(T502:T506)</f>
        <v>0</v>
      </c>
      <c r="U501" s="12"/>
      <c r="V501" s="12"/>
      <c r="W501" s="12"/>
      <c r="X501" s="12"/>
      <c r="Y501" s="12"/>
      <c r="Z501" s="12"/>
      <c r="AA501" s="12"/>
      <c r="AB501" s="12"/>
      <c r="AC501" s="12"/>
      <c r="AD501" s="12"/>
      <c r="AE501" s="12"/>
      <c r="AR501" s="223" t="s">
        <v>82</v>
      </c>
      <c r="AT501" s="224" t="s">
        <v>74</v>
      </c>
      <c r="AU501" s="224" t="s">
        <v>82</v>
      </c>
      <c r="AY501" s="223" t="s">
        <v>194</v>
      </c>
      <c r="BK501" s="225">
        <f>SUM(BK502:BK506)</f>
        <v>0</v>
      </c>
    </row>
    <row r="502" s="2" customFormat="1" ht="33" customHeight="1">
      <c r="A502" s="39"/>
      <c r="B502" s="40"/>
      <c r="C502" s="228" t="s">
        <v>619</v>
      </c>
      <c r="D502" s="228" t="s">
        <v>196</v>
      </c>
      <c r="E502" s="229" t="s">
        <v>620</v>
      </c>
      <c r="F502" s="230" t="s">
        <v>621</v>
      </c>
      <c r="G502" s="231" t="s">
        <v>232</v>
      </c>
      <c r="H502" s="232">
        <v>154.649</v>
      </c>
      <c r="I502" s="233"/>
      <c r="J502" s="234">
        <f>ROUND(I502*H502,2)</f>
        <v>0</v>
      </c>
      <c r="K502" s="230" t="s">
        <v>200</v>
      </c>
      <c r="L502" s="45"/>
      <c r="M502" s="235" t="s">
        <v>1</v>
      </c>
      <c r="N502" s="236" t="s">
        <v>40</v>
      </c>
      <c r="O502" s="92"/>
      <c r="P502" s="237">
        <f>O502*H502</f>
        <v>0</v>
      </c>
      <c r="Q502" s="237">
        <v>0</v>
      </c>
      <c r="R502" s="237">
        <f>Q502*H502</f>
        <v>0</v>
      </c>
      <c r="S502" s="237">
        <v>0</v>
      </c>
      <c r="T502" s="238">
        <f>S502*H502</f>
        <v>0</v>
      </c>
      <c r="U502" s="39"/>
      <c r="V502" s="39"/>
      <c r="W502" s="39"/>
      <c r="X502" s="39"/>
      <c r="Y502" s="39"/>
      <c r="Z502" s="39"/>
      <c r="AA502" s="39"/>
      <c r="AB502" s="39"/>
      <c r="AC502" s="39"/>
      <c r="AD502" s="39"/>
      <c r="AE502" s="39"/>
      <c r="AR502" s="239" t="s">
        <v>201</v>
      </c>
      <c r="AT502" s="239" t="s">
        <v>196</v>
      </c>
      <c r="AU502" s="239" t="s">
        <v>84</v>
      </c>
      <c r="AY502" s="18" t="s">
        <v>194</v>
      </c>
      <c r="BE502" s="240">
        <f>IF(N502="základní",J502,0)</f>
        <v>0</v>
      </c>
      <c r="BF502" s="240">
        <f>IF(N502="snížená",J502,0)</f>
        <v>0</v>
      </c>
      <c r="BG502" s="240">
        <f>IF(N502="zákl. přenesená",J502,0)</f>
        <v>0</v>
      </c>
      <c r="BH502" s="240">
        <f>IF(N502="sníž. přenesená",J502,0)</f>
        <v>0</v>
      </c>
      <c r="BI502" s="240">
        <f>IF(N502="nulová",J502,0)</f>
        <v>0</v>
      </c>
      <c r="BJ502" s="18" t="s">
        <v>82</v>
      </c>
      <c r="BK502" s="240">
        <f>ROUND(I502*H502,2)</f>
        <v>0</v>
      </c>
      <c r="BL502" s="18" t="s">
        <v>201</v>
      </c>
      <c r="BM502" s="239" t="s">
        <v>622</v>
      </c>
    </row>
    <row r="503" s="2" customFormat="1" ht="24.15" customHeight="1">
      <c r="A503" s="39"/>
      <c r="B503" s="40"/>
      <c r="C503" s="228" t="s">
        <v>623</v>
      </c>
      <c r="D503" s="228" t="s">
        <v>196</v>
      </c>
      <c r="E503" s="229" t="s">
        <v>624</v>
      </c>
      <c r="F503" s="230" t="s">
        <v>625</v>
      </c>
      <c r="G503" s="231" t="s">
        <v>232</v>
      </c>
      <c r="H503" s="232">
        <v>154.649</v>
      </c>
      <c r="I503" s="233"/>
      <c r="J503" s="234">
        <f>ROUND(I503*H503,2)</f>
        <v>0</v>
      </c>
      <c r="K503" s="230" t="s">
        <v>200</v>
      </c>
      <c r="L503" s="45"/>
      <c r="M503" s="235" t="s">
        <v>1</v>
      </c>
      <c r="N503" s="236" t="s">
        <v>40</v>
      </c>
      <c r="O503" s="92"/>
      <c r="P503" s="237">
        <f>O503*H503</f>
        <v>0</v>
      </c>
      <c r="Q503" s="237">
        <v>0</v>
      </c>
      <c r="R503" s="237">
        <f>Q503*H503</f>
        <v>0</v>
      </c>
      <c r="S503" s="237">
        <v>0</v>
      </c>
      <c r="T503" s="238">
        <f>S503*H503</f>
        <v>0</v>
      </c>
      <c r="U503" s="39"/>
      <c r="V503" s="39"/>
      <c r="W503" s="39"/>
      <c r="X503" s="39"/>
      <c r="Y503" s="39"/>
      <c r="Z503" s="39"/>
      <c r="AA503" s="39"/>
      <c r="AB503" s="39"/>
      <c r="AC503" s="39"/>
      <c r="AD503" s="39"/>
      <c r="AE503" s="39"/>
      <c r="AR503" s="239" t="s">
        <v>201</v>
      </c>
      <c r="AT503" s="239" t="s">
        <v>196</v>
      </c>
      <c r="AU503" s="239" t="s">
        <v>84</v>
      </c>
      <c r="AY503" s="18" t="s">
        <v>194</v>
      </c>
      <c r="BE503" s="240">
        <f>IF(N503="základní",J503,0)</f>
        <v>0</v>
      </c>
      <c r="BF503" s="240">
        <f>IF(N503="snížená",J503,0)</f>
        <v>0</v>
      </c>
      <c r="BG503" s="240">
        <f>IF(N503="zákl. přenesená",J503,0)</f>
        <v>0</v>
      </c>
      <c r="BH503" s="240">
        <f>IF(N503="sníž. přenesená",J503,0)</f>
        <v>0</v>
      </c>
      <c r="BI503" s="240">
        <f>IF(N503="nulová",J503,0)</f>
        <v>0</v>
      </c>
      <c r="BJ503" s="18" t="s">
        <v>82</v>
      </c>
      <c r="BK503" s="240">
        <f>ROUND(I503*H503,2)</f>
        <v>0</v>
      </c>
      <c r="BL503" s="18" t="s">
        <v>201</v>
      </c>
      <c r="BM503" s="239" t="s">
        <v>626</v>
      </c>
    </row>
    <row r="504" s="2" customFormat="1" ht="24.15" customHeight="1">
      <c r="A504" s="39"/>
      <c r="B504" s="40"/>
      <c r="C504" s="228" t="s">
        <v>627</v>
      </c>
      <c r="D504" s="228" t="s">
        <v>196</v>
      </c>
      <c r="E504" s="229" t="s">
        <v>628</v>
      </c>
      <c r="F504" s="230" t="s">
        <v>629</v>
      </c>
      <c r="G504" s="231" t="s">
        <v>232</v>
      </c>
      <c r="H504" s="232">
        <v>1391.8409999999999</v>
      </c>
      <c r="I504" s="233"/>
      <c r="J504" s="234">
        <f>ROUND(I504*H504,2)</f>
        <v>0</v>
      </c>
      <c r="K504" s="230" t="s">
        <v>200</v>
      </c>
      <c r="L504" s="45"/>
      <c r="M504" s="235" t="s">
        <v>1</v>
      </c>
      <c r="N504" s="236" t="s">
        <v>40</v>
      </c>
      <c r="O504" s="92"/>
      <c r="P504" s="237">
        <f>O504*H504</f>
        <v>0</v>
      </c>
      <c r="Q504" s="237">
        <v>0</v>
      </c>
      <c r="R504" s="237">
        <f>Q504*H504</f>
        <v>0</v>
      </c>
      <c r="S504" s="237">
        <v>0</v>
      </c>
      <c r="T504" s="238">
        <f>S504*H504</f>
        <v>0</v>
      </c>
      <c r="U504" s="39"/>
      <c r="V504" s="39"/>
      <c r="W504" s="39"/>
      <c r="X504" s="39"/>
      <c r="Y504" s="39"/>
      <c r="Z504" s="39"/>
      <c r="AA504" s="39"/>
      <c r="AB504" s="39"/>
      <c r="AC504" s="39"/>
      <c r="AD504" s="39"/>
      <c r="AE504" s="39"/>
      <c r="AR504" s="239" t="s">
        <v>201</v>
      </c>
      <c r="AT504" s="239" t="s">
        <v>196</v>
      </c>
      <c r="AU504" s="239" t="s">
        <v>84</v>
      </c>
      <c r="AY504" s="18" t="s">
        <v>194</v>
      </c>
      <c r="BE504" s="240">
        <f>IF(N504="základní",J504,0)</f>
        <v>0</v>
      </c>
      <c r="BF504" s="240">
        <f>IF(N504="snížená",J504,0)</f>
        <v>0</v>
      </c>
      <c r="BG504" s="240">
        <f>IF(N504="zákl. přenesená",J504,0)</f>
        <v>0</v>
      </c>
      <c r="BH504" s="240">
        <f>IF(N504="sníž. přenesená",J504,0)</f>
        <v>0</v>
      </c>
      <c r="BI504" s="240">
        <f>IF(N504="nulová",J504,0)</f>
        <v>0</v>
      </c>
      <c r="BJ504" s="18" t="s">
        <v>82</v>
      </c>
      <c r="BK504" s="240">
        <f>ROUND(I504*H504,2)</f>
        <v>0</v>
      </c>
      <c r="BL504" s="18" t="s">
        <v>201</v>
      </c>
      <c r="BM504" s="239" t="s">
        <v>630</v>
      </c>
    </row>
    <row r="505" s="14" customFormat="1">
      <c r="A505" s="14"/>
      <c r="B505" s="252"/>
      <c r="C505" s="253"/>
      <c r="D505" s="243" t="s">
        <v>203</v>
      </c>
      <c r="E505" s="253"/>
      <c r="F505" s="255" t="s">
        <v>631</v>
      </c>
      <c r="G505" s="253"/>
      <c r="H505" s="256">
        <v>1391.8409999999999</v>
      </c>
      <c r="I505" s="257"/>
      <c r="J505" s="253"/>
      <c r="K505" s="253"/>
      <c r="L505" s="258"/>
      <c r="M505" s="259"/>
      <c r="N505" s="260"/>
      <c r="O505" s="260"/>
      <c r="P505" s="260"/>
      <c r="Q505" s="260"/>
      <c r="R505" s="260"/>
      <c r="S505" s="260"/>
      <c r="T505" s="261"/>
      <c r="U505" s="14"/>
      <c r="V505" s="14"/>
      <c r="W505" s="14"/>
      <c r="X505" s="14"/>
      <c r="Y505" s="14"/>
      <c r="Z505" s="14"/>
      <c r="AA505" s="14"/>
      <c r="AB505" s="14"/>
      <c r="AC505" s="14"/>
      <c r="AD505" s="14"/>
      <c r="AE505" s="14"/>
      <c r="AT505" s="262" t="s">
        <v>203</v>
      </c>
      <c r="AU505" s="262" t="s">
        <v>84</v>
      </c>
      <c r="AV505" s="14" t="s">
        <v>84</v>
      </c>
      <c r="AW505" s="14" t="s">
        <v>4</v>
      </c>
      <c r="AX505" s="14" t="s">
        <v>82</v>
      </c>
      <c r="AY505" s="262" t="s">
        <v>194</v>
      </c>
    </row>
    <row r="506" s="2" customFormat="1" ht="44.25" customHeight="1">
      <c r="A506" s="39"/>
      <c r="B506" s="40"/>
      <c r="C506" s="228" t="s">
        <v>632</v>
      </c>
      <c r="D506" s="228" t="s">
        <v>196</v>
      </c>
      <c r="E506" s="229" t="s">
        <v>633</v>
      </c>
      <c r="F506" s="230" t="s">
        <v>634</v>
      </c>
      <c r="G506" s="231" t="s">
        <v>232</v>
      </c>
      <c r="H506" s="232">
        <v>154.18000000000001</v>
      </c>
      <c r="I506" s="233"/>
      <c r="J506" s="234">
        <f>ROUND(I506*H506,2)</f>
        <v>0</v>
      </c>
      <c r="K506" s="230" t="s">
        <v>200</v>
      </c>
      <c r="L506" s="45"/>
      <c r="M506" s="235" t="s">
        <v>1</v>
      </c>
      <c r="N506" s="236" t="s">
        <v>40</v>
      </c>
      <c r="O506" s="92"/>
      <c r="P506" s="237">
        <f>O506*H506</f>
        <v>0</v>
      </c>
      <c r="Q506" s="237">
        <v>0</v>
      </c>
      <c r="R506" s="237">
        <f>Q506*H506</f>
        <v>0</v>
      </c>
      <c r="S506" s="237">
        <v>0</v>
      </c>
      <c r="T506" s="238">
        <f>S506*H506</f>
        <v>0</v>
      </c>
      <c r="U506" s="39"/>
      <c r="V506" s="39"/>
      <c r="W506" s="39"/>
      <c r="X506" s="39"/>
      <c r="Y506" s="39"/>
      <c r="Z506" s="39"/>
      <c r="AA506" s="39"/>
      <c r="AB506" s="39"/>
      <c r="AC506" s="39"/>
      <c r="AD506" s="39"/>
      <c r="AE506" s="39"/>
      <c r="AR506" s="239" t="s">
        <v>201</v>
      </c>
      <c r="AT506" s="239" t="s">
        <v>196</v>
      </c>
      <c r="AU506" s="239" t="s">
        <v>84</v>
      </c>
      <c r="AY506" s="18" t="s">
        <v>194</v>
      </c>
      <c r="BE506" s="240">
        <f>IF(N506="základní",J506,0)</f>
        <v>0</v>
      </c>
      <c r="BF506" s="240">
        <f>IF(N506="snížená",J506,0)</f>
        <v>0</v>
      </c>
      <c r="BG506" s="240">
        <f>IF(N506="zákl. přenesená",J506,0)</f>
        <v>0</v>
      </c>
      <c r="BH506" s="240">
        <f>IF(N506="sníž. přenesená",J506,0)</f>
        <v>0</v>
      </c>
      <c r="BI506" s="240">
        <f>IF(N506="nulová",J506,0)</f>
        <v>0</v>
      </c>
      <c r="BJ506" s="18" t="s">
        <v>82</v>
      </c>
      <c r="BK506" s="240">
        <f>ROUND(I506*H506,2)</f>
        <v>0</v>
      </c>
      <c r="BL506" s="18" t="s">
        <v>201</v>
      </c>
      <c r="BM506" s="239" t="s">
        <v>635</v>
      </c>
    </row>
    <row r="507" s="12" customFormat="1" ht="22.8" customHeight="1">
      <c r="A507" s="12"/>
      <c r="B507" s="212"/>
      <c r="C507" s="213"/>
      <c r="D507" s="214" t="s">
        <v>74</v>
      </c>
      <c r="E507" s="226" t="s">
        <v>636</v>
      </c>
      <c r="F507" s="226" t="s">
        <v>637</v>
      </c>
      <c r="G507" s="213"/>
      <c r="H507" s="213"/>
      <c r="I507" s="216"/>
      <c r="J507" s="227">
        <f>BK507</f>
        <v>0</v>
      </c>
      <c r="K507" s="213"/>
      <c r="L507" s="218"/>
      <c r="M507" s="219"/>
      <c r="N507" s="220"/>
      <c r="O507" s="220"/>
      <c r="P507" s="221">
        <f>P508</f>
        <v>0</v>
      </c>
      <c r="Q507" s="220"/>
      <c r="R507" s="221">
        <f>R508</f>
        <v>0</v>
      </c>
      <c r="S507" s="220"/>
      <c r="T507" s="222">
        <f>T508</f>
        <v>0</v>
      </c>
      <c r="U507" s="12"/>
      <c r="V507" s="12"/>
      <c r="W507" s="12"/>
      <c r="X507" s="12"/>
      <c r="Y507" s="12"/>
      <c r="Z507" s="12"/>
      <c r="AA507" s="12"/>
      <c r="AB507" s="12"/>
      <c r="AC507" s="12"/>
      <c r="AD507" s="12"/>
      <c r="AE507" s="12"/>
      <c r="AR507" s="223" t="s">
        <v>82</v>
      </c>
      <c r="AT507" s="224" t="s">
        <v>74</v>
      </c>
      <c r="AU507" s="224" t="s">
        <v>82</v>
      </c>
      <c r="AY507" s="223" t="s">
        <v>194</v>
      </c>
      <c r="BK507" s="225">
        <f>BK508</f>
        <v>0</v>
      </c>
    </row>
    <row r="508" s="2" customFormat="1" ht="24.15" customHeight="1">
      <c r="A508" s="39"/>
      <c r="B508" s="40"/>
      <c r="C508" s="228" t="s">
        <v>638</v>
      </c>
      <c r="D508" s="228" t="s">
        <v>196</v>
      </c>
      <c r="E508" s="229" t="s">
        <v>639</v>
      </c>
      <c r="F508" s="230" t="s">
        <v>640</v>
      </c>
      <c r="G508" s="231" t="s">
        <v>232</v>
      </c>
      <c r="H508" s="232">
        <v>195.59299999999999</v>
      </c>
      <c r="I508" s="233"/>
      <c r="J508" s="234">
        <f>ROUND(I508*H508,2)</f>
        <v>0</v>
      </c>
      <c r="K508" s="230" t="s">
        <v>641</v>
      </c>
      <c r="L508" s="45"/>
      <c r="M508" s="235" t="s">
        <v>1</v>
      </c>
      <c r="N508" s="236" t="s">
        <v>40</v>
      </c>
      <c r="O508" s="92"/>
      <c r="P508" s="237">
        <f>O508*H508</f>
        <v>0</v>
      </c>
      <c r="Q508" s="237">
        <v>0</v>
      </c>
      <c r="R508" s="237">
        <f>Q508*H508</f>
        <v>0</v>
      </c>
      <c r="S508" s="237">
        <v>0</v>
      </c>
      <c r="T508" s="238">
        <f>S508*H508</f>
        <v>0</v>
      </c>
      <c r="U508" s="39"/>
      <c r="V508" s="39"/>
      <c r="W508" s="39"/>
      <c r="X508" s="39"/>
      <c r="Y508" s="39"/>
      <c r="Z508" s="39"/>
      <c r="AA508" s="39"/>
      <c r="AB508" s="39"/>
      <c r="AC508" s="39"/>
      <c r="AD508" s="39"/>
      <c r="AE508" s="39"/>
      <c r="AR508" s="239" t="s">
        <v>201</v>
      </c>
      <c r="AT508" s="239" t="s">
        <v>196</v>
      </c>
      <c r="AU508" s="239" t="s">
        <v>84</v>
      </c>
      <c r="AY508" s="18" t="s">
        <v>194</v>
      </c>
      <c r="BE508" s="240">
        <f>IF(N508="základní",J508,0)</f>
        <v>0</v>
      </c>
      <c r="BF508" s="240">
        <f>IF(N508="snížená",J508,0)</f>
        <v>0</v>
      </c>
      <c r="BG508" s="240">
        <f>IF(N508="zákl. přenesená",J508,0)</f>
        <v>0</v>
      </c>
      <c r="BH508" s="240">
        <f>IF(N508="sníž. přenesená",J508,0)</f>
        <v>0</v>
      </c>
      <c r="BI508" s="240">
        <f>IF(N508="nulová",J508,0)</f>
        <v>0</v>
      </c>
      <c r="BJ508" s="18" t="s">
        <v>82</v>
      </c>
      <c r="BK508" s="240">
        <f>ROUND(I508*H508,2)</f>
        <v>0</v>
      </c>
      <c r="BL508" s="18" t="s">
        <v>201</v>
      </c>
      <c r="BM508" s="239" t="s">
        <v>642</v>
      </c>
    </row>
    <row r="509" s="12" customFormat="1" ht="25.92" customHeight="1">
      <c r="A509" s="12"/>
      <c r="B509" s="212"/>
      <c r="C509" s="213"/>
      <c r="D509" s="214" t="s">
        <v>74</v>
      </c>
      <c r="E509" s="215" t="s">
        <v>643</v>
      </c>
      <c r="F509" s="215" t="s">
        <v>644</v>
      </c>
      <c r="G509" s="213"/>
      <c r="H509" s="213"/>
      <c r="I509" s="216"/>
      <c r="J509" s="217">
        <f>BK509</f>
        <v>0</v>
      </c>
      <c r="K509" s="213"/>
      <c r="L509" s="218"/>
      <c r="M509" s="219"/>
      <c r="N509" s="220"/>
      <c r="O509" s="220"/>
      <c r="P509" s="221">
        <f>P510+P542+P551+P610+P613+P618+P637+P639+P660+P680+P705+P721+P771</f>
        <v>0</v>
      </c>
      <c r="Q509" s="220"/>
      <c r="R509" s="221">
        <f>R510+R542+R551+R610+R613+R618+R637+R639+R660+R680+R705+R721+R771</f>
        <v>29.266358906099999</v>
      </c>
      <c r="S509" s="220"/>
      <c r="T509" s="222">
        <f>T510+T542+T551+T610+T613+T618+T637+T639+T660+T680+T705+T721+T771</f>
        <v>20.890899149999999</v>
      </c>
      <c r="U509" s="12"/>
      <c r="V509" s="12"/>
      <c r="W509" s="12"/>
      <c r="X509" s="12"/>
      <c r="Y509" s="12"/>
      <c r="Z509" s="12"/>
      <c r="AA509" s="12"/>
      <c r="AB509" s="12"/>
      <c r="AC509" s="12"/>
      <c r="AD509" s="12"/>
      <c r="AE509" s="12"/>
      <c r="AR509" s="223" t="s">
        <v>84</v>
      </c>
      <c r="AT509" s="224" t="s">
        <v>74</v>
      </c>
      <c r="AU509" s="224" t="s">
        <v>75</v>
      </c>
      <c r="AY509" s="223" t="s">
        <v>194</v>
      </c>
      <c r="BK509" s="225">
        <f>BK510+BK542+BK551+BK610+BK613+BK618+BK637+BK639+BK660+BK680+BK705+BK721+BK771</f>
        <v>0</v>
      </c>
    </row>
    <row r="510" s="12" customFormat="1" ht="22.8" customHeight="1">
      <c r="A510" s="12"/>
      <c r="B510" s="212"/>
      <c r="C510" s="213"/>
      <c r="D510" s="214" t="s">
        <v>74</v>
      </c>
      <c r="E510" s="226" t="s">
        <v>645</v>
      </c>
      <c r="F510" s="226" t="s">
        <v>646</v>
      </c>
      <c r="G510" s="213"/>
      <c r="H510" s="213"/>
      <c r="I510" s="216"/>
      <c r="J510" s="227">
        <f>BK510</f>
        <v>0</v>
      </c>
      <c r="K510" s="213"/>
      <c r="L510" s="218"/>
      <c r="M510" s="219"/>
      <c r="N510" s="220"/>
      <c r="O510" s="220"/>
      <c r="P510" s="221">
        <f>SUM(P511:P541)</f>
        <v>0</v>
      </c>
      <c r="Q510" s="220"/>
      <c r="R510" s="221">
        <f>SUM(R511:R541)</f>
        <v>0.91527476500000005</v>
      </c>
      <c r="S510" s="220"/>
      <c r="T510" s="222">
        <f>SUM(T511:T541)</f>
        <v>0.46843599999999996</v>
      </c>
      <c r="U510" s="12"/>
      <c r="V510" s="12"/>
      <c r="W510" s="12"/>
      <c r="X510" s="12"/>
      <c r="Y510" s="12"/>
      <c r="Z510" s="12"/>
      <c r="AA510" s="12"/>
      <c r="AB510" s="12"/>
      <c r="AC510" s="12"/>
      <c r="AD510" s="12"/>
      <c r="AE510" s="12"/>
      <c r="AR510" s="223" t="s">
        <v>84</v>
      </c>
      <c r="AT510" s="224" t="s">
        <v>74</v>
      </c>
      <c r="AU510" s="224" t="s">
        <v>82</v>
      </c>
      <c r="AY510" s="223" t="s">
        <v>194</v>
      </c>
      <c r="BK510" s="225">
        <f>SUM(BK511:BK541)</f>
        <v>0</v>
      </c>
    </row>
    <row r="511" s="2" customFormat="1" ht="24.15" customHeight="1">
      <c r="A511" s="39"/>
      <c r="B511" s="40"/>
      <c r="C511" s="228" t="s">
        <v>647</v>
      </c>
      <c r="D511" s="228" t="s">
        <v>196</v>
      </c>
      <c r="E511" s="229" t="s">
        <v>648</v>
      </c>
      <c r="F511" s="230" t="s">
        <v>649</v>
      </c>
      <c r="G511" s="231" t="s">
        <v>252</v>
      </c>
      <c r="H511" s="232">
        <v>128.81999999999999</v>
      </c>
      <c r="I511" s="233"/>
      <c r="J511" s="234">
        <f>ROUND(I511*H511,2)</f>
        <v>0</v>
      </c>
      <c r="K511" s="230" t="s">
        <v>200</v>
      </c>
      <c r="L511" s="45"/>
      <c r="M511" s="235" t="s">
        <v>1</v>
      </c>
      <c r="N511" s="236" t="s">
        <v>40</v>
      </c>
      <c r="O511" s="92"/>
      <c r="P511" s="237">
        <f>O511*H511</f>
        <v>0</v>
      </c>
      <c r="Q511" s="237">
        <v>0</v>
      </c>
      <c r="R511" s="237">
        <f>Q511*H511</f>
        <v>0</v>
      </c>
      <c r="S511" s="237">
        <v>0</v>
      </c>
      <c r="T511" s="238">
        <f>S511*H511</f>
        <v>0</v>
      </c>
      <c r="U511" s="39"/>
      <c r="V511" s="39"/>
      <c r="W511" s="39"/>
      <c r="X511" s="39"/>
      <c r="Y511" s="39"/>
      <c r="Z511" s="39"/>
      <c r="AA511" s="39"/>
      <c r="AB511" s="39"/>
      <c r="AC511" s="39"/>
      <c r="AD511" s="39"/>
      <c r="AE511" s="39"/>
      <c r="AR511" s="239" t="s">
        <v>282</v>
      </c>
      <c r="AT511" s="239" t="s">
        <v>196</v>
      </c>
      <c r="AU511" s="239" t="s">
        <v>84</v>
      </c>
      <c r="AY511" s="18" t="s">
        <v>194</v>
      </c>
      <c r="BE511" s="240">
        <f>IF(N511="základní",J511,0)</f>
        <v>0</v>
      </c>
      <c r="BF511" s="240">
        <f>IF(N511="snížená",J511,0)</f>
        <v>0</v>
      </c>
      <c r="BG511" s="240">
        <f>IF(N511="zákl. přenesená",J511,0)</f>
        <v>0</v>
      </c>
      <c r="BH511" s="240">
        <f>IF(N511="sníž. přenesená",J511,0)</f>
        <v>0</v>
      </c>
      <c r="BI511" s="240">
        <f>IF(N511="nulová",J511,0)</f>
        <v>0</v>
      </c>
      <c r="BJ511" s="18" t="s">
        <v>82</v>
      </c>
      <c r="BK511" s="240">
        <f>ROUND(I511*H511,2)</f>
        <v>0</v>
      </c>
      <c r="BL511" s="18" t="s">
        <v>282</v>
      </c>
      <c r="BM511" s="239" t="s">
        <v>650</v>
      </c>
    </row>
    <row r="512" s="13" customFormat="1">
      <c r="A512" s="13"/>
      <c r="B512" s="241"/>
      <c r="C512" s="242"/>
      <c r="D512" s="243" t="s">
        <v>203</v>
      </c>
      <c r="E512" s="244" t="s">
        <v>1</v>
      </c>
      <c r="F512" s="245" t="s">
        <v>651</v>
      </c>
      <c r="G512" s="242"/>
      <c r="H512" s="244" t="s">
        <v>1</v>
      </c>
      <c r="I512" s="246"/>
      <c r="J512" s="242"/>
      <c r="K512" s="242"/>
      <c r="L512" s="247"/>
      <c r="M512" s="248"/>
      <c r="N512" s="249"/>
      <c r="O512" s="249"/>
      <c r="P512" s="249"/>
      <c r="Q512" s="249"/>
      <c r="R512" s="249"/>
      <c r="S512" s="249"/>
      <c r="T512" s="250"/>
      <c r="U512" s="13"/>
      <c r="V512" s="13"/>
      <c r="W512" s="13"/>
      <c r="X512" s="13"/>
      <c r="Y512" s="13"/>
      <c r="Z512" s="13"/>
      <c r="AA512" s="13"/>
      <c r="AB512" s="13"/>
      <c r="AC512" s="13"/>
      <c r="AD512" s="13"/>
      <c r="AE512" s="13"/>
      <c r="AT512" s="251" t="s">
        <v>203</v>
      </c>
      <c r="AU512" s="251" t="s">
        <v>84</v>
      </c>
      <c r="AV512" s="13" t="s">
        <v>82</v>
      </c>
      <c r="AW512" s="13" t="s">
        <v>32</v>
      </c>
      <c r="AX512" s="13" t="s">
        <v>75</v>
      </c>
      <c r="AY512" s="251" t="s">
        <v>194</v>
      </c>
    </row>
    <row r="513" s="14" customFormat="1">
      <c r="A513" s="14"/>
      <c r="B513" s="252"/>
      <c r="C513" s="253"/>
      <c r="D513" s="243" t="s">
        <v>203</v>
      </c>
      <c r="E513" s="254" t="s">
        <v>1</v>
      </c>
      <c r="F513" s="255" t="s">
        <v>652</v>
      </c>
      <c r="G513" s="253"/>
      <c r="H513" s="256">
        <v>128.81999999999999</v>
      </c>
      <c r="I513" s="257"/>
      <c r="J513" s="253"/>
      <c r="K513" s="253"/>
      <c r="L513" s="258"/>
      <c r="M513" s="259"/>
      <c r="N513" s="260"/>
      <c r="O513" s="260"/>
      <c r="P513" s="260"/>
      <c r="Q513" s="260"/>
      <c r="R513" s="260"/>
      <c r="S513" s="260"/>
      <c r="T513" s="261"/>
      <c r="U513" s="14"/>
      <c r="V513" s="14"/>
      <c r="W513" s="14"/>
      <c r="X513" s="14"/>
      <c r="Y513" s="14"/>
      <c r="Z513" s="14"/>
      <c r="AA513" s="14"/>
      <c r="AB513" s="14"/>
      <c r="AC513" s="14"/>
      <c r="AD513" s="14"/>
      <c r="AE513" s="14"/>
      <c r="AT513" s="262" t="s">
        <v>203</v>
      </c>
      <c r="AU513" s="262" t="s">
        <v>84</v>
      </c>
      <c r="AV513" s="14" t="s">
        <v>84</v>
      </c>
      <c r="AW513" s="14" t="s">
        <v>32</v>
      </c>
      <c r="AX513" s="14" t="s">
        <v>75</v>
      </c>
      <c r="AY513" s="262" t="s">
        <v>194</v>
      </c>
    </row>
    <row r="514" s="16" customFormat="1">
      <c r="A514" s="16"/>
      <c r="B514" s="274"/>
      <c r="C514" s="275"/>
      <c r="D514" s="243" t="s">
        <v>203</v>
      </c>
      <c r="E514" s="276" t="s">
        <v>1</v>
      </c>
      <c r="F514" s="277" t="s">
        <v>214</v>
      </c>
      <c r="G514" s="275"/>
      <c r="H514" s="278">
        <v>128.81999999999999</v>
      </c>
      <c r="I514" s="279"/>
      <c r="J514" s="275"/>
      <c r="K514" s="275"/>
      <c r="L514" s="280"/>
      <c r="M514" s="281"/>
      <c r="N514" s="282"/>
      <c r="O514" s="282"/>
      <c r="P514" s="282"/>
      <c r="Q514" s="282"/>
      <c r="R514" s="282"/>
      <c r="S514" s="282"/>
      <c r="T514" s="283"/>
      <c r="U514" s="16"/>
      <c r="V514" s="16"/>
      <c r="W514" s="16"/>
      <c r="X514" s="16"/>
      <c r="Y514" s="16"/>
      <c r="Z514" s="16"/>
      <c r="AA514" s="16"/>
      <c r="AB514" s="16"/>
      <c r="AC514" s="16"/>
      <c r="AD514" s="16"/>
      <c r="AE514" s="16"/>
      <c r="AT514" s="284" t="s">
        <v>203</v>
      </c>
      <c r="AU514" s="284" t="s">
        <v>84</v>
      </c>
      <c r="AV514" s="16" t="s">
        <v>201</v>
      </c>
      <c r="AW514" s="16" t="s">
        <v>32</v>
      </c>
      <c r="AX514" s="16" t="s">
        <v>82</v>
      </c>
      <c r="AY514" s="284" t="s">
        <v>194</v>
      </c>
    </row>
    <row r="515" s="2" customFormat="1" ht="16.5" customHeight="1">
      <c r="A515" s="39"/>
      <c r="B515" s="40"/>
      <c r="C515" s="285" t="s">
        <v>653</v>
      </c>
      <c r="D515" s="285" t="s">
        <v>244</v>
      </c>
      <c r="E515" s="286" t="s">
        <v>654</v>
      </c>
      <c r="F515" s="287" t="s">
        <v>655</v>
      </c>
      <c r="G515" s="288" t="s">
        <v>232</v>
      </c>
      <c r="H515" s="289">
        <v>0.064000000000000001</v>
      </c>
      <c r="I515" s="290"/>
      <c r="J515" s="291">
        <f>ROUND(I515*H515,2)</f>
        <v>0</v>
      </c>
      <c r="K515" s="287" t="s">
        <v>200</v>
      </c>
      <c r="L515" s="292"/>
      <c r="M515" s="293" t="s">
        <v>1</v>
      </c>
      <c r="N515" s="294" t="s">
        <v>40</v>
      </c>
      <c r="O515" s="92"/>
      <c r="P515" s="237">
        <f>O515*H515</f>
        <v>0</v>
      </c>
      <c r="Q515" s="237">
        <v>1</v>
      </c>
      <c r="R515" s="237">
        <f>Q515*H515</f>
        <v>0.064000000000000001</v>
      </c>
      <c r="S515" s="237">
        <v>0</v>
      </c>
      <c r="T515" s="238">
        <f>S515*H515</f>
        <v>0</v>
      </c>
      <c r="U515" s="39"/>
      <c r="V515" s="39"/>
      <c r="W515" s="39"/>
      <c r="X515" s="39"/>
      <c r="Y515" s="39"/>
      <c r="Z515" s="39"/>
      <c r="AA515" s="39"/>
      <c r="AB515" s="39"/>
      <c r="AC515" s="39"/>
      <c r="AD515" s="39"/>
      <c r="AE515" s="39"/>
      <c r="AR515" s="239" t="s">
        <v>444</v>
      </c>
      <c r="AT515" s="239" t="s">
        <v>244</v>
      </c>
      <c r="AU515" s="239" t="s">
        <v>84</v>
      </c>
      <c r="AY515" s="18" t="s">
        <v>194</v>
      </c>
      <c r="BE515" s="240">
        <f>IF(N515="základní",J515,0)</f>
        <v>0</v>
      </c>
      <c r="BF515" s="240">
        <f>IF(N515="snížená",J515,0)</f>
        <v>0</v>
      </c>
      <c r="BG515" s="240">
        <f>IF(N515="zákl. přenesená",J515,0)</f>
        <v>0</v>
      </c>
      <c r="BH515" s="240">
        <f>IF(N515="sníž. přenesená",J515,0)</f>
        <v>0</v>
      </c>
      <c r="BI515" s="240">
        <f>IF(N515="nulová",J515,0)</f>
        <v>0</v>
      </c>
      <c r="BJ515" s="18" t="s">
        <v>82</v>
      </c>
      <c r="BK515" s="240">
        <f>ROUND(I515*H515,2)</f>
        <v>0</v>
      </c>
      <c r="BL515" s="18" t="s">
        <v>282</v>
      </c>
      <c r="BM515" s="239" t="s">
        <v>656</v>
      </c>
    </row>
    <row r="516" s="2" customFormat="1">
      <c r="A516" s="39"/>
      <c r="B516" s="40"/>
      <c r="C516" s="41"/>
      <c r="D516" s="243" t="s">
        <v>453</v>
      </c>
      <c r="E516" s="41"/>
      <c r="F516" s="295" t="s">
        <v>657</v>
      </c>
      <c r="G516" s="41"/>
      <c r="H516" s="41"/>
      <c r="I516" s="296"/>
      <c r="J516" s="41"/>
      <c r="K516" s="41"/>
      <c r="L516" s="45"/>
      <c r="M516" s="297"/>
      <c r="N516" s="298"/>
      <c r="O516" s="92"/>
      <c r="P516" s="92"/>
      <c r="Q516" s="92"/>
      <c r="R516" s="92"/>
      <c r="S516" s="92"/>
      <c r="T516" s="93"/>
      <c r="U516" s="39"/>
      <c r="V516" s="39"/>
      <c r="W516" s="39"/>
      <c r="X516" s="39"/>
      <c r="Y516" s="39"/>
      <c r="Z516" s="39"/>
      <c r="AA516" s="39"/>
      <c r="AB516" s="39"/>
      <c r="AC516" s="39"/>
      <c r="AD516" s="39"/>
      <c r="AE516" s="39"/>
      <c r="AT516" s="18" t="s">
        <v>453</v>
      </c>
      <c r="AU516" s="18" t="s">
        <v>84</v>
      </c>
    </row>
    <row r="517" s="14" customFormat="1">
      <c r="A517" s="14"/>
      <c r="B517" s="252"/>
      <c r="C517" s="253"/>
      <c r="D517" s="243" t="s">
        <v>203</v>
      </c>
      <c r="E517" s="253"/>
      <c r="F517" s="255" t="s">
        <v>658</v>
      </c>
      <c r="G517" s="253"/>
      <c r="H517" s="256">
        <v>0.064000000000000001</v>
      </c>
      <c r="I517" s="257"/>
      <c r="J517" s="253"/>
      <c r="K517" s="253"/>
      <c r="L517" s="258"/>
      <c r="M517" s="259"/>
      <c r="N517" s="260"/>
      <c r="O517" s="260"/>
      <c r="P517" s="260"/>
      <c r="Q517" s="260"/>
      <c r="R517" s="260"/>
      <c r="S517" s="260"/>
      <c r="T517" s="261"/>
      <c r="U517" s="14"/>
      <c r="V517" s="14"/>
      <c r="W517" s="14"/>
      <c r="X517" s="14"/>
      <c r="Y517" s="14"/>
      <c r="Z517" s="14"/>
      <c r="AA517" s="14"/>
      <c r="AB517" s="14"/>
      <c r="AC517" s="14"/>
      <c r="AD517" s="14"/>
      <c r="AE517" s="14"/>
      <c r="AT517" s="262" t="s">
        <v>203</v>
      </c>
      <c r="AU517" s="262" t="s">
        <v>84</v>
      </c>
      <c r="AV517" s="14" t="s">
        <v>84</v>
      </c>
      <c r="AW517" s="14" t="s">
        <v>4</v>
      </c>
      <c r="AX517" s="14" t="s">
        <v>82</v>
      </c>
      <c r="AY517" s="262" t="s">
        <v>194</v>
      </c>
    </row>
    <row r="518" s="2" customFormat="1" ht="16.5" customHeight="1">
      <c r="A518" s="39"/>
      <c r="B518" s="40"/>
      <c r="C518" s="228" t="s">
        <v>659</v>
      </c>
      <c r="D518" s="228" t="s">
        <v>196</v>
      </c>
      <c r="E518" s="229" t="s">
        <v>660</v>
      </c>
      <c r="F518" s="230" t="s">
        <v>661</v>
      </c>
      <c r="G518" s="231" t="s">
        <v>252</v>
      </c>
      <c r="H518" s="232">
        <v>117.109</v>
      </c>
      <c r="I518" s="233"/>
      <c r="J518" s="234">
        <f>ROUND(I518*H518,2)</f>
        <v>0</v>
      </c>
      <c r="K518" s="230" t="s">
        <v>641</v>
      </c>
      <c r="L518" s="45"/>
      <c r="M518" s="235" t="s">
        <v>1</v>
      </c>
      <c r="N518" s="236" t="s">
        <v>40</v>
      </c>
      <c r="O518" s="92"/>
      <c r="P518" s="237">
        <f>O518*H518</f>
        <v>0</v>
      </c>
      <c r="Q518" s="237">
        <v>0</v>
      </c>
      <c r="R518" s="237">
        <f>Q518*H518</f>
        <v>0</v>
      </c>
      <c r="S518" s="237">
        <v>0.0040000000000000001</v>
      </c>
      <c r="T518" s="238">
        <f>S518*H518</f>
        <v>0.46843599999999996</v>
      </c>
      <c r="U518" s="39"/>
      <c r="V518" s="39"/>
      <c r="W518" s="39"/>
      <c r="X518" s="39"/>
      <c r="Y518" s="39"/>
      <c r="Z518" s="39"/>
      <c r="AA518" s="39"/>
      <c r="AB518" s="39"/>
      <c r="AC518" s="39"/>
      <c r="AD518" s="39"/>
      <c r="AE518" s="39"/>
      <c r="AR518" s="239" t="s">
        <v>282</v>
      </c>
      <c r="AT518" s="239" t="s">
        <v>196</v>
      </c>
      <c r="AU518" s="239" t="s">
        <v>84</v>
      </c>
      <c r="AY518" s="18" t="s">
        <v>194</v>
      </c>
      <c r="BE518" s="240">
        <f>IF(N518="základní",J518,0)</f>
        <v>0</v>
      </c>
      <c r="BF518" s="240">
        <f>IF(N518="snížená",J518,0)</f>
        <v>0</v>
      </c>
      <c r="BG518" s="240">
        <f>IF(N518="zákl. přenesená",J518,0)</f>
        <v>0</v>
      </c>
      <c r="BH518" s="240">
        <f>IF(N518="sníž. přenesená",J518,0)</f>
        <v>0</v>
      </c>
      <c r="BI518" s="240">
        <f>IF(N518="nulová",J518,0)</f>
        <v>0</v>
      </c>
      <c r="BJ518" s="18" t="s">
        <v>82</v>
      </c>
      <c r="BK518" s="240">
        <f>ROUND(I518*H518,2)</f>
        <v>0</v>
      </c>
      <c r="BL518" s="18" t="s">
        <v>282</v>
      </c>
      <c r="BM518" s="239" t="s">
        <v>662</v>
      </c>
    </row>
    <row r="519" s="13" customFormat="1">
      <c r="A519" s="13"/>
      <c r="B519" s="241"/>
      <c r="C519" s="242"/>
      <c r="D519" s="243" t="s">
        <v>203</v>
      </c>
      <c r="E519" s="244" t="s">
        <v>1</v>
      </c>
      <c r="F519" s="245" t="s">
        <v>204</v>
      </c>
      <c r="G519" s="242"/>
      <c r="H519" s="244" t="s">
        <v>1</v>
      </c>
      <c r="I519" s="246"/>
      <c r="J519" s="242"/>
      <c r="K519" s="242"/>
      <c r="L519" s="247"/>
      <c r="M519" s="248"/>
      <c r="N519" s="249"/>
      <c r="O519" s="249"/>
      <c r="P519" s="249"/>
      <c r="Q519" s="249"/>
      <c r="R519" s="249"/>
      <c r="S519" s="249"/>
      <c r="T519" s="250"/>
      <c r="U519" s="13"/>
      <c r="V519" s="13"/>
      <c r="W519" s="13"/>
      <c r="X519" s="13"/>
      <c r="Y519" s="13"/>
      <c r="Z519" s="13"/>
      <c r="AA519" s="13"/>
      <c r="AB519" s="13"/>
      <c r="AC519" s="13"/>
      <c r="AD519" s="13"/>
      <c r="AE519" s="13"/>
      <c r="AT519" s="251" t="s">
        <v>203</v>
      </c>
      <c r="AU519" s="251" t="s">
        <v>84</v>
      </c>
      <c r="AV519" s="13" t="s">
        <v>82</v>
      </c>
      <c r="AW519" s="13" t="s">
        <v>32</v>
      </c>
      <c r="AX519" s="13" t="s">
        <v>75</v>
      </c>
      <c r="AY519" s="251" t="s">
        <v>194</v>
      </c>
    </row>
    <row r="520" s="13" customFormat="1">
      <c r="A520" s="13"/>
      <c r="B520" s="241"/>
      <c r="C520" s="242"/>
      <c r="D520" s="243" t="s">
        <v>203</v>
      </c>
      <c r="E520" s="244" t="s">
        <v>1</v>
      </c>
      <c r="F520" s="245" t="s">
        <v>401</v>
      </c>
      <c r="G520" s="242"/>
      <c r="H520" s="244" t="s">
        <v>1</v>
      </c>
      <c r="I520" s="246"/>
      <c r="J520" s="242"/>
      <c r="K520" s="242"/>
      <c r="L520" s="247"/>
      <c r="M520" s="248"/>
      <c r="N520" s="249"/>
      <c r="O520" s="249"/>
      <c r="P520" s="249"/>
      <c r="Q520" s="249"/>
      <c r="R520" s="249"/>
      <c r="S520" s="249"/>
      <c r="T520" s="250"/>
      <c r="U520" s="13"/>
      <c r="V520" s="13"/>
      <c r="W520" s="13"/>
      <c r="X520" s="13"/>
      <c r="Y520" s="13"/>
      <c r="Z520" s="13"/>
      <c r="AA520" s="13"/>
      <c r="AB520" s="13"/>
      <c r="AC520" s="13"/>
      <c r="AD520" s="13"/>
      <c r="AE520" s="13"/>
      <c r="AT520" s="251" t="s">
        <v>203</v>
      </c>
      <c r="AU520" s="251" t="s">
        <v>84</v>
      </c>
      <c r="AV520" s="13" t="s">
        <v>82</v>
      </c>
      <c r="AW520" s="13" t="s">
        <v>32</v>
      </c>
      <c r="AX520" s="13" t="s">
        <v>75</v>
      </c>
      <c r="AY520" s="251" t="s">
        <v>194</v>
      </c>
    </row>
    <row r="521" s="14" customFormat="1">
      <c r="A521" s="14"/>
      <c r="B521" s="252"/>
      <c r="C521" s="253"/>
      <c r="D521" s="243" t="s">
        <v>203</v>
      </c>
      <c r="E521" s="254" t="s">
        <v>1</v>
      </c>
      <c r="F521" s="255" t="s">
        <v>663</v>
      </c>
      <c r="G521" s="253"/>
      <c r="H521" s="256">
        <v>8.5999999999999996</v>
      </c>
      <c r="I521" s="257"/>
      <c r="J521" s="253"/>
      <c r="K521" s="253"/>
      <c r="L521" s="258"/>
      <c r="M521" s="259"/>
      <c r="N521" s="260"/>
      <c r="O521" s="260"/>
      <c r="P521" s="260"/>
      <c r="Q521" s="260"/>
      <c r="R521" s="260"/>
      <c r="S521" s="260"/>
      <c r="T521" s="261"/>
      <c r="U521" s="14"/>
      <c r="V521" s="14"/>
      <c r="W521" s="14"/>
      <c r="X521" s="14"/>
      <c r="Y521" s="14"/>
      <c r="Z521" s="14"/>
      <c r="AA521" s="14"/>
      <c r="AB521" s="14"/>
      <c r="AC521" s="14"/>
      <c r="AD521" s="14"/>
      <c r="AE521" s="14"/>
      <c r="AT521" s="262" t="s">
        <v>203</v>
      </c>
      <c r="AU521" s="262" t="s">
        <v>84</v>
      </c>
      <c r="AV521" s="14" t="s">
        <v>84</v>
      </c>
      <c r="AW521" s="14" t="s">
        <v>32</v>
      </c>
      <c r="AX521" s="14" t="s">
        <v>75</v>
      </c>
      <c r="AY521" s="262" t="s">
        <v>194</v>
      </c>
    </row>
    <row r="522" s="14" customFormat="1">
      <c r="A522" s="14"/>
      <c r="B522" s="252"/>
      <c r="C522" s="253"/>
      <c r="D522" s="243" t="s">
        <v>203</v>
      </c>
      <c r="E522" s="254" t="s">
        <v>1</v>
      </c>
      <c r="F522" s="255" t="s">
        <v>664</v>
      </c>
      <c r="G522" s="253"/>
      <c r="H522" s="256">
        <v>2.363</v>
      </c>
      <c r="I522" s="257"/>
      <c r="J522" s="253"/>
      <c r="K522" s="253"/>
      <c r="L522" s="258"/>
      <c r="M522" s="259"/>
      <c r="N522" s="260"/>
      <c r="O522" s="260"/>
      <c r="P522" s="260"/>
      <c r="Q522" s="260"/>
      <c r="R522" s="260"/>
      <c r="S522" s="260"/>
      <c r="T522" s="261"/>
      <c r="U522" s="14"/>
      <c r="V522" s="14"/>
      <c r="W522" s="14"/>
      <c r="X522" s="14"/>
      <c r="Y522" s="14"/>
      <c r="Z522" s="14"/>
      <c r="AA522" s="14"/>
      <c r="AB522" s="14"/>
      <c r="AC522" s="14"/>
      <c r="AD522" s="14"/>
      <c r="AE522" s="14"/>
      <c r="AT522" s="262" t="s">
        <v>203</v>
      </c>
      <c r="AU522" s="262" t="s">
        <v>84</v>
      </c>
      <c r="AV522" s="14" t="s">
        <v>84</v>
      </c>
      <c r="AW522" s="14" t="s">
        <v>32</v>
      </c>
      <c r="AX522" s="14" t="s">
        <v>75</v>
      </c>
      <c r="AY522" s="262" t="s">
        <v>194</v>
      </c>
    </row>
    <row r="523" s="14" customFormat="1">
      <c r="A523" s="14"/>
      <c r="B523" s="252"/>
      <c r="C523" s="253"/>
      <c r="D523" s="243" t="s">
        <v>203</v>
      </c>
      <c r="E523" s="254" t="s">
        <v>1</v>
      </c>
      <c r="F523" s="255" t="s">
        <v>665</v>
      </c>
      <c r="G523" s="253"/>
      <c r="H523" s="256">
        <v>34.030000000000001</v>
      </c>
      <c r="I523" s="257"/>
      <c r="J523" s="253"/>
      <c r="K523" s="253"/>
      <c r="L523" s="258"/>
      <c r="M523" s="259"/>
      <c r="N523" s="260"/>
      <c r="O523" s="260"/>
      <c r="P523" s="260"/>
      <c r="Q523" s="260"/>
      <c r="R523" s="260"/>
      <c r="S523" s="260"/>
      <c r="T523" s="261"/>
      <c r="U523" s="14"/>
      <c r="V523" s="14"/>
      <c r="W523" s="14"/>
      <c r="X523" s="14"/>
      <c r="Y523" s="14"/>
      <c r="Z523" s="14"/>
      <c r="AA523" s="14"/>
      <c r="AB523" s="14"/>
      <c r="AC523" s="14"/>
      <c r="AD523" s="14"/>
      <c r="AE523" s="14"/>
      <c r="AT523" s="262" t="s">
        <v>203</v>
      </c>
      <c r="AU523" s="262" t="s">
        <v>84</v>
      </c>
      <c r="AV523" s="14" t="s">
        <v>84</v>
      </c>
      <c r="AW523" s="14" t="s">
        <v>32</v>
      </c>
      <c r="AX523" s="14" t="s">
        <v>75</v>
      </c>
      <c r="AY523" s="262" t="s">
        <v>194</v>
      </c>
    </row>
    <row r="524" s="14" customFormat="1">
      <c r="A524" s="14"/>
      <c r="B524" s="252"/>
      <c r="C524" s="253"/>
      <c r="D524" s="243" t="s">
        <v>203</v>
      </c>
      <c r="E524" s="254" t="s">
        <v>1</v>
      </c>
      <c r="F524" s="255" t="s">
        <v>666</v>
      </c>
      <c r="G524" s="253"/>
      <c r="H524" s="256">
        <v>6.875</v>
      </c>
      <c r="I524" s="257"/>
      <c r="J524" s="253"/>
      <c r="K524" s="253"/>
      <c r="L524" s="258"/>
      <c r="M524" s="259"/>
      <c r="N524" s="260"/>
      <c r="O524" s="260"/>
      <c r="P524" s="260"/>
      <c r="Q524" s="260"/>
      <c r="R524" s="260"/>
      <c r="S524" s="260"/>
      <c r="T524" s="261"/>
      <c r="U524" s="14"/>
      <c r="V524" s="14"/>
      <c r="W524" s="14"/>
      <c r="X524" s="14"/>
      <c r="Y524" s="14"/>
      <c r="Z524" s="14"/>
      <c r="AA524" s="14"/>
      <c r="AB524" s="14"/>
      <c r="AC524" s="14"/>
      <c r="AD524" s="14"/>
      <c r="AE524" s="14"/>
      <c r="AT524" s="262" t="s">
        <v>203</v>
      </c>
      <c r="AU524" s="262" t="s">
        <v>84</v>
      </c>
      <c r="AV524" s="14" t="s">
        <v>84</v>
      </c>
      <c r="AW524" s="14" t="s">
        <v>32</v>
      </c>
      <c r="AX524" s="14" t="s">
        <v>75</v>
      </c>
      <c r="AY524" s="262" t="s">
        <v>194</v>
      </c>
    </row>
    <row r="525" s="14" customFormat="1">
      <c r="A525" s="14"/>
      <c r="B525" s="252"/>
      <c r="C525" s="253"/>
      <c r="D525" s="243" t="s">
        <v>203</v>
      </c>
      <c r="E525" s="254" t="s">
        <v>1</v>
      </c>
      <c r="F525" s="255" t="s">
        <v>667</v>
      </c>
      <c r="G525" s="253"/>
      <c r="H525" s="256">
        <v>4.0899999999999999</v>
      </c>
      <c r="I525" s="257"/>
      <c r="J525" s="253"/>
      <c r="K525" s="253"/>
      <c r="L525" s="258"/>
      <c r="M525" s="259"/>
      <c r="N525" s="260"/>
      <c r="O525" s="260"/>
      <c r="P525" s="260"/>
      <c r="Q525" s="260"/>
      <c r="R525" s="260"/>
      <c r="S525" s="260"/>
      <c r="T525" s="261"/>
      <c r="U525" s="14"/>
      <c r="V525" s="14"/>
      <c r="W525" s="14"/>
      <c r="X525" s="14"/>
      <c r="Y525" s="14"/>
      <c r="Z525" s="14"/>
      <c r="AA525" s="14"/>
      <c r="AB525" s="14"/>
      <c r="AC525" s="14"/>
      <c r="AD525" s="14"/>
      <c r="AE525" s="14"/>
      <c r="AT525" s="262" t="s">
        <v>203</v>
      </c>
      <c r="AU525" s="262" t="s">
        <v>84</v>
      </c>
      <c r="AV525" s="14" t="s">
        <v>84</v>
      </c>
      <c r="AW525" s="14" t="s">
        <v>32</v>
      </c>
      <c r="AX525" s="14" t="s">
        <v>75</v>
      </c>
      <c r="AY525" s="262" t="s">
        <v>194</v>
      </c>
    </row>
    <row r="526" s="14" customFormat="1">
      <c r="A526" s="14"/>
      <c r="B526" s="252"/>
      <c r="C526" s="253"/>
      <c r="D526" s="243" t="s">
        <v>203</v>
      </c>
      <c r="E526" s="254" t="s">
        <v>1</v>
      </c>
      <c r="F526" s="255" t="s">
        <v>668</v>
      </c>
      <c r="G526" s="253"/>
      <c r="H526" s="256">
        <v>3.625</v>
      </c>
      <c r="I526" s="257"/>
      <c r="J526" s="253"/>
      <c r="K526" s="253"/>
      <c r="L526" s="258"/>
      <c r="M526" s="259"/>
      <c r="N526" s="260"/>
      <c r="O526" s="260"/>
      <c r="P526" s="260"/>
      <c r="Q526" s="260"/>
      <c r="R526" s="260"/>
      <c r="S526" s="260"/>
      <c r="T526" s="261"/>
      <c r="U526" s="14"/>
      <c r="V526" s="14"/>
      <c r="W526" s="14"/>
      <c r="X526" s="14"/>
      <c r="Y526" s="14"/>
      <c r="Z526" s="14"/>
      <c r="AA526" s="14"/>
      <c r="AB526" s="14"/>
      <c r="AC526" s="14"/>
      <c r="AD526" s="14"/>
      <c r="AE526" s="14"/>
      <c r="AT526" s="262" t="s">
        <v>203</v>
      </c>
      <c r="AU526" s="262" t="s">
        <v>84</v>
      </c>
      <c r="AV526" s="14" t="s">
        <v>84</v>
      </c>
      <c r="AW526" s="14" t="s">
        <v>32</v>
      </c>
      <c r="AX526" s="14" t="s">
        <v>75</v>
      </c>
      <c r="AY526" s="262" t="s">
        <v>194</v>
      </c>
    </row>
    <row r="527" s="14" customFormat="1">
      <c r="A527" s="14"/>
      <c r="B527" s="252"/>
      <c r="C527" s="253"/>
      <c r="D527" s="243" t="s">
        <v>203</v>
      </c>
      <c r="E527" s="254" t="s">
        <v>1</v>
      </c>
      <c r="F527" s="255" t="s">
        <v>669</v>
      </c>
      <c r="G527" s="253"/>
      <c r="H527" s="256">
        <v>13.880000000000001</v>
      </c>
      <c r="I527" s="257"/>
      <c r="J527" s="253"/>
      <c r="K527" s="253"/>
      <c r="L527" s="258"/>
      <c r="M527" s="259"/>
      <c r="N527" s="260"/>
      <c r="O527" s="260"/>
      <c r="P527" s="260"/>
      <c r="Q527" s="260"/>
      <c r="R527" s="260"/>
      <c r="S527" s="260"/>
      <c r="T527" s="261"/>
      <c r="U527" s="14"/>
      <c r="V527" s="14"/>
      <c r="W527" s="14"/>
      <c r="X527" s="14"/>
      <c r="Y527" s="14"/>
      <c r="Z527" s="14"/>
      <c r="AA527" s="14"/>
      <c r="AB527" s="14"/>
      <c r="AC527" s="14"/>
      <c r="AD527" s="14"/>
      <c r="AE527" s="14"/>
      <c r="AT527" s="262" t="s">
        <v>203</v>
      </c>
      <c r="AU527" s="262" t="s">
        <v>84</v>
      </c>
      <c r="AV527" s="14" t="s">
        <v>84</v>
      </c>
      <c r="AW527" s="14" t="s">
        <v>32</v>
      </c>
      <c r="AX527" s="14" t="s">
        <v>75</v>
      </c>
      <c r="AY527" s="262" t="s">
        <v>194</v>
      </c>
    </row>
    <row r="528" s="14" customFormat="1">
      <c r="A528" s="14"/>
      <c r="B528" s="252"/>
      <c r="C528" s="253"/>
      <c r="D528" s="243" t="s">
        <v>203</v>
      </c>
      <c r="E528" s="254" t="s">
        <v>1</v>
      </c>
      <c r="F528" s="255" t="s">
        <v>670</v>
      </c>
      <c r="G528" s="253"/>
      <c r="H528" s="256">
        <v>10.545</v>
      </c>
      <c r="I528" s="257"/>
      <c r="J528" s="253"/>
      <c r="K528" s="253"/>
      <c r="L528" s="258"/>
      <c r="M528" s="259"/>
      <c r="N528" s="260"/>
      <c r="O528" s="260"/>
      <c r="P528" s="260"/>
      <c r="Q528" s="260"/>
      <c r="R528" s="260"/>
      <c r="S528" s="260"/>
      <c r="T528" s="261"/>
      <c r="U528" s="14"/>
      <c r="V528" s="14"/>
      <c r="W528" s="14"/>
      <c r="X528" s="14"/>
      <c r="Y528" s="14"/>
      <c r="Z528" s="14"/>
      <c r="AA528" s="14"/>
      <c r="AB528" s="14"/>
      <c r="AC528" s="14"/>
      <c r="AD528" s="14"/>
      <c r="AE528" s="14"/>
      <c r="AT528" s="262" t="s">
        <v>203</v>
      </c>
      <c r="AU528" s="262" t="s">
        <v>84</v>
      </c>
      <c r="AV528" s="14" t="s">
        <v>84</v>
      </c>
      <c r="AW528" s="14" t="s">
        <v>32</v>
      </c>
      <c r="AX528" s="14" t="s">
        <v>75</v>
      </c>
      <c r="AY528" s="262" t="s">
        <v>194</v>
      </c>
    </row>
    <row r="529" s="14" customFormat="1">
      <c r="A529" s="14"/>
      <c r="B529" s="252"/>
      <c r="C529" s="253"/>
      <c r="D529" s="243" t="s">
        <v>203</v>
      </c>
      <c r="E529" s="254" t="s">
        <v>1</v>
      </c>
      <c r="F529" s="255" t="s">
        <v>671</v>
      </c>
      <c r="G529" s="253"/>
      <c r="H529" s="256">
        <v>4.3129999999999997</v>
      </c>
      <c r="I529" s="257"/>
      <c r="J529" s="253"/>
      <c r="K529" s="253"/>
      <c r="L529" s="258"/>
      <c r="M529" s="259"/>
      <c r="N529" s="260"/>
      <c r="O529" s="260"/>
      <c r="P529" s="260"/>
      <c r="Q529" s="260"/>
      <c r="R529" s="260"/>
      <c r="S529" s="260"/>
      <c r="T529" s="261"/>
      <c r="U529" s="14"/>
      <c r="V529" s="14"/>
      <c r="W529" s="14"/>
      <c r="X529" s="14"/>
      <c r="Y529" s="14"/>
      <c r="Z529" s="14"/>
      <c r="AA529" s="14"/>
      <c r="AB529" s="14"/>
      <c r="AC529" s="14"/>
      <c r="AD529" s="14"/>
      <c r="AE529" s="14"/>
      <c r="AT529" s="262" t="s">
        <v>203</v>
      </c>
      <c r="AU529" s="262" t="s">
        <v>84</v>
      </c>
      <c r="AV529" s="14" t="s">
        <v>84</v>
      </c>
      <c r="AW529" s="14" t="s">
        <v>32</v>
      </c>
      <c r="AX529" s="14" t="s">
        <v>75</v>
      </c>
      <c r="AY529" s="262" t="s">
        <v>194</v>
      </c>
    </row>
    <row r="530" s="14" customFormat="1">
      <c r="A530" s="14"/>
      <c r="B530" s="252"/>
      <c r="C530" s="253"/>
      <c r="D530" s="243" t="s">
        <v>203</v>
      </c>
      <c r="E530" s="254" t="s">
        <v>1</v>
      </c>
      <c r="F530" s="255" t="s">
        <v>672</v>
      </c>
      <c r="G530" s="253"/>
      <c r="H530" s="256">
        <v>11.663</v>
      </c>
      <c r="I530" s="257"/>
      <c r="J530" s="253"/>
      <c r="K530" s="253"/>
      <c r="L530" s="258"/>
      <c r="M530" s="259"/>
      <c r="N530" s="260"/>
      <c r="O530" s="260"/>
      <c r="P530" s="260"/>
      <c r="Q530" s="260"/>
      <c r="R530" s="260"/>
      <c r="S530" s="260"/>
      <c r="T530" s="261"/>
      <c r="U530" s="14"/>
      <c r="V530" s="14"/>
      <c r="W530" s="14"/>
      <c r="X530" s="14"/>
      <c r="Y530" s="14"/>
      <c r="Z530" s="14"/>
      <c r="AA530" s="14"/>
      <c r="AB530" s="14"/>
      <c r="AC530" s="14"/>
      <c r="AD530" s="14"/>
      <c r="AE530" s="14"/>
      <c r="AT530" s="262" t="s">
        <v>203</v>
      </c>
      <c r="AU530" s="262" t="s">
        <v>84</v>
      </c>
      <c r="AV530" s="14" t="s">
        <v>84</v>
      </c>
      <c r="AW530" s="14" t="s">
        <v>32</v>
      </c>
      <c r="AX530" s="14" t="s">
        <v>75</v>
      </c>
      <c r="AY530" s="262" t="s">
        <v>194</v>
      </c>
    </row>
    <row r="531" s="14" customFormat="1">
      <c r="A531" s="14"/>
      <c r="B531" s="252"/>
      <c r="C531" s="253"/>
      <c r="D531" s="243" t="s">
        <v>203</v>
      </c>
      <c r="E531" s="254" t="s">
        <v>1</v>
      </c>
      <c r="F531" s="255" t="s">
        <v>673</v>
      </c>
      <c r="G531" s="253"/>
      <c r="H531" s="256">
        <v>6.5499999999999998</v>
      </c>
      <c r="I531" s="257"/>
      <c r="J531" s="253"/>
      <c r="K531" s="253"/>
      <c r="L531" s="258"/>
      <c r="M531" s="259"/>
      <c r="N531" s="260"/>
      <c r="O531" s="260"/>
      <c r="P531" s="260"/>
      <c r="Q531" s="260"/>
      <c r="R531" s="260"/>
      <c r="S531" s="260"/>
      <c r="T531" s="261"/>
      <c r="U531" s="14"/>
      <c r="V531" s="14"/>
      <c r="W531" s="14"/>
      <c r="X531" s="14"/>
      <c r="Y531" s="14"/>
      <c r="Z531" s="14"/>
      <c r="AA531" s="14"/>
      <c r="AB531" s="14"/>
      <c r="AC531" s="14"/>
      <c r="AD531" s="14"/>
      <c r="AE531" s="14"/>
      <c r="AT531" s="262" t="s">
        <v>203</v>
      </c>
      <c r="AU531" s="262" t="s">
        <v>84</v>
      </c>
      <c r="AV531" s="14" t="s">
        <v>84</v>
      </c>
      <c r="AW531" s="14" t="s">
        <v>32</v>
      </c>
      <c r="AX531" s="14" t="s">
        <v>75</v>
      </c>
      <c r="AY531" s="262" t="s">
        <v>194</v>
      </c>
    </row>
    <row r="532" s="14" customFormat="1">
      <c r="A532" s="14"/>
      <c r="B532" s="252"/>
      <c r="C532" s="253"/>
      <c r="D532" s="243" t="s">
        <v>203</v>
      </c>
      <c r="E532" s="254" t="s">
        <v>1</v>
      </c>
      <c r="F532" s="255" t="s">
        <v>674</v>
      </c>
      <c r="G532" s="253"/>
      <c r="H532" s="256">
        <v>1.8</v>
      </c>
      <c r="I532" s="257"/>
      <c r="J532" s="253"/>
      <c r="K532" s="253"/>
      <c r="L532" s="258"/>
      <c r="M532" s="259"/>
      <c r="N532" s="260"/>
      <c r="O532" s="260"/>
      <c r="P532" s="260"/>
      <c r="Q532" s="260"/>
      <c r="R532" s="260"/>
      <c r="S532" s="260"/>
      <c r="T532" s="261"/>
      <c r="U532" s="14"/>
      <c r="V532" s="14"/>
      <c r="W532" s="14"/>
      <c r="X532" s="14"/>
      <c r="Y532" s="14"/>
      <c r="Z532" s="14"/>
      <c r="AA532" s="14"/>
      <c r="AB532" s="14"/>
      <c r="AC532" s="14"/>
      <c r="AD532" s="14"/>
      <c r="AE532" s="14"/>
      <c r="AT532" s="262" t="s">
        <v>203</v>
      </c>
      <c r="AU532" s="262" t="s">
        <v>84</v>
      </c>
      <c r="AV532" s="14" t="s">
        <v>84</v>
      </c>
      <c r="AW532" s="14" t="s">
        <v>32</v>
      </c>
      <c r="AX532" s="14" t="s">
        <v>75</v>
      </c>
      <c r="AY532" s="262" t="s">
        <v>194</v>
      </c>
    </row>
    <row r="533" s="14" customFormat="1">
      <c r="A533" s="14"/>
      <c r="B533" s="252"/>
      <c r="C533" s="253"/>
      <c r="D533" s="243" t="s">
        <v>203</v>
      </c>
      <c r="E533" s="254" t="s">
        <v>1</v>
      </c>
      <c r="F533" s="255" t="s">
        <v>675</v>
      </c>
      <c r="G533" s="253"/>
      <c r="H533" s="256">
        <v>3.625</v>
      </c>
      <c r="I533" s="257"/>
      <c r="J533" s="253"/>
      <c r="K533" s="253"/>
      <c r="L533" s="258"/>
      <c r="M533" s="259"/>
      <c r="N533" s="260"/>
      <c r="O533" s="260"/>
      <c r="P533" s="260"/>
      <c r="Q533" s="260"/>
      <c r="R533" s="260"/>
      <c r="S533" s="260"/>
      <c r="T533" s="261"/>
      <c r="U533" s="14"/>
      <c r="V533" s="14"/>
      <c r="W533" s="14"/>
      <c r="X533" s="14"/>
      <c r="Y533" s="14"/>
      <c r="Z533" s="14"/>
      <c r="AA533" s="14"/>
      <c r="AB533" s="14"/>
      <c r="AC533" s="14"/>
      <c r="AD533" s="14"/>
      <c r="AE533" s="14"/>
      <c r="AT533" s="262" t="s">
        <v>203</v>
      </c>
      <c r="AU533" s="262" t="s">
        <v>84</v>
      </c>
      <c r="AV533" s="14" t="s">
        <v>84</v>
      </c>
      <c r="AW533" s="14" t="s">
        <v>32</v>
      </c>
      <c r="AX533" s="14" t="s">
        <v>75</v>
      </c>
      <c r="AY533" s="262" t="s">
        <v>194</v>
      </c>
    </row>
    <row r="534" s="14" customFormat="1">
      <c r="A534" s="14"/>
      <c r="B534" s="252"/>
      <c r="C534" s="253"/>
      <c r="D534" s="243" t="s">
        <v>203</v>
      </c>
      <c r="E534" s="254" t="s">
        <v>1</v>
      </c>
      <c r="F534" s="255" t="s">
        <v>676</v>
      </c>
      <c r="G534" s="253"/>
      <c r="H534" s="256">
        <v>1.8</v>
      </c>
      <c r="I534" s="257"/>
      <c r="J534" s="253"/>
      <c r="K534" s="253"/>
      <c r="L534" s="258"/>
      <c r="M534" s="259"/>
      <c r="N534" s="260"/>
      <c r="O534" s="260"/>
      <c r="P534" s="260"/>
      <c r="Q534" s="260"/>
      <c r="R534" s="260"/>
      <c r="S534" s="260"/>
      <c r="T534" s="261"/>
      <c r="U534" s="14"/>
      <c r="V534" s="14"/>
      <c r="W534" s="14"/>
      <c r="X534" s="14"/>
      <c r="Y534" s="14"/>
      <c r="Z534" s="14"/>
      <c r="AA534" s="14"/>
      <c r="AB534" s="14"/>
      <c r="AC534" s="14"/>
      <c r="AD534" s="14"/>
      <c r="AE534" s="14"/>
      <c r="AT534" s="262" t="s">
        <v>203</v>
      </c>
      <c r="AU534" s="262" t="s">
        <v>84</v>
      </c>
      <c r="AV534" s="14" t="s">
        <v>84</v>
      </c>
      <c r="AW534" s="14" t="s">
        <v>32</v>
      </c>
      <c r="AX534" s="14" t="s">
        <v>75</v>
      </c>
      <c r="AY534" s="262" t="s">
        <v>194</v>
      </c>
    </row>
    <row r="535" s="14" customFormat="1">
      <c r="A535" s="14"/>
      <c r="B535" s="252"/>
      <c r="C535" s="253"/>
      <c r="D535" s="243" t="s">
        <v>203</v>
      </c>
      <c r="E535" s="254" t="s">
        <v>1</v>
      </c>
      <c r="F535" s="255" t="s">
        <v>677</v>
      </c>
      <c r="G535" s="253"/>
      <c r="H535" s="256">
        <v>3.0499999999999998</v>
      </c>
      <c r="I535" s="257"/>
      <c r="J535" s="253"/>
      <c r="K535" s="253"/>
      <c r="L535" s="258"/>
      <c r="M535" s="259"/>
      <c r="N535" s="260"/>
      <c r="O535" s="260"/>
      <c r="P535" s="260"/>
      <c r="Q535" s="260"/>
      <c r="R535" s="260"/>
      <c r="S535" s="260"/>
      <c r="T535" s="261"/>
      <c r="U535" s="14"/>
      <c r="V535" s="14"/>
      <c r="W535" s="14"/>
      <c r="X535" s="14"/>
      <c r="Y535" s="14"/>
      <c r="Z535" s="14"/>
      <c r="AA535" s="14"/>
      <c r="AB535" s="14"/>
      <c r="AC535" s="14"/>
      <c r="AD535" s="14"/>
      <c r="AE535" s="14"/>
      <c r="AT535" s="262" t="s">
        <v>203</v>
      </c>
      <c r="AU535" s="262" t="s">
        <v>84</v>
      </c>
      <c r="AV535" s="14" t="s">
        <v>84</v>
      </c>
      <c r="AW535" s="14" t="s">
        <v>32</v>
      </c>
      <c r="AX535" s="14" t="s">
        <v>75</v>
      </c>
      <c r="AY535" s="262" t="s">
        <v>194</v>
      </c>
    </row>
    <row r="536" s="14" customFormat="1">
      <c r="A536" s="14"/>
      <c r="B536" s="252"/>
      <c r="C536" s="253"/>
      <c r="D536" s="243" t="s">
        <v>203</v>
      </c>
      <c r="E536" s="254" t="s">
        <v>1</v>
      </c>
      <c r="F536" s="255" t="s">
        <v>678</v>
      </c>
      <c r="G536" s="253"/>
      <c r="H536" s="256">
        <v>0.29999999999999999</v>
      </c>
      <c r="I536" s="257"/>
      <c r="J536" s="253"/>
      <c r="K536" s="253"/>
      <c r="L536" s="258"/>
      <c r="M536" s="259"/>
      <c r="N536" s="260"/>
      <c r="O536" s="260"/>
      <c r="P536" s="260"/>
      <c r="Q536" s="260"/>
      <c r="R536" s="260"/>
      <c r="S536" s="260"/>
      <c r="T536" s="261"/>
      <c r="U536" s="14"/>
      <c r="V536" s="14"/>
      <c r="W536" s="14"/>
      <c r="X536" s="14"/>
      <c r="Y536" s="14"/>
      <c r="Z536" s="14"/>
      <c r="AA536" s="14"/>
      <c r="AB536" s="14"/>
      <c r="AC536" s="14"/>
      <c r="AD536" s="14"/>
      <c r="AE536" s="14"/>
      <c r="AT536" s="262" t="s">
        <v>203</v>
      </c>
      <c r="AU536" s="262" t="s">
        <v>84</v>
      </c>
      <c r="AV536" s="14" t="s">
        <v>84</v>
      </c>
      <c r="AW536" s="14" t="s">
        <v>32</v>
      </c>
      <c r="AX536" s="14" t="s">
        <v>75</v>
      </c>
      <c r="AY536" s="262" t="s">
        <v>194</v>
      </c>
    </row>
    <row r="537" s="16" customFormat="1">
      <c r="A537" s="16"/>
      <c r="B537" s="274"/>
      <c r="C537" s="275"/>
      <c r="D537" s="243" t="s">
        <v>203</v>
      </c>
      <c r="E537" s="276" t="s">
        <v>1</v>
      </c>
      <c r="F537" s="277" t="s">
        <v>214</v>
      </c>
      <c r="G537" s="275"/>
      <c r="H537" s="278">
        <v>117.109</v>
      </c>
      <c r="I537" s="279"/>
      <c r="J537" s="275"/>
      <c r="K537" s="275"/>
      <c r="L537" s="280"/>
      <c r="M537" s="281"/>
      <c r="N537" s="282"/>
      <c r="O537" s="282"/>
      <c r="P537" s="282"/>
      <c r="Q537" s="282"/>
      <c r="R537" s="282"/>
      <c r="S537" s="282"/>
      <c r="T537" s="283"/>
      <c r="U537" s="16"/>
      <c r="V537" s="16"/>
      <c r="W537" s="16"/>
      <c r="X537" s="16"/>
      <c r="Y537" s="16"/>
      <c r="Z537" s="16"/>
      <c r="AA537" s="16"/>
      <c r="AB537" s="16"/>
      <c r="AC537" s="16"/>
      <c r="AD537" s="16"/>
      <c r="AE537" s="16"/>
      <c r="AT537" s="284" t="s">
        <v>203</v>
      </c>
      <c r="AU537" s="284" t="s">
        <v>84</v>
      </c>
      <c r="AV537" s="16" t="s">
        <v>201</v>
      </c>
      <c r="AW537" s="16" t="s">
        <v>32</v>
      </c>
      <c r="AX537" s="16" t="s">
        <v>82</v>
      </c>
      <c r="AY537" s="284" t="s">
        <v>194</v>
      </c>
    </row>
    <row r="538" s="2" customFormat="1" ht="24.15" customHeight="1">
      <c r="A538" s="39"/>
      <c r="B538" s="40"/>
      <c r="C538" s="228" t="s">
        <v>679</v>
      </c>
      <c r="D538" s="228" t="s">
        <v>196</v>
      </c>
      <c r="E538" s="229" t="s">
        <v>680</v>
      </c>
      <c r="F538" s="230" t="s">
        <v>681</v>
      </c>
      <c r="G538" s="231" t="s">
        <v>252</v>
      </c>
      <c r="H538" s="232">
        <v>128.81999999999999</v>
      </c>
      <c r="I538" s="233"/>
      <c r="J538" s="234">
        <f>ROUND(I538*H538,2)</f>
        <v>0</v>
      </c>
      <c r="K538" s="230" t="s">
        <v>200</v>
      </c>
      <c r="L538" s="45"/>
      <c r="M538" s="235" t="s">
        <v>1</v>
      </c>
      <c r="N538" s="236" t="s">
        <v>40</v>
      </c>
      <c r="O538" s="92"/>
      <c r="P538" s="237">
        <f>O538*H538</f>
        <v>0</v>
      </c>
      <c r="Q538" s="237">
        <v>0.00039825</v>
      </c>
      <c r="R538" s="237">
        <f>Q538*H538</f>
        <v>0.051302564999999994</v>
      </c>
      <c r="S538" s="237">
        <v>0</v>
      </c>
      <c r="T538" s="238">
        <f>S538*H538</f>
        <v>0</v>
      </c>
      <c r="U538" s="39"/>
      <c r="V538" s="39"/>
      <c r="W538" s="39"/>
      <c r="X538" s="39"/>
      <c r="Y538" s="39"/>
      <c r="Z538" s="39"/>
      <c r="AA538" s="39"/>
      <c r="AB538" s="39"/>
      <c r="AC538" s="39"/>
      <c r="AD538" s="39"/>
      <c r="AE538" s="39"/>
      <c r="AR538" s="239" t="s">
        <v>282</v>
      </c>
      <c r="AT538" s="239" t="s">
        <v>196</v>
      </c>
      <c r="AU538" s="239" t="s">
        <v>84</v>
      </c>
      <c r="AY538" s="18" t="s">
        <v>194</v>
      </c>
      <c r="BE538" s="240">
        <f>IF(N538="základní",J538,0)</f>
        <v>0</v>
      </c>
      <c r="BF538" s="240">
        <f>IF(N538="snížená",J538,0)</f>
        <v>0</v>
      </c>
      <c r="BG538" s="240">
        <f>IF(N538="zákl. přenesená",J538,0)</f>
        <v>0</v>
      </c>
      <c r="BH538" s="240">
        <f>IF(N538="sníž. přenesená",J538,0)</f>
        <v>0</v>
      </c>
      <c r="BI538" s="240">
        <f>IF(N538="nulová",J538,0)</f>
        <v>0</v>
      </c>
      <c r="BJ538" s="18" t="s">
        <v>82</v>
      </c>
      <c r="BK538" s="240">
        <f>ROUND(I538*H538,2)</f>
        <v>0</v>
      </c>
      <c r="BL538" s="18" t="s">
        <v>282</v>
      </c>
      <c r="BM538" s="239" t="s">
        <v>682</v>
      </c>
    </row>
    <row r="539" s="2" customFormat="1" ht="44.25" customHeight="1">
      <c r="A539" s="39"/>
      <c r="B539" s="40"/>
      <c r="C539" s="285" t="s">
        <v>683</v>
      </c>
      <c r="D539" s="285" t="s">
        <v>244</v>
      </c>
      <c r="E539" s="286" t="s">
        <v>684</v>
      </c>
      <c r="F539" s="287" t="s">
        <v>685</v>
      </c>
      <c r="G539" s="288" t="s">
        <v>252</v>
      </c>
      <c r="H539" s="289">
        <v>148.143</v>
      </c>
      <c r="I539" s="290"/>
      <c r="J539" s="291">
        <f>ROUND(I539*H539,2)</f>
        <v>0</v>
      </c>
      <c r="K539" s="287" t="s">
        <v>200</v>
      </c>
      <c r="L539" s="292"/>
      <c r="M539" s="293" t="s">
        <v>1</v>
      </c>
      <c r="N539" s="294" t="s">
        <v>40</v>
      </c>
      <c r="O539" s="92"/>
      <c r="P539" s="237">
        <f>O539*H539</f>
        <v>0</v>
      </c>
      <c r="Q539" s="237">
        <v>0.0054000000000000003</v>
      </c>
      <c r="R539" s="237">
        <f>Q539*H539</f>
        <v>0.79997220000000002</v>
      </c>
      <c r="S539" s="237">
        <v>0</v>
      </c>
      <c r="T539" s="238">
        <f>S539*H539</f>
        <v>0</v>
      </c>
      <c r="U539" s="39"/>
      <c r="V539" s="39"/>
      <c r="W539" s="39"/>
      <c r="X539" s="39"/>
      <c r="Y539" s="39"/>
      <c r="Z539" s="39"/>
      <c r="AA539" s="39"/>
      <c r="AB539" s="39"/>
      <c r="AC539" s="39"/>
      <c r="AD539" s="39"/>
      <c r="AE539" s="39"/>
      <c r="AR539" s="239" t="s">
        <v>444</v>
      </c>
      <c r="AT539" s="239" t="s">
        <v>244</v>
      </c>
      <c r="AU539" s="239" t="s">
        <v>84</v>
      </c>
      <c r="AY539" s="18" t="s">
        <v>194</v>
      </c>
      <c r="BE539" s="240">
        <f>IF(N539="základní",J539,0)</f>
        <v>0</v>
      </c>
      <c r="BF539" s="240">
        <f>IF(N539="snížená",J539,0)</f>
        <v>0</v>
      </c>
      <c r="BG539" s="240">
        <f>IF(N539="zákl. přenesená",J539,0)</f>
        <v>0</v>
      </c>
      <c r="BH539" s="240">
        <f>IF(N539="sníž. přenesená",J539,0)</f>
        <v>0</v>
      </c>
      <c r="BI539" s="240">
        <f>IF(N539="nulová",J539,0)</f>
        <v>0</v>
      </c>
      <c r="BJ539" s="18" t="s">
        <v>82</v>
      </c>
      <c r="BK539" s="240">
        <f>ROUND(I539*H539,2)</f>
        <v>0</v>
      </c>
      <c r="BL539" s="18" t="s">
        <v>282</v>
      </c>
      <c r="BM539" s="239" t="s">
        <v>686</v>
      </c>
    </row>
    <row r="540" s="14" customFormat="1">
      <c r="A540" s="14"/>
      <c r="B540" s="252"/>
      <c r="C540" s="253"/>
      <c r="D540" s="243" t="s">
        <v>203</v>
      </c>
      <c r="E540" s="253"/>
      <c r="F540" s="255" t="s">
        <v>687</v>
      </c>
      <c r="G540" s="253"/>
      <c r="H540" s="256">
        <v>148.143</v>
      </c>
      <c r="I540" s="257"/>
      <c r="J540" s="253"/>
      <c r="K540" s="253"/>
      <c r="L540" s="258"/>
      <c r="M540" s="259"/>
      <c r="N540" s="260"/>
      <c r="O540" s="260"/>
      <c r="P540" s="260"/>
      <c r="Q540" s="260"/>
      <c r="R540" s="260"/>
      <c r="S540" s="260"/>
      <c r="T540" s="261"/>
      <c r="U540" s="14"/>
      <c r="V540" s="14"/>
      <c r="W540" s="14"/>
      <c r="X540" s="14"/>
      <c r="Y540" s="14"/>
      <c r="Z540" s="14"/>
      <c r="AA540" s="14"/>
      <c r="AB540" s="14"/>
      <c r="AC540" s="14"/>
      <c r="AD540" s="14"/>
      <c r="AE540" s="14"/>
      <c r="AT540" s="262" t="s">
        <v>203</v>
      </c>
      <c r="AU540" s="262" t="s">
        <v>84</v>
      </c>
      <c r="AV540" s="14" t="s">
        <v>84</v>
      </c>
      <c r="AW540" s="14" t="s">
        <v>4</v>
      </c>
      <c r="AX540" s="14" t="s">
        <v>82</v>
      </c>
      <c r="AY540" s="262" t="s">
        <v>194</v>
      </c>
    </row>
    <row r="541" s="2" customFormat="1" ht="33" customHeight="1">
      <c r="A541" s="39"/>
      <c r="B541" s="40"/>
      <c r="C541" s="228" t="s">
        <v>688</v>
      </c>
      <c r="D541" s="228" t="s">
        <v>196</v>
      </c>
      <c r="E541" s="229" t="s">
        <v>689</v>
      </c>
      <c r="F541" s="230" t="s">
        <v>690</v>
      </c>
      <c r="G541" s="231" t="s">
        <v>691</v>
      </c>
      <c r="H541" s="299"/>
      <c r="I541" s="233"/>
      <c r="J541" s="234">
        <f>ROUND(I541*H541,2)</f>
        <v>0</v>
      </c>
      <c r="K541" s="230" t="s">
        <v>200</v>
      </c>
      <c r="L541" s="45"/>
      <c r="M541" s="235" t="s">
        <v>1</v>
      </c>
      <c r="N541" s="236" t="s">
        <v>40</v>
      </c>
      <c r="O541" s="92"/>
      <c r="P541" s="237">
        <f>O541*H541</f>
        <v>0</v>
      </c>
      <c r="Q541" s="237">
        <v>0</v>
      </c>
      <c r="R541" s="237">
        <f>Q541*H541</f>
        <v>0</v>
      </c>
      <c r="S541" s="237">
        <v>0</v>
      </c>
      <c r="T541" s="238">
        <f>S541*H541</f>
        <v>0</v>
      </c>
      <c r="U541" s="39"/>
      <c r="V541" s="39"/>
      <c r="W541" s="39"/>
      <c r="X541" s="39"/>
      <c r="Y541" s="39"/>
      <c r="Z541" s="39"/>
      <c r="AA541" s="39"/>
      <c r="AB541" s="39"/>
      <c r="AC541" s="39"/>
      <c r="AD541" s="39"/>
      <c r="AE541" s="39"/>
      <c r="AR541" s="239" t="s">
        <v>282</v>
      </c>
      <c r="AT541" s="239" t="s">
        <v>196</v>
      </c>
      <c r="AU541" s="239" t="s">
        <v>84</v>
      </c>
      <c r="AY541" s="18" t="s">
        <v>194</v>
      </c>
      <c r="BE541" s="240">
        <f>IF(N541="základní",J541,0)</f>
        <v>0</v>
      </c>
      <c r="BF541" s="240">
        <f>IF(N541="snížená",J541,0)</f>
        <v>0</v>
      </c>
      <c r="BG541" s="240">
        <f>IF(N541="zákl. přenesená",J541,0)</f>
        <v>0</v>
      </c>
      <c r="BH541" s="240">
        <f>IF(N541="sníž. přenesená",J541,0)</f>
        <v>0</v>
      </c>
      <c r="BI541" s="240">
        <f>IF(N541="nulová",J541,0)</f>
        <v>0</v>
      </c>
      <c r="BJ541" s="18" t="s">
        <v>82</v>
      </c>
      <c r="BK541" s="240">
        <f>ROUND(I541*H541,2)</f>
        <v>0</v>
      </c>
      <c r="BL541" s="18" t="s">
        <v>282</v>
      </c>
      <c r="BM541" s="239" t="s">
        <v>692</v>
      </c>
    </row>
    <row r="542" s="12" customFormat="1" ht="22.8" customHeight="1">
      <c r="A542" s="12"/>
      <c r="B542" s="212"/>
      <c r="C542" s="213"/>
      <c r="D542" s="214" t="s">
        <v>74</v>
      </c>
      <c r="E542" s="226" t="s">
        <v>693</v>
      </c>
      <c r="F542" s="226" t="s">
        <v>694</v>
      </c>
      <c r="G542" s="213"/>
      <c r="H542" s="213"/>
      <c r="I542" s="216"/>
      <c r="J542" s="227">
        <f>BK542</f>
        <v>0</v>
      </c>
      <c r="K542" s="213"/>
      <c r="L542" s="218"/>
      <c r="M542" s="219"/>
      <c r="N542" s="220"/>
      <c r="O542" s="220"/>
      <c r="P542" s="221">
        <f>SUM(P543:P550)</f>
        <v>0</v>
      </c>
      <c r="Q542" s="220"/>
      <c r="R542" s="221">
        <f>SUM(R543:R550)</f>
        <v>0</v>
      </c>
      <c r="S542" s="220"/>
      <c r="T542" s="222">
        <f>SUM(T543:T550)</f>
        <v>0</v>
      </c>
      <c r="U542" s="12"/>
      <c r="V542" s="12"/>
      <c r="W542" s="12"/>
      <c r="X542" s="12"/>
      <c r="Y542" s="12"/>
      <c r="Z542" s="12"/>
      <c r="AA542" s="12"/>
      <c r="AB542" s="12"/>
      <c r="AC542" s="12"/>
      <c r="AD542" s="12"/>
      <c r="AE542" s="12"/>
      <c r="AR542" s="223" t="s">
        <v>84</v>
      </c>
      <c r="AT542" s="224" t="s">
        <v>74</v>
      </c>
      <c r="AU542" s="224" t="s">
        <v>82</v>
      </c>
      <c r="AY542" s="223" t="s">
        <v>194</v>
      </c>
      <c r="BK542" s="225">
        <f>SUM(BK543:BK550)</f>
        <v>0</v>
      </c>
    </row>
    <row r="543" s="2" customFormat="1" ht="24.15" customHeight="1">
      <c r="A543" s="39"/>
      <c r="B543" s="40"/>
      <c r="C543" s="228" t="s">
        <v>695</v>
      </c>
      <c r="D543" s="228" t="s">
        <v>196</v>
      </c>
      <c r="E543" s="229" t="s">
        <v>696</v>
      </c>
      <c r="F543" s="230" t="s">
        <v>697</v>
      </c>
      <c r="G543" s="231" t="s">
        <v>295</v>
      </c>
      <c r="H543" s="232">
        <v>3</v>
      </c>
      <c r="I543" s="233"/>
      <c r="J543" s="234">
        <f>ROUND(I543*H543,2)</f>
        <v>0</v>
      </c>
      <c r="K543" s="230" t="s">
        <v>296</v>
      </c>
      <c r="L543" s="45"/>
      <c r="M543" s="235" t="s">
        <v>1</v>
      </c>
      <c r="N543" s="236" t="s">
        <v>40</v>
      </c>
      <c r="O543" s="92"/>
      <c r="P543" s="237">
        <f>O543*H543</f>
        <v>0</v>
      </c>
      <c r="Q543" s="237">
        <v>0</v>
      </c>
      <c r="R543" s="237">
        <f>Q543*H543</f>
        <v>0</v>
      </c>
      <c r="S543" s="237">
        <v>0</v>
      </c>
      <c r="T543" s="238">
        <f>S543*H543</f>
        <v>0</v>
      </c>
      <c r="U543" s="39"/>
      <c r="V543" s="39"/>
      <c r="W543" s="39"/>
      <c r="X543" s="39"/>
      <c r="Y543" s="39"/>
      <c r="Z543" s="39"/>
      <c r="AA543" s="39"/>
      <c r="AB543" s="39"/>
      <c r="AC543" s="39"/>
      <c r="AD543" s="39"/>
      <c r="AE543" s="39"/>
      <c r="AR543" s="239" t="s">
        <v>282</v>
      </c>
      <c r="AT543" s="239" t="s">
        <v>196</v>
      </c>
      <c r="AU543" s="239" t="s">
        <v>84</v>
      </c>
      <c r="AY543" s="18" t="s">
        <v>194</v>
      </c>
      <c r="BE543" s="240">
        <f>IF(N543="základní",J543,0)</f>
        <v>0</v>
      </c>
      <c r="BF543" s="240">
        <f>IF(N543="snížená",J543,0)</f>
        <v>0</v>
      </c>
      <c r="BG543" s="240">
        <f>IF(N543="zákl. přenesená",J543,0)</f>
        <v>0</v>
      </c>
      <c r="BH543" s="240">
        <f>IF(N543="sníž. přenesená",J543,0)</f>
        <v>0</v>
      </c>
      <c r="BI543" s="240">
        <f>IF(N543="nulová",J543,0)</f>
        <v>0</v>
      </c>
      <c r="BJ543" s="18" t="s">
        <v>82</v>
      </c>
      <c r="BK543" s="240">
        <f>ROUND(I543*H543,2)</f>
        <v>0</v>
      </c>
      <c r="BL543" s="18" t="s">
        <v>282</v>
      </c>
      <c r="BM543" s="239" t="s">
        <v>698</v>
      </c>
    </row>
    <row r="544" s="13" customFormat="1">
      <c r="A544" s="13"/>
      <c r="B544" s="241"/>
      <c r="C544" s="242"/>
      <c r="D544" s="243" t="s">
        <v>203</v>
      </c>
      <c r="E544" s="244" t="s">
        <v>1</v>
      </c>
      <c r="F544" s="245" t="s">
        <v>699</v>
      </c>
      <c r="G544" s="242"/>
      <c r="H544" s="244" t="s">
        <v>1</v>
      </c>
      <c r="I544" s="246"/>
      <c r="J544" s="242"/>
      <c r="K544" s="242"/>
      <c r="L544" s="247"/>
      <c r="M544" s="248"/>
      <c r="N544" s="249"/>
      <c r="O544" s="249"/>
      <c r="P544" s="249"/>
      <c r="Q544" s="249"/>
      <c r="R544" s="249"/>
      <c r="S544" s="249"/>
      <c r="T544" s="250"/>
      <c r="U544" s="13"/>
      <c r="V544" s="13"/>
      <c r="W544" s="13"/>
      <c r="X544" s="13"/>
      <c r="Y544" s="13"/>
      <c r="Z544" s="13"/>
      <c r="AA544" s="13"/>
      <c r="AB544" s="13"/>
      <c r="AC544" s="13"/>
      <c r="AD544" s="13"/>
      <c r="AE544" s="13"/>
      <c r="AT544" s="251" t="s">
        <v>203</v>
      </c>
      <c r="AU544" s="251" t="s">
        <v>84</v>
      </c>
      <c r="AV544" s="13" t="s">
        <v>82</v>
      </c>
      <c r="AW544" s="13" t="s">
        <v>32</v>
      </c>
      <c r="AX544" s="13" t="s">
        <v>75</v>
      </c>
      <c r="AY544" s="251" t="s">
        <v>194</v>
      </c>
    </row>
    <row r="545" s="14" customFormat="1">
      <c r="A545" s="14"/>
      <c r="B545" s="252"/>
      <c r="C545" s="253"/>
      <c r="D545" s="243" t="s">
        <v>203</v>
      </c>
      <c r="E545" s="254" t="s">
        <v>1</v>
      </c>
      <c r="F545" s="255" t="s">
        <v>700</v>
      </c>
      <c r="G545" s="253"/>
      <c r="H545" s="256">
        <v>2</v>
      </c>
      <c r="I545" s="257"/>
      <c r="J545" s="253"/>
      <c r="K545" s="253"/>
      <c r="L545" s="258"/>
      <c r="M545" s="259"/>
      <c r="N545" s="260"/>
      <c r="O545" s="260"/>
      <c r="P545" s="260"/>
      <c r="Q545" s="260"/>
      <c r="R545" s="260"/>
      <c r="S545" s="260"/>
      <c r="T545" s="261"/>
      <c r="U545" s="14"/>
      <c r="V545" s="14"/>
      <c r="W545" s="14"/>
      <c r="X545" s="14"/>
      <c r="Y545" s="14"/>
      <c r="Z545" s="14"/>
      <c r="AA545" s="14"/>
      <c r="AB545" s="14"/>
      <c r="AC545" s="14"/>
      <c r="AD545" s="14"/>
      <c r="AE545" s="14"/>
      <c r="AT545" s="262" t="s">
        <v>203</v>
      </c>
      <c r="AU545" s="262" t="s">
        <v>84</v>
      </c>
      <c r="AV545" s="14" t="s">
        <v>84</v>
      </c>
      <c r="AW545" s="14" t="s">
        <v>32</v>
      </c>
      <c r="AX545" s="14" t="s">
        <v>75</v>
      </c>
      <c r="AY545" s="262" t="s">
        <v>194</v>
      </c>
    </row>
    <row r="546" s="14" customFormat="1">
      <c r="A546" s="14"/>
      <c r="B546" s="252"/>
      <c r="C546" s="253"/>
      <c r="D546" s="243" t="s">
        <v>203</v>
      </c>
      <c r="E546" s="254" t="s">
        <v>1</v>
      </c>
      <c r="F546" s="255" t="s">
        <v>701</v>
      </c>
      <c r="G546" s="253"/>
      <c r="H546" s="256">
        <v>1</v>
      </c>
      <c r="I546" s="257"/>
      <c r="J546" s="253"/>
      <c r="K546" s="253"/>
      <c r="L546" s="258"/>
      <c r="M546" s="259"/>
      <c r="N546" s="260"/>
      <c r="O546" s="260"/>
      <c r="P546" s="260"/>
      <c r="Q546" s="260"/>
      <c r="R546" s="260"/>
      <c r="S546" s="260"/>
      <c r="T546" s="261"/>
      <c r="U546" s="14"/>
      <c r="V546" s="14"/>
      <c r="W546" s="14"/>
      <c r="X546" s="14"/>
      <c r="Y546" s="14"/>
      <c r="Z546" s="14"/>
      <c r="AA546" s="14"/>
      <c r="AB546" s="14"/>
      <c r="AC546" s="14"/>
      <c r="AD546" s="14"/>
      <c r="AE546" s="14"/>
      <c r="AT546" s="262" t="s">
        <v>203</v>
      </c>
      <c r="AU546" s="262" t="s">
        <v>84</v>
      </c>
      <c r="AV546" s="14" t="s">
        <v>84</v>
      </c>
      <c r="AW546" s="14" t="s">
        <v>32</v>
      </c>
      <c r="AX546" s="14" t="s">
        <v>75</v>
      </c>
      <c r="AY546" s="262" t="s">
        <v>194</v>
      </c>
    </row>
    <row r="547" s="16" customFormat="1">
      <c r="A547" s="16"/>
      <c r="B547" s="274"/>
      <c r="C547" s="275"/>
      <c r="D547" s="243" t="s">
        <v>203</v>
      </c>
      <c r="E547" s="276" t="s">
        <v>1</v>
      </c>
      <c r="F547" s="277" t="s">
        <v>214</v>
      </c>
      <c r="G547" s="275"/>
      <c r="H547" s="278">
        <v>3</v>
      </c>
      <c r="I547" s="279"/>
      <c r="J547" s="275"/>
      <c r="K547" s="275"/>
      <c r="L547" s="280"/>
      <c r="M547" s="281"/>
      <c r="N547" s="282"/>
      <c r="O547" s="282"/>
      <c r="P547" s="282"/>
      <c r="Q547" s="282"/>
      <c r="R547" s="282"/>
      <c r="S547" s="282"/>
      <c r="T547" s="283"/>
      <c r="U547" s="16"/>
      <c r="V547" s="16"/>
      <c r="W547" s="16"/>
      <c r="X547" s="16"/>
      <c r="Y547" s="16"/>
      <c r="Z547" s="16"/>
      <c r="AA547" s="16"/>
      <c r="AB547" s="16"/>
      <c r="AC547" s="16"/>
      <c r="AD547" s="16"/>
      <c r="AE547" s="16"/>
      <c r="AT547" s="284" t="s">
        <v>203</v>
      </c>
      <c r="AU547" s="284" t="s">
        <v>84</v>
      </c>
      <c r="AV547" s="16" t="s">
        <v>201</v>
      </c>
      <c r="AW547" s="16" t="s">
        <v>32</v>
      </c>
      <c r="AX547" s="16" t="s">
        <v>82</v>
      </c>
      <c r="AY547" s="284" t="s">
        <v>194</v>
      </c>
    </row>
    <row r="548" s="2" customFormat="1" ht="24.15" customHeight="1">
      <c r="A548" s="39"/>
      <c r="B548" s="40"/>
      <c r="C548" s="228" t="s">
        <v>702</v>
      </c>
      <c r="D548" s="228" t="s">
        <v>196</v>
      </c>
      <c r="E548" s="229" t="s">
        <v>703</v>
      </c>
      <c r="F548" s="230" t="s">
        <v>704</v>
      </c>
      <c r="G548" s="231" t="s">
        <v>295</v>
      </c>
      <c r="H548" s="232">
        <v>2</v>
      </c>
      <c r="I548" s="233"/>
      <c r="J548" s="234">
        <f>ROUND(I548*H548,2)</f>
        <v>0</v>
      </c>
      <c r="K548" s="230" t="s">
        <v>296</v>
      </c>
      <c r="L548" s="45"/>
      <c r="M548" s="235" t="s">
        <v>1</v>
      </c>
      <c r="N548" s="236" t="s">
        <v>40</v>
      </c>
      <c r="O548" s="92"/>
      <c r="P548" s="237">
        <f>O548*H548</f>
        <v>0</v>
      </c>
      <c r="Q548" s="237">
        <v>0</v>
      </c>
      <c r="R548" s="237">
        <f>Q548*H548</f>
        <v>0</v>
      </c>
      <c r="S548" s="237">
        <v>0</v>
      </c>
      <c r="T548" s="238">
        <f>S548*H548</f>
        <v>0</v>
      </c>
      <c r="U548" s="39"/>
      <c r="V548" s="39"/>
      <c r="W548" s="39"/>
      <c r="X548" s="39"/>
      <c r="Y548" s="39"/>
      <c r="Z548" s="39"/>
      <c r="AA548" s="39"/>
      <c r="AB548" s="39"/>
      <c r="AC548" s="39"/>
      <c r="AD548" s="39"/>
      <c r="AE548" s="39"/>
      <c r="AR548" s="239" t="s">
        <v>282</v>
      </c>
      <c r="AT548" s="239" t="s">
        <v>196</v>
      </c>
      <c r="AU548" s="239" t="s">
        <v>84</v>
      </c>
      <c r="AY548" s="18" t="s">
        <v>194</v>
      </c>
      <c r="BE548" s="240">
        <f>IF(N548="základní",J548,0)</f>
        <v>0</v>
      </c>
      <c r="BF548" s="240">
        <f>IF(N548="snížená",J548,0)</f>
        <v>0</v>
      </c>
      <c r="BG548" s="240">
        <f>IF(N548="zákl. přenesená",J548,0)</f>
        <v>0</v>
      </c>
      <c r="BH548" s="240">
        <f>IF(N548="sníž. přenesená",J548,0)</f>
        <v>0</v>
      </c>
      <c r="BI548" s="240">
        <f>IF(N548="nulová",J548,0)</f>
        <v>0</v>
      </c>
      <c r="BJ548" s="18" t="s">
        <v>82</v>
      </c>
      <c r="BK548" s="240">
        <f>ROUND(I548*H548,2)</f>
        <v>0</v>
      </c>
      <c r="BL548" s="18" t="s">
        <v>282</v>
      </c>
      <c r="BM548" s="239" t="s">
        <v>705</v>
      </c>
    </row>
    <row r="549" s="14" customFormat="1">
      <c r="A549" s="14"/>
      <c r="B549" s="252"/>
      <c r="C549" s="253"/>
      <c r="D549" s="243" t="s">
        <v>203</v>
      </c>
      <c r="E549" s="254" t="s">
        <v>1</v>
      </c>
      <c r="F549" s="255" t="s">
        <v>706</v>
      </c>
      <c r="G549" s="253"/>
      <c r="H549" s="256">
        <v>2</v>
      </c>
      <c r="I549" s="257"/>
      <c r="J549" s="253"/>
      <c r="K549" s="253"/>
      <c r="L549" s="258"/>
      <c r="M549" s="259"/>
      <c r="N549" s="260"/>
      <c r="O549" s="260"/>
      <c r="P549" s="260"/>
      <c r="Q549" s="260"/>
      <c r="R549" s="260"/>
      <c r="S549" s="260"/>
      <c r="T549" s="261"/>
      <c r="U549" s="14"/>
      <c r="V549" s="14"/>
      <c r="W549" s="14"/>
      <c r="X549" s="14"/>
      <c r="Y549" s="14"/>
      <c r="Z549" s="14"/>
      <c r="AA549" s="14"/>
      <c r="AB549" s="14"/>
      <c r="AC549" s="14"/>
      <c r="AD549" s="14"/>
      <c r="AE549" s="14"/>
      <c r="AT549" s="262" t="s">
        <v>203</v>
      </c>
      <c r="AU549" s="262" t="s">
        <v>84</v>
      </c>
      <c r="AV549" s="14" t="s">
        <v>84</v>
      </c>
      <c r="AW549" s="14" t="s">
        <v>32</v>
      </c>
      <c r="AX549" s="14" t="s">
        <v>82</v>
      </c>
      <c r="AY549" s="262" t="s">
        <v>194</v>
      </c>
    </row>
    <row r="550" s="2" customFormat="1" ht="24.15" customHeight="1">
      <c r="A550" s="39"/>
      <c r="B550" s="40"/>
      <c r="C550" s="228" t="s">
        <v>707</v>
      </c>
      <c r="D550" s="228" t="s">
        <v>196</v>
      </c>
      <c r="E550" s="229" t="s">
        <v>708</v>
      </c>
      <c r="F550" s="230" t="s">
        <v>709</v>
      </c>
      <c r="G550" s="231" t="s">
        <v>691</v>
      </c>
      <c r="H550" s="299"/>
      <c r="I550" s="233"/>
      <c r="J550" s="234">
        <f>ROUND(I550*H550,2)</f>
        <v>0</v>
      </c>
      <c r="K550" s="230" t="s">
        <v>200</v>
      </c>
      <c r="L550" s="45"/>
      <c r="M550" s="235" t="s">
        <v>1</v>
      </c>
      <c r="N550" s="236" t="s">
        <v>40</v>
      </c>
      <c r="O550" s="92"/>
      <c r="P550" s="237">
        <f>O550*H550</f>
        <v>0</v>
      </c>
      <c r="Q550" s="237">
        <v>0</v>
      </c>
      <c r="R550" s="237">
        <f>Q550*H550</f>
        <v>0</v>
      </c>
      <c r="S550" s="237">
        <v>0</v>
      </c>
      <c r="T550" s="238">
        <f>S550*H550</f>
        <v>0</v>
      </c>
      <c r="U550" s="39"/>
      <c r="V550" s="39"/>
      <c r="W550" s="39"/>
      <c r="X550" s="39"/>
      <c r="Y550" s="39"/>
      <c r="Z550" s="39"/>
      <c r="AA550" s="39"/>
      <c r="AB550" s="39"/>
      <c r="AC550" s="39"/>
      <c r="AD550" s="39"/>
      <c r="AE550" s="39"/>
      <c r="AR550" s="239" t="s">
        <v>282</v>
      </c>
      <c r="AT550" s="239" t="s">
        <v>196</v>
      </c>
      <c r="AU550" s="239" t="s">
        <v>84</v>
      </c>
      <c r="AY550" s="18" t="s">
        <v>194</v>
      </c>
      <c r="BE550" s="240">
        <f>IF(N550="základní",J550,0)</f>
        <v>0</v>
      </c>
      <c r="BF550" s="240">
        <f>IF(N550="snížená",J550,0)</f>
        <v>0</v>
      </c>
      <c r="BG550" s="240">
        <f>IF(N550="zákl. přenesená",J550,0)</f>
        <v>0</v>
      </c>
      <c r="BH550" s="240">
        <f>IF(N550="sníž. přenesená",J550,0)</f>
        <v>0</v>
      </c>
      <c r="BI550" s="240">
        <f>IF(N550="nulová",J550,0)</f>
        <v>0</v>
      </c>
      <c r="BJ550" s="18" t="s">
        <v>82</v>
      </c>
      <c r="BK550" s="240">
        <f>ROUND(I550*H550,2)</f>
        <v>0</v>
      </c>
      <c r="BL550" s="18" t="s">
        <v>282</v>
      </c>
      <c r="BM550" s="239" t="s">
        <v>710</v>
      </c>
    </row>
    <row r="551" s="12" customFormat="1" ht="22.8" customHeight="1">
      <c r="A551" s="12"/>
      <c r="B551" s="212"/>
      <c r="C551" s="213"/>
      <c r="D551" s="214" t="s">
        <v>74</v>
      </c>
      <c r="E551" s="226" t="s">
        <v>711</v>
      </c>
      <c r="F551" s="226" t="s">
        <v>712</v>
      </c>
      <c r="G551" s="213"/>
      <c r="H551" s="213"/>
      <c r="I551" s="216"/>
      <c r="J551" s="227">
        <f>BK551</f>
        <v>0</v>
      </c>
      <c r="K551" s="213"/>
      <c r="L551" s="218"/>
      <c r="M551" s="219"/>
      <c r="N551" s="220"/>
      <c r="O551" s="220"/>
      <c r="P551" s="221">
        <f>SUM(P552:P609)</f>
        <v>0</v>
      </c>
      <c r="Q551" s="220"/>
      <c r="R551" s="221">
        <f>SUM(R552:R609)</f>
        <v>0.306786</v>
      </c>
      <c r="S551" s="220"/>
      <c r="T551" s="222">
        <f>SUM(T552:T609)</f>
        <v>3.7568000000000001</v>
      </c>
      <c r="U551" s="12"/>
      <c r="V551" s="12"/>
      <c r="W551" s="12"/>
      <c r="X551" s="12"/>
      <c r="Y551" s="12"/>
      <c r="Z551" s="12"/>
      <c r="AA551" s="12"/>
      <c r="AB551" s="12"/>
      <c r="AC551" s="12"/>
      <c r="AD551" s="12"/>
      <c r="AE551" s="12"/>
      <c r="AR551" s="223" t="s">
        <v>84</v>
      </c>
      <c r="AT551" s="224" t="s">
        <v>74</v>
      </c>
      <c r="AU551" s="224" t="s">
        <v>82</v>
      </c>
      <c r="AY551" s="223" t="s">
        <v>194</v>
      </c>
      <c r="BK551" s="225">
        <f>SUM(BK552:BK609)</f>
        <v>0</v>
      </c>
    </row>
    <row r="552" s="2" customFormat="1" ht="24.15" customHeight="1">
      <c r="A552" s="39"/>
      <c r="B552" s="40"/>
      <c r="C552" s="228" t="s">
        <v>713</v>
      </c>
      <c r="D552" s="228" t="s">
        <v>196</v>
      </c>
      <c r="E552" s="229" t="s">
        <v>714</v>
      </c>
      <c r="F552" s="230" t="s">
        <v>715</v>
      </c>
      <c r="G552" s="231" t="s">
        <v>252</v>
      </c>
      <c r="H552" s="232">
        <v>16</v>
      </c>
      <c r="I552" s="233"/>
      <c r="J552" s="234">
        <f>ROUND(I552*H552,2)</f>
        <v>0</v>
      </c>
      <c r="K552" s="230" t="s">
        <v>200</v>
      </c>
      <c r="L552" s="45"/>
      <c r="M552" s="235" t="s">
        <v>1</v>
      </c>
      <c r="N552" s="236" t="s">
        <v>40</v>
      </c>
      <c r="O552" s="92"/>
      <c r="P552" s="237">
        <f>O552*H552</f>
        <v>0</v>
      </c>
      <c r="Q552" s="237">
        <v>0</v>
      </c>
      <c r="R552" s="237">
        <f>Q552*H552</f>
        <v>0</v>
      </c>
      <c r="S552" s="237">
        <v>0.014999999999999999</v>
      </c>
      <c r="T552" s="238">
        <f>S552*H552</f>
        <v>0.23999999999999999</v>
      </c>
      <c r="U552" s="39"/>
      <c r="V552" s="39"/>
      <c r="W552" s="39"/>
      <c r="X552" s="39"/>
      <c r="Y552" s="39"/>
      <c r="Z552" s="39"/>
      <c r="AA552" s="39"/>
      <c r="AB552" s="39"/>
      <c r="AC552" s="39"/>
      <c r="AD552" s="39"/>
      <c r="AE552" s="39"/>
      <c r="AR552" s="239" t="s">
        <v>282</v>
      </c>
      <c r="AT552" s="239" t="s">
        <v>196</v>
      </c>
      <c r="AU552" s="239" t="s">
        <v>84</v>
      </c>
      <c r="AY552" s="18" t="s">
        <v>194</v>
      </c>
      <c r="BE552" s="240">
        <f>IF(N552="základní",J552,0)</f>
        <v>0</v>
      </c>
      <c r="BF552" s="240">
        <f>IF(N552="snížená",J552,0)</f>
        <v>0</v>
      </c>
      <c r="BG552" s="240">
        <f>IF(N552="zákl. přenesená",J552,0)</f>
        <v>0</v>
      </c>
      <c r="BH552" s="240">
        <f>IF(N552="sníž. přenesená",J552,0)</f>
        <v>0</v>
      </c>
      <c r="BI552" s="240">
        <f>IF(N552="nulová",J552,0)</f>
        <v>0</v>
      </c>
      <c r="BJ552" s="18" t="s">
        <v>82</v>
      </c>
      <c r="BK552" s="240">
        <f>ROUND(I552*H552,2)</f>
        <v>0</v>
      </c>
      <c r="BL552" s="18" t="s">
        <v>282</v>
      </c>
      <c r="BM552" s="239" t="s">
        <v>716</v>
      </c>
    </row>
    <row r="553" s="13" customFormat="1">
      <c r="A553" s="13"/>
      <c r="B553" s="241"/>
      <c r="C553" s="242"/>
      <c r="D553" s="243" t="s">
        <v>203</v>
      </c>
      <c r="E553" s="244" t="s">
        <v>1</v>
      </c>
      <c r="F553" s="245" t="s">
        <v>717</v>
      </c>
      <c r="G553" s="242"/>
      <c r="H553" s="244" t="s">
        <v>1</v>
      </c>
      <c r="I553" s="246"/>
      <c r="J553" s="242"/>
      <c r="K553" s="242"/>
      <c r="L553" s="247"/>
      <c r="M553" s="248"/>
      <c r="N553" s="249"/>
      <c r="O553" s="249"/>
      <c r="P553" s="249"/>
      <c r="Q553" s="249"/>
      <c r="R553" s="249"/>
      <c r="S553" s="249"/>
      <c r="T553" s="250"/>
      <c r="U553" s="13"/>
      <c r="V553" s="13"/>
      <c r="W553" s="13"/>
      <c r="X553" s="13"/>
      <c r="Y553" s="13"/>
      <c r="Z553" s="13"/>
      <c r="AA553" s="13"/>
      <c r="AB553" s="13"/>
      <c r="AC553" s="13"/>
      <c r="AD553" s="13"/>
      <c r="AE553" s="13"/>
      <c r="AT553" s="251" t="s">
        <v>203</v>
      </c>
      <c r="AU553" s="251" t="s">
        <v>84</v>
      </c>
      <c r="AV553" s="13" t="s">
        <v>82</v>
      </c>
      <c r="AW553" s="13" t="s">
        <v>32</v>
      </c>
      <c r="AX553" s="13" t="s">
        <v>75</v>
      </c>
      <c r="AY553" s="251" t="s">
        <v>194</v>
      </c>
    </row>
    <row r="554" s="14" customFormat="1">
      <c r="A554" s="14"/>
      <c r="B554" s="252"/>
      <c r="C554" s="253"/>
      <c r="D554" s="243" t="s">
        <v>203</v>
      </c>
      <c r="E554" s="254" t="s">
        <v>1</v>
      </c>
      <c r="F554" s="255" t="s">
        <v>718</v>
      </c>
      <c r="G554" s="253"/>
      <c r="H554" s="256">
        <v>16</v>
      </c>
      <c r="I554" s="257"/>
      <c r="J554" s="253"/>
      <c r="K554" s="253"/>
      <c r="L554" s="258"/>
      <c r="M554" s="259"/>
      <c r="N554" s="260"/>
      <c r="O554" s="260"/>
      <c r="P554" s="260"/>
      <c r="Q554" s="260"/>
      <c r="R554" s="260"/>
      <c r="S554" s="260"/>
      <c r="T554" s="261"/>
      <c r="U554" s="14"/>
      <c r="V554" s="14"/>
      <c r="W554" s="14"/>
      <c r="X554" s="14"/>
      <c r="Y554" s="14"/>
      <c r="Z554" s="14"/>
      <c r="AA554" s="14"/>
      <c r="AB554" s="14"/>
      <c r="AC554" s="14"/>
      <c r="AD554" s="14"/>
      <c r="AE554" s="14"/>
      <c r="AT554" s="262" t="s">
        <v>203</v>
      </c>
      <c r="AU554" s="262" t="s">
        <v>84</v>
      </c>
      <c r="AV554" s="14" t="s">
        <v>84</v>
      </c>
      <c r="AW554" s="14" t="s">
        <v>32</v>
      </c>
      <c r="AX554" s="14" t="s">
        <v>82</v>
      </c>
      <c r="AY554" s="262" t="s">
        <v>194</v>
      </c>
    </row>
    <row r="555" s="2" customFormat="1" ht="24.15" customHeight="1">
      <c r="A555" s="39"/>
      <c r="B555" s="40"/>
      <c r="C555" s="228" t="s">
        <v>719</v>
      </c>
      <c r="D555" s="228" t="s">
        <v>196</v>
      </c>
      <c r="E555" s="229" t="s">
        <v>720</v>
      </c>
      <c r="F555" s="230" t="s">
        <v>721</v>
      </c>
      <c r="G555" s="231" t="s">
        <v>252</v>
      </c>
      <c r="H555" s="232">
        <v>16</v>
      </c>
      <c r="I555" s="233"/>
      <c r="J555" s="234">
        <f>ROUND(I555*H555,2)</f>
        <v>0</v>
      </c>
      <c r="K555" s="230" t="s">
        <v>200</v>
      </c>
      <c r="L555" s="45"/>
      <c r="M555" s="235" t="s">
        <v>1</v>
      </c>
      <c r="N555" s="236" t="s">
        <v>40</v>
      </c>
      <c r="O555" s="92"/>
      <c r="P555" s="237">
        <f>O555*H555</f>
        <v>0</v>
      </c>
      <c r="Q555" s="237">
        <v>0</v>
      </c>
      <c r="R555" s="237">
        <f>Q555*H555</f>
        <v>0</v>
      </c>
      <c r="S555" s="237">
        <v>0.035000000000000003</v>
      </c>
      <c r="T555" s="238">
        <f>S555*H555</f>
        <v>0.56000000000000005</v>
      </c>
      <c r="U555" s="39"/>
      <c r="V555" s="39"/>
      <c r="W555" s="39"/>
      <c r="X555" s="39"/>
      <c r="Y555" s="39"/>
      <c r="Z555" s="39"/>
      <c r="AA555" s="39"/>
      <c r="AB555" s="39"/>
      <c r="AC555" s="39"/>
      <c r="AD555" s="39"/>
      <c r="AE555" s="39"/>
      <c r="AR555" s="239" t="s">
        <v>282</v>
      </c>
      <c r="AT555" s="239" t="s">
        <v>196</v>
      </c>
      <c r="AU555" s="239" t="s">
        <v>84</v>
      </c>
      <c r="AY555" s="18" t="s">
        <v>194</v>
      </c>
      <c r="BE555" s="240">
        <f>IF(N555="základní",J555,0)</f>
        <v>0</v>
      </c>
      <c r="BF555" s="240">
        <f>IF(N555="snížená",J555,0)</f>
        <v>0</v>
      </c>
      <c r="BG555" s="240">
        <f>IF(N555="zákl. přenesená",J555,0)</f>
        <v>0</v>
      </c>
      <c r="BH555" s="240">
        <f>IF(N555="sníž. přenesená",J555,0)</f>
        <v>0</v>
      </c>
      <c r="BI555" s="240">
        <f>IF(N555="nulová",J555,0)</f>
        <v>0</v>
      </c>
      <c r="BJ555" s="18" t="s">
        <v>82</v>
      </c>
      <c r="BK555" s="240">
        <f>ROUND(I555*H555,2)</f>
        <v>0</v>
      </c>
      <c r="BL555" s="18" t="s">
        <v>282</v>
      </c>
      <c r="BM555" s="239" t="s">
        <v>722</v>
      </c>
    </row>
    <row r="556" s="13" customFormat="1">
      <c r="A556" s="13"/>
      <c r="B556" s="241"/>
      <c r="C556" s="242"/>
      <c r="D556" s="243" t="s">
        <v>203</v>
      </c>
      <c r="E556" s="244" t="s">
        <v>1</v>
      </c>
      <c r="F556" s="245" t="s">
        <v>717</v>
      </c>
      <c r="G556" s="242"/>
      <c r="H556" s="244" t="s">
        <v>1</v>
      </c>
      <c r="I556" s="246"/>
      <c r="J556" s="242"/>
      <c r="K556" s="242"/>
      <c r="L556" s="247"/>
      <c r="M556" s="248"/>
      <c r="N556" s="249"/>
      <c r="O556" s="249"/>
      <c r="P556" s="249"/>
      <c r="Q556" s="249"/>
      <c r="R556" s="249"/>
      <c r="S556" s="249"/>
      <c r="T556" s="250"/>
      <c r="U556" s="13"/>
      <c r="V556" s="13"/>
      <c r="W556" s="13"/>
      <c r="X556" s="13"/>
      <c r="Y556" s="13"/>
      <c r="Z556" s="13"/>
      <c r="AA556" s="13"/>
      <c r="AB556" s="13"/>
      <c r="AC556" s="13"/>
      <c r="AD556" s="13"/>
      <c r="AE556" s="13"/>
      <c r="AT556" s="251" t="s">
        <v>203</v>
      </c>
      <c r="AU556" s="251" t="s">
        <v>84</v>
      </c>
      <c r="AV556" s="13" t="s">
        <v>82</v>
      </c>
      <c r="AW556" s="13" t="s">
        <v>32</v>
      </c>
      <c r="AX556" s="13" t="s">
        <v>75</v>
      </c>
      <c r="AY556" s="251" t="s">
        <v>194</v>
      </c>
    </row>
    <row r="557" s="14" customFormat="1">
      <c r="A557" s="14"/>
      <c r="B557" s="252"/>
      <c r="C557" s="253"/>
      <c r="D557" s="243" t="s">
        <v>203</v>
      </c>
      <c r="E557" s="254" t="s">
        <v>1</v>
      </c>
      <c r="F557" s="255" t="s">
        <v>718</v>
      </c>
      <c r="G557" s="253"/>
      <c r="H557" s="256">
        <v>16</v>
      </c>
      <c r="I557" s="257"/>
      <c r="J557" s="253"/>
      <c r="K557" s="253"/>
      <c r="L557" s="258"/>
      <c r="M557" s="259"/>
      <c r="N557" s="260"/>
      <c r="O557" s="260"/>
      <c r="P557" s="260"/>
      <c r="Q557" s="260"/>
      <c r="R557" s="260"/>
      <c r="S557" s="260"/>
      <c r="T557" s="261"/>
      <c r="U557" s="14"/>
      <c r="V557" s="14"/>
      <c r="W557" s="14"/>
      <c r="X557" s="14"/>
      <c r="Y557" s="14"/>
      <c r="Z557" s="14"/>
      <c r="AA557" s="14"/>
      <c r="AB557" s="14"/>
      <c r="AC557" s="14"/>
      <c r="AD557" s="14"/>
      <c r="AE557" s="14"/>
      <c r="AT557" s="262" t="s">
        <v>203</v>
      </c>
      <c r="AU557" s="262" t="s">
        <v>84</v>
      </c>
      <c r="AV557" s="14" t="s">
        <v>84</v>
      </c>
      <c r="AW557" s="14" t="s">
        <v>32</v>
      </c>
      <c r="AX557" s="14" t="s">
        <v>82</v>
      </c>
      <c r="AY557" s="262" t="s">
        <v>194</v>
      </c>
    </row>
    <row r="558" s="2" customFormat="1" ht="24.15" customHeight="1">
      <c r="A558" s="39"/>
      <c r="B558" s="40"/>
      <c r="C558" s="228" t="s">
        <v>723</v>
      </c>
      <c r="D558" s="228" t="s">
        <v>196</v>
      </c>
      <c r="E558" s="229" t="s">
        <v>724</v>
      </c>
      <c r="F558" s="230" t="s">
        <v>725</v>
      </c>
      <c r="G558" s="231" t="s">
        <v>252</v>
      </c>
      <c r="H558" s="232">
        <v>32</v>
      </c>
      <c r="I558" s="233"/>
      <c r="J558" s="234">
        <f>ROUND(I558*H558,2)</f>
        <v>0</v>
      </c>
      <c r="K558" s="230" t="s">
        <v>200</v>
      </c>
      <c r="L558" s="45"/>
      <c r="M558" s="235" t="s">
        <v>1</v>
      </c>
      <c r="N558" s="236" t="s">
        <v>40</v>
      </c>
      <c r="O558" s="92"/>
      <c r="P558" s="237">
        <f>O558*H558</f>
        <v>0</v>
      </c>
      <c r="Q558" s="237">
        <v>0</v>
      </c>
      <c r="R558" s="237">
        <f>Q558*H558</f>
        <v>0</v>
      </c>
      <c r="S558" s="237">
        <v>0</v>
      </c>
      <c r="T558" s="238">
        <f>S558*H558</f>
        <v>0</v>
      </c>
      <c r="U558" s="39"/>
      <c r="V558" s="39"/>
      <c r="W558" s="39"/>
      <c r="X558" s="39"/>
      <c r="Y558" s="39"/>
      <c r="Z558" s="39"/>
      <c r="AA558" s="39"/>
      <c r="AB558" s="39"/>
      <c r="AC558" s="39"/>
      <c r="AD558" s="39"/>
      <c r="AE558" s="39"/>
      <c r="AR558" s="239" t="s">
        <v>282</v>
      </c>
      <c r="AT558" s="239" t="s">
        <v>196</v>
      </c>
      <c r="AU558" s="239" t="s">
        <v>84</v>
      </c>
      <c r="AY558" s="18" t="s">
        <v>194</v>
      </c>
      <c r="BE558" s="240">
        <f>IF(N558="základní",J558,0)</f>
        <v>0</v>
      </c>
      <c r="BF558" s="240">
        <f>IF(N558="snížená",J558,0)</f>
        <v>0</v>
      </c>
      <c r="BG558" s="240">
        <f>IF(N558="zákl. přenesená",J558,0)</f>
        <v>0</v>
      </c>
      <c r="BH558" s="240">
        <f>IF(N558="sníž. přenesená",J558,0)</f>
        <v>0</v>
      </c>
      <c r="BI558" s="240">
        <f>IF(N558="nulová",J558,0)</f>
        <v>0</v>
      </c>
      <c r="BJ558" s="18" t="s">
        <v>82</v>
      </c>
      <c r="BK558" s="240">
        <f>ROUND(I558*H558,2)</f>
        <v>0</v>
      </c>
      <c r="BL558" s="18" t="s">
        <v>282</v>
      </c>
      <c r="BM558" s="239" t="s">
        <v>726</v>
      </c>
    </row>
    <row r="559" s="13" customFormat="1">
      <c r="A559" s="13"/>
      <c r="B559" s="241"/>
      <c r="C559" s="242"/>
      <c r="D559" s="243" t="s">
        <v>203</v>
      </c>
      <c r="E559" s="244" t="s">
        <v>1</v>
      </c>
      <c r="F559" s="245" t="s">
        <v>717</v>
      </c>
      <c r="G559" s="242"/>
      <c r="H559" s="244" t="s">
        <v>1</v>
      </c>
      <c r="I559" s="246"/>
      <c r="J559" s="242"/>
      <c r="K559" s="242"/>
      <c r="L559" s="247"/>
      <c r="M559" s="248"/>
      <c r="N559" s="249"/>
      <c r="O559" s="249"/>
      <c r="P559" s="249"/>
      <c r="Q559" s="249"/>
      <c r="R559" s="249"/>
      <c r="S559" s="249"/>
      <c r="T559" s="250"/>
      <c r="U559" s="13"/>
      <c r="V559" s="13"/>
      <c r="W559" s="13"/>
      <c r="X559" s="13"/>
      <c r="Y559" s="13"/>
      <c r="Z559" s="13"/>
      <c r="AA559" s="13"/>
      <c r="AB559" s="13"/>
      <c r="AC559" s="13"/>
      <c r="AD559" s="13"/>
      <c r="AE559" s="13"/>
      <c r="AT559" s="251" t="s">
        <v>203</v>
      </c>
      <c r="AU559" s="251" t="s">
        <v>84</v>
      </c>
      <c r="AV559" s="13" t="s">
        <v>82</v>
      </c>
      <c r="AW559" s="13" t="s">
        <v>32</v>
      </c>
      <c r="AX559" s="13" t="s">
        <v>75</v>
      </c>
      <c r="AY559" s="251" t="s">
        <v>194</v>
      </c>
    </row>
    <row r="560" s="14" customFormat="1">
      <c r="A560" s="14"/>
      <c r="B560" s="252"/>
      <c r="C560" s="253"/>
      <c r="D560" s="243" t="s">
        <v>203</v>
      </c>
      <c r="E560" s="254" t="s">
        <v>1</v>
      </c>
      <c r="F560" s="255" t="s">
        <v>727</v>
      </c>
      <c r="G560" s="253"/>
      <c r="H560" s="256">
        <v>32</v>
      </c>
      <c r="I560" s="257"/>
      <c r="J560" s="253"/>
      <c r="K560" s="253"/>
      <c r="L560" s="258"/>
      <c r="M560" s="259"/>
      <c r="N560" s="260"/>
      <c r="O560" s="260"/>
      <c r="P560" s="260"/>
      <c r="Q560" s="260"/>
      <c r="R560" s="260"/>
      <c r="S560" s="260"/>
      <c r="T560" s="261"/>
      <c r="U560" s="14"/>
      <c r="V560" s="14"/>
      <c r="W560" s="14"/>
      <c r="X560" s="14"/>
      <c r="Y560" s="14"/>
      <c r="Z560" s="14"/>
      <c r="AA560" s="14"/>
      <c r="AB560" s="14"/>
      <c r="AC560" s="14"/>
      <c r="AD560" s="14"/>
      <c r="AE560" s="14"/>
      <c r="AT560" s="262" t="s">
        <v>203</v>
      </c>
      <c r="AU560" s="262" t="s">
        <v>84</v>
      </c>
      <c r="AV560" s="14" t="s">
        <v>84</v>
      </c>
      <c r="AW560" s="14" t="s">
        <v>32</v>
      </c>
      <c r="AX560" s="14" t="s">
        <v>82</v>
      </c>
      <c r="AY560" s="262" t="s">
        <v>194</v>
      </c>
    </row>
    <row r="561" s="2" customFormat="1" ht="24.15" customHeight="1">
      <c r="A561" s="39"/>
      <c r="B561" s="40"/>
      <c r="C561" s="228" t="s">
        <v>728</v>
      </c>
      <c r="D561" s="228" t="s">
        <v>196</v>
      </c>
      <c r="E561" s="229" t="s">
        <v>729</v>
      </c>
      <c r="F561" s="230" t="s">
        <v>730</v>
      </c>
      <c r="G561" s="231" t="s">
        <v>252</v>
      </c>
      <c r="H561" s="232">
        <v>197.12000000000001</v>
      </c>
      <c r="I561" s="233"/>
      <c r="J561" s="234">
        <f>ROUND(I561*H561,2)</f>
        <v>0</v>
      </c>
      <c r="K561" s="230" t="s">
        <v>200</v>
      </c>
      <c r="L561" s="45"/>
      <c r="M561" s="235" t="s">
        <v>1</v>
      </c>
      <c r="N561" s="236" t="s">
        <v>40</v>
      </c>
      <c r="O561" s="92"/>
      <c r="P561" s="237">
        <f>O561*H561</f>
        <v>0</v>
      </c>
      <c r="Q561" s="237">
        <v>0</v>
      </c>
      <c r="R561" s="237">
        <f>Q561*H561</f>
        <v>0</v>
      </c>
      <c r="S561" s="237">
        <v>0.014999999999999999</v>
      </c>
      <c r="T561" s="238">
        <f>S561*H561</f>
        <v>2.9567999999999999</v>
      </c>
      <c r="U561" s="39"/>
      <c r="V561" s="39"/>
      <c r="W561" s="39"/>
      <c r="X561" s="39"/>
      <c r="Y561" s="39"/>
      <c r="Z561" s="39"/>
      <c r="AA561" s="39"/>
      <c r="AB561" s="39"/>
      <c r="AC561" s="39"/>
      <c r="AD561" s="39"/>
      <c r="AE561" s="39"/>
      <c r="AR561" s="239" t="s">
        <v>282</v>
      </c>
      <c r="AT561" s="239" t="s">
        <v>196</v>
      </c>
      <c r="AU561" s="239" t="s">
        <v>84</v>
      </c>
      <c r="AY561" s="18" t="s">
        <v>194</v>
      </c>
      <c r="BE561" s="240">
        <f>IF(N561="základní",J561,0)</f>
        <v>0</v>
      </c>
      <c r="BF561" s="240">
        <f>IF(N561="snížená",J561,0)</f>
        <v>0</v>
      </c>
      <c r="BG561" s="240">
        <f>IF(N561="zákl. přenesená",J561,0)</f>
        <v>0</v>
      </c>
      <c r="BH561" s="240">
        <f>IF(N561="sníž. přenesená",J561,0)</f>
        <v>0</v>
      </c>
      <c r="BI561" s="240">
        <f>IF(N561="nulová",J561,0)</f>
        <v>0</v>
      </c>
      <c r="BJ561" s="18" t="s">
        <v>82</v>
      </c>
      <c r="BK561" s="240">
        <f>ROUND(I561*H561,2)</f>
        <v>0</v>
      </c>
      <c r="BL561" s="18" t="s">
        <v>282</v>
      </c>
      <c r="BM561" s="239" t="s">
        <v>731</v>
      </c>
    </row>
    <row r="562" s="13" customFormat="1">
      <c r="A562" s="13"/>
      <c r="B562" s="241"/>
      <c r="C562" s="242"/>
      <c r="D562" s="243" t="s">
        <v>203</v>
      </c>
      <c r="E562" s="244" t="s">
        <v>1</v>
      </c>
      <c r="F562" s="245" t="s">
        <v>204</v>
      </c>
      <c r="G562" s="242"/>
      <c r="H562" s="244" t="s">
        <v>1</v>
      </c>
      <c r="I562" s="246"/>
      <c r="J562" s="242"/>
      <c r="K562" s="242"/>
      <c r="L562" s="247"/>
      <c r="M562" s="248"/>
      <c r="N562" s="249"/>
      <c r="O562" s="249"/>
      <c r="P562" s="249"/>
      <c r="Q562" s="249"/>
      <c r="R562" s="249"/>
      <c r="S562" s="249"/>
      <c r="T562" s="250"/>
      <c r="U562" s="13"/>
      <c r="V562" s="13"/>
      <c r="W562" s="13"/>
      <c r="X562" s="13"/>
      <c r="Y562" s="13"/>
      <c r="Z562" s="13"/>
      <c r="AA562" s="13"/>
      <c r="AB562" s="13"/>
      <c r="AC562" s="13"/>
      <c r="AD562" s="13"/>
      <c r="AE562" s="13"/>
      <c r="AT562" s="251" t="s">
        <v>203</v>
      </c>
      <c r="AU562" s="251" t="s">
        <v>84</v>
      </c>
      <c r="AV562" s="13" t="s">
        <v>82</v>
      </c>
      <c r="AW562" s="13" t="s">
        <v>32</v>
      </c>
      <c r="AX562" s="13" t="s">
        <v>75</v>
      </c>
      <c r="AY562" s="251" t="s">
        <v>194</v>
      </c>
    </row>
    <row r="563" s="14" customFormat="1">
      <c r="A563" s="14"/>
      <c r="B563" s="252"/>
      <c r="C563" s="253"/>
      <c r="D563" s="243" t="s">
        <v>203</v>
      </c>
      <c r="E563" s="254" t="s">
        <v>1</v>
      </c>
      <c r="F563" s="255" t="s">
        <v>732</v>
      </c>
      <c r="G563" s="253"/>
      <c r="H563" s="256">
        <v>8.5999999999999996</v>
      </c>
      <c r="I563" s="257"/>
      <c r="J563" s="253"/>
      <c r="K563" s="253"/>
      <c r="L563" s="258"/>
      <c r="M563" s="259"/>
      <c r="N563" s="260"/>
      <c r="O563" s="260"/>
      <c r="P563" s="260"/>
      <c r="Q563" s="260"/>
      <c r="R563" s="260"/>
      <c r="S563" s="260"/>
      <c r="T563" s="261"/>
      <c r="U563" s="14"/>
      <c r="V563" s="14"/>
      <c r="W563" s="14"/>
      <c r="X563" s="14"/>
      <c r="Y563" s="14"/>
      <c r="Z563" s="14"/>
      <c r="AA563" s="14"/>
      <c r="AB563" s="14"/>
      <c r="AC563" s="14"/>
      <c r="AD563" s="14"/>
      <c r="AE563" s="14"/>
      <c r="AT563" s="262" t="s">
        <v>203</v>
      </c>
      <c r="AU563" s="262" t="s">
        <v>84</v>
      </c>
      <c r="AV563" s="14" t="s">
        <v>84</v>
      </c>
      <c r="AW563" s="14" t="s">
        <v>32</v>
      </c>
      <c r="AX563" s="14" t="s">
        <v>75</v>
      </c>
      <c r="AY563" s="262" t="s">
        <v>194</v>
      </c>
    </row>
    <row r="564" s="14" customFormat="1">
      <c r="A564" s="14"/>
      <c r="B564" s="252"/>
      <c r="C564" s="253"/>
      <c r="D564" s="243" t="s">
        <v>203</v>
      </c>
      <c r="E564" s="254" t="s">
        <v>1</v>
      </c>
      <c r="F564" s="255" t="s">
        <v>733</v>
      </c>
      <c r="G564" s="253"/>
      <c r="H564" s="256">
        <v>0.41399999999999998</v>
      </c>
      <c r="I564" s="257"/>
      <c r="J564" s="253"/>
      <c r="K564" s="253"/>
      <c r="L564" s="258"/>
      <c r="M564" s="259"/>
      <c r="N564" s="260"/>
      <c r="O564" s="260"/>
      <c r="P564" s="260"/>
      <c r="Q564" s="260"/>
      <c r="R564" s="260"/>
      <c r="S564" s="260"/>
      <c r="T564" s="261"/>
      <c r="U564" s="14"/>
      <c r="V564" s="14"/>
      <c r="W564" s="14"/>
      <c r="X564" s="14"/>
      <c r="Y564" s="14"/>
      <c r="Z564" s="14"/>
      <c r="AA564" s="14"/>
      <c r="AB564" s="14"/>
      <c r="AC564" s="14"/>
      <c r="AD564" s="14"/>
      <c r="AE564" s="14"/>
      <c r="AT564" s="262" t="s">
        <v>203</v>
      </c>
      <c r="AU564" s="262" t="s">
        <v>84</v>
      </c>
      <c r="AV564" s="14" t="s">
        <v>84</v>
      </c>
      <c r="AW564" s="14" t="s">
        <v>32</v>
      </c>
      <c r="AX564" s="14" t="s">
        <v>75</v>
      </c>
      <c r="AY564" s="262" t="s">
        <v>194</v>
      </c>
    </row>
    <row r="565" s="14" customFormat="1">
      <c r="A565" s="14"/>
      <c r="B565" s="252"/>
      <c r="C565" s="253"/>
      <c r="D565" s="243" t="s">
        <v>203</v>
      </c>
      <c r="E565" s="254" t="s">
        <v>1</v>
      </c>
      <c r="F565" s="255" t="s">
        <v>734</v>
      </c>
      <c r="G565" s="253"/>
      <c r="H565" s="256">
        <v>3.3079999999999998</v>
      </c>
      <c r="I565" s="257"/>
      <c r="J565" s="253"/>
      <c r="K565" s="253"/>
      <c r="L565" s="258"/>
      <c r="M565" s="259"/>
      <c r="N565" s="260"/>
      <c r="O565" s="260"/>
      <c r="P565" s="260"/>
      <c r="Q565" s="260"/>
      <c r="R565" s="260"/>
      <c r="S565" s="260"/>
      <c r="T565" s="261"/>
      <c r="U565" s="14"/>
      <c r="V565" s="14"/>
      <c r="W565" s="14"/>
      <c r="X565" s="14"/>
      <c r="Y565" s="14"/>
      <c r="Z565" s="14"/>
      <c r="AA565" s="14"/>
      <c r="AB565" s="14"/>
      <c r="AC565" s="14"/>
      <c r="AD565" s="14"/>
      <c r="AE565" s="14"/>
      <c r="AT565" s="262" t="s">
        <v>203</v>
      </c>
      <c r="AU565" s="262" t="s">
        <v>84</v>
      </c>
      <c r="AV565" s="14" t="s">
        <v>84</v>
      </c>
      <c r="AW565" s="14" t="s">
        <v>32</v>
      </c>
      <c r="AX565" s="14" t="s">
        <v>75</v>
      </c>
      <c r="AY565" s="262" t="s">
        <v>194</v>
      </c>
    </row>
    <row r="566" s="14" customFormat="1">
      <c r="A566" s="14"/>
      <c r="B566" s="252"/>
      <c r="C566" s="253"/>
      <c r="D566" s="243" t="s">
        <v>203</v>
      </c>
      <c r="E566" s="254" t="s">
        <v>1</v>
      </c>
      <c r="F566" s="255" t="s">
        <v>735</v>
      </c>
      <c r="G566" s="253"/>
      <c r="H566" s="256">
        <v>34.030000000000001</v>
      </c>
      <c r="I566" s="257"/>
      <c r="J566" s="253"/>
      <c r="K566" s="253"/>
      <c r="L566" s="258"/>
      <c r="M566" s="259"/>
      <c r="N566" s="260"/>
      <c r="O566" s="260"/>
      <c r="P566" s="260"/>
      <c r="Q566" s="260"/>
      <c r="R566" s="260"/>
      <c r="S566" s="260"/>
      <c r="T566" s="261"/>
      <c r="U566" s="14"/>
      <c r="V566" s="14"/>
      <c r="W566" s="14"/>
      <c r="X566" s="14"/>
      <c r="Y566" s="14"/>
      <c r="Z566" s="14"/>
      <c r="AA566" s="14"/>
      <c r="AB566" s="14"/>
      <c r="AC566" s="14"/>
      <c r="AD566" s="14"/>
      <c r="AE566" s="14"/>
      <c r="AT566" s="262" t="s">
        <v>203</v>
      </c>
      <c r="AU566" s="262" t="s">
        <v>84</v>
      </c>
      <c r="AV566" s="14" t="s">
        <v>84</v>
      </c>
      <c r="AW566" s="14" t="s">
        <v>32</v>
      </c>
      <c r="AX566" s="14" t="s">
        <v>75</v>
      </c>
      <c r="AY566" s="262" t="s">
        <v>194</v>
      </c>
    </row>
    <row r="567" s="14" customFormat="1">
      <c r="A567" s="14"/>
      <c r="B567" s="252"/>
      <c r="C567" s="253"/>
      <c r="D567" s="243" t="s">
        <v>203</v>
      </c>
      <c r="E567" s="254" t="s">
        <v>1</v>
      </c>
      <c r="F567" s="255" t="s">
        <v>736</v>
      </c>
      <c r="G567" s="253"/>
      <c r="H567" s="256">
        <v>0.746</v>
      </c>
      <c r="I567" s="257"/>
      <c r="J567" s="253"/>
      <c r="K567" s="253"/>
      <c r="L567" s="258"/>
      <c r="M567" s="259"/>
      <c r="N567" s="260"/>
      <c r="O567" s="260"/>
      <c r="P567" s="260"/>
      <c r="Q567" s="260"/>
      <c r="R567" s="260"/>
      <c r="S567" s="260"/>
      <c r="T567" s="261"/>
      <c r="U567" s="14"/>
      <c r="V567" s="14"/>
      <c r="W567" s="14"/>
      <c r="X567" s="14"/>
      <c r="Y567" s="14"/>
      <c r="Z567" s="14"/>
      <c r="AA567" s="14"/>
      <c r="AB567" s="14"/>
      <c r="AC567" s="14"/>
      <c r="AD567" s="14"/>
      <c r="AE567" s="14"/>
      <c r="AT567" s="262" t="s">
        <v>203</v>
      </c>
      <c r="AU567" s="262" t="s">
        <v>84</v>
      </c>
      <c r="AV567" s="14" t="s">
        <v>84</v>
      </c>
      <c r="AW567" s="14" t="s">
        <v>32</v>
      </c>
      <c r="AX567" s="14" t="s">
        <v>75</v>
      </c>
      <c r="AY567" s="262" t="s">
        <v>194</v>
      </c>
    </row>
    <row r="568" s="14" customFormat="1">
      <c r="A568" s="14"/>
      <c r="B568" s="252"/>
      <c r="C568" s="253"/>
      <c r="D568" s="243" t="s">
        <v>203</v>
      </c>
      <c r="E568" s="254" t="s">
        <v>1</v>
      </c>
      <c r="F568" s="255" t="s">
        <v>422</v>
      </c>
      <c r="G568" s="253"/>
      <c r="H568" s="256">
        <v>0.042999999999999997</v>
      </c>
      <c r="I568" s="257"/>
      <c r="J568" s="253"/>
      <c r="K568" s="253"/>
      <c r="L568" s="258"/>
      <c r="M568" s="259"/>
      <c r="N568" s="260"/>
      <c r="O568" s="260"/>
      <c r="P568" s="260"/>
      <c r="Q568" s="260"/>
      <c r="R568" s="260"/>
      <c r="S568" s="260"/>
      <c r="T568" s="261"/>
      <c r="U568" s="14"/>
      <c r="V568" s="14"/>
      <c r="W568" s="14"/>
      <c r="X568" s="14"/>
      <c r="Y568" s="14"/>
      <c r="Z568" s="14"/>
      <c r="AA568" s="14"/>
      <c r="AB568" s="14"/>
      <c r="AC568" s="14"/>
      <c r="AD568" s="14"/>
      <c r="AE568" s="14"/>
      <c r="AT568" s="262" t="s">
        <v>203</v>
      </c>
      <c r="AU568" s="262" t="s">
        <v>84</v>
      </c>
      <c r="AV568" s="14" t="s">
        <v>84</v>
      </c>
      <c r="AW568" s="14" t="s">
        <v>32</v>
      </c>
      <c r="AX568" s="14" t="s">
        <v>75</v>
      </c>
      <c r="AY568" s="262" t="s">
        <v>194</v>
      </c>
    </row>
    <row r="569" s="14" customFormat="1">
      <c r="A569" s="14"/>
      <c r="B569" s="252"/>
      <c r="C569" s="253"/>
      <c r="D569" s="243" t="s">
        <v>203</v>
      </c>
      <c r="E569" s="254" t="s">
        <v>1</v>
      </c>
      <c r="F569" s="255" t="s">
        <v>737</v>
      </c>
      <c r="G569" s="253"/>
      <c r="H569" s="256">
        <v>6.875</v>
      </c>
      <c r="I569" s="257"/>
      <c r="J569" s="253"/>
      <c r="K569" s="253"/>
      <c r="L569" s="258"/>
      <c r="M569" s="259"/>
      <c r="N569" s="260"/>
      <c r="O569" s="260"/>
      <c r="P569" s="260"/>
      <c r="Q569" s="260"/>
      <c r="R569" s="260"/>
      <c r="S569" s="260"/>
      <c r="T569" s="261"/>
      <c r="U569" s="14"/>
      <c r="V569" s="14"/>
      <c r="W569" s="14"/>
      <c r="X569" s="14"/>
      <c r="Y569" s="14"/>
      <c r="Z569" s="14"/>
      <c r="AA569" s="14"/>
      <c r="AB569" s="14"/>
      <c r="AC569" s="14"/>
      <c r="AD569" s="14"/>
      <c r="AE569" s="14"/>
      <c r="AT569" s="262" t="s">
        <v>203</v>
      </c>
      <c r="AU569" s="262" t="s">
        <v>84</v>
      </c>
      <c r="AV569" s="14" t="s">
        <v>84</v>
      </c>
      <c r="AW569" s="14" t="s">
        <v>32</v>
      </c>
      <c r="AX569" s="14" t="s">
        <v>75</v>
      </c>
      <c r="AY569" s="262" t="s">
        <v>194</v>
      </c>
    </row>
    <row r="570" s="14" customFormat="1">
      <c r="A570" s="14"/>
      <c r="B570" s="252"/>
      <c r="C570" s="253"/>
      <c r="D570" s="243" t="s">
        <v>203</v>
      </c>
      <c r="E570" s="254" t="s">
        <v>1</v>
      </c>
      <c r="F570" s="255" t="s">
        <v>738</v>
      </c>
      <c r="G570" s="253"/>
      <c r="H570" s="256">
        <v>4.0899999999999999</v>
      </c>
      <c r="I570" s="257"/>
      <c r="J570" s="253"/>
      <c r="K570" s="253"/>
      <c r="L570" s="258"/>
      <c r="M570" s="259"/>
      <c r="N570" s="260"/>
      <c r="O570" s="260"/>
      <c r="P570" s="260"/>
      <c r="Q570" s="260"/>
      <c r="R570" s="260"/>
      <c r="S570" s="260"/>
      <c r="T570" s="261"/>
      <c r="U570" s="14"/>
      <c r="V570" s="14"/>
      <c r="W570" s="14"/>
      <c r="X570" s="14"/>
      <c r="Y570" s="14"/>
      <c r="Z570" s="14"/>
      <c r="AA570" s="14"/>
      <c r="AB570" s="14"/>
      <c r="AC570" s="14"/>
      <c r="AD570" s="14"/>
      <c r="AE570" s="14"/>
      <c r="AT570" s="262" t="s">
        <v>203</v>
      </c>
      <c r="AU570" s="262" t="s">
        <v>84</v>
      </c>
      <c r="AV570" s="14" t="s">
        <v>84</v>
      </c>
      <c r="AW570" s="14" t="s">
        <v>32</v>
      </c>
      <c r="AX570" s="14" t="s">
        <v>75</v>
      </c>
      <c r="AY570" s="262" t="s">
        <v>194</v>
      </c>
    </row>
    <row r="571" s="14" customFormat="1">
      <c r="A571" s="14"/>
      <c r="B571" s="252"/>
      <c r="C571" s="253"/>
      <c r="D571" s="243" t="s">
        <v>203</v>
      </c>
      <c r="E571" s="254" t="s">
        <v>1</v>
      </c>
      <c r="F571" s="255" t="s">
        <v>739</v>
      </c>
      <c r="G571" s="253"/>
      <c r="H571" s="256">
        <v>5.0750000000000002</v>
      </c>
      <c r="I571" s="257"/>
      <c r="J571" s="253"/>
      <c r="K571" s="253"/>
      <c r="L571" s="258"/>
      <c r="M571" s="259"/>
      <c r="N571" s="260"/>
      <c r="O571" s="260"/>
      <c r="P571" s="260"/>
      <c r="Q571" s="260"/>
      <c r="R571" s="260"/>
      <c r="S571" s="260"/>
      <c r="T571" s="261"/>
      <c r="U571" s="14"/>
      <c r="V571" s="14"/>
      <c r="W571" s="14"/>
      <c r="X571" s="14"/>
      <c r="Y571" s="14"/>
      <c r="Z571" s="14"/>
      <c r="AA571" s="14"/>
      <c r="AB571" s="14"/>
      <c r="AC571" s="14"/>
      <c r="AD571" s="14"/>
      <c r="AE571" s="14"/>
      <c r="AT571" s="262" t="s">
        <v>203</v>
      </c>
      <c r="AU571" s="262" t="s">
        <v>84</v>
      </c>
      <c r="AV571" s="14" t="s">
        <v>84</v>
      </c>
      <c r="AW571" s="14" t="s">
        <v>32</v>
      </c>
      <c r="AX571" s="14" t="s">
        <v>75</v>
      </c>
      <c r="AY571" s="262" t="s">
        <v>194</v>
      </c>
    </row>
    <row r="572" s="14" customFormat="1">
      <c r="A572" s="14"/>
      <c r="B572" s="252"/>
      <c r="C572" s="253"/>
      <c r="D572" s="243" t="s">
        <v>203</v>
      </c>
      <c r="E572" s="254" t="s">
        <v>1</v>
      </c>
      <c r="F572" s="255" t="s">
        <v>740</v>
      </c>
      <c r="G572" s="253"/>
      <c r="H572" s="256">
        <v>13.880000000000001</v>
      </c>
      <c r="I572" s="257"/>
      <c r="J572" s="253"/>
      <c r="K572" s="253"/>
      <c r="L572" s="258"/>
      <c r="M572" s="259"/>
      <c r="N572" s="260"/>
      <c r="O572" s="260"/>
      <c r="P572" s="260"/>
      <c r="Q572" s="260"/>
      <c r="R572" s="260"/>
      <c r="S572" s="260"/>
      <c r="T572" s="261"/>
      <c r="U572" s="14"/>
      <c r="V572" s="14"/>
      <c r="W572" s="14"/>
      <c r="X572" s="14"/>
      <c r="Y572" s="14"/>
      <c r="Z572" s="14"/>
      <c r="AA572" s="14"/>
      <c r="AB572" s="14"/>
      <c r="AC572" s="14"/>
      <c r="AD572" s="14"/>
      <c r="AE572" s="14"/>
      <c r="AT572" s="262" t="s">
        <v>203</v>
      </c>
      <c r="AU572" s="262" t="s">
        <v>84</v>
      </c>
      <c r="AV572" s="14" t="s">
        <v>84</v>
      </c>
      <c r="AW572" s="14" t="s">
        <v>32</v>
      </c>
      <c r="AX572" s="14" t="s">
        <v>75</v>
      </c>
      <c r="AY572" s="262" t="s">
        <v>194</v>
      </c>
    </row>
    <row r="573" s="14" customFormat="1">
      <c r="A573" s="14"/>
      <c r="B573" s="252"/>
      <c r="C573" s="253"/>
      <c r="D573" s="243" t="s">
        <v>203</v>
      </c>
      <c r="E573" s="254" t="s">
        <v>1</v>
      </c>
      <c r="F573" s="255" t="s">
        <v>741</v>
      </c>
      <c r="G573" s="253"/>
      <c r="H573" s="256">
        <v>57.813000000000002</v>
      </c>
      <c r="I573" s="257"/>
      <c r="J573" s="253"/>
      <c r="K573" s="253"/>
      <c r="L573" s="258"/>
      <c r="M573" s="259"/>
      <c r="N573" s="260"/>
      <c r="O573" s="260"/>
      <c r="P573" s="260"/>
      <c r="Q573" s="260"/>
      <c r="R573" s="260"/>
      <c r="S573" s="260"/>
      <c r="T573" s="261"/>
      <c r="U573" s="14"/>
      <c r="V573" s="14"/>
      <c r="W573" s="14"/>
      <c r="X573" s="14"/>
      <c r="Y573" s="14"/>
      <c r="Z573" s="14"/>
      <c r="AA573" s="14"/>
      <c r="AB573" s="14"/>
      <c r="AC573" s="14"/>
      <c r="AD573" s="14"/>
      <c r="AE573" s="14"/>
      <c r="AT573" s="262" t="s">
        <v>203</v>
      </c>
      <c r="AU573" s="262" t="s">
        <v>84</v>
      </c>
      <c r="AV573" s="14" t="s">
        <v>84</v>
      </c>
      <c r="AW573" s="14" t="s">
        <v>32</v>
      </c>
      <c r="AX573" s="14" t="s">
        <v>75</v>
      </c>
      <c r="AY573" s="262" t="s">
        <v>194</v>
      </c>
    </row>
    <row r="574" s="14" customFormat="1">
      <c r="A574" s="14"/>
      <c r="B574" s="252"/>
      <c r="C574" s="253"/>
      <c r="D574" s="243" t="s">
        <v>203</v>
      </c>
      <c r="E574" s="254" t="s">
        <v>1</v>
      </c>
      <c r="F574" s="255" t="s">
        <v>742</v>
      </c>
      <c r="G574" s="253"/>
      <c r="H574" s="256">
        <v>4.0830000000000002</v>
      </c>
      <c r="I574" s="257"/>
      <c r="J574" s="253"/>
      <c r="K574" s="253"/>
      <c r="L574" s="258"/>
      <c r="M574" s="259"/>
      <c r="N574" s="260"/>
      <c r="O574" s="260"/>
      <c r="P574" s="260"/>
      <c r="Q574" s="260"/>
      <c r="R574" s="260"/>
      <c r="S574" s="260"/>
      <c r="T574" s="261"/>
      <c r="U574" s="14"/>
      <c r="V574" s="14"/>
      <c r="W574" s="14"/>
      <c r="X574" s="14"/>
      <c r="Y574" s="14"/>
      <c r="Z574" s="14"/>
      <c r="AA574" s="14"/>
      <c r="AB574" s="14"/>
      <c r="AC574" s="14"/>
      <c r="AD574" s="14"/>
      <c r="AE574" s="14"/>
      <c r="AT574" s="262" t="s">
        <v>203</v>
      </c>
      <c r="AU574" s="262" t="s">
        <v>84</v>
      </c>
      <c r="AV574" s="14" t="s">
        <v>84</v>
      </c>
      <c r="AW574" s="14" t="s">
        <v>32</v>
      </c>
      <c r="AX574" s="14" t="s">
        <v>75</v>
      </c>
      <c r="AY574" s="262" t="s">
        <v>194</v>
      </c>
    </row>
    <row r="575" s="14" customFormat="1">
      <c r="A575" s="14"/>
      <c r="B575" s="252"/>
      <c r="C575" s="253"/>
      <c r="D575" s="243" t="s">
        <v>203</v>
      </c>
      <c r="E575" s="254" t="s">
        <v>1</v>
      </c>
      <c r="F575" s="255" t="s">
        <v>743</v>
      </c>
      <c r="G575" s="253"/>
      <c r="H575" s="256">
        <v>17.065000000000001</v>
      </c>
      <c r="I575" s="257"/>
      <c r="J575" s="253"/>
      <c r="K575" s="253"/>
      <c r="L575" s="258"/>
      <c r="M575" s="259"/>
      <c r="N575" s="260"/>
      <c r="O575" s="260"/>
      <c r="P575" s="260"/>
      <c r="Q575" s="260"/>
      <c r="R575" s="260"/>
      <c r="S575" s="260"/>
      <c r="T575" s="261"/>
      <c r="U575" s="14"/>
      <c r="V575" s="14"/>
      <c r="W575" s="14"/>
      <c r="X575" s="14"/>
      <c r="Y575" s="14"/>
      <c r="Z575" s="14"/>
      <c r="AA575" s="14"/>
      <c r="AB575" s="14"/>
      <c r="AC575" s="14"/>
      <c r="AD575" s="14"/>
      <c r="AE575" s="14"/>
      <c r="AT575" s="262" t="s">
        <v>203</v>
      </c>
      <c r="AU575" s="262" t="s">
        <v>84</v>
      </c>
      <c r="AV575" s="14" t="s">
        <v>84</v>
      </c>
      <c r="AW575" s="14" t="s">
        <v>32</v>
      </c>
      <c r="AX575" s="14" t="s">
        <v>75</v>
      </c>
      <c r="AY575" s="262" t="s">
        <v>194</v>
      </c>
    </row>
    <row r="576" s="14" customFormat="1">
      <c r="A576" s="14"/>
      <c r="B576" s="252"/>
      <c r="C576" s="253"/>
      <c r="D576" s="243" t="s">
        <v>203</v>
      </c>
      <c r="E576" s="254" t="s">
        <v>1</v>
      </c>
      <c r="F576" s="255" t="s">
        <v>744</v>
      </c>
      <c r="G576" s="253"/>
      <c r="H576" s="256">
        <v>25.52</v>
      </c>
      <c r="I576" s="257"/>
      <c r="J576" s="253"/>
      <c r="K576" s="253"/>
      <c r="L576" s="258"/>
      <c r="M576" s="259"/>
      <c r="N576" s="260"/>
      <c r="O576" s="260"/>
      <c r="P576" s="260"/>
      <c r="Q576" s="260"/>
      <c r="R576" s="260"/>
      <c r="S576" s="260"/>
      <c r="T576" s="261"/>
      <c r="U576" s="14"/>
      <c r="V576" s="14"/>
      <c r="W576" s="14"/>
      <c r="X576" s="14"/>
      <c r="Y576" s="14"/>
      <c r="Z576" s="14"/>
      <c r="AA576" s="14"/>
      <c r="AB576" s="14"/>
      <c r="AC576" s="14"/>
      <c r="AD576" s="14"/>
      <c r="AE576" s="14"/>
      <c r="AT576" s="262" t="s">
        <v>203</v>
      </c>
      <c r="AU576" s="262" t="s">
        <v>84</v>
      </c>
      <c r="AV576" s="14" t="s">
        <v>84</v>
      </c>
      <c r="AW576" s="14" t="s">
        <v>32</v>
      </c>
      <c r="AX576" s="14" t="s">
        <v>75</v>
      </c>
      <c r="AY576" s="262" t="s">
        <v>194</v>
      </c>
    </row>
    <row r="577" s="14" customFormat="1">
      <c r="A577" s="14"/>
      <c r="B577" s="252"/>
      <c r="C577" s="253"/>
      <c r="D577" s="243" t="s">
        <v>203</v>
      </c>
      <c r="E577" s="254" t="s">
        <v>1</v>
      </c>
      <c r="F577" s="255" t="s">
        <v>745</v>
      </c>
      <c r="G577" s="253"/>
      <c r="H577" s="256">
        <v>0.38300000000000001</v>
      </c>
      <c r="I577" s="257"/>
      <c r="J577" s="253"/>
      <c r="K577" s="253"/>
      <c r="L577" s="258"/>
      <c r="M577" s="259"/>
      <c r="N577" s="260"/>
      <c r="O577" s="260"/>
      <c r="P577" s="260"/>
      <c r="Q577" s="260"/>
      <c r="R577" s="260"/>
      <c r="S577" s="260"/>
      <c r="T577" s="261"/>
      <c r="U577" s="14"/>
      <c r="V577" s="14"/>
      <c r="W577" s="14"/>
      <c r="X577" s="14"/>
      <c r="Y577" s="14"/>
      <c r="Z577" s="14"/>
      <c r="AA577" s="14"/>
      <c r="AB577" s="14"/>
      <c r="AC577" s="14"/>
      <c r="AD577" s="14"/>
      <c r="AE577" s="14"/>
      <c r="AT577" s="262" t="s">
        <v>203</v>
      </c>
      <c r="AU577" s="262" t="s">
        <v>84</v>
      </c>
      <c r="AV577" s="14" t="s">
        <v>84</v>
      </c>
      <c r="AW577" s="14" t="s">
        <v>32</v>
      </c>
      <c r="AX577" s="14" t="s">
        <v>75</v>
      </c>
      <c r="AY577" s="262" t="s">
        <v>194</v>
      </c>
    </row>
    <row r="578" s="14" customFormat="1">
      <c r="A578" s="14"/>
      <c r="B578" s="252"/>
      <c r="C578" s="253"/>
      <c r="D578" s="243" t="s">
        <v>203</v>
      </c>
      <c r="E578" s="254" t="s">
        <v>1</v>
      </c>
      <c r="F578" s="255" t="s">
        <v>746</v>
      </c>
      <c r="G578" s="253"/>
      <c r="H578" s="256">
        <v>2.52</v>
      </c>
      <c r="I578" s="257"/>
      <c r="J578" s="253"/>
      <c r="K578" s="253"/>
      <c r="L578" s="258"/>
      <c r="M578" s="259"/>
      <c r="N578" s="260"/>
      <c r="O578" s="260"/>
      <c r="P578" s="260"/>
      <c r="Q578" s="260"/>
      <c r="R578" s="260"/>
      <c r="S578" s="260"/>
      <c r="T578" s="261"/>
      <c r="U578" s="14"/>
      <c r="V578" s="14"/>
      <c r="W578" s="14"/>
      <c r="X578" s="14"/>
      <c r="Y578" s="14"/>
      <c r="Z578" s="14"/>
      <c r="AA578" s="14"/>
      <c r="AB578" s="14"/>
      <c r="AC578" s="14"/>
      <c r="AD578" s="14"/>
      <c r="AE578" s="14"/>
      <c r="AT578" s="262" t="s">
        <v>203</v>
      </c>
      <c r="AU578" s="262" t="s">
        <v>84</v>
      </c>
      <c r="AV578" s="14" t="s">
        <v>84</v>
      </c>
      <c r="AW578" s="14" t="s">
        <v>32</v>
      </c>
      <c r="AX578" s="14" t="s">
        <v>75</v>
      </c>
      <c r="AY578" s="262" t="s">
        <v>194</v>
      </c>
    </row>
    <row r="579" s="14" customFormat="1">
      <c r="A579" s="14"/>
      <c r="B579" s="252"/>
      <c r="C579" s="253"/>
      <c r="D579" s="243" t="s">
        <v>203</v>
      </c>
      <c r="E579" s="254" t="s">
        <v>1</v>
      </c>
      <c r="F579" s="255" t="s">
        <v>747</v>
      </c>
      <c r="G579" s="253"/>
      <c r="H579" s="256">
        <v>0.33400000000000002</v>
      </c>
      <c r="I579" s="257"/>
      <c r="J579" s="253"/>
      <c r="K579" s="253"/>
      <c r="L579" s="258"/>
      <c r="M579" s="259"/>
      <c r="N579" s="260"/>
      <c r="O579" s="260"/>
      <c r="P579" s="260"/>
      <c r="Q579" s="260"/>
      <c r="R579" s="260"/>
      <c r="S579" s="260"/>
      <c r="T579" s="261"/>
      <c r="U579" s="14"/>
      <c r="V579" s="14"/>
      <c r="W579" s="14"/>
      <c r="X579" s="14"/>
      <c r="Y579" s="14"/>
      <c r="Z579" s="14"/>
      <c r="AA579" s="14"/>
      <c r="AB579" s="14"/>
      <c r="AC579" s="14"/>
      <c r="AD579" s="14"/>
      <c r="AE579" s="14"/>
      <c r="AT579" s="262" t="s">
        <v>203</v>
      </c>
      <c r="AU579" s="262" t="s">
        <v>84</v>
      </c>
      <c r="AV579" s="14" t="s">
        <v>84</v>
      </c>
      <c r="AW579" s="14" t="s">
        <v>32</v>
      </c>
      <c r="AX579" s="14" t="s">
        <v>75</v>
      </c>
      <c r="AY579" s="262" t="s">
        <v>194</v>
      </c>
    </row>
    <row r="580" s="14" customFormat="1">
      <c r="A580" s="14"/>
      <c r="B580" s="252"/>
      <c r="C580" s="253"/>
      <c r="D580" s="243" t="s">
        <v>203</v>
      </c>
      <c r="E580" s="254" t="s">
        <v>1</v>
      </c>
      <c r="F580" s="255" t="s">
        <v>748</v>
      </c>
      <c r="G580" s="253"/>
      <c r="H580" s="256">
        <v>0.56299999999999994</v>
      </c>
      <c r="I580" s="257"/>
      <c r="J580" s="253"/>
      <c r="K580" s="253"/>
      <c r="L580" s="258"/>
      <c r="M580" s="259"/>
      <c r="N580" s="260"/>
      <c r="O580" s="260"/>
      <c r="P580" s="260"/>
      <c r="Q580" s="260"/>
      <c r="R580" s="260"/>
      <c r="S580" s="260"/>
      <c r="T580" s="261"/>
      <c r="U580" s="14"/>
      <c r="V580" s="14"/>
      <c r="W580" s="14"/>
      <c r="X580" s="14"/>
      <c r="Y580" s="14"/>
      <c r="Z580" s="14"/>
      <c r="AA580" s="14"/>
      <c r="AB580" s="14"/>
      <c r="AC580" s="14"/>
      <c r="AD580" s="14"/>
      <c r="AE580" s="14"/>
      <c r="AT580" s="262" t="s">
        <v>203</v>
      </c>
      <c r="AU580" s="262" t="s">
        <v>84</v>
      </c>
      <c r="AV580" s="14" t="s">
        <v>84</v>
      </c>
      <c r="AW580" s="14" t="s">
        <v>32</v>
      </c>
      <c r="AX580" s="14" t="s">
        <v>75</v>
      </c>
      <c r="AY580" s="262" t="s">
        <v>194</v>
      </c>
    </row>
    <row r="581" s="14" customFormat="1">
      <c r="A581" s="14"/>
      <c r="B581" s="252"/>
      <c r="C581" s="253"/>
      <c r="D581" s="243" t="s">
        <v>203</v>
      </c>
      <c r="E581" s="254" t="s">
        <v>1</v>
      </c>
      <c r="F581" s="255" t="s">
        <v>749</v>
      </c>
      <c r="G581" s="253"/>
      <c r="H581" s="256">
        <v>4.5679999999999996</v>
      </c>
      <c r="I581" s="257"/>
      <c r="J581" s="253"/>
      <c r="K581" s="253"/>
      <c r="L581" s="258"/>
      <c r="M581" s="259"/>
      <c r="N581" s="260"/>
      <c r="O581" s="260"/>
      <c r="P581" s="260"/>
      <c r="Q581" s="260"/>
      <c r="R581" s="260"/>
      <c r="S581" s="260"/>
      <c r="T581" s="261"/>
      <c r="U581" s="14"/>
      <c r="V581" s="14"/>
      <c r="W581" s="14"/>
      <c r="X581" s="14"/>
      <c r="Y581" s="14"/>
      <c r="Z581" s="14"/>
      <c r="AA581" s="14"/>
      <c r="AB581" s="14"/>
      <c r="AC581" s="14"/>
      <c r="AD581" s="14"/>
      <c r="AE581" s="14"/>
      <c r="AT581" s="262" t="s">
        <v>203</v>
      </c>
      <c r="AU581" s="262" t="s">
        <v>84</v>
      </c>
      <c r="AV581" s="14" t="s">
        <v>84</v>
      </c>
      <c r="AW581" s="14" t="s">
        <v>32</v>
      </c>
      <c r="AX581" s="14" t="s">
        <v>75</v>
      </c>
      <c r="AY581" s="262" t="s">
        <v>194</v>
      </c>
    </row>
    <row r="582" s="14" customFormat="1">
      <c r="A582" s="14"/>
      <c r="B582" s="252"/>
      <c r="C582" s="253"/>
      <c r="D582" s="243" t="s">
        <v>203</v>
      </c>
      <c r="E582" s="254" t="s">
        <v>1</v>
      </c>
      <c r="F582" s="255" t="s">
        <v>750</v>
      </c>
      <c r="G582" s="253"/>
      <c r="H582" s="256">
        <v>2.6600000000000001</v>
      </c>
      <c r="I582" s="257"/>
      <c r="J582" s="253"/>
      <c r="K582" s="253"/>
      <c r="L582" s="258"/>
      <c r="M582" s="259"/>
      <c r="N582" s="260"/>
      <c r="O582" s="260"/>
      <c r="P582" s="260"/>
      <c r="Q582" s="260"/>
      <c r="R582" s="260"/>
      <c r="S582" s="260"/>
      <c r="T582" s="261"/>
      <c r="U582" s="14"/>
      <c r="V582" s="14"/>
      <c r="W582" s="14"/>
      <c r="X582" s="14"/>
      <c r="Y582" s="14"/>
      <c r="Z582" s="14"/>
      <c r="AA582" s="14"/>
      <c r="AB582" s="14"/>
      <c r="AC582" s="14"/>
      <c r="AD582" s="14"/>
      <c r="AE582" s="14"/>
      <c r="AT582" s="262" t="s">
        <v>203</v>
      </c>
      <c r="AU582" s="262" t="s">
        <v>84</v>
      </c>
      <c r="AV582" s="14" t="s">
        <v>84</v>
      </c>
      <c r="AW582" s="14" t="s">
        <v>32</v>
      </c>
      <c r="AX582" s="14" t="s">
        <v>75</v>
      </c>
      <c r="AY582" s="262" t="s">
        <v>194</v>
      </c>
    </row>
    <row r="583" s="14" customFormat="1">
      <c r="A583" s="14"/>
      <c r="B583" s="252"/>
      <c r="C583" s="253"/>
      <c r="D583" s="243" t="s">
        <v>203</v>
      </c>
      <c r="E583" s="254" t="s">
        <v>1</v>
      </c>
      <c r="F583" s="255" t="s">
        <v>751</v>
      </c>
      <c r="G583" s="253"/>
      <c r="H583" s="256">
        <v>4.0949999999999998</v>
      </c>
      <c r="I583" s="257"/>
      <c r="J583" s="253"/>
      <c r="K583" s="253"/>
      <c r="L583" s="258"/>
      <c r="M583" s="259"/>
      <c r="N583" s="260"/>
      <c r="O583" s="260"/>
      <c r="P583" s="260"/>
      <c r="Q583" s="260"/>
      <c r="R583" s="260"/>
      <c r="S583" s="260"/>
      <c r="T583" s="261"/>
      <c r="U583" s="14"/>
      <c r="V583" s="14"/>
      <c r="W583" s="14"/>
      <c r="X583" s="14"/>
      <c r="Y583" s="14"/>
      <c r="Z583" s="14"/>
      <c r="AA583" s="14"/>
      <c r="AB583" s="14"/>
      <c r="AC583" s="14"/>
      <c r="AD583" s="14"/>
      <c r="AE583" s="14"/>
      <c r="AT583" s="262" t="s">
        <v>203</v>
      </c>
      <c r="AU583" s="262" t="s">
        <v>84</v>
      </c>
      <c r="AV583" s="14" t="s">
        <v>84</v>
      </c>
      <c r="AW583" s="14" t="s">
        <v>32</v>
      </c>
      <c r="AX583" s="14" t="s">
        <v>75</v>
      </c>
      <c r="AY583" s="262" t="s">
        <v>194</v>
      </c>
    </row>
    <row r="584" s="14" customFormat="1">
      <c r="A584" s="14"/>
      <c r="B584" s="252"/>
      <c r="C584" s="253"/>
      <c r="D584" s="243" t="s">
        <v>203</v>
      </c>
      <c r="E584" s="254" t="s">
        <v>1</v>
      </c>
      <c r="F584" s="255" t="s">
        <v>752</v>
      </c>
      <c r="G584" s="253"/>
      <c r="H584" s="256">
        <v>0.45500000000000002</v>
      </c>
      <c r="I584" s="257"/>
      <c r="J584" s="253"/>
      <c r="K584" s="253"/>
      <c r="L584" s="258"/>
      <c r="M584" s="259"/>
      <c r="N584" s="260"/>
      <c r="O584" s="260"/>
      <c r="P584" s="260"/>
      <c r="Q584" s="260"/>
      <c r="R584" s="260"/>
      <c r="S584" s="260"/>
      <c r="T584" s="261"/>
      <c r="U584" s="14"/>
      <c r="V584" s="14"/>
      <c r="W584" s="14"/>
      <c r="X584" s="14"/>
      <c r="Y584" s="14"/>
      <c r="Z584" s="14"/>
      <c r="AA584" s="14"/>
      <c r="AB584" s="14"/>
      <c r="AC584" s="14"/>
      <c r="AD584" s="14"/>
      <c r="AE584" s="14"/>
      <c r="AT584" s="262" t="s">
        <v>203</v>
      </c>
      <c r="AU584" s="262" t="s">
        <v>84</v>
      </c>
      <c r="AV584" s="14" t="s">
        <v>84</v>
      </c>
      <c r="AW584" s="14" t="s">
        <v>32</v>
      </c>
      <c r="AX584" s="14" t="s">
        <v>75</v>
      </c>
      <c r="AY584" s="262" t="s">
        <v>194</v>
      </c>
    </row>
    <row r="585" s="16" customFormat="1">
      <c r="A585" s="16"/>
      <c r="B585" s="274"/>
      <c r="C585" s="275"/>
      <c r="D585" s="243" t="s">
        <v>203</v>
      </c>
      <c r="E585" s="276" t="s">
        <v>1</v>
      </c>
      <c r="F585" s="277" t="s">
        <v>214</v>
      </c>
      <c r="G585" s="275"/>
      <c r="H585" s="278">
        <v>197.12000000000001</v>
      </c>
      <c r="I585" s="279"/>
      <c r="J585" s="275"/>
      <c r="K585" s="275"/>
      <c r="L585" s="280"/>
      <c r="M585" s="281"/>
      <c r="N585" s="282"/>
      <c r="O585" s="282"/>
      <c r="P585" s="282"/>
      <c r="Q585" s="282"/>
      <c r="R585" s="282"/>
      <c r="S585" s="282"/>
      <c r="T585" s="283"/>
      <c r="U585" s="16"/>
      <c r="V585" s="16"/>
      <c r="W585" s="16"/>
      <c r="X585" s="16"/>
      <c r="Y585" s="16"/>
      <c r="Z585" s="16"/>
      <c r="AA585" s="16"/>
      <c r="AB585" s="16"/>
      <c r="AC585" s="16"/>
      <c r="AD585" s="16"/>
      <c r="AE585" s="16"/>
      <c r="AT585" s="284" t="s">
        <v>203</v>
      </c>
      <c r="AU585" s="284" t="s">
        <v>84</v>
      </c>
      <c r="AV585" s="16" t="s">
        <v>201</v>
      </c>
      <c r="AW585" s="16" t="s">
        <v>32</v>
      </c>
      <c r="AX585" s="16" t="s">
        <v>82</v>
      </c>
      <c r="AY585" s="284" t="s">
        <v>194</v>
      </c>
    </row>
    <row r="586" s="2" customFormat="1" ht="24.15" customHeight="1">
      <c r="A586" s="39"/>
      <c r="B586" s="40"/>
      <c r="C586" s="228" t="s">
        <v>753</v>
      </c>
      <c r="D586" s="228" t="s">
        <v>196</v>
      </c>
      <c r="E586" s="229" t="s">
        <v>754</v>
      </c>
      <c r="F586" s="230" t="s">
        <v>755</v>
      </c>
      <c r="G586" s="231" t="s">
        <v>252</v>
      </c>
      <c r="H586" s="232">
        <v>194.786</v>
      </c>
      <c r="I586" s="233"/>
      <c r="J586" s="234">
        <f>ROUND(I586*H586,2)</f>
        <v>0</v>
      </c>
      <c r="K586" s="230" t="s">
        <v>200</v>
      </c>
      <c r="L586" s="45"/>
      <c r="M586" s="235" t="s">
        <v>1</v>
      </c>
      <c r="N586" s="236" t="s">
        <v>40</v>
      </c>
      <c r="O586" s="92"/>
      <c r="P586" s="237">
        <f>O586*H586</f>
        <v>0</v>
      </c>
      <c r="Q586" s="237">
        <v>0</v>
      </c>
      <c r="R586" s="237">
        <f>Q586*H586</f>
        <v>0</v>
      </c>
      <c r="S586" s="237">
        <v>0</v>
      </c>
      <c r="T586" s="238">
        <f>S586*H586</f>
        <v>0</v>
      </c>
      <c r="U586" s="39"/>
      <c r="V586" s="39"/>
      <c r="W586" s="39"/>
      <c r="X586" s="39"/>
      <c r="Y586" s="39"/>
      <c r="Z586" s="39"/>
      <c r="AA586" s="39"/>
      <c r="AB586" s="39"/>
      <c r="AC586" s="39"/>
      <c r="AD586" s="39"/>
      <c r="AE586" s="39"/>
      <c r="AR586" s="239" t="s">
        <v>282</v>
      </c>
      <c r="AT586" s="239" t="s">
        <v>196</v>
      </c>
      <c r="AU586" s="239" t="s">
        <v>84</v>
      </c>
      <c r="AY586" s="18" t="s">
        <v>194</v>
      </c>
      <c r="BE586" s="240">
        <f>IF(N586="základní",J586,0)</f>
        <v>0</v>
      </c>
      <c r="BF586" s="240">
        <f>IF(N586="snížená",J586,0)</f>
        <v>0</v>
      </c>
      <c r="BG586" s="240">
        <f>IF(N586="zákl. přenesená",J586,0)</f>
        <v>0</v>
      </c>
      <c r="BH586" s="240">
        <f>IF(N586="sníž. přenesená",J586,0)</f>
        <v>0</v>
      </c>
      <c r="BI586" s="240">
        <f>IF(N586="nulová",J586,0)</f>
        <v>0</v>
      </c>
      <c r="BJ586" s="18" t="s">
        <v>82</v>
      </c>
      <c r="BK586" s="240">
        <f>ROUND(I586*H586,2)</f>
        <v>0</v>
      </c>
      <c r="BL586" s="18" t="s">
        <v>282</v>
      </c>
      <c r="BM586" s="239" t="s">
        <v>756</v>
      </c>
    </row>
    <row r="587" s="13" customFormat="1">
      <c r="A587" s="13"/>
      <c r="B587" s="241"/>
      <c r="C587" s="242"/>
      <c r="D587" s="243" t="s">
        <v>203</v>
      </c>
      <c r="E587" s="244" t="s">
        <v>1</v>
      </c>
      <c r="F587" s="245" t="s">
        <v>204</v>
      </c>
      <c r="G587" s="242"/>
      <c r="H587" s="244" t="s">
        <v>1</v>
      </c>
      <c r="I587" s="246"/>
      <c r="J587" s="242"/>
      <c r="K587" s="242"/>
      <c r="L587" s="247"/>
      <c r="M587" s="248"/>
      <c r="N587" s="249"/>
      <c r="O587" s="249"/>
      <c r="P587" s="249"/>
      <c r="Q587" s="249"/>
      <c r="R587" s="249"/>
      <c r="S587" s="249"/>
      <c r="T587" s="250"/>
      <c r="U587" s="13"/>
      <c r="V587" s="13"/>
      <c r="W587" s="13"/>
      <c r="X587" s="13"/>
      <c r="Y587" s="13"/>
      <c r="Z587" s="13"/>
      <c r="AA587" s="13"/>
      <c r="AB587" s="13"/>
      <c r="AC587" s="13"/>
      <c r="AD587" s="13"/>
      <c r="AE587" s="13"/>
      <c r="AT587" s="251" t="s">
        <v>203</v>
      </c>
      <c r="AU587" s="251" t="s">
        <v>84</v>
      </c>
      <c r="AV587" s="13" t="s">
        <v>82</v>
      </c>
      <c r="AW587" s="13" t="s">
        <v>32</v>
      </c>
      <c r="AX587" s="13" t="s">
        <v>75</v>
      </c>
      <c r="AY587" s="251" t="s">
        <v>194</v>
      </c>
    </row>
    <row r="588" s="14" customFormat="1">
      <c r="A588" s="14"/>
      <c r="B588" s="252"/>
      <c r="C588" s="253"/>
      <c r="D588" s="243" t="s">
        <v>203</v>
      </c>
      <c r="E588" s="254" t="s">
        <v>1</v>
      </c>
      <c r="F588" s="255" t="s">
        <v>732</v>
      </c>
      <c r="G588" s="253"/>
      <c r="H588" s="256">
        <v>8.5999999999999996</v>
      </c>
      <c r="I588" s="257"/>
      <c r="J588" s="253"/>
      <c r="K588" s="253"/>
      <c r="L588" s="258"/>
      <c r="M588" s="259"/>
      <c r="N588" s="260"/>
      <c r="O588" s="260"/>
      <c r="P588" s="260"/>
      <c r="Q588" s="260"/>
      <c r="R588" s="260"/>
      <c r="S588" s="260"/>
      <c r="T588" s="261"/>
      <c r="U588" s="14"/>
      <c r="V588" s="14"/>
      <c r="W588" s="14"/>
      <c r="X588" s="14"/>
      <c r="Y588" s="14"/>
      <c r="Z588" s="14"/>
      <c r="AA588" s="14"/>
      <c r="AB588" s="14"/>
      <c r="AC588" s="14"/>
      <c r="AD588" s="14"/>
      <c r="AE588" s="14"/>
      <c r="AT588" s="262" t="s">
        <v>203</v>
      </c>
      <c r="AU588" s="262" t="s">
        <v>84</v>
      </c>
      <c r="AV588" s="14" t="s">
        <v>84</v>
      </c>
      <c r="AW588" s="14" t="s">
        <v>32</v>
      </c>
      <c r="AX588" s="14" t="s">
        <v>75</v>
      </c>
      <c r="AY588" s="262" t="s">
        <v>194</v>
      </c>
    </row>
    <row r="589" s="14" customFormat="1">
      <c r="A589" s="14"/>
      <c r="B589" s="252"/>
      <c r="C589" s="253"/>
      <c r="D589" s="243" t="s">
        <v>203</v>
      </c>
      <c r="E589" s="254" t="s">
        <v>1</v>
      </c>
      <c r="F589" s="255" t="s">
        <v>734</v>
      </c>
      <c r="G589" s="253"/>
      <c r="H589" s="256">
        <v>3.3079999999999998</v>
      </c>
      <c r="I589" s="257"/>
      <c r="J589" s="253"/>
      <c r="K589" s="253"/>
      <c r="L589" s="258"/>
      <c r="M589" s="259"/>
      <c r="N589" s="260"/>
      <c r="O589" s="260"/>
      <c r="P589" s="260"/>
      <c r="Q589" s="260"/>
      <c r="R589" s="260"/>
      <c r="S589" s="260"/>
      <c r="T589" s="261"/>
      <c r="U589" s="14"/>
      <c r="V589" s="14"/>
      <c r="W589" s="14"/>
      <c r="X589" s="14"/>
      <c r="Y589" s="14"/>
      <c r="Z589" s="14"/>
      <c r="AA589" s="14"/>
      <c r="AB589" s="14"/>
      <c r="AC589" s="14"/>
      <c r="AD589" s="14"/>
      <c r="AE589" s="14"/>
      <c r="AT589" s="262" t="s">
        <v>203</v>
      </c>
      <c r="AU589" s="262" t="s">
        <v>84</v>
      </c>
      <c r="AV589" s="14" t="s">
        <v>84</v>
      </c>
      <c r="AW589" s="14" t="s">
        <v>32</v>
      </c>
      <c r="AX589" s="14" t="s">
        <v>75</v>
      </c>
      <c r="AY589" s="262" t="s">
        <v>194</v>
      </c>
    </row>
    <row r="590" s="14" customFormat="1">
      <c r="A590" s="14"/>
      <c r="B590" s="252"/>
      <c r="C590" s="253"/>
      <c r="D590" s="243" t="s">
        <v>203</v>
      </c>
      <c r="E590" s="254" t="s">
        <v>1</v>
      </c>
      <c r="F590" s="255" t="s">
        <v>735</v>
      </c>
      <c r="G590" s="253"/>
      <c r="H590" s="256">
        <v>34.030000000000001</v>
      </c>
      <c r="I590" s="257"/>
      <c r="J590" s="253"/>
      <c r="K590" s="253"/>
      <c r="L590" s="258"/>
      <c r="M590" s="259"/>
      <c r="N590" s="260"/>
      <c r="O590" s="260"/>
      <c r="P590" s="260"/>
      <c r="Q590" s="260"/>
      <c r="R590" s="260"/>
      <c r="S590" s="260"/>
      <c r="T590" s="261"/>
      <c r="U590" s="14"/>
      <c r="V590" s="14"/>
      <c r="W590" s="14"/>
      <c r="X590" s="14"/>
      <c r="Y590" s="14"/>
      <c r="Z590" s="14"/>
      <c r="AA590" s="14"/>
      <c r="AB590" s="14"/>
      <c r="AC590" s="14"/>
      <c r="AD590" s="14"/>
      <c r="AE590" s="14"/>
      <c r="AT590" s="262" t="s">
        <v>203</v>
      </c>
      <c r="AU590" s="262" t="s">
        <v>84</v>
      </c>
      <c r="AV590" s="14" t="s">
        <v>84</v>
      </c>
      <c r="AW590" s="14" t="s">
        <v>32</v>
      </c>
      <c r="AX590" s="14" t="s">
        <v>75</v>
      </c>
      <c r="AY590" s="262" t="s">
        <v>194</v>
      </c>
    </row>
    <row r="591" s="14" customFormat="1">
      <c r="A591" s="14"/>
      <c r="B591" s="252"/>
      <c r="C591" s="253"/>
      <c r="D591" s="243" t="s">
        <v>203</v>
      </c>
      <c r="E591" s="254" t="s">
        <v>1</v>
      </c>
      <c r="F591" s="255" t="s">
        <v>422</v>
      </c>
      <c r="G591" s="253"/>
      <c r="H591" s="256">
        <v>0.042999999999999997</v>
      </c>
      <c r="I591" s="257"/>
      <c r="J591" s="253"/>
      <c r="K591" s="253"/>
      <c r="L591" s="258"/>
      <c r="M591" s="259"/>
      <c r="N591" s="260"/>
      <c r="O591" s="260"/>
      <c r="P591" s="260"/>
      <c r="Q591" s="260"/>
      <c r="R591" s="260"/>
      <c r="S591" s="260"/>
      <c r="T591" s="261"/>
      <c r="U591" s="14"/>
      <c r="V591" s="14"/>
      <c r="W591" s="14"/>
      <c r="X591" s="14"/>
      <c r="Y591" s="14"/>
      <c r="Z591" s="14"/>
      <c r="AA591" s="14"/>
      <c r="AB591" s="14"/>
      <c r="AC591" s="14"/>
      <c r="AD591" s="14"/>
      <c r="AE591" s="14"/>
      <c r="AT591" s="262" t="s">
        <v>203</v>
      </c>
      <c r="AU591" s="262" t="s">
        <v>84</v>
      </c>
      <c r="AV591" s="14" t="s">
        <v>84</v>
      </c>
      <c r="AW591" s="14" t="s">
        <v>32</v>
      </c>
      <c r="AX591" s="14" t="s">
        <v>75</v>
      </c>
      <c r="AY591" s="262" t="s">
        <v>194</v>
      </c>
    </row>
    <row r="592" s="14" customFormat="1">
      <c r="A592" s="14"/>
      <c r="B592" s="252"/>
      <c r="C592" s="253"/>
      <c r="D592" s="243" t="s">
        <v>203</v>
      </c>
      <c r="E592" s="254" t="s">
        <v>1</v>
      </c>
      <c r="F592" s="255" t="s">
        <v>737</v>
      </c>
      <c r="G592" s="253"/>
      <c r="H592" s="256">
        <v>6.875</v>
      </c>
      <c r="I592" s="257"/>
      <c r="J592" s="253"/>
      <c r="K592" s="253"/>
      <c r="L592" s="258"/>
      <c r="M592" s="259"/>
      <c r="N592" s="260"/>
      <c r="O592" s="260"/>
      <c r="P592" s="260"/>
      <c r="Q592" s="260"/>
      <c r="R592" s="260"/>
      <c r="S592" s="260"/>
      <c r="T592" s="261"/>
      <c r="U592" s="14"/>
      <c r="V592" s="14"/>
      <c r="W592" s="14"/>
      <c r="X592" s="14"/>
      <c r="Y592" s="14"/>
      <c r="Z592" s="14"/>
      <c r="AA592" s="14"/>
      <c r="AB592" s="14"/>
      <c r="AC592" s="14"/>
      <c r="AD592" s="14"/>
      <c r="AE592" s="14"/>
      <c r="AT592" s="262" t="s">
        <v>203</v>
      </c>
      <c r="AU592" s="262" t="s">
        <v>84</v>
      </c>
      <c r="AV592" s="14" t="s">
        <v>84</v>
      </c>
      <c r="AW592" s="14" t="s">
        <v>32</v>
      </c>
      <c r="AX592" s="14" t="s">
        <v>75</v>
      </c>
      <c r="AY592" s="262" t="s">
        <v>194</v>
      </c>
    </row>
    <row r="593" s="14" customFormat="1">
      <c r="A593" s="14"/>
      <c r="B593" s="252"/>
      <c r="C593" s="253"/>
      <c r="D593" s="243" t="s">
        <v>203</v>
      </c>
      <c r="E593" s="254" t="s">
        <v>1</v>
      </c>
      <c r="F593" s="255" t="s">
        <v>738</v>
      </c>
      <c r="G593" s="253"/>
      <c r="H593" s="256">
        <v>4.0899999999999999</v>
      </c>
      <c r="I593" s="257"/>
      <c r="J593" s="253"/>
      <c r="K593" s="253"/>
      <c r="L593" s="258"/>
      <c r="M593" s="259"/>
      <c r="N593" s="260"/>
      <c r="O593" s="260"/>
      <c r="P593" s="260"/>
      <c r="Q593" s="260"/>
      <c r="R593" s="260"/>
      <c r="S593" s="260"/>
      <c r="T593" s="261"/>
      <c r="U593" s="14"/>
      <c r="V593" s="14"/>
      <c r="W593" s="14"/>
      <c r="X593" s="14"/>
      <c r="Y593" s="14"/>
      <c r="Z593" s="14"/>
      <c r="AA593" s="14"/>
      <c r="AB593" s="14"/>
      <c r="AC593" s="14"/>
      <c r="AD593" s="14"/>
      <c r="AE593" s="14"/>
      <c r="AT593" s="262" t="s">
        <v>203</v>
      </c>
      <c r="AU593" s="262" t="s">
        <v>84</v>
      </c>
      <c r="AV593" s="14" t="s">
        <v>84</v>
      </c>
      <c r="AW593" s="14" t="s">
        <v>32</v>
      </c>
      <c r="AX593" s="14" t="s">
        <v>75</v>
      </c>
      <c r="AY593" s="262" t="s">
        <v>194</v>
      </c>
    </row>
    <row r="594" s="14" customFormat="1">
      <c r="A594" s="14"/>
      <c r="B594" s="252"/>
      <c r="C594" s="253"/>
      <c r="D594" s="243" t="s">
        <v>203</v>
      </c>
      <c r="E594" s="254" t="s">
        <v>1</v>
      </c>
      <c r="F594" s="255" t="s">
        <v>739</v>
      </c>
      <c r="G594" s="253"/>
      <c r="H594" s="256">
        <v>5.0750000000000002</v>
      </c>
      <c r="I594" s="257"/>
      <c r="J594" s="253"/>
      <c r="K594" s="253"/>
      <c r="L594" s="258"/>
      <c r="M594" s="259"/>
      <c r="N594" s="260"/>
      <c r="O594" s="260"/>
      <c r="P594" s="260"/>
      <c r="Q594" s="260"/>
      <c r="R594" s="260"/>
      <c r="S594" s="260"/>
      <c r="T594" s="261"/>
      <c r="U594" s="14"/>
      <c r="V594" s="14"/>
      <c r="W594" s="14"/>
      <c r="X594" s="14"/>
      <c r="Y594" s="14"/>
      <c r="Z594" s="14"/>
      <c r="AA594" s="14"/>
      <c r="AB594" s="14"/>
      <c r="AC594" s="14"/>
      <c r="AD594" s="14"/>
      <c r="AE594" s="14"/>
      <c r="AT594" s="262" t="s">
        <v>203</v>
      </c>
      <c r="AU594" s="262" t="s">
        <v>84</v>
      </c>
      <c r="AV594" s="14" t="s">
        <v>84</v>
      </c>
      <c r="AW594" s="14" t="s">
        <v>32</v>
      </c>
      <c r="AX594" s="14" t="s">
        <v>75</v>
      </c>
      <c r="AY594" s="262" t="s">
        <v>194</v>
      </c>
    </row>
    <row r="595" s="14" customFormat="1">
      <c r="A595" s="14"/>
      <c r="B595" s="252"/>
      <c r="C595" s="253"/>
      <c r="D595" s="243" t="s">
        <v>203</v>
      </c>
      <c r="E595" s="254" t="s">
        <v>1</v>
      </c>
      <c r="F595" s="255" t="s">
        <v>740</v>
      </c>
      <c r="G595" s="253"/>
      <c r="H595" s="256">
        <v>13.880000000000001</v>
      </c>
      <c r="I595" s="257"/>
      <c r="J595" s="253"/>
      <c r="K595" s="253"/>
      <c r="L595" s="258"/>
      <c r="M595" s="259"/>
      <c r="N595" s="260"/>
      <c r="O595" s="260"/>
      <c r="P595" s="260"/>
      <c r="Q595" s="260"/>
      <c r="R595" s="260"/>
      <c r="S595" s="260"/>
      <c r="T595" s="261"/>
      <c r="U595" s="14"/>
      <c r="V595" s="14"/>
      <c r="W595" s="14"/>
      <c r="X595" s="14"/>
      <c r="Y595" s="14"/>
      <c r="Z595" s="14"/>
      <c r="AA595" s="14"/>
      <c r="AB595" s="14"/>
      <c r="AC595" s="14"/>
      <c r="AD595" s="14"/>
      <c r="AE595" s="14"/>
      <c r="AT595" s="262" t="s">
        <v>203</v>
      </c>
      <c r="AU595" s="262" t="s">
        <v>84</v>
      </c>
      <c r="AV595" s="14" t="s">
        <v>84</v>
      </c>
      <c r="AW595" s="14" t="s">
        <v>32</v>
      </c>
      <c r="AX595" s="14" t="s">
        <v>75</v>
      </c>
      <c r="AY595" s="262" t="s">
        <v>194</v>
      </c>
    </row>
    <row r="596" s="14" customFormat="1">
      <c r="A596" s="14"/>
      <c r="B596" s="252"/>
      <c r="C596" s="253"/>
      <c r="D596" s="243" t="s">
        <v>203</v>
      </c>
      <c r="E596" s="254" t="s">
        <v>1</v>
      </c>
      <c r="F596" s="255" t="s">
        <v>741</v>
      </c>
      <c r="G596" s="253"/>
      <c r="H596" s="256">
        <v>57.813000000000002</v>
      </c>
      <c r="I596" s="257"/>
      <c r="J596" s="253"/>
      <c r="K596" s="253"/>
      <c r="L596" s="258"/>
      <c r="M596" s="259"/>
      <c r="N596" s="260"/>
      <c r="O596" s="260"/>
      <c r="P596" s="260"/>
      <c r="Q596" s="260"/>
      <c r="R596" s="260"/>
      <c r="S596" s="260"/>
      <c r="T596" s="261"/>
      <c r="U596" s="14"/>
      <c r="V596" s="14"/>
      <c r="W596" s="14"/>
      <c r="X596" s="14"/>
      <c r="Y596" s="14"/>
      <c r="Z596" s="14"/>
      <c r="AA596" s="14"/>
      <c r="AB596" s="14"/>
      <c r="AC596" s="14"/>
      <c r="AD596" s="14"/>
      <c r="AE596" s="14"/>
      <c r="AT596" s="262" t="s">
        <v>203</v>
      </c>
      <c r="AU596" s="262" t="s">
        <v>84</v>
      </c>
      <c r="AV596" s="14" t="s">
        <v>84</v>
      </c>
      <c r="AW596" s="14" t="s">
        <v>32</v>
      </c>
      <c r="AX596" s="14" t="s">
        <v>75</v>
      </c>
      <c r="AY596" s="262" t="s">
        <v>194</v>
      </c>
    </row>
    <row r="597" s="14" customFormat="1">
      <c r="A597" s="14"/>
      <c r="B597" s="252"/>
      <c r="C597" s="253"/>
      <c r="D597" s="243" t="s">
        <v>203</v>
      </c>
      <c r="E597" s="254" t="s">
        <v>1</v>
      </c>
      <c r="F597" s="255" t="s">
        <v>742</v>
      </c>
      <c r="G597" s="253"/>
      <c r="H597" s="256">
        <v>4.0830000000000002</v>
      </c>
      <c r="I597" s="257"/>
      <c r="J597" s="253"/>
      <c r="K597" s="253"/>
      <c r="L597" s="258"/>
      <c r="M597" s="259"/>
      <c r="N597" s="260"/>
      <c r="O597" s="260"/>
      <c r="P597" s="260"/>
      <c r="Q597" s="260"/>
      <c r="R597" s="260"/>
      <c r="S597" s="260"/>
      <c r="T597" s="261"/>
      <c r="U597" s="14"/>
      <c r="V597" s="14"/>
      <c r="W597" s="14"/>
      <c r="X597" s="14"/>
      <c r="Y597" s="14"/>
      <c r="Z597" s="14"/>
      <c r="AA597" s="14"/>
      <c r="AB597" s="14"/>
      <c r="AC597" s="14"/>
      <c r="AD597" s="14"/>
      <c r="AE597" s="14"/>
      <c r="AT597" s="262" t="s">
        <v>203</v>
      </c>
      <c r="AU597" s="262" t="s">
        <v>84</v>
      </c>
      <c r="AV597" s="14" t="s">
        <v>84</v>
      </c>
      <c r="AW597" s="14" t="s">
        <v>32</v>
      </c>
      <c r="AX597" s="14" t="s">
        <v>75</v>
      </c>
      <c r="AY597" s="262" t="s">
        <v>194</v>
      </c>
    </row>
    <row r="598" s="14" customFormat="1">
      <c r="A598" s="14"/>
      <c r="B598" s="252"/>
      <c r="C598" s="253"/>
      <c r="D598" s="243" t="s">
        <v>203</v>
      </c>
      <c r="E598" s="254" t="s">
        <v>1</v>
      </c>
      <c r="F598" s="255" t="s">
        <v>757</v>
      </c>
      <c r="G598" s="253"/>
      <c r="H598" s="256">
        <v>16.608000000000001</v>
      </c>
      <c r="I598" s="257"/>
      <c r="J598" s="253"/>
      <c r="K598" s="253"/>
      <c r="L598" s="258"/>
      <c r="M598" s="259"/>
      <c r="N598" s="260"/>
      <c r="O598" s="260"/>
      <c r="P598" s="260"/>
      <c r="Q598" s="260"/>
      <c r="R598" s="260"/>
      <c r="S598" s="260"/>
      <c r="T598" s="261"/>
      <c r="U598" s="14"/>
      <c r="V598" s="14"/>
      <c r="W598" s="14"/>
      <c r="X598" s="14"/>
      <c r="Y598" s="14"/>
      <c r="Z598" s="14"/>
      <c r="AA598" s="14"/>
      <c r="AB598" s="14"/>
      <c r="AC598" s="14"/>
      <c r="AD598" s="14"/>
      <c r="AE598" s="14"/>
      <c r="AT598" s="262" t="s">
        <v>203</v>
      </c>
      <c r="AU598" s="262" t="s">
        <v>84</v>
      </c>
      <c r="AV598" s="14" t="s">
        <v>84</v>
      </c>
      <c r="AW598" s="14" t="s">
        <v>32</v>
      </c>
      <c r="AX598" s="14" t="s">
        <v>75</v>
      </c>
      <c r="AY598" s="262" t="s">
        <v>194</v>
      </c>
    </row>
    <row r="599" s="14" customFormat="1">
      <c r="A599" s="14"/>
      <c r="B599" s="252"/>
      <c r="C599" s="253"/>
      <c r="D599" s="243" t="s">
        <v>203</v>
      </c>
      <c r="E599" s="254" t="s">
        <v>1</v>
      </c>
      <c r="F599" s="255" t="s">
        <v>744</v>
      </c>
      <c r="G599" s="253"/>
      <c r="H599" s="256">
        <v>25.52</v>
      </c>
      <c r="I599" s="257"/>
      <c r="J599" s="253"/>
      <c r="K599" s="253"/>
      <c r="L599" s="258"/>
      <c r="M599" s="259"/>
      <c r="N599" s="260"/>
      <c r="O599" s="260"/>
      <c r="P599" s="260"/>
      <c r="Q599" s="260"/>
      <c r="R599" s="260"/>
      <c r="S599" s="260"/>
      <c r="T599" s="261"/>
      <c r="U599" s="14"/>
      <c r="V599" s="14"/>
      <c r="W599" s="14"/>
      <c r="X599" s="14"/>
      <c r="Y599" s="14"/>
      <c r="Z599" s="14"/>
      <c r="AA599" s="14"/>
      <c r="AB599" s="14"/>
      <c r="AC599" s="14"/>
      <c r="AD599" s="14"/>
      <c r="AE599" s="14"/>
      <c r="AT599" s="262" t="s">
        <v>203</v>
      </c>
      <c r="AU599" s="262" t="s">
        <v>84</v>
      </c>
      <c r="AV599" s="14" t="s">
        <v>84</v>
      </c>
      <c r="AW599" s="14" t="s">
        <v>32</v>
      </c>
      <c r="AX599" s="14" t="s">
        <v>75</v>
      </c>
      <c r="AY599" s="262" t="s">
        <v>194</v>
      </c>
    </row>
    <row r="600" s="14" customFormat="1">
      <c r="A600" s="14"/>
      <c r="B600" s="252"/>
      <c r="C600" s="253"/>
      <c r="D600" s="243" t="s">
        <v>203</v>
      </c>
      <c r="E600" s="254" t="s">
        <v>1</v>
      </c>
      <c r="F600" s="255" t="s">
        <v>746</v>
      </c>
      <c r="G600" s="253"/>
      <c r="H600" s="256">
        <v>2.52</v>
      </c>
      <c r="I600" s="257"/>
      <c r="J600" s="253"/>
      <c r="K600" s="253"/>
      <c r="L600" s="258"/>
      <c r="M600" s="259"/>
      <c r="N600" s="260"/>
      <c r="O600" s="260"/>
      <c r="P600" s="260"/>
      <c r="Q600" s="260"/>
      <c r="R600" s="260"/>
      <c r="S600" s="260"/>
      <c r="T600" s="261"/>
      <c r="U600" s="14"/>
      <c r="V600" s="14"/>
      <c r="W600" s="14"/>
      <c r="X600" s="14"/>
      <c r="Y600" s="14"/>
      <c r="Z600" s="14"/>
      <c r="AA600" s="14"/>
      <c r="AB600" s="14"/>
      <c r="AC600" s="14"/>
      <c r="AD600" s="14"/>
      <c r="AE600" s="14"/>
      <c r="AT600" s="262" t="s">
        <v>203</v>
      </c>
      <c r="AU600" s="262" t="s">
        <v>84</v>
      </c>
      <c r="AV600" s="14" t="s">
        <v>84</v>
      </c>
      <c r="AW600" s="14" t="s">
        <v>32</v>
      </c>
      <c r="AX600" s="14" t="s">
        <v>75</v>
      </c>
      <c r="AY600" s="262" t="s">
        <v>194</v>
      </c>
    </row>
    <row r="601" s="14" customFormat="1">
      <c r="A601" s="14"/>
      <c r="B601" s="252"/>
      <c r="C601" s="253"/>
      <c r="D601" s="243" t="s">
        <v>203</v>
      </c>
      <c r="E601" s="254" t="s">
        <v>1</v>
      </c>
      <c r="F601" s="255" t="s">
        <v>748</v>
      </c>
      <c r="G601" s="253"/>
      <c r="H601" s="256">
        <v>0.56299999999999994</v>
      </c>
      <c r="I601" s="257"/>
      <c r="J601" s="253"/>
      <c r="K601" s="253"/>
      <c r="L601" s="258"/>
      <c r="M601" s="259"/>
      <c r="N601" s="260"/>
      <c r="O601" s="260"/>
      <c r="P601" s="260"/>
      <c r="Q601" s="260"/>
      <c r="R601" s="260"/>
      <c r="S601" s="260"/>
      <c r="T601" s="261"/>
      <c r="U601" s="14"/>
      <c r="V601" s="14"/>
      <c r="W601" s="14"/>
      <c r="X601" s="14"/>
      <c r="Y601" s="14"/>
      <c r="Z601" s="14"/>
      <c r="AA601" s="14"/>
      <c r="AB601" s="14"/>
      <c r="AC601" s="14"/>
      <c r="AD601" s="14"/>
      <c r="AE601" s="14"/>
      <c r="AT601" s="262" t="s">
        <v>203</v>
      </c>
      <c r="AU601" s="262" t="s">
        <v>84</v>
      </c>
      <c r="AV601" s="14" t="s">
        <v>84</v>
      </c>
      <c r="AW601" s="14" t="s">
        <v>32</v>
      </c>
      <c r="AX601" s="14" t="s">
        <v>75</v>
      </c>
      <c r="AY601" s="262" t="s">
        <v>194</v>
      </c>
    </row>
    <row r="602" s="14" customFormat="1">
      <c r="A602" s="14"/>
      <c r="B602" s="252"/>
      <c r="C602" s="253"/>
      <c r="D602" s="243" t="s">
        <v>203</v>
      </c>
      <c r="E602" s="254" t="s">
        <v>1</v>
      </c>
      <c r="F602" s="255" t="s">
        <v>749</v>
      </c>
      <c r="G602" s="253"/>
      <c r="H602" s="256">
        <v>4.5679999999999996</v>
      </c>
      <c r="I602" s="257"/>
      <c r="J602" s="253"/>
      <c r="K602" s="253"/>
      <c r="L602" s="258"/>
      <c r="M602" s="259"/>
      <c r="N602" s="260"/>
      <c r="O602" s="260"/>
      <c r="P602" s="260"/>
      <c r="Q602" s="260"/>
      <c r="R602" s="260"/>
      <c r="S602" s="260"/>
      <c r="T602" s="261"/>
      <c r="U602" s="14"/>
      <c r="V602" s="14"/>
      <c r="W602" s="14"/>
      <c r="X602" s="14"/>
      <c r="Y602" s="14"/>
      <c r="Z602" s="14"/>
      <c r="AA602" s="14"/>
      <c r="AB602" s="14"/>
      <c r="AC602" s="14"/>
      <c r="AD602" s="14"/>
      <c r="AE602" s="14"/>
      <c r="AT602" s="262" t="s">
        <v>203</v>
      </c>
      <c r="AU602" s="262" t="s">
        <v>84</v>
      </c>
      <c r="AV602" s="14" t="s">
        <v>84</v>
      </c>
      <c r="AW602" s="14" t="s">
        <v>32</v>
      </c>
      <c r="AX602" s="14" t="s">
        <v>75</v>
      </c>
      <c r="AY602" s="262" t="s">
        <v>194</v>
      </c>
    </row>
    <row r="603" s="14" customFormat="1">
      <c r="A603" s="14"/>
      <c r="B603" s="252"/>
      <c r="C603" s="253"/>
      <c r="D603" s="243" t="s">
        <v>203</v>
      </c>
      <c r="E603" s="254" t="s">
        <v>1</v>
      </c>
      <c r="F603" s="255" t="s">
        <v>750</v>
      </c>
      <c r="G603" s="253"/>
      <c r="H603" s="256">
        <v>2.6600000000000001</v>
      </c>
      <c r="I603" s="257"/>
      <c r="J603" s="253"/>
      <c r="K603" s="253"/>
      <c r="L603" s="258"/>
      <c r="M603" s="259"/>
      <c r="N603" s="260"/>
      <c r="O603" s="260"/>
      <c r="P603" s="260"/>
      <c r="Q603" s="260"/>
      <c r="R603" s="260"/>
      <c r="S603" s="260"/>
      <c r="T603" s="261"/>
      <c r="U603" s="14"/>
      <c r="V603" s="14"/>
      <c r="W603" s="14"/>
      <c r="X603" s="14"/>
      <c r="Y603" s="14"/>
      <c r="Z603" s="14"/>
      <c r="AA603" s="14"/>
      <c r="AB603" s="14"/>
      <c r="AC603" s="14"/>
      <c r="AD603" s="14"/>
      <c r="AE603" s="14"/>
      <c r="AT603" s="262" t="s">
        <v>203</v>
      </c>
      <c r="AU603" s="262" t="s">
        <v>84</v>
      </c>
      <c r="AV603" s="14" t="s">
        <v>84</v>
      </c>
      <c r="AW603" s="14" t="s">
        <v>32</v>
      </c>
      <c r="AX603" s="14" t="s">
        <v>75</v>
      </c>
      <c r="AY603" s="262" t="s">
        <v>194</v>
      </c>
    </row>
    <row r="604" s="14" customFormat="1">
      <c r="A604" s="14"/>
      <c r="B604" s="252"/>
      <c r="C604" s="253"/>
      <c r="D604" s="243" t="s">
        <v>203</v>
      </c>
      <c r="E604" s="254" t="s">
        <v>1</v>
      </c>
      <c r="F604" s="255" t="s">
        <v>751</v>
      </c>
      <c r="G604" s="253"/>
      <c r="H604" s="256">
        <v>4.0949999999999998</v>
      </c>
      <c r="I604" s="257"/>
      <c r="J604" s="253"/>
      <c r="K604" s="253"/>
      <c r="L604" s="258"/>
      <c r="M604" s="259"/>
      <c r="N604" s="260"/>
      <c r="O604" s="260"/>
      <c r="P604" s="260"/>
      <c r="Q604" s="260"/>
      <c r="R604" s="260"/>
      <c r="S604" s="260"/>
      <c r="T604" s="261"/>
      <c r="U604" s="14"/>
      <c r="V604" s="14"/>
      <c r="W604" s="14"/>
      <c r="X604" s="14"/>
      <c r="Y604" s="14"/>
      <c r="Z604" s="14"/>
      <c r="AA604" s="14"/>
      <c r="AB604" s="14"/>
      <c r="AC604" s="14"/>
      <c r="AD604" s="14"/>
      <c r="AE604" s="14"/>
      <c r="AT604" s="262" t="s">
        <v>203</v>
      </c>
      <c r="AU604" s="262" t="s">
        <v>84</v>
      </c>
      <c r="AV604" s="14" t="s">
        <v>84</v>
      </c>
      <c r="AW604" s="14" t="s">
        <v>32</v>
      </c>
      <c r="AX604" s="14" t="s">
        <v>75</v>
      </c>
      <c r="AY604" s="262" t="s">
        <v>194</v>
      </c>
    </row>
    <row r="605" s="14" customFormat="1">
      <c r="A605" s="14"/>
      <c r="B605" s="252"/>
      <c r="C605" s="253"/>
      <c r="D605" s="243" t="s">
        <v>203</v>
      </c>
      <c r="E605" s="254" t="s">
        <v>1</v>
      </c>
      <c r="F605" s="255" t="s">
        <v>752</v>
      </c>
      <c r="G605" s="253"/>
      <c r="H605" s="256">
        <v>0.45500000000000002</v>
      </c>
      <c r="I605" s="257"/>
      <c r="J605" s="253"/>
      <c r="K605" s="253"/>
      <c r="L605" s="258"/>
      <c r="M605" s="259"/>
      <c r="N605" s="260"/>
      <c r="O605" s="260"/>
      <c r="P605" s="260"/>
      <c r="Q605" s="260"/>
      <c r="R605" s="260"/>
      <c r="S605" s="260"/>
      <c r="T605" s="261"/>
      <c r="U605" s="14"/>
      <c r="V605" s="14"/>
      <c r="W605" s="14"/>
      <c r="X605" s="14"/>
      <c r="Y605" s="14"/>
      <c r="Z605" s="14"/>
      <c r="AA605" s="14"/>
      <c r="AB605" s="14"/>
      <c r="AC605" s="14"/>
      <c r="AD605" s="14"/>
      <c r="AE605" s="14"/>
      <c r="AT605" s="262" t="s">
        <v>203</v>
      </c>
      <c r="AU605" s="262" t="s">
        <v>84</v>
      </c>
      <c r="AV605" s="14" t="s">
        <v>84</v>
      </c>
      <c r="AW605" s="14" t="s">
        <v>32</v>
      </c>
      <c r="AX605" s="14" t="s">
        <v>75</v>
      </c>
      <c r="AY605" s="262" t="s">
        <v>194</v>
      </c>
    </row>
    <row r="606" s="16" customFormat="1">
      <c r="A606" s="16"/>
      <c r="B606" s="274"/>
      <c r="C606" s="275"/>
      <c r="D606" s="243" t="s">
        <v>203</v>
      </c>
      <c r="E606" s="276" t="s">
        <v>1</v>
      </c>
      <c r="F606" s="277" t="s">
        <v>214</v>
      </c>
      <c r="G606" s="275"/>
      <c r="H606" s="278">
        <v>194.786</v>
      </c>
      <c r="I606" s="279"/>
      <c r="J606" s="275"/>
      <c r="K606" s="275"/>
      <c r="L606" s="280"/>
      <c r="M606" s="281"/>
      <c r="N606" s="282"/>
      <c r="O606" s="282"/>
      <c r="P606" s="282"/>
      <c r="Q606" s="282"/>
      <c r="R606" s="282"/>
      <c r="S606" s="282"/>
      <c r="T606" s="283"/>
      <c r="U606" s="16"/>
      <c r="V606" s="16"/>
      <c r="W606" s="16"/>
      <c r="X606" s="16"/>
      <c r="Y606" s="16"/>
      <c r="Z606" s="16"/>
      <c r="AA606" s="16"/>
      <c r="AB606" s="16"/>
      <c r="AC606" s="16"/>
      <c r="AD606" s="16"/>
      <c r="AE606" s="16"/>
      <c r="AT606" s="284" t="s">
        <v>203</v>
      </c>
      <c r="AU606" s="284" t="s">
        <v>84</v>
      </c>
      <c r="AV606" s="16" t="s">
        <v>201</v>
      </c>
      <c r="AW606" s="16" t="s">
        <v>32</v>
      </c>
      <c r="AX606" s="16" t="s">
        <v>82</v>
      </c>
      <c r="AY606" s="284" t="s">
        <v>194</v>
      </c>
    </row>
    <row r="607" s="2" customFormat="1" ht="24.15" customHeight="1">
      <c r="A607" s="39"/>
      <c r="B607" s="40"/>
      <c r="C607" s="285" t="s">
        <v>758</v>
      </c>
      <c r="D607" s="285" t="s">
        <v>244</v>
      </c>
      <c r="E607" s="286" t="s">
        <v>759</v>
      </c>
      <c r="F607" s="287" t="s">
        <v>760</v>
      </c>
      <c r="G607" s="288" t="s">
        <v>252</v>
      </c>
      <c r="H607" s="289">
        <v>204.524</v>
      </c>
      <c r="I607" s="290"/>
      <c r="J607" s="291">
        <f>ROUND(I607*H607,2)</f>
        <v>0</v>
      </c>
      <c r="K607" s="287" t="s">
        <v>200</v>
      </c>
      <c r="L607" s="292"/>
      <c r="M607" s="293" t="s">
        <v>1</v>
      </c>
      <c r="N607" s="294" t="s">
        <v>40</v>
      </c>
      <c r="O607" s="92"/>
      <c r="P607" s="237">
        <f>O607*H607</f>
        <v>0</v>
      </c>
      <c r="Q607" s="237">
        <v>0.0015</v>
      </c>
      <c r="R607" s="237">
        <f>Q607*H607</f>
        <v>0.306786</v>
      </c>
      <c r="S607" s="237">
        <v>0</v>
      </c>
      <c r="T607" s="238">
        <f>S607*H607</f>
        <v>0</v>
      </c>
      <c r="U607" s="39"/>
      <c r="V607" s="39"/>
      <c r="W607" s="39"/>
      <c r="X607" s="39"/>
      <c r="Y607" s="39"/>
      <c r="Z607" s="39"/>
      <c r="AA607" s="39"/>
      <c r="AB607" s="39"/>
      <c r="AC607" s="39"/>
      <c r="AD607" s="39"/>
      <c r="AE607" s="39"/>
      <c r="AR607" s="239" t="s">
        <v>444</v>
      </c>
      <c r="AT607" s="239" t="s">
        <v>244</v>
      </c>
      <c r="AU607" s="239" t="s">
        <v>84</v>
      </c>
      <c r="AY607" s="18" t="s">
        <v>194</v>
      </c>
      <c r="BE607" s="240">
        <f>IF(N607="základní",J607,0)</f>
        <v>0</v>
      </c>
      <c r="BF607" s="240">
        <f>IF(N607="snížená",J607,0)</f>
        <v>0</v>
      </c>
      <c r="BG607" s="240">
        <f>IF(N607="zákl. přenesená",J607,0)</f>
        <v>0</v>
      </c>
      <c r="BH607" s="240">
        <f>IF(N607="sníž. přenesená",J607,0)</f>
        <v>0</v>
      </c>
      <c r="BI607" s="240">
        <f>IF(N607="nulová",J607,0)</f>
        <v>0</v>
      </c>
      <c r="BJ607" s="18" t="s">
        <v>82</v>
      </c>
      <c r="BK607" s="240">
        <f>ROUND(I607*H607,2)</f>
        <v>0</v>
      </c>
      <c r="BL607" s="18" t="s">
        <v>282</v>
      </c>
      <c r="BM607" s="239" t="s">
        <v>761</v>
      </c>
    </row>
    <row r="608" s="14" customFormat="1">
      <c r="A608" s="14"/>
      <c r="B608" s="252"/>
      <c r="C608" s="253"/>
      <c r="D608" s="243" t="s">
        <v>203</v>
      </c>
      <c r="E608" s="253"/>
      <c r="F608" s="255" t="s">
        <v>762</v>
      </c>
      <c r="G608" s="253"/>
      <c r="H608" s="256">
        <v>204.524</v>
      </c>
      <c r="I608" s="257"/>
      <c r="J608" s="253"/>
      <c r="K608" s="253"/>
      <c r="L608" s="258"/>
      <c r="M608" s="259"/>
      <c r="N608" s="260"/>
      <c r="O608" s="260"/>
      <c r="P608" s="260"/>
      <c r="Q608" s="260"/>
      <c r="R608" s="260"/>
      <c r="S608" s="260"/>
      <c r="T608" s="261"/>
      <c r="U608" s="14"/>
      <c r="V608" s="14"/>
      <c r="W608" s="14"/>
      <c r="X608" s="14"/>
      <c r="Y608" s="14"/>
      <c r="Z608" s="14"/>
      <c r="AA608" s="14"/>
      <c r="AB608" s="14"/>
      <c r="AC608" s="14"/>
      <c r="AD608" s="14"/>
      <c r="AE608" s="14"/>
      <c r="AT608" s="262" t="s">
        <v>203</v>
      </c>
      <c r="AU608" s="262" t="s">
        <v>84</v>
      </c>
      <c r="AV608" s="14" t="s">
        <v>84</v>
      </c>
      <c r="AW608" s="14" t="s">
        <v>4</v>
      </c>
      <c r="AX608" s="14" t="s">
        <v>82</v>
      </c>
      <c r="AY608" s="262" t="s">
        <v>194</v>
      </c>
    </row>
    <row r="609" s="2" customFormat="1" ht="24.15" customHeight="1">
      <c r="A609" s="39"/>
      <c r="B609" s="40"/>
      <c r="C609" s="228" t="s">
        <v>763</v>
      </c>
      <c r="D609" s="228" t="s">
        <v>196</v>
      </c>
      <c r="E609" s="229" t="s">
        <v>764</v>
      </c>
      <c r="F609" s="230" t="s">
        <v>765</v>
      </c>
      <c r="G609" s="231" t="s">
        <v>691</v>
      </c>
      <c r="H609" s="299"/>
      <c r="I609" s="233"/>
      <c r="J609" s="234">
        <f>ROUND(I609*H609,2)</f>
        <v>0</v>
      </c>
      <c r="K609" s="230" t="s">
        <v>200</v>
      </c>
      <c r="L609" s="45"/>
      <c r="M609" s="235" t="s">
        <v>1</v>
      </c>
      <c r="N609" s="236" t="s">
        <v>40</v>
      </c>
      <c r="O609" s="92"/>
      <c r="P609" s="237">
        <f>O609*H609</f>
        <v>0</v>
      </c>
      <c r="Q609" s="237">
        <v>0</v>
      </c>
      <c r="R609" s="237">
        <f>Q609*H609</f>
        <v>0</v>
      </c>
      <c r="S609" s="237">
        <v>0</v>
      </c>
      <c r="T609" s="238">
        <f>S609*H609</f>
        <v>0</v>
      </c>
      <c r="U609" s="39"/>
      <c r="V609" s="39"/>
      <c r="W609" s="39"/>
      <c r="X609" s="39"/>
      <c r="Y609" s="39"/>
      <c r="Z609" s="39"/>
      <c r="AA609" s="39"/>
      <c r="AB609" s="39"/>
      <c r="AC609" s="39"/>
      <c r="AD609" s="39"/>
      <c r="AE609" s="39"/>
      <c r="AR609" s="239" t="s">
        <v>282</v>
      </c>
      <c r="AT609" s="239" t="s">
        <v>196</v>
      </c>
      <c r="AU609" s="239" t="s">
        <v>84</v>
      </c>
      <c r="AY609" s="18" t="s">
        <v>194</v>
      </c>
      <c r="BE609" s="240">
        <f>IF(N609="základní",J609,0)</f>
        <v>0</v>
      </c>
      <c r="BF609" s="240">
        <f>IF(N609="snížená",J609,0)</f>
        <v>0</v>
      </c>
      <c r="BG609" s="240">
        <f>IF(N609="zákl. přenesená",J609,0)</f>
        <v>0</v>
      </c>
      <c r="BH609" s="240">
        <f>IF(N609="sníž. přenesená",J609,0)</f>
        <v>0</v>
      </c>
      <c r="BI609" s="240">
        <f>IF(N609="nulová",J609,0)</f>
        <v>0</v>
      </c>
      <c r="BJ609" s="18" t="s">
        <v>82</v>
      </c>
      <c r="BK609" s="240">
        <f>ROUND(I609*H609,2)</f>
        <v>0</v>
      </c>
      <c r="BL609" s="18" t="s">
        <v>282</v>
      </c>
      <c r="BM609" s="239" t="s">
        <v>766</v>
      </c>
    </row>
    <row r="610" s="12" customFormat="1" ht="22.8" customHeight="1">
      <c r="A610" s="12"/>
      <c r="B610" s="212"/>
      <c r="C610" s="213"/>
      <c r="D610" s="214" t="s">
        <v>74</v>
      </c>
      <c r="E610" s="226" t="s">
        <v>767</v>
      </c>
      <c r="F610" s="226" t="s">
        <v>768</v>
      </c>
      <c r="G610" s="213"/>
      <c r="H610" s="213"/>
      <c r="I610" s="216"/>
      <c r="J610" s="227">
        <f>BK610</f>
        <v>0</v>
      </c>
      <c r="K610" s="213"/>
      <c r="L610" s="218"/>
      <c r="M610" s="219"/>
      <c r="N610" s="220"/>
      <c r="O610" s="220"/>
      <c r="P610" s="221">
        <f>SUM(P611:P612)</f>
        <v>0</v>
      </c>
      <c r="Q610" s="220"/>
      <c r="R610" s="221">
        <f>SUM(R611:R612)</f>
        <v>0.0015</v>
      </c>
      <c r="S610" s="220"/>
      <c r="T610" s="222">
        <f>SUM(T611:T612)</f>
        <v>0</v>
      </c>
      <c r="U610" s="12"/>
      <c r="V610" s="12"/>
      <c r="W610" s="12"/>
      <c r="X610" s="12"/>
      <c r="Y610" s="12"/>
      <c r="Z610" s="12"/>
      <c r="AA610" s="12"/>
      <c r="AB610" s="12"/>
      <c r="AC610" s="12"/>
      <c r="AD610" s="12"/>
      <c r="AE610" s="12"/>
      <c r="AR610" s="223" t="s">
        <v>84</v>
      </c>
      <c r="AT610" s="224" t="s">
        <v>74</v>
      </c>
      <c r="AU610" s="224" t="s">
        <v>82</v>
      </c>
      <c r="AY610" s="223" t="s">
        <v>194</v>
      </c>
      <c r="BK610" s="225">
        <f>SUM(BK611:BK612)</f>
        <v>0</v>
      </c>
    </row>
    <row r="611" s="2" customFormat="1" ht="24.15" customHeight="1">
      <c r="A611" s="39"/>
      <c r="B611" s="40"/>
      <c r="C611" s="228" t="s">
        <v>769</v>
      </c>
      <c r="D611" s="228" t="s">
        <v>196</v>
      </c>
      <c r="E611" s="229" t="s">
        <v>770</v>
      </c>
      <c r="F611" s="230" t="s">
        <v>771</v>
      </c>
      <c r="G611" s="231" t="s">
        <v>259</v>
      </c>
      <c r="H611" s="232">
        <v>1</v>
      </c>
      <c r="I611" s="233"/>
      <c r="J611" s="234">
        <f>ROUND(I611*H611,2)</f>
        <v>0</v>
      </c>
      <c r="K611" s="230" t="s">
        <v>200</v>
      </c>
      <c r="L611" s="45"/>
      <c r="M611" s="235" t="s">
        <v>1</v>
      </c>
      <c r="N611" s="236" t="s">
        <v>40</v>
      </c>
      <c r="O611" s="92"/>
      <c r="P611" s="237">
        <f>O611*H611</f>
        <v>0</v>
      </c>
      <c r="Q611" s="237">
        <v>0.0015</v>
      </c>
      <c r="R611" s="237">
        <f>Q611*H611</f>
        <v>0.0015</v>
      </c>
      <c r="S611" s="237">
        <v>0</v>
      </c>
      <c r="T611" s="238">
        <f>S611*H611</f>
        <v>0</v>
      </c>
      <c r="U611" s="39"/>
      <c r="V611" s="39"/>
      <c r="W611" s="39"/>
      <c r="X611" s="39"/>
      <c r="Y611" s="39"/>
      <c r="Z611" s="39"/>
      <c r="AA611" s="39"/>
      <c r="AB611" s="39"/>
      <c r="AC611" s="39"/>
      <c r="AD611" s="39"/>
      <c r="AE611" s="39"/>
      <c r="AR611" s="239" t="s">
        <v>282</v>
      </c>
      <c r="AT611" s="239" t="s">
        <v>196</v>
      </c>
      <c r="AU611" s="239" t="s">
        <v>84</v>
      </c>
      <c r="AY611" s="18" t="s">
        <v>194</v>
      </c>
      <c r="BE611" s="240">
        <f>IF(N611="základní",J611,0)</f>
        <v>0</v>
      </c>
      <c r="BF611" s="240">
        <f>IF(N611="snížená",J611,0)</f>
        <v>0</v>
      </c>
      <c r="BG611" s="240">
        <f>IF(N611="zákl. přenesená",J611,0)</f>
        <v>0</v>
      </c>
      <c r="BH611" s="240">
        <f>IF(N611="sníž. přenesená",J611,0)</f>
        <v>0</v>
      </c>
      <c r="BI611" s="240">
        <f>IF(N611="nulová",J611,0)</f>
        <v>0</v>
      </c>
      <c r="BJ611" s="18" t="s">
        <v>82</v>
      </c>
      <c r="BK611" s="240">
        <f>ROUND(I611*H611,2)</f>
        <v>0</v>
      </c>
      <c r="BL611" s="18" t="s">
        <v>282</v>
      </c>
      <c r="BM611" s="239" t="s">
        <v>772</v>
      </c>
    </row>
    <row r="612" s="14" customFormat="1">
      <c r="A612" s="14"/>
      <c r="B612" s="252"/>
      <c r="C612" s="253"/>
      <c r="D612" s="243" t="s">
        <v>203</v>
      </c>
      <c r="E612" s="254" t="s">
        <v>1</v>
      </c>
      <c r="F612" s="255" t="s">
        <v>773</v>
      </c>
      <c r="G612" s="253"/>
      <c r="H612" s="256">
        <v>1</v>
      </c>
      <c r="I612" s="257"/>
      <c r="J612" s="253"/>
      <c r="K612" s="253"/>
      <c r="L612" s="258"/>
      <c r="M612" s="259"/>
      <c r="N612" s="260"/>
      <c r="O612" s="260"/>
      <c r="P612" s="260"/>
      <c r="Q612" s="260"/>
      <c r="R612" s="260"/>
      <c r="S612" s="260"/>
      <c r="T612" s="261"/>
      <c r="U612" s="14"/>
      <c r="V612" s="14"/>
      <c r="W612" s="14"/>
      <c r="X612" s="14"/>
      <c r="Y612" s="14"/>
      <c r="Z612" s="14"/>
      <c r="AA612" s="14"/>
      <c r="AB612" s="14"/>
      <c r="AC612" s="14"/>
      <c r="AD612" s="14"/>
      <c r="AE612" s="14"/>
      <c r="AT612" s="262" t="s">
        <v>203</v>
      </c>
      <c r="AU612" s="262" t="s">
        <v>84</v>
      </c>
      <c r="AV612" s="14" t="s">
        <v>84</v>
      </c>
      <c r="AW612" s="14" t="s">
        <v>32</v>
      </c>
      <c r="AX612" s="14" t="s">
        <v>82</v>
      </c>
      <c r="AY612" s="262" t="s">
        <v>194</v>
      </c>
    </row>
    <row r="613" s="12" customFormat="1" ht="22.8" customHeight="1">
      <c r="A613" s="12"/>
      <c r="B613" s="212"/>
      <c r="C613" s="213"/>
      <c r="D613" s="214" t="s">
        <v>74</v>
      </c>
      <c r="E613" s="226" t="s">
        <v>774</v>
      </c>
      <c r="F613" s="226" t="s">
        <v>775</v>
      </c>
      <c r="G613" s="213"/>
      <c r="H613" s="213"/>
      <c r="I613" s="216"/>
      <c r="J613" s="227">
        <f>BK613</f>
        <v>0</v>
      </c>
      <c r="K613" s="213"/>
      <c r="L613" s="218"/>
      <c r="M613" s="219"/>
      <c r="N613" s="220"/>
      <c r="O613" s="220"/>
      <c r="P613" s="221">
        <f>SUM(P614:P617)</f>
        <v>0</v>
      </c>
      <c r="Q613" s="220"/>
      <c r="R613" s="221">
        <f>SUM(R614:R617)</f>
        <v>0</v>
      </c>
      <c r="S613" s="220"/>
      <c r="T613" s="222">
        <f>SUM(T614:T617)</f>
        <v>0</v>
      </c>
      <c r="U613" s="12"/>
      <c r="V613" s="12"/>
      <c r="W613" s="12"/>
      <c r="X613" s="12"/>
      <c r="Y613" s="12"/>
      <c r="Z613" s="12"/>
      <c r="AA613" s="12"/>
      <c r="AB613" s="12"/>
      <c r="AC613" s="12"/>
      <c r="AD613" s="12"/>
      <c r="AE613" s="12"/>
      <c r="AR613" s="223" t="s">
        <v>84</v>
      </c>
      <c r="AT613" s="224" t="s">
        <v>74</v>
      </c>
      <c r="AU613" s="224" t="s">
        <v>82</v>
      </c>
      <c r="AY613" s="223" t="s">
        <v>194</v>
      </c>
      <c r="BK613" s="225">
        <f>SUM(BK614:BK617)</f>
        <v>0</v>
      </c>
    </row>
    <row r="614" s="2" customFormat="1" ht="16.5" customHeight="1">
      <c r="A614" s="39"/>
      <c r="B614" s="40"/>
      <c r="C614" s="228" t="s">
        <v>776</v>
      </c>
      <c r="D614" s="228" t="s">
        <v>196</v>
      </c>
      <c r="E614" s="229" t="s">
        <v>777</v>
      </c>
      <c r="F614" s="230" t="s">
        <v>778</v>
      </c>
      <c r="G614" s="231" t="s">
        <v>252</v>
      </c>
      <c r="H614" s="232">
        <v>17.75</v>
      </c>
      <c r="I614" s="233"/>
      <c r="J614" s="234">
        <f>ROUND(I614*H614,2)</f>
        <v>0</v>
      </c>
      <c r="K614" s="230" t="s">
        <v>296</v>
      </c>
      <c r="L614" s="45"/>
      <c r="M614" s="235" t="s">
        <v>1</v>
      </c>
      <c r="N614" s="236" t="s">
        <v>40</v>
      </c>
      <c r="O614" s="92"/>
      <c r="P614" s="237">
        <f>O614*H614</f>
        <v>0</v>
      </c>
      <c r="Q614" s="237">
        <v>0</v>
      </c>
      <c r="R614" s="237">
        <f>Q614*H614</f>
        <v>0</v>
      </c>
      <c r="S614" s="237">
        <v>0</v>
      </c>
      <c r="T614" s="238">
        <f>S614*H614</f>
        <v>0</v>
      </c>
      <c r="U614" s="39"/>
      <c r="V614" s="39"/>
      <c r="W614" s="39"/>
      <c r="X614" s="39"/>
      <c r="Y614" s="39"/>
      <c r="Z614" s="39"/>
      <c r="AA614" s="39"/>
      <c r="AB614" s="39"/>
      <c r="AC614" s="39"/>
      <c r="AD614" s="39"/>
      <c r="AE614" s="39"/>
      <c r="AR614" s="239" t="s">
        <v>282</v>
      </c>
      <c r="AT614" s="239" t="s">
        <v>196</v>
      </c>
      <c r="AU614" s="239" t="s">
        <v>84</v>
      </c>
      <c r="AY614" s="18" t="s">
        <v>194</v>
      </c>
      <c r="BE614" s="240">
        <f>IF(N614="základní",J614,0)</f>
        <v>0</v>
      </c>
      <c r="BF614" s="240">
        <f>IF(N614="snížená",J614,0)</f>
        <v>0</v>
      </c>
      <c r="BG614" s="240">
        <f>IF(N614="zákl. přenesená",J614,0)</f>
        <v>0</v>
      </c>
      <c r="BH614" s="240">
        <f>IF(N614="sníž. přenesená",J614,0)</f>
        <v>0</v>
      </c>
      <c r="BI614" s="240">
        <f>IF(N614="nulová",J614,0)</f>
        <v>0</v>
      </c>
      <c r="BJ614" s="18" t="s">
        <v>82</v>
      </c>
      <c r="BK614" s="240">
        <f>ROUND(I614*H614,2)</f>
        <v>0</v>
      </c>
      <c r="BL614" s="18" t="s">
        <v>282</v>
      </c>
      <c r="BM614" s="239" t="s">
        <v>779</v>
      </c>
    </row>
    <row r="615" s="13" customFormat="1">
      <c r="A615" s="13"/>
      <c r="B615" s="241"/>
      <c r="C615" s="242"/>
      <c r="D615" s="243" t="s">
        <v>203</v>
      </c>
      <c r="E615" s="244" t="s">
        <v>1</v>
      </c>
      <c r="F615" s="245" t="s">
        <v>717</v>
      </c>
      <c r="G615" s="242"/>
      <c r="H615" s="244" t="s">
        <v>1</v>
      </c>
      <c r="I615" s="246"/>
      <c r="J615" s="242"/>
      <c r="K615" s="242"/>
      <c r="L615" s="247"/>
      <c r="M615" s="248"/>
      <c r="N615" s="249"/>
      <c r="O615" s="249"/>
      <c r="P615" s="249"/>
      <c r="Q615" s="249"/>
      <c r="R615" s="249"/>
      <c r="S615" s="249"/>
      <c r="T615" s="250"/>
      <c r="U615" s="13"/>
      <c r="V615" s="13"/>
      <c r="W615" s="13"/>
      <c r="X615" s="13"/>
      <c r="Y615" s="13"/>
      <c r="Z615" s="13"/>
      <c r="AA615" s="13"/>
      <c r="AB615" s="13"/>
      <c r="AC615" s="13"/>
      <c r="AD615" s="13"/>
      <c r="AE615" s="13"/>
      <c r="AT615" s="251" t="s">
        <v>203</v>
      </c>
      <c r="AU615" s="251" t="s">
        <v>84</v>
      </c>
      <c r="AV615" s="13" t="s">
        <v>82</v>
      </c>
      <c r="AW615" s="13" t="s">
        <v>32</v>
      </c>
      <c r="AX615" s="13" t="s">
        <v>75</v>
      </c>
      <c r="AY615" s="251" t="s">
        <v>194</v>
      </c>
    </row>
    <row r="616" s="14" customFormat="1">
      <c r="A616" s="14"/>
      <c r="B616" s="252"/>
      <c r="C616" s="253"/>
      <c r="D616" s="243" t="s">
        <v>203</v>
      </c>
      <c r="E616" s="254" t="s">
        <v>1</v>
      </c>
      <c r="F616" s="255" t="s">
        <v>780</v>
      </c>
      <c r="G616" s="253"/>
      <c r="H616" s="256">
        <v>17.75</v>
      </c>
      <c r="I616" s="257"/>
      <c r="J616" s="253"/>
      <c r="K616" s="253"/>
      <c r="L616" s="258"/>
      <c r="M616" s="259"/>
      <c r="N616" s="260"/>
      <c r="O616" s="260"/>
      <c r="P616" s="260"/>
      <c r="Q616" s="260"/>
      <c r="R616" s="260"/>
      <c r="S616" s="260"/>
      <c r="T616" s="261"/>
      <c r="U616" s="14"/>
      <c r="V616" s="14"/>
      <c r="W616" s="14"/>
      <c r="X616" s="14"/>
      <c r="Y616" s="14"/>
      <c r="Z616" s="14"/>
      <c r="AA616" s="14"/>
      <c r="AB616" s="14"/>
      <c r="AC616" s="14"/>
      <c r="AD616" s="14"/>
      <c r="AE616" s="14"/>
      <c r="AT616" s="262" t="s">
        <v>203</v>
      </c>
      <c r="AU616" s="262" t="s">
        <v>84</v>
      </c>
      <c r="AV616" s="14" t="s">
        <v>84</v>
      </c>
      <c r="AW616" s="14" t="s">
        <v>32</v>
      </c>
      <c r="AX616" s="14" t="s">
        <v>82</v>
      </c>
      <c r="AY616" s="262" t="s">
        <v>194</v>
      </c>
    </row>
    <row r="617" s="2" customFormat="1" ht="24.15" customHeight="1">
      <c r="A617" s="39"/>
      <c r="B617" s="40"/>
      <c r="C617" s="228" t="s">
        <v>781</v>
      </c>
      <c r="D617" s="228" t="s">
        <v>196</v>
      </c>
      <c r="E617" s="229" t="s">
        <v>782</v>
      </c>
      <c r="F617" s="230" t="s">
        <v>783</v>
      </c>
      <c r="G617" s="231" t="s">
        <v>691</v>
      </c>
      <c r="H617" s="299"/>
      <c r="I617" s="233"/>
      <c r="J617" s="234">
        <f>ROUND(I617*H617,2)</f>
        <v>0</v>
      </c>
      <c r="K617" s="230" t="s">
        <v>200</v>
      </c>
      <c r="L617" s="45"/>
      <c r="M617" s="235" t="s">
        <v>1</v>
      </c>
      <c r="N617" s="236" t="s">
        <v>40</v>
      </c>
      <c r="O617" s="92"/>
      <c r="P617" s="237">
        <f>O617*H617</f>
        <v>0</v>
      </c>
      <c r="Q617" s="237">
        <v>0</v>
      </c>
      <c r="R617" s="237">
        <f>Q617*H617</f>
        <v>0</v>
      </c>
      <c r="S617" s="237">
        <v>0</v>
      </c>
      <c r="T617" s="238">
        <f>S617*H617</f>
        <v>0</v>
      </c>
      <c r="U617" s="39"/>
      <c r="V617" s="39"/>
      <c r="W617" s="39"/>
      <c r="X617" s="39"/>
      <c r="Y617" s="39"/>
      <c r="Z617" s="39"/>
      <c r="AA617" s="39"/>
      <c r="AB617" s="39"/>
      <c r="AC617" s="39"/>
      <c r="AD617" s="39"/>
      <c r="AE617" s="39"/>
      <c r="AR617" s="239" t="s">
        <v>282</v>
      </c>
      <c r="AT617" s="239" t="s">
        <v>196</v>
      </c>
      <c r="AU617" s="239" t="s">
        <v>84</v>
      </c>
      <c r="AY617" s="18" t="s">
        <v>194</v>
      </c>
      <c r="BE617" s="240">
        <f>IF(N617="základní",J617,0)</f>
        <v>0</v>
      </c>
      <c r="BF617" s="240">
        <f>IF(N617="snížená",J617,0)</f>
        <v>0</v>
      </c>
      <c r="BG617" s="240">
        <f>IF(N617="zákl. přenesená",J617,0)</f>
        <v>0</v>
      </c>
      <c r="BH617" s="240">
        <f>IF(N617="sníž. přenesená",J617,0)</f>
        <v>0</v>
      </c>
      <c r="BI617" s="240">
        <f>IF(N617="nulová",J617,0)</f>
        <v>0</v>
      </c>
      <c r="BJ617" s="18" t="s">
        <v>82</v>
      </c>
      <c r="BK617" s="240">
        <f>ROUND(I617*H617,2)</f>
        <v>0</v>
      </c>
      <c r="BL617" s="18" t="s">
        <v>282</v>
      </c>
      <c r="BM617" s="239" t="s">
        <v>784</v>
      </c>
    </row>
    <row r="618" s="12" customFormat="1" ht="22.8" customHeight="1">
      <c r="A618" s="12"/>
      <c r="B618" s="212"/>
      <c r="C618" s="213"/>
      <c r="D618" s="214" t="s">
        <v>74</v>
      </c>
      <c r="E618" s="226" t="s">
        <v>785</v>
      </c>
      <c r="F618" s="226" t="s">
        <v>786</v>
      </c>
      <c r="G618" s="213"/>
      <c r="H618" s="213"/>
      <c r="I618" s="216"/>
      <c r="J618" s="227">
        <f>BK618</f>
        <v>0</v>
      </c>
      <c r="K618" s="213"/>
      <c r="L618" s="218"/>
      <c r="M618" s="219"/>
      <c r="N618" s="220"/>
      <c r="O618" s="220"/>
      <c r="P618" s="221">
        <f>SUM(P619:P636)</f>
        <v>0</v>
      </c>
      <c r="Q618" s="220"/>
      <c r="R618" s="221">
        <f>SUM(R619:R636)</f>
        <v>1.0236781527000001</v>
      </c>
      <c r="S618" s="220"/>
      <c r="T618" s="222">
        <f>SUM(T619:T636)</f>
        <v>3.8460047499999996</v>
      </c>
      <c r="U618" s="12"/>
      <c r="V618" s="12"/>
      <c r="W618" s="12"/>
      <c r="X618" s="12"/>
      <c r="Y618" s="12"/>
      <c r="Z618" s="12"/>
      <c r="AA618" s="12"/>
      <c r="AB618" s="12"/>
      <c r="AC618" s="12"/>
      <c r="AD618" s="12"/>
      <c r="AE618" s="12"/>
      <c r="AR618" s="223" t="s">
        <v>84</v>
      </c>
      <c r="AT618" s="224" t="s">
        <v>74</v>
      </c>
      <c r="AU618" s="224" t="s">
        <v>82</v>
      </c>
      <c r="AY618" s="223" t="s">
        <v>194</v>
      </c>
      <c r="BK618" s="225">
        <f>SUM(BK619:BK636)</f>
        <v>0</v>
      </c>
    </row>
    <row r="619" s="2" customFormat="1" ht="16.5" customHeight="1">
      <c r="A619" s="39"/>
      <c r="B619" s="40"/>
      <c r="C619" s="228" t="s">
        <v>787</v>
      </c>
      <c r="D619" s="228" t="s">
        <v>196</v>
      </c>
      <c r="E619" s="229" t="s">
        <v>788</v>
      </c>
      <c r="F619" s="230" t="s">
        <v>789</v>
      </c>
      <c r="G619" s="231" t="s">
        <v>790</v>
      </c>
      <c r="H619" s="232">
        <v>1.5</v>
      </c>
      <c r="I619" s="233"/>
      <c r="J619" s="234">
        <f>ROUND(I619*H619,2)</f>
        <v>0</v>
      </c>
      <c r="K619" s="230" t="s">
        <v>296</v>
      </c>
      <c r="L619" s="45"/>
      <c r="M619" s="235" t="s">
        <v>1</v>
      </c>
      <c r="N619" s="236" t="s">
        <v>40</v>
      </c>
      <c r="O619" s="92"/>
      <c r="P619" s="237">
        <f>O619*H619</f>
        <v>0</v>
      </c>
      <c r="Q619" s="237">
        <v>0</v>
      </c>
      <c r="R619" s="237">
        <f>Q619*H619</f>
        <v>0</v>
      </c>
      <c r="S619" s="237">
        <v>0</v>
      </c>
      <c r="T619" s="238">
        <f>S619*H619</f>
        <v>0</v>
      </c>
      <c r="U619" s="39"/>
      <c r="V619" s="39"/>
      <c r="W619" s="39"/>
      <c r="X619" s="39"/>
      <c r="Y619" s="39"/>
      <c r="Z619" s="39"/>
      <c r="AA619" s="39"/>
      <c r="AB619" s="39"/>
      <c r="AC619" s="39"/>
      <c r="AD619" s="39"/>
      <c r="AE619" s="39"/>
      <c r="AR619" s="239" t="s">
        <v>282</v>
      </c>
      <c r="AT619" s="239" t="s">
        <v>196</v>
      </c>
      <c r="AU619" s="239" t="s">
        <v>84</v>
      </c>
      <c r="AY619" s="18" t="s">
        <v>194</v>
      </c>
      <c r="BE619" s="240">
        <f>IF(N619="základní",J619,0)</f>
        <v>0</v>
      </c>
      <c r="BF619" s="240">
        <f>IF(N619="snížená",J619,0)</f>
        <v>0</v>
      </c>
      <c r="BG619" s="240">
        <f>IF(N619="zákl. přenesená",J619,0)</f>
        <v>0</v>
      </c>
      <c r="BH619" s="240">
        <f>IF(N619="sníž. přenesená",J619,0)</f>
        <v>0</v>
      </c>
      <c r="BI619" s="240">
        <f>IF(N619="nulová",J619,0)</f>
        <v>0</v>
      </c>
      <c r="BJ619" s="18" t="s">
        <v>82</v>
      </c>
      <c r="BK619" s="240">
        <f>ROUND(I619*H619,2)</f>
        <v>0</v>
      </c>
      <c r="BL619" s="18" t="s">
        <v>282</v>
      </c>
      <c r="BM619" s="239" t="s">
        <v>791</v>
      </c>
    </row>
    <row r="620" s="2" customFormat="1" ht="24.15" customHeight="1">
      <c r="A620" s="39"/>
      <c r="B620" s="40"/>
      <c r="C620" s="228" t="s">
        <v>792</v>
      </c>
      <c r="D620" s="228" t="s">
        <v>196</v>
      </c>
      <c r="E620" s="229" t="s">
        <v>793</v>
      </c>
      <c r="F620" s="230" t="s">
        <v>794</v>
      </c>
      <c r="G620" s="231" t="s">
        <v>252</v>
      </c>
      <c r="H620" s="232">
        <v>73.885000000000005</v>
      </c>
      <c r="I620" s="233"/>
      <c r="J620" s="234">
        <f>ROUND(I620*H620,2)</f>
        <v>0</v>
      </c>
      <c r="K620" s="230" t="s">
        <v>200</v>
      </c>
      <c r="L620" s="45"/>
      <c r="M620" s="235" t="s">
        <v>1</v>
      </c>
      <c r="N620" s="236" t="s">
        <v>40</v>
      </c>
      <c r="O620" s="92"/>
      <c r="P620" s="237">
        <f>O620*H620</f>
        <v>0</v>
      </c>
      <c r="Q620" s="237">
        <v>0.013855019999999999</v>
      </c>
      <c r="R620" s="237">
        <f>Q620*H620</f>
        <v>1.0236781527000001</v>
      </c>
      <c r="S620" s="237">
        <v>0</v>
      </c>
      <c r="T620" s="238">
        <f>S620*H620</f>
        <v>0</v>
      </c>
      <c r="U620" s="39"/>
      <c r="V620" s="39"/>
      <c r="W620" s="39"/>
      <c r="X620" s="39"/>
      <c r="Y620" s="39"/>
      <c r="Z620" s="39"/>
      <c r="AA620" s="39"/>
      <c r="AB620" s="39"/>
      <c r="AC620" s="39"/>
      <c r="AD620" s="39"/>
      <c r="AE620" s="39"/>
      <c r="AR620" s="239" t="s">
        <v>282</v>
      </c>
      <c r="AT620" s="239" t="s">
        <v>196</v>
      </c>
      <c r="AU620" s="239" t="s">
        <v>84</v>
      </c>
      <c r="AY620" s="18" t="s">
        <v>194</v>
      </c>
      <c r="BE620" s="240">
        <f>IF(N620="základní",J620,0)</f>
        <v>0</v>
      </c>
      <c r="BF620" s="240">
        <f>IF(N620="snížená",J620,0)</f>
        <v>0</v>
      </c>
      <c r="BG620" s="240">
        <f>IF(N620="zákl. přenesená",J620,0)</f>
        <v>0</v>
      </c>
      <c r="BH620" s="240">
        <f>IF(N620="sníž. přenesená",J620,0)</f>
        <v>0</v>
      </c>
      <c r="BI620" s="240">
        <f>IF(N620="nulová",J620,0)</f>
        <v>0</v>
      </c>
      <c r="BJ620" s="18" t="s">
        <v>82</v>
      </c>
      <c r="BK620" s="240">
        <f>ROUND(I620*H620,2)</f>
        <v>0</v>
      </c>
      <c r="BL620" s="18" t="s">
        <v>282</v>
      </c>
      <c r="BM620" s="239" t="s">
        <v>795</v>
      </c>
    </row>
    <row r="621" s="13" customFormat="1">
      <c r="A621" s="13"/>
      <c r="B621" s="241"/>
      <c r="C621" s="242"/>
      <c r="D621" s="243" t="s">
        <v>203</v>
      </c>
      <c r="E621" s="244" t="s">
        <v>1</v>
      </c>
      <c r="F621" s="245" t="s">
        <v>204</v>
      </c>
      <c r="G621" s="242"/>
      <c r="H621" s="244" t="s">
        <v>1</v>
      </c>
      <c r="I621" s="246"/>
      <c r="J621" s="242"/>
      <c r="K621" s="242"/>
      <c r="L621" s="247"/>
      <c r="M621" s="248"/>
      <c r="N621" s="249"/>
      <c r="O621" s="249"/>
      <c r="P621" s="249"/>
      <c r="Q621" s="249"/>
      <c r="R621" s="249"/>
      <c r="S621" s="249"/>
      <c r="T621" s="250"/>
      <c r="U621" s="13"/>
      <c r="V621" s="13"/>
      <c r="W621" s="13"/>
      <c r="X621" s="13"/>
      <c r="Y621" s="13"/>
      <c r="Z621" s="13"/>
      <c r="AA621" s="13"/>
      <c r="AB621" s="13"/>
      <c r="AC621" s="13"/>
      <c r="AD621" s="13"/>
      <c r="AE621" s="13"/>
      <c r="AT621" s="251" t="s">
        <v>203</v>
      </c>
      <c r="AU621" s="251" t="s">
        <v>84</v>
      </c>
      <c r="AV621" s="13" t="s">
        <v>82</v>
      </c>
      <c r="AW621" s="13" t="s">
        <v>32</v>
      </c>
      <c r="AX621" s="13" t="s">
        <v>75</v>
      </c>
      <c r="AY621" s="251" t="s">
        <v>194</v>
      </c>
    </row>
    <row r="622" s="14" customFormat="1">
      <c r="A622" s="14"/>
      <c r="B622" s="252"/>
      <c r="C622" s="253"/>
      <c r="D622" s="243" t="s">
        <v>203</v>
      </c>
      <c r="E622" s="254" t="s">
        <v>1</v>
      </c>
      <c r="F622" s="255" t="s">
        <v>796</v>
      </c>
      <c r="G622" s="253"/>
      <c r="H622" s="256">
        <v>24.440000000000001</v>
      </c>
      <c r="I622" s="257"/>
      <c r="J622" s="253"/>
      <c r="K622" s="253"/>
      <c r="L622" s="258"/>
      <c r="M622" s="259"/>
      <c r="N622" s="260"/>
      <c r="O622" s="260"/>
      <c r="P622" s="260"/>
      <c r="Q622" s="260"/>
      <c r="R622" s="260"/>
      <c r="S622" s="260"/>
      <c r="T622" s="261"/>
      <c r="U622" s="14"/>
      <c r="V622" s="14"/>
      <c r="W622" s="14"/>
      <c r="X622" s="14"/>
      <c r="Y622" s="14"/>
      <c r="Z622" s="14"/>
      <c r="AA622" s="14"/>
      <c r="AB622" s="14"/>
      <c r="AC622" s="14"/>
      <c r="AD622" s="14"/>
      <c r="AE622" s="14"/>
      <c r="AT622" s="262" t="s">
        <v>203</v>
      </c>
      <c r="AU622" s="262" t="s">
        <v>84</v>
      </c>
      <c r="AV622" s="14" t="s">
        <v>84</v>
      </c>
      <c r="AW622" s="14" t="s">
        <v>32</v>
      </c>
      <c r="AX622" s="14" t="s">
        <v>75</v>
      </c>
      <c r="AY622" s="262" t="s">
        <v>194</v>
      </c>
    </row>
    <row r="623" s="14" customFormat="1">
      <c r="A623" s="14"/>
      <c r="B623" s="252"/>
      <c r="C623" s="253"/>
      <c r="D623" s="243" t="s">
        <v>203</v>
      </c>
      <c r="E623" s="254" t="s">
        <v>1</v>
      </c>
      <c r="F623" s="255" t="s">
        <v>797</v>
      </c>
      <c r="G623" s="253"/>
      <c r="H623" s="256">
        <v>20.25</v>
      </c>
      <c r="I623" s="257"/>
      <c r="J623" s="253"/>
      <c r="K623" s="253"/>
      <c r="L623" s="258"/>
      <c r="M623" s="259"/>
      <c r="N623" s="260"/>
      <c r="O623" s="260"/>
      <c r="P623" s="260"/>
      <c r="Q623" s="260"/>
      <c r="R623" s="260"/>
      <c r="S623" s="260"/>
      <c r="T623" s="261"/>
      <c r="U623" s="14"/>
      <c r="V623" s="14"/>
      <c r="W623" s="14"/>
      <c r="X623" s="14"/>
      <c r="Y623" s="14"/>
      <c r="Z623" s="14"/>
      <c r="AA623" s="14"/>
      <c r="AB623" s="14"/>
      <c r="AC623" s="14"/>
      <c r="AD623" s="14"/>
      <c r="AE623" s="14"/>
      <c r="AT623" s="262" t="s">
        <v>203</v>
      </c>
      <c r="AU623" s="262" t="s">
        <v>84</v>
      </c>
      <c r="AV623" s="14" t="s">
        <v>84</v>
      </c>
      <c r="AW623" s="14" t="s">
        <v>32</v>
      </c>
      <c r="AX623" s="14" t="s">
        <v>75</v>
      </c>
      <c r="AY623" s="262" t="s">
        <v>194</v>
      </c>
    </row>
    <row r="624" s="14" customFormat="1">
      <c r="A624" s="14"/>
      <c r="B624" s="252"/>
      <c r="C624" s="253"/>
      <c r="D624" s="243" t="s">
        <v>203</v>
      </c>
      <c r="E624" s="254" t="s">
        <v>1</v>
      </c>
      <c r="F624" s="255" t="s">
        <v>798</v>
      </c>
      <c r="G624" s="253"/>
      <c r="H624" s="256">
        <v>14.5</v>
      </c>
      <c r="I624" s="257"/>
      <c r="J624" s="253"/>
      <c r="K624" s="253"/>
      <c r="L624" s="258"/>
      <c r="M624" s="259"/>
      <c r="N624" s="260"/>
      <c r="O624" s="260"/>
      <c r="P624" s="260"/>
      <c r="Q624" s="260"/>
      <c r="R624" s="260"/>
      <c r="S624" s="260"/>
      <c r="T624" s="261"/>
      <c r="U624" s="14"/>
      <c r="V624" s="14"/>
      <c r="W624" s="14"/>
      <c r="X624" s="14"/>
      <c r="Y624" s="14"/>
      <c r="Z624" s="14"/>
      <c r="AA624" s="14"/>
      <c r="AB624" s="14"/>
      <c r="AC624" s="14"/>
      <c r="AD624" s="14"/>
      <c r="AE624" s="14"/>
      <c r="AT624" s="262" t="s">
        <v>203</v>
      </c>
      <c r="AU624" s="262" t="s">
        <v>84</v>
      </c>
      <c r="AV624" s="14" t="s">
        <v>84</v>
      </c>
      <c r="AW624" s="14" t="s">
        <v>32</v>
      </c>
      <c r="AX624" s="14" t="s">
        <v>75</v>
      </c>
      <c r="AY624" s="262" t="s">
        <v>194</v>
      </c>
    </row>
    <row r="625" s="14" customFormat="1">
      <c r="A625" s="14"/>
      <c r="B625" s="252"/>
      <c r="C625" s="253"/>
      <c r="D625" s="243" t="s">
        <v>203</v>
      </c>
      <c r="E625" s="254" t="s">
        <v>1</v>
      </c>
      <c r="F625" s="255" t="s">
        <v>799</v>
      </c>
      <c r="G625" s="253"/>
      <c r="H625" s="256">
        <v>8.9749999999999996</v>
      </c>
      <c r="I625" s="257"/>
      <c r="J625" s="253"/>
      <c r="K625" s="253"/>
      <c r="L625" s="258"/>
      <c r="M625" s="259"/>
      <c r="N625" s="260"/>
      <c r="O625" s="260"/>
      <c r="P625" s="260"/>
      <c r="Q625" s="260"/>
      <c r="R625" s="260"/>
      <c r="S625" s="260"/>
      <c r="T625" s="261"/>
      <c r="U625" s="14"/>
      <c r="V625" s="14"/>
      <c r="W625" s="14"/>
      <c r="X625" s="14"/>
      <c r="Y625" s="14"/>
      <c r="Z625" s="14"/>
      <c r="AA625" s="14"/>
      <c r="AB625" s="14"/>
      <c r="AC625" s="14"/>
      <c r="AD625" s="14"/>
      <c r="AE625" s="14"/>
      <c r="AT625" s="262" t="s">
        <v>203</v>
      </c>
      <c r="AU625" s="262" t="s">
        <v>84</v>
      </c>
      <c r="AV625" s="14" t="s">
        <v>84</v>
      </c>
      <c r="AW625" s="14" t="s">
        <v>32</v>
      </c>
      <c r="AX625" s="14" t="s">
        <v>75</v>
      </c>
      <c r="AY625" s="262" t="s">
        <v>194</v>
      </c>
    </row>
    <row r="626" s="14" customFormat="1">
      <c r="A626" s="14"/>
      <c r="B626" s="252"/>
      <c r="C626" s="253"/>
      <c r="D626" s="243" t="s">
        <v>203</v>
      </c>
      <c r="E626" s="254" t="s">
        <v>1</v>
      </c>
      <c r="F626" s="255" t="s">
        <v>474</v>
      </c>
      <c r="G626" s="253"/>
      <c r="H626" s="256">
        <v>5.7199999999999998</v>
      </c>
      <c r="I626" s="257"/>
      <c r="J626" s="253"/>
      <c r="K626" s="253"/>
      <c r="L626" s="258"/>
      <c r="M626" s="259"/>
      <c r="N626" s="260"/>
      <c r="O626" s="260"/>
      <c r="P626" s="260"/>
      <c r="Q626" s="260"/>
      <c r="R626" s="260"/>
      <c r="S626" s="260"/>
      <c r="T626" s="261"/>
      <c r="U626" s="14"/>
      <c r="V626" s="14"/>
      <c r="W626" s="14"/>
      <c r="X626" s="14"/>
      <c r="Y626" s="14"/>
      <c r="Z626" s="14"/>
      <c r="AA626" s="14"/>
      <c r="AB626" s="14"/>
      <c r="AC626" s="14"/>
      <c r="AD626" s="14"/>
      <c r="AE626" s="14"/>
      <c r="AT626" s="262" t="s">
        <v>203</v>
      </c>
      <c r="AU626" s="262" t="s">
        <v>84</v>
      </c>
      <c r="AV626" s="14" t="s">
        <v>84</v>
      </c>
      <c r="AW626" s="14" t="s">
        <v>32</v>
      </c>
      <c r="AX626" s="14" t="s">
        <v>75</v>
      </c>
      <c r="AY626" s="262" t="s">
        <v>194</v>
      </c>
    </row>
    <row r="627" s="16" customFormat="1">
      <c r="A627" s="16"/>
      <c r="B627" s="274"/>
      <c r="C627" s="275"/>
      <c r="D627" s="243" t="s">
        <v>203</v>
      </c>
      <c r="E627" s="276" t="s">
        <v>143</v>
      </c>
      <c r="F627" s="277" t="s">
        <v>214</v>
      </c>
      <c r="G627" s="275"/>
      <c r="H627" s="278">
        <v>73.885000000000005</v>
      </c>
      <c r="I627" s="279"/>
      <c r="J627" s="275"/>
      <c r="K627" s="275"/>
      <c r="L627" s="280"/>
      <c r="M627" s="281"/>
      <c r="N627" s="282"/>
      <c r="O627" s="282"/>
      <c r="P627" s="282"/>
      <c r="Q627" s="282"/>
      <c r="R627" s="282"/>
      <c r="S627" s="282"/>
      <c r="T627" s="283"/>
      <c r="U627" s="16"/>
      <c r="V627" s="16"/>
      <c r="W627" s="16"/>
      <c r="X627" s="16"/>
      <c r="Y627" s="16"/>
      <c r="Z627" s="16"/>
      <c r="AA627" s="16"/>
      <c r="AB627" s="16"/>
      <c r="AC627" s="16"/>
      <c r="AD627" s="16"/>
      <c r="AE627" s="16"/>
      <c r="AT627" s="284" t="s">
        <v>203</v>
      </c>
      <c r="AU627" s="284" t="s">
        <v>84</v>
      </c>
      <c r="AV627" s="16" t="s">
        <v>201</v>
      </c>
      <c r="AW627" s="16" t="s">
        <v>32</v>
      </c>
      <c r="AX627" s="16" t="s">
        <v>82</v>
      </c>
      <c r="AY627" s="284" t="s">
        <v>194</v>
      </c>
    </row>
    <row r="628" s="2" customFormat="1" ht="24.15" customHeight="1">
      <c r="A628" s="39"/>
      <c r="B628" s="40"/>
      <c r="C628" s="228" t="s">
        <v>800</v>
      </c>
      <c r="D628" s="228" t="s">
        <v>196</v>
      </c>
      <c r="E628" s="229" t="s">
        <v>801</v>
      </c>
      <c r="F628" s="230" t="s">
        <v>802</v>
      </c>
      <c r="G628" s="231" t="s">
        <v>252</v>
      </c>
      <c r="H628" s="232">
        <v>223.47499999999999</v>
      </c>
      <c r="I628" s="233"/>
      <c r="J628" s="234">
        <f>ROUND(I628*H628,2)</f>
        <v>0</v>
      </c>
      <c r="K628" s="230" t="s">
        <v>200</v>
      </c>
      <c r="L628" s="45"/>
      <c r="M628" s="235" t="s">
        <v>1</v>
      </c>
      <c r="N628" s="236" t="s">
        <v>40</v>
      </c>
      <c r="O628" s="92"/>
      <c r="P628" s="237">
        <f>O628*H628</f>
        <v>0</v>
      </c>
      <c r="Q628" s="237">
        <v>0</v>
      </c>
      <c r="R628" s="237">
        <f>Q628*H628</f>
        <v>0</v>
      </c>
      <c r="S628" s="237">
        <v>0.01721</v>
      </c>
      <c r="T628" s="238">
        <f>S628*H628</f>
        <v>3.8460047499999996</v>
      </c>
      <c r="U628" s="39"/>
      <c r="V628" s="39"/>
      <c r="W628" s="39"/>
      <c r="X628" s="39"/>
      <c r="Y628" s="39"/>
      <c r="Z628" s="39"/>
      <c r="AA628" s="39"/>
      <c r="AB628" s="39"/>
      <c r="AC628" s="39"/>
      <c r="AD628" s="39"/>
      <c r="AE628" s="39"/>
      <c r="AR628" s="239" t="s">
        <v>282</v>
      </c>
      <c r="AT628" s="239" t="s">
        <v>196</v>
      </c>
      <c r="AU628" s="239" t="s">
        <v>84</v>
      </c>
      <c r="AY628" s="18" t="s">
        <v>194</v>
      </c>
      <c r="BE628" s="240">
        <f>IF(N628="základní",J628,0)</f>
        <v>0</v>
      </c>
      <c r="BF628" s="240">
        <f>IF(N628="snížená",J628,0)</f>
        <v>0</v>
      </c>
      <c r="BG628" s="240">
        <f>IF(N628="zákl. přenesená",J628,0)</f>
        <v>0</v>
      </c>
      <c r="BH628" s="240">
        <f>IF(N628="sníž. přenesená",J628,0)</f>
        <v>0</v>
      </c>
      <c r="BI628" s="240">
        <f>IF(N628="nulová",J628,0)</f>
        <v>0</v>
      </c>
      <c r="BJ628" s="18" t="s">
        <v>82</v>
      </c>
      <c r="BK628" s="240">
        <f>ROUND(I628*H628,2)</f>
        <v>0</v>
      </c>
      <c r="BL628" s="18" t="s">
        <v>282</v>
      </c>
      <c r="BM628" s="239" t="s">
        <v>803</v>
      </c>
    </row>
    <row r="629" s="13" customFormat="1">
      <c r="A629" s="13"/>
      <c r="B629" s="241"/>
      <c r="C629" s="242"/>
      <c r="D629" s="243" t="s">
        <v>203</v>
      </c>
      <c r="E629" s="244" t="s">
        <v>1</v>
      </c>
      <c r="F629" s="245" t="s">
        <v>204</v>
      </c>
      <c r="G629" s="242"/>
      <c r="H629" s="244" t="s">
        <v>1</v>
      </c>
      <c r="I629" s="246"/>
      <c r="J629" s="242"/>
      <c r="K629" s="242"/>
      <c r="L629" s="247"/>
      <c r="M629" s="248"/>
      <c r="N629" s="249"/>
      <c r="O629" s="249"/>
      <c r="P629" s="249"/>
      <c r="Q629" s="249"/>
      <c r="R629" s="249"/>
      <c r="S629" s="249"/>
      <c r="T629" s="250"/>
      <c r="U629" s="13"/>
      <c r="V629" s="13"/>
      <c r="W629" s="13"/>
      <c r="X629" s="13"/>
      <c r="Y629" s="13"/>
      <c r="Z629" s="13"/>
      <c r="AA629" s="13"/>
      <c r="AB629" s="13"/>
      <c r="AC629" s="13"/>
      <c r="AD629" s="13"/>
      <c r="AE629" s="13"/>
      <c r="AT629" s="251" t="s">
        <v>203</v>
      </c>
      <c r="AU629" s="251" t="s">
        <v>84</v>
      </c>
      <c r="AV629" s="13" t="s">
        <v>82</v>
      </c>
      <c r="AW629" s="13" t="s">
        <v>32</v>
      </c>
      <c r="AX629" s="13" t="s">
        <v>75</v>
      </c>
      <c r="AY629" s="251" t="s">
        <v>194</v>
      </c>
    </row>
    <row r="630" s="14" customFormat="1">
      <c r="A630" s="14"/>
      <c r="B630" s="252"/>
      <c r="C630" s="253"/>
      <c r="D630" s="243" t="s">
        <v>203</v>
      </c>
      <c r="E630" s="254" t="s">
        <v>1</v>
      </c>
      <c r="F630" s="255" t="s">
        <v>804</v>
      </c>
      <c r="G630" s="253"/>
      <c r="H630" s="256">
        <v>42.350000000000001</v>
      </c>
      <c r="I630" s="257"/>
      <c r="J630" s="253"/>
      <c r="K630" s="253"/>
      <c r="L630" s="258"/>
      <c r="M630" s="259"/>
      <c r="N630" s="260"/>
      <c r="O630" s="260"/>
      <c r="P630" s="260"/>
      <c r="Q630" s="260"/>
      <c r="R630" s="260"/>
      <c r="S630" s="260"/>
      <c r="T630" s="261"/>
      <c r="U630" s="14"/>
      <c r="V630" s="14"/>
      <c r="W630" s="14"/>
      <c r="X630" s="14"/>
      <c r="Y630" s="14"/>
      <c r="Z630" s="14"/>
      <c r="AA630" s="14"/>
      <c r="AB630" s="14"/>
      <c r="AC630" s="14"/>
      <c r="AD630" s="14"/>
      <c r="AE630" s="14"/>
      <c r="AT630" s="262" t="s">
        <v>203</v>
      </c>
      <c r="AU630" s="262" t="s">
        <v>84</v>
      </c>
      <c r="AV630" s="14" t="s">
        <v>84</v>
      </c>
      <c r="AW630" s="14" t="s">
        <v>32</v>
      </c>
      <c r="AX630" s="14" t="s">
        <v>75</v>
      </c>
      <c r="AY630" s="262" t="s">
        <v>194</v>
      </c>
    </row>
    <row r="631" s="14" customFormat="1">
      <c r="A631" s="14"/>
      <c r="B631" s="252"/>
      <c r="C631" s="253"/>
      <c r="D631" s="243" t="s">
        <v>203</v>
      </c>
      <c r="E631" s="254" t="s">
        <v>1</v>
      </c>
      <c r="F631" s="255" t="s">
        <v>805</v>
      </c>
      <c r="G631" s="253"/>
      <c r="H631" s="256">
        <v>134.41999999999999</v>
      </c>
      <c r="I631" s="257"/>
      <c r="J631" s="253"/>
      <c r="K631" s="253"/>
      <c r="L631" s="258"/>
      <c r="M631" s="259"/>
      <c r="N631" s="260"/>
      <c r="O631" s="260"/>
      <c r="P631" s="260"/>
      <c r="Q631" s="260"/>
      <c r="R631" s="260"/>
      <c r="S631" s="260"/>
      <c r="T631" s="261"/>
      <c r="U631" s="14"/>
      <c r="V631" s="14"/>
      <c r="W631" s="14"/>
      <c r="X631" s="14"/>
      <c r="Y631" s="14"/>
      <c r="Z631" s="14"/>
      <c r="AA631" s="14"/>
      <c r="AB631" s="14"/>
      <c r="AC631" s="14"/>
      <c r="AD631" s="14"/>
      <c r="AE631" s="14"/>
      <c r="AT631" s="262" t="s">
        <v>203</v>
      </c>
      <c r="AU631" s="262" t="s">
        <v>84</v>
      </c>
      <c r="AV631" s="14" t="s">
        <v>84</v>
      </c>
      <c r="AW631" s="14" t="s">
        <v>32</v>
      </c>
      <c r="AX631" s="14" t="s">
        <v>75</v>
      </c>
      <c r="AY631" s="262" t="s">
        <v>194</v>
      </c>
    </row>
    <row r="632" s="14" customFormat="1">
      <c r="A632" s="14"/>
      <c r="B632" s="252"/>
      <c r="C632" s="253"/>
      <c r="D632" s="243" t="s">
        <v>203</v>
      </c>
      <c r="E632" s="254" t="s">
        <v>1</v>
      </c>
      <c r="F632" s="255" t="s">
        <v>798</v>
      </c>
      <c r="G632" s="253"/>
      <c r="H632" s="256">
        <v>14.5</v>
      </c>
      <c r="I632" s="257"/>
      <c r="J632" s="253"/>
      <c r="K632" s="253"/>
      <c r="L632" s="258"/>
      <c r="M632" s="259"/>
      <c r="N632" s="260"/>
      <c r="O632" s="260"/>
      <c r="P632" s="260"/>
      <c r="Q632" s="260"/>
      <c r="R632" s="260"/>
      <c r="S632" s="260"/>
      <c r="T632" s="261"/>
      <c r="U632" s="14"/>
      <c r="V632" s="14"/>
      <c r="W632" s="14"/>
      <c r="X632" s="14"/>
      <c r="Y632" s="14"/>
      <c r="Z632" s="14"/>
      <c r="AA632" s="14"/>
      <c r="AB632" s="14"/>
      <c r="AC632" s="14"/>
      <c r="AD632" s="14"/>
      <c r="AE632" s="14"/>
      <c r="AT632" s="262" t="s">
        <v>203</v>
      </c>
      <c r="AU632" s="262" t="s">
        <v>84</v>
      </c>
      <c r="AV632" s="14" t="s">
        <v>84</v>
      </c>
      <c r="AW632" s="14" t="s">
        <v>32</v>
      </c>
      <c r="AX632" s="14" t="s">
        <v>75</v>
      </c>
      <c r="AY632" s="262" t="s">
        <v>194</v>
      </c>
    </row>
    <row r="633" s="14" customFormat="1">
      <c r="A633" s="14"/>
      <c r="B633" s="252"/>
      <c r="C633" s="253"/>
      <c r="D633" s="243" t="s">
        <v>203</v>
      </c>
      <c r="E633" s="254" t="s">
        <v>1</v>
      </c>
      <c r="F633" s="255" t="s">
        <v>799</v>
      </c>
      <c r="G633" s="253"/>
      <c r="H633" s="256">
        <v>8.9749999999999996</v>
      </c>
      <c r="I633" s="257"/>
      <c r="J633" s="253"/>
      <c r="K633" s="253"/>
      <c r="L633" s="258"/>
      <c r="M633" s="259"/>
      <c r="N633" s="260"/>
      <c r="O633" s="260"/>
      <c r="P633" s="260"/>
      <c r="Q633" s="260"/>
      <c r="R633" s="260"/>
      <c r="S633" s="260"/>
      <c r="T633" s="261"/>
      <c r="U633" s="14"/>
      <c r="V633" s="14"/>
      <c r="W633" s="14"/>
      <c r="X633" s="14"/>
      <c r="Y633" s="14"/>
      <c r="Z633" s="14"/>
      <c r="AA633" s="14"/>
      <c r="AB633" s="14"/>
      <c r="AC633" s="14"/>
      <c r="AD633" s="14"/>
      <c r="AE633" s="14"/>
      <c r="AT633" s="262" t="s">
        <v>203</v>
      </c>
      <c r="AU633" s="262" t="s">
        <v>84</v>
      </c>
      <c r="AV633" s="14" t="s">
        <v>84</v>
      </c>
      <c r="AW633" s="14" t="s">
        <v>32</v>
      </c>
      <c r="AX633" s="14" t="s">
        <v>75</v>
      </c>
      <c r="AY633" s="262" t="s">
        <v>194</v>
      </c>
    </row>
    <row r="634" s="14" customFormat="1">
      <c r="A634" s="14"/>
      <c r="B634" s="252"/>
      <c r="C634" s="253"/>
      <c r="D634" s="243" t="s">
        <v>203</v>
      </c>
      <c r="E634" s="254" t="s">
        <v>1</v>
      </c>
      <c r="F634" s="255" t="s">
        <v>806</v>
      </c>
      <c r="G634" s="253"/>
      <c r="H634" s="256">
        <v>23.23</v>
      </c>
      <c r="I634" s="257"/>
      <c r="J634" s="253"/>
      <c r="K634" s="253"/>
      <c r="L634" s="258"/>
      <c r="M634" s="259"/>
      <c r="N634" s="260"/>
      <c r="O634" s="260"/>
      <c r="P634" s="260"/>
      <c r="Q634" s="260"/>
      <c r="R634" s="260"/>
      <c r="S634" s="260"/>
      <c r="T634" s="261"/>
      <c r="U634" s="14"/>
      <c r="V634" s="14"/>
      <c r="W634" s="14"/>
      <c r="X634" s="14"/>
      <c r="Y634" s="14"/>
      <c r="Z634" s="14"/>
      <c r="AA634" s="14"/>
      <c r="AB634" s="14"/>
      <c r="AC634" s="14"/>
      <c r="AD634" s="14"/>
      <c r="AE634" s="14"/>
      <c r="AT634" s="262" t="s">
        <v>203</v>
      </c>
      <c r="AU634" s="262" t="s">
        <v>84</v>
      </c>
      <c r="AV634" s="14" t="s">
        <v>84</v>
      </c>
      <c r="AW634" s="14" t="s">
        <v>32</v>
      </c>
      <c r="AX634" s="14" t="s">
        <v>75</v>
      </c>
      <c r="AY634" s="262" t="s">
        <v>194</v>
      </c>
    </row>
    <row r="635" s="16" customFormat="1">
      <c r="A635" s="16"/>
      <c r="B635" s="274"/>
      <c r="C635" s="275"/>
      <c r="D635" s="243" t="s">
        <v>203</v>
      </c>
      <c r="E635" s="276" t="s">
        <v>1</v>
      </c>
      <c r="F635" s="277" t="s">
        <v>214</v>
      </c>
      <c r="G635" s="275"/>
      <c r="H635" s="278">
        <v>223.47499999999999</v>
      </c>
      <c r="I635" s="279"/>
      <c r="J635" s="275"/>
      <c r="K635" s="275"/>
      <c r="L635" s="280"/>
      <c r="M635" s="281"/>
      <c r="N635" s="282"/>
      <c r="O635" s="282"/>
      <c r="P635" s="282"/>
      <c r="Q635" s="282"/>
      <c r="R635" s="282"/>
      <c r="S635" s="282"/>
      <c r="T635" s="283"/>
      <c r="U635" s="16"/>
      <c r="V635" s="16"/>
      <c r="W635" s="16"/>
      <c r="X635" s="16"/>
      <c r="Y635" s="16"/>
      <c r="Z635" s="16"/>
      <c r="AA635" s="16"/>
      <c r="AB635" s="16"/>
      <c r="AC635" s="16"/>
      <c r="AD635" s="16"/>
      <c r="AE635" s="16"/>
      <c r="AT635" s="284" t="s">
        <v>203</v>
      </c>
      <c r="AU635" s="284" t="s">
        <v>84</v>
      </c>
      <c r="AV635" s="16" t="s">
        <v>201</v>
      </c>
      <c r="AW635" s="16" t="s">
        <v>32</v>
      </c>
      <c r="AX635" s="16" t="s">
        <v>82</v>
      </c>
      <c r="AY635" s="284" t="s">
        <v>194</v>
      </c>
    </row>
    <row r="636" s="2" customFormat="1" ht="24.15" customHeight="1">
      <c r="A636" s="39"/>
      <c r="B636" s="40"/>
      <c r="C636" s="228" t="s">
        <v>807</v>
      </c>
      <c r="D636" s="228" t="s">
        <v>196</v>
      </c>
      <c r="E636" s="229" t="s">
        <v>808</v>
      </c>
      <c r="F636" s="230" t="s">
        <v>809</v>
      </c>
      <c r="G636" s="231" t="s">
        <v>691</v>
      </c>
      <c r="H636" s="299"/>
      <c r="I636" s="233"/>
      <c r="J636" s="234">
        <f>ROUND(I636*H636,2)</f>
        <v>0</v>
      </c>
      <c r="K636" s="230" t="s">
        <v>200</v>
      </c>
      <c r="L636" s="45"/>
      <c r="M636" s="235" t="s">
        <v>1</v>
      </c>
      <c r="N636" s="236" t="s">
        <v>40</v>
      </c>
      <c r="O636" s="92"/>
      <c r="P636" s="237">
        <f>O636*H636</f>
        <v>0</v>
      </c>
      <c r="Q636" s="237">
        <v>0</v>
      </c>
      <c r="R636" s="237">
        <f>Q636*H636</f>
        <v>0</v>
      </c>
      <c r="S636" s="237">
        <v>0</v>
      </c>
      <c r="T636" s="238">
        <f>S636*H636</f>
        <v>0</v>
      </c>
      <c r="U636" s="39"/>
      <c r="V636" s="39"/>
      <c r="W636" s="39"/>
      <c r="X636" s="39"/>
      <c r="Y636" s="39"/>
      <c r="Z636" s="39"/>
      <c r="AA636" s="39"/>
      <c r="AB636" s="39"/>
      <c r="AC636" s="39"/>
      <c r="AD636" s="39"/>
      <c r="AE636" s="39"/>
      <c r="AR636" s="239" t="s">
        <v>282</v>
      </c>
      <c r="AT636" s="239" t="s">
        <v>196</v>
      </c>
      <c r="AU636" s="239" t="s">
        <v>84</v>
      </c>
      <c r="AY636" s="18" t="s">
        <v>194</v>
      </c>
      <c r="BE636" s="240">
        <f>IF(N636="základní",J636,0)</f>
        <v>0</v>
      </c>
      <c r="BF636" s="240">
        <f>IF(N636="snížená",J636,0)</f>
        <v>0</v>
      </c>
      <c r="BG636" s="240">
        <f>IF(N636="zákl. přenesená",J636,0)</f>
        <v>0</v>
      </c>
      <c r="BH636" s="240">
        <f>IF(N636="sníž. přenesená",J636,0)</f>
        <v>0</v>
      </c>
      <c r="BI636" s="240">
        <f>IF(N636="nulová",J636,0)</f>
        <v>0</v>
      </c>
      <c r="BJ636" s="18" t="s">
        <v>82</v>
      </c>
      <c r="BK636" s="240">
        <f>ROUND(I636*H636,2)</f>
        <v>0</v>
      </c>
      <c r="BL636" s="18" t="s">
        <v>282</v>
      </c>
      <c r="BM636" s="239" t="s">
        <v>810</v>
      </c>
    </row>
    <row r="637" s="12" customFormat="1" ht="22.8" customHeight="1">
      <c r="A637" s="12"/>
      <c r="B637" s="212"/>
      <c r="C637" s="213"/>
      <c r="D637" s="214" t="s">
        <v>74</v>
      </c>
      <c r="E637" s="226" t="s">
        <v>811</v>
      </c>
      <c r="F637" s="226" t="s">
        <v>812</v>
      </c>
      <c r="G637" s="213"/>
      <c r="H637" s="213"/>
      <c r="I637" s="216"/>
      <c r="J637" s="227">
        <f>BK637</f>
        <v>0</v>
      </c>
      <c r="K637" s="213"/>
      <c r="L637" s="218"/>
      <c r="M637" s="219"/>
      <c r="N637" s="220"/>
      <c r="O637" s="220"/>
      <c r="P637" s="221">
        <f>P638</f>
        <v>0</v>
      </c>
      <c r="Q637" s="220"/>
      <c r="R637" s="221">
        <f>R638</f>
        <v>0</v>
      </c>
      <c r="S637" s="220"/>
      <c r="T637" s="222">
        <f>T638</f>
        <v>0</v>
      </c>
      <c r="U637" s="12"/>
      <c r="V637" s="12"/>
      <c r="W637" s="12"/>
      <c r="X637" s="12"/>
      <c r="Y637" s="12"/>
      <c r="Z637" s="12"/>
      <c r="AA637" s="12"/>
      <c r="AB637" s="12"/>
      <c r="AC637" s="12"/>
      <c r="AD637" s="12"/>
      <c r="AE637" s="12"/>
      <c r="AR637" s="223" t="s">
        <v>84</v>
      </c>
      <c r="AT637" s="224" t="s">
        <v>74</v>
      </c>
      <c r="AU637" s="224" t="s">
        <v>82</v>
      </c>
      <c r="AY637" s="223" t="s">
        <v>194</v>
      </c>
      <c r="BK637" s="225">
        <f>BK638</f>
        <v>0</v>
      </c>
    </row>
    <row r="638" s="2" customFormat="1" ht="24.15" customHeight="1">
      <c r="A638" s="39"/>
      <c r="B638" s="40"/>
      <c r="C638" s="228" t="s">
        <v>813</v>
      </c>
      <c r="D638" s="228" t="s">
        <v>196</v>
      </c>
      <c r="E638" s="229" t="s">
        <v>814</v>
      </c>
      <c r="F638" s="230" t="s">
        <v>815</v>
      </c>
      <c r="G638" s="231" t="s">
        <v>295</v>
      </c>
      <c r="H638" s="232">
        <v>1</v>
      </c>
      <c r="I638" s="233"/>
      <c r="J638" s="234">
        <f>ROUND(I638*H638,2)</f>
        <v>0</v>
      </c>
      <c r="K638" s="230" t="s">
        <v>296</v>
      </c>
      <c r="L638" s="45"/>
      <c r="M638" s="235" t="s">
        <v>1</v>
      </c>
      <c r="N638" s="236" t="s">
        <v>40</v>
      </c>
      <c r="O638" s="92"/>
      <c r="P638" s="237">
        <f>O638*H638</f>
        <v>0</v>
      </c>
      <c r="Q638" s="237">
        <v>0</v>
      </c>
      <c r="R638" s="237">
        <f>Q638*H638</f>
        <v>0</v>
      </c>
      <c r="S638" s="237">
        <v>0</v>
      </c>
      <c r="T638" s="238">
        <f>S638*H638</f>
        <v>0</v>
      </c>
      <c r="U638" s="39"/>
      <c r="V638" s="39"/>
      <c r="W638" s="39"/>
      <c r="X638" s="39"/>
      <c r="Y638" s="39"/>
      <c r="Z638" s="39"/>
      <c r="AA638" s="39"/>
      <c r="AB638" s="39"/>
      <c r="AC638" s="39"/>
      <c r="AD638" s="39"/>
      <c r="AE638" s="39"/>
      <c r="AR638" s="239" t="s">
        <v>282</v>
      </c>
      <c r="AT638" s="239" t="s">
        <v>196</v>
      </c>
      <c r="AU638" s="239" t="s">
        <v>84</v>
      </c>
      <c r="AY638" s="18" t="s">
        <v>194</v>
      </c>
      <c r="BE638" s="240">
        <f>IF(N638="základní",J638,0)</f>
        <v>0</v>
      </c>
      <c r="BF638" s="240">
        <f>IF(N638="snížená",J638,0)</f>
        <v>0</v>
      </c>
      <c r="BG638" s="240">
        <f>IF(N638="zákl. přenesená",J638,0)</f>
        <v>0</v>
      </c>
      <c r="BH638" s="240">
        <f>IF(N638="sníž. přenesená",J638,0)</f>
        <v>0</v>
      </c>
      <c r="BI638" s="240">
        <f>IF(N638="nulová",J638,0)</f>
        <v>0</v>
      </c>
      <c r="BJ638" s="18" t="s">
        <v>82</v>
      </c>
      <c r="BK638" s="240">
        <f>ROUND(I638*H638,2)</f>
        <v>0</v>
      </c>
      <c r="BL638" s="18" t="s">
        <v>282</v>
      </c>
      <c r="BM638" s="239" t="s">
        <v>816</v>
      </c>
    </row>
    <row r="639" s="12" customFormat="1" ht="22.8" customHeight="1">
      <c r="A639" s="12"/>
      <c r="B639" s="212"/>
      <c r="C639" s="213"/>
      <c r="D639" s="214" t="s">
        <v>74</v>
      </c>
      <c r="E639" s="226" t="s">
        <v>817</v>
      </c>
      <c r="F639" s="226" t="s">
        <v>818</v>
      </c>
      <c r="G639" s="213"/>
      <c r="H639" s="213"/>
      <c r="I639" s="216"/>
      <c r="J639" s="227">
        <f>BK639</f>
        <v>0</v>
      </c>
      <c r="K639" s="213"/>
      <c r="L639" s="218"/>
      <c r="M639" s="219"/>
      <c r="N639" s="220"/>
      <c r="O639" s="220"/>
      <c r="P639" s="221">
        <f>SUM(P640:P659)</f>
        <v>0</v>
      </c>
      <c r="Q639" s="220"/>
      <c r="R639" s="221">
        <f>SUM(R640:R659)</f>
        <v>0.21554908740000001</v>
      </c>
      <c r="S639" s="220"/>
      <c r="T639" s="222">
        <f>SUM(T640:T659)</f>
        <v>0.0060000000000000001</v>
      </c>
      <c r="U639" s="12"/>
      <c r="V639" s="12"/>
      <c r="W639" s="12"/>
      <c r="X639" s="12"/>
      <c r="Y639" s="12"/>
      <c r="Z639" s="12"/>
      <c r="AA639" s="12"/>
      <c r="AB639" s="12"/>
      <c r="AC639" s="12"/>
      <c r="AD639" s="12"/>
      <c r="AE639" s="12"/>
      <c r="AR639" s="223" t="s">
        <v>84</v>
      </c>
      <c r="AT639" s="224" t="s">
        <v>74</v>
      </c>
      <c r="AU639" s="224" t="s">
        <v>82</v>
      </c>
      <c r="AY639" s="223" t="s">
        <v>194</v>
      </c>
      <c r="BK639" s="225">
        <f>SUM(BK640:BK659)</f>
        <v>0</v>
      </c>
    </row>
    <row r="640" s="2" customFormat="1" ht="24.15" customHeight="1">
      <c r="A640" s="39"/>
      <c r="B640" s="40"/>
      <c r="C640" s="228" t="s">
        <v>819</v>
      </c>
      <c r="D640" s="228" t="s">
        <v>196</v>
      </c>
      <c r="E640" s="229" t="s">
        <v>820</v>
      </c>
      <c r="F640" s="230" t="s">
        <v>821</v>
      </c>
      <c r="G640" s="231" t="s">
        <v>259</v>
      </c>
      <c r="H640" s="232">
        <v>1</v>
      </c>
      <c r="I640" s="233"/>
      <c r="J640" s="234">
        <f>ROUND(I640*H640,2)</f>
        <v>0</v>
      </c>
      <c r="K640" s="230" t="s">
        <v>641</v>
      </c>
      <c r="L640" s="45"/>
      <c r="M640" s="235" t="s">
        <v>1</v>
      </c>
      <c r="N640" s="236" t="s">
        <v>40</v>
      </c>
      <c r="O640" s="92"/>
      <c r="P640" s="237">
        <f>O640*H640</f>
        <v>0</v>
      </c>
      <c r="Q640" s="237">
        <v>0</v>
      </c>
      <c r="R640" s="237">
        <f>Q640*H640</f>
        <v>0</v>
      </c>
      <c r="S640" s="237">
        <v>0.0060000000000000001</v>
      </c>
      <c r="T640" s="238">
        <f>S640*H640</f>
        <v>0.0060000000000000001</v>
      </c>
      <c r="U640" s="39"/>
      <c r="V640" s="39"/>
      <c r="W640" s="39"/>
      <c r="X640" s="39"/>
      <c r="Y640" s="39"/>
      <c r="Z640" s="39"/>
      <c r="AA640" s="39"/>
      <c r="AB640" s="39"/>
      <c r="AC640" s="39"/>
      <c r="AD640" s="39"/>
      <c r="AE640" s="39"/>
      <c r="AR640" s="239" t="s">
        <v>282</v>
      </c>
      <c r="AT640" s="239" t="s">
        <v>196</v>
      </c>
      <c r="AU640" s="239" t="s">
        <v>84</v>
      </c>
      <c r="AY640" s="18" t="s">
        <v>194</v>
      </c>
      <c r="BE640" s="240">
        <f>IF(N640="základní",J640,0)</f>
        <v>0</v>
      </c>
      <c r="BF640" s="240">
        <f>IF(N640="snížená",J640,0)</f>
        <v>0</v>
      </c>
      <c r="BG640" s="240">
        <f>IF(N640="zákl. přenesená",J640,0)</f>
        <v>0</v>
      </c>
      <c r="BH640" s="240">
        <f>IF(N640="sníž. přenesená",J640,0)</f>
        <v>0</v>
      </c>
      <c r="BI640" s="240">
        <f>IF(N640="nulová",J640,0)</f>
        <v>0</v>
      </c>
      <c r="BJ640" s="18" t="s">
        <v>82</v>
      </c>
      <c r="BK640" s="240">
        <f>ROUND(I640*H640,2)</f>
        <v>0</v>
      </c>
      <c r="BL640" s="18" t="s">
        <v>282</v>
      </c>
      <c r="BM640" s="239" t="s">
        <v>822</v>
      </c>
    </row>
    <row r="641" s="14" customFormat="1">
      <c r="A641" s="14"/>
      <c r="B641" s="252"/>
      <c r="C641" s="253"/>
      <c r="D641" s="243" t="s">
        <v>203</v>
      </c>
      <c r="E641" s="254" t="s">
        <v>1</v>
      </c>
      <c r="F641" s="255" t="s">
        <v>823</v>
      </c>
      <c r="G641" s="253"/>
      <c r="H641" s="256">
        <v>1</v>
      </c>
      <c r="I641" s="257"/>
      <c r="J641" s="253"/>
      <c r="K641" s="253"/>
      <c r="L641" s="258"/>
      <c r="M641" s="259"/>
      <c r="N641" s="260"/>
      <c r="O641" s="260"/>
      <c r="P641" s="260"/>
      <c r="Q641" s="260"/>
      <c r="R641" s="260"/>
      <c r="S641" s="260"/>
      <c r="T641" s="261"/>
      <c r="U641" s="14"/>
      <c r="V641" s="14"/>
      <c r="W641" s="14"/>
      <c r="X641" s="14"/>
      <c r="Y641" s="14"/>
      <c r="Z641" s="14"/>
      <c r="AA641" s="14"/>
      <c r="AB641" s="14"/>
      <c r="AC641" s="14"/>
      <c r="AD641" s="14"/>
      <c r="AE641" s="14"/>
      <c r="AT641" s="262" t="s">
        <v>203</v>
      </c>
      <c r="AU641" s="262" t="s">
        <v>84</v>
      </c>
      <c r="AV641" s="14" t="s">
        <v>84</v>
      </c>
      <c r="AW641" s="14" t="s">
        <v>32</v>
      </c>
      <c r="AX641" s="14" t="s">
        <v>82</v>
      </c>
      <c r="AY641" s="262" t="s">
        <v>194</v>
      </c>
    </row>
    <row r="642" s="2" customFormat="1" ht="24.15" customHeight="1">
      <c r="A642" s="39"/>
      <c r="B642" s="40"/>
      <c r="C642" s="228" t="s">
        <v>824</v>
      </c>
      <c r="D642" s="228" t="s">
        <v>196</v>
      </c>
      <c r="E642" s="229" t="s">
        <v>825</v>
      </c>
      <c r="F642" s="230" t="s">
        <v>826</v>
      </c>
      <c r="G642" s="231" t="s">
        <v>259</v>
      </c>
      <c r="H642" s="232">
        <v>4</v>
      </c>
      <c r="I642" s="233"/>
      <c r="J642" s="234">
        <f>ROUND(I642*H642,2)</f>
        <v>0</v>
      </c>
      <c r="K642" s="230" t="s">
        <v>200</v>
      </c>
      <c r="L642" s="45"/>
      <c r="M642" s="235" t="s">
        <v>1</v>
      </c>
      <c r="N642" s="236" t="s">
        <v>40</v>
      </c>
      <c r="O642" s="92"/>
      <c r="P642" s="237">
        <f>O642*H642</f>
        <v>0</v>
      </c>
      <c r="Q642" s="237">
        <v>0</v>
      </c>
      <c r="R642" s="237">
        <f>Q642*H642</f>
        <v>0</v>
      </c>
      <c r="S642" s="237">
        <v>0</v>
      </c>
      <c r="T642" s="238">
        <f>S642*H642</f>
        <v>0</v>
      </c>
      <c r="U642" s="39"/>
      <c r="V642" s="39"/>
      <c r="W642" s="39"/>
      <c r="X642" s="39"/>
      <c r="Y642" s="39"/>
      <c r="Z642" s="39"/>
      <c r="AA642" s="39"/>
      <c r="AB642" s="39"/>
      <c r="AC642" s="39"/>
      <c r="AD642" s="39"/>
      <c r="AE642" s="39"/>
      <c r="AR642" s="239" t="s">
        <v>282</v>
      </c>
      <c r="AT642" s="239" t="s">
        <v>196</v>
      </c>
      <c r="AU642" s="239" t="s">
        <v>84</v>
      </c>
      <c r="AY642" s="18" t="s">
        <v>194</v>
      </c>
      <c r="BE642" s="240">
        <f>IF(N642="základní",J642,0)</f>
        <v>0</v>
      </c>
      <c r="BF642" s="240">
        <f>IF(N642="snížená",J642,0)</f>
        <v>0</v>
      </c>
      <c r="BG642" s="240">
        <f>IF(N642="zákl. přenesená",J642,0)</f>
        <v>0</v>
      </c>
      <c r="BH642" s="240">
        <f>IF(N642="sníž. přenesená",J642,0)</f>
        <v>0</v>
      </c>
      <c r="BI642" s="240">
        <f>IF(N642="nulová",J642,0)</f>
        <v>0</v>
      </c>
      <c r="BJ642" s="18" t="s">
        <v>82</v>
      </c>
      <c r="BK642" s="240">
        <f>ROUND(I642*H642,2)</f>
        <v>0</v>
      </c>
      <c r="BL642" s="18" t="s">
        <v>282</v>
      </c>
      <c r="BM642" s="239" t="s">
        <v>827</v>
      </c>
    </row>
    <row r="643" s="14" customFormat="1">
      <c r="A643" s="14"/>
      <c r="B643" s="252"/>
      <c r="C643" s="253"/>
      <c r="D643" s="243" t="s">
        <v>203</v>
      </c>
      <c r="E643" s="254" t="s">
        <v>1</v>
      </c>
      <c r="F643" s="255" t="s">
        <v>828</v>
      </c>
      <c r="G643" s="253"/>
      <c r="H643" s="256">
        <v>4</v>
      </c>
      <c r="I643" s="257"/>
      <c r="J643" s="253"/>
      <c r="K643" s="253"/>
      <c r="L643" s="258"/>
      <c r="M643" s="259"/>
      <c r="N643" s="260"/>
      <c r="O643" s="260"/>
      <c r="P643" s="260"/>
      <c r="Q643" s="260"/>
      <c r="R643" s="260"/>
      <c r="S643" s="260"/>
      <c r="T643" s="261"/>
      <c r="U643" s="14"/>
      <c r="V643" s="14"/>
      <c r="W643" s="14"/>
      <c r="X643" s="14"/>
      <c r="Y643" s="14"/>
      <c r="Z643" s="14"/>
      <c r="AA643" s="14"/>
      <c r="AB643" s="14"/>
      <c r="AC643" s="14"/>
      <c r="AD643" s="14"/>
      <c r="AE643" s="14"/>
      <c r="AT643" s="262" t="s">
        <v>203</v>
      </c>
      <c r="AU643" s="262" t="s">
        <v>84</v>
      </c>
      <c r="AV643" s="14" t="s">
        <v>84</v>
      </c>
      <c r="AW643" s="14" t="s">
        <v>32</v>
      </c>
      <c r="AX643" s="14" t="s">
        <v>82</v>
      </c>
      <c r="AY643" s="262" t="s">
        <v>194</v>
      </c>
    </row>
    <row r="644" s="2" customFormat="1" ht="24.15" customHeight="1">
      <c r="A644" s="39"/>
      <c r="B644" s="40"/>
      <c r="C644" s="285" t="s">
        <v>829</v>
      </c>
      <c r="D644" s="285" t="s">
        <v>244</v>
      </c>
      <c r="E644" s="286" t="s">
        <v>830</v>
      </c>
      <c r="F644" s="287" t="s">
        <v>831</v>
      </c>
      <c r="G644" s="288" t="s">
        <v>259</v>
      </c>
      <c r="H644" s="289">
        <v>4</v>
      </c>
      <c r="I644" s="290"/>
      <c r="J644" s="291">
        <f>ROUND(I644*H644,2)</f>
        <v>0</v>
      </c>
      <c r="K644" s="287" t="s">
        <v>200</v>
      </c>
      <c r="L644" s="292"/>
      <c r="M644" s="293" t="s">
        <v>1</v>
      </c>
      <c r="N644" s="294" t="s">
        <v>40</v>
      </c>
      <c r="O644" s="92"/>
      <c r="P644" s="237">
        <f>O644*H644</f>
        <v>0</v>
      </c>
      <c r="Q644" s="237">
        <v>0.0195</v>
      </c>
      <c r="R644" s="237">
        <f>Q644*H644</f>
        <v>0.078</v>
      </c>
      <c r="S644" s="237">
        <v>0</v>
      </c>
      <c r="T644" s="238">
        <f>S644*H644</f>
        <v>0</v>
      </c>
      <c r="U644" s="39"/>
      <c r="V644" s="39"/>
      <c r="W644" s="39"/>
      <c r="X644" s="39"/>
      <c r="Y644" s="39"/>
      <c r="Z644" s="39"/>
      <c r="AA644" s="39"/>
      <c r="AB644" s="39"/>
      <c r="AC644" s="39"/>
      <c r="AD644" s="39"/>
      <c r="AE644" s="39"/>
      <c r="AR644" s="239" t="s">
        <v>444</v>
      </c>
      <c r="AT644" s="239" t="s">
        <v>244</v>
      </c>
      <c r="AU644" s="239" t="s">
        <v>84</v>
      </c>
      <c r="AY644" s="18" t="s">
        <v>194</v>
      </c>
      <c r="BE644" s="240">
        <f>IF(N644="základní",J644,0)</f>
        <v>0</v>
      </c>
      <c r="BF644" s="240">
        <f>IF(N644="snížená",J644,0)</f>
        <v>0</v>
      </c>
      <c r="BG644" s="240">
        <f>IF(N644="zákl. přenesená",J644,0)</f>
        <v>0</v>
      </c>
      <c r="BH644" s="240">
        <f>IF(N644="sníž. přenesená",J644,0)</f>
        <v>0</v>
      </c>
      <c r="BI644" s="240">
        <f>IF(N644="nulová",J644,0)</f>
        <v>0</v>
      </c>
      <c r="BJ644" s="18" t="s">
        <v>82</v>
      </c>
      <c r="BK644" s="240">
        <f>ROUND(I644*H644,2)</f>
        <v>0</v>
      </c>
      <c r="BL644" s="18" t="s">
        <v>282</v>
      </c>
      <c r="BM644" s="239" t="s">
        <v>832</v>
      </c>
    </row>
    <row r="645" s="2" customFormat="1">
      <c r="A645" s="39"/>
      <c r="B645" s="40"/>
      <c r="C645" s="41"/>
      <c r="D645" s="243" t="s">
        <v>453</v>
      </c>
      <c r="E645" s="41"/>
      <c r="F645" s="295" t="s">
        <v>833</v>
      </c>
      <c r="G645" s="41"/>
      <c r="H645" s="41"/>
      <c r="I645" s="296"/>
      <c r="J645" s="41"/>
      <c r="K645" s="41"/>
      <c r="L645" s="45"/>
      <c r="M645" s="297"/>
      <c r="N645" s="298"/>
      <c r="O645" s="92"/>
      <c r="P645" s="92"/>
      <c r="Q645" s="92"/>
      <c r="R645" s="92"/>
      <c r="S645" s="92"/>
      <c r="T645" s="93"/>
      <c r="U645" s="39"/>
      <c r="V645" s="39"/>
      <c r="W645" s="39"/>
      <c r="X645" s="39"/>
      <c r="Y645" s="39"/>
      <c r="Z645" s="39"/>
      <c r="AA645" s="39"/>
      <c r="AB645" s="39"/>
      <c r="AC645" s="39"/>
      <c r="AD645" s="39"/>
      <c r="AE645" s="39"/>
      <c r="AT645" s="18" t="s">
        <v>453</v>
      </c>
      <c r="AU645" s="18" t="s">
        <v>84</v>
      </c>
    </row>
    <row r="646" s="2" customFormat="1" ht="24.15" customHeight="1">
      <c r="A646" s="39"/>
      <c r="B646" s="40"/>
      <c r="C646" s="228" t="s">
        <v>834</v>
      </c>
      <c r="D646" s="228" t="s">
        <v>196</v>
      </c>
      <c r="E646" s="229" t="s">
        <v>835</v>
      </c>
      <c r="F646" s="230" t="s">
        <v>836</v>
      </c>
      <c r="G646" s="231" t="s">
        <v>259</v>
      </c>
      <c r="H646" s="232">
        <v>3</v>
      </c>
      <c r="I646" s="233"/>
      <c r="J646" s="234">
        <f>ROUND(I646*H646,2)</f>
        <v>0</v>
      </c>
      <c r="K646" s="230" t="s">
        <v>200</v>
      </c>
      <c r="L646" s="45"/>
      <c r="M646" s="235" t="s">
        <v>1</v>
      </c>
      <c r="N646" s="236" t="s">
        <v>40</v>
      </c>
      <c r="O646" s="92"/>
      <c r="P646" s="237">
        <f>O646*H646</f>
        <v>0</v>
      </c>
      <c r="Q646" s="237">
        <v>0</v>
      </c>
      <c r="R646" s="237">
        <f>Q646*H646</f>
        <v>0</v>
      </c>
      <c r="S646" s="237">
        <v>0</v>
      </c>
      <c r="T646" s="238">
        <f>S646*H646</f>
        <v>0</v>
      </c>
      <c r="U646" s="39"/>
      <c r="V646" s="39"/>
      <c r="W646" s="39"/>
      <c r="X646" s="39"/>
      <c r="Y646" s="39"/>
      <c r="Z646" s="39"/>
      <c r="AA646" s="39"/>
      <c r="AB646" s="39"/>
      <c r="AC646" s="39"/>
      <c r="AD646" s="39"/>
      <c r="AE646" s="39"/>
      <c r="AR646" s="239" t="s">
        <v>282</v>
      </c>
      <c r="AT646" s="239" t="s">
        <v>196</v>
      </c>
      <c r="AU646" s="239" t="s">
        <v>84</v>
      </c>
      <c r="AY646" s="18" t="s">
        <v>194</v>
      </c>
      <c r="BE646" s="240">
        <f>IF(N646="základní",J646,0)</f>
        <v>0</v>
      </c>
      <c r="BF646" s="240">
        <f>IF(N646="snížená",J646,0)</f>
        <v>0</v>
      </c>
      <c r="BG646" s="240">
        <f>IF(N646="zákl. přenesená",J646,0)</f>
        <v>0</v>
      </c>
      <c r="BH646" s="240">
        <f>IF(N646="sníž. přenesená",J646,0)</f>
        <v>0</v>
      </c>
      <c r="BI646" s="240">
        <f>IF(N646="nulová",J646,0)</f>
        <v>0</v>
      </c>
      <c r="BJ646" s="18" t="s">
        <v>82</v>
      </c>
      <c r="BK646" s="240">
        <f>ROUND(I646*H646,2)</f>
        <v>0</v>
      </c>
      <c r="BL646" s="18" t="s">
        <v>282</v>
      </c>
      <c r="BM646" s="239" t="s">
        <v>837</v>
      </c>
    </row>
    <row r="647" s="14" customFormat="1">
      <c r="A647" s="14"/>
      <c r="B647" s="252"/>
      <c r="C647" s="253"/>
      <c r="D647" s="243" t="s">
        <v>203</v>
      </c>
      <c r="E647" s="254" t="s">
        <v>1</v>
      </c>
      <c r="F647" s="255" t="s">
        <v>838</v>
      </c>
      <c r="G647" s="253"/>
      <c r="H647" s="256">
        <v>3</v>
      </c>
      <c r="I647" s="257"/>
      <c r="J647" s="253"/>
      <c r="K647" s="253"/>
      <c r="L647" s="258"/>
      <c r="M647" s="259"/>
      <c r="N647" s="260"/>
      <c r="O647" s="260"/>
      <c r="P647" s="260"/>
      <c r="Q647" s="260"/>
      <c r="R647" s="260"/>
      <c r="S647" s="260"/>
      <c r="T647" s="261"/>
      <c r="U647" s="14"/>
      <c r="V647" s="14"/>
      <c r="W647" s="14"/>
      <c r="X647" s="14"/>
      <c r="Y647" s="14"/>
      <c r="Z647" s="14"/>
      <c r="AA647" s="14"/>
      <c r="AB647" s="14"/>
      <c r="AC647" s="14"/>
      <c r="AD647" s="14"/>
      <c r="AE647" s="14"/>
      <c r="AT647" s="262" t="s">
        <v>203</v>
      </c>
      <c r="AU647" s="262" t="s">
        <v>84</v>
      </c>
      <c r="AV647" s="14" t="s">
        <v>84</v>
      </c>
      <c r="AW647" s="14" t="s">
        <v>32</v>
      </c>
      <c r="AX647" s="14" t="s">
        <v>82</v>
      </c>
      <c r="AY647" s="262" t="s">
        <v>194</v>
      </c>
    </row>
    <row r="648" s="2" customFormat="1" ht="24.15" customHeight="1">
      <c r="A648" s="39"/>
      <c r="B648" s="40"/>
      <c r="C648" s="285" t="s">
        <v>839</v>
      </c>
      <c r="D648" s="285" t="s">
        <v>244</v>
      </c>
      <c r="E648" s="286" t="s">
        <v>840</v>
      </c>
      <c r="F648" s="287" t="s">
        <v>841</v>
      </c>
      <c r="G648" s="288" t="s">
        <v>259</v>
      </c>
      <c r="H648" s="289">
        <v>3</v>
      </c>
      <c r="I648" s="290"/>
      <c r="J648" s="291">
        <f>ROUND(I648*H648,2)</f>
        <v>0</v>
      </c>
      <c r="K648" s="287" t="s">
        <v>200</v>
      </c>
      <c r="L648" s="292"/>
      <c r="M648" s="293" t="s">
        <v>1</v>
      </c>
      <c r="N648" s="294" t="s">
        <v>40</v>
      </c>
      <c r="O648" s="92"/>
      <c r="P648" s="237">
        <f>O648*H648</f>
        <v>0</v>
      </c>
      <c r="Q648" s="237">
        <v>0.020500000000000001</v>
      </c>
      <c r="R648" s="237">
        <f>Q648*H648</f>
        <v>0.061499999999999999</v>
      </c>
      <c r="S648" s="237">
        <v>0</v>
      </c>
      <c r="T648" s="238">
        <f>S648*H648</f>
        <v>0</v>
      </c>
      <c r="U648" s="39"/>
      <c r="V648" s="39"/>
      <c r="W648" s="39"/>
      <c r="X648" s="39"/>
      <c r="Y648" s="39"/>
      <c r="Z648" s="39"/>
      <c r="AA648" s="39"/>
      <c r="AB648" s="39"/>
      <c r="AC648" s="39"/>
      <c r="AD648" s="39"/>
      <c r="AE648" s="39"/>
      <c r="AR648" s="239" t="s">
        <v>444</v>
      </c>
      <c r="AT648" s="239" t="s">
        <v>244</v>
      </c>
      <c r="AU648" s="239" t="s">
        <v>84</v>
      </c>
      <c r="AY648" s="18" t="s">
        <v>194</v>
      </c>
      <c r="BE648" s="240">
        <f>IF(N648="základní",J648,0)</f>
        <v>0</v>
      </c>
      <c r="BF648" s="240">
        <f>IF(N648="snížená",J648,0)</f>
        <v>0</v>
      </c>
      <c r="BG648" s="240">
        <f>IF(N648="zákl. přenesená",J648,0)</f>
        <v>0</v>
      </c>
      <c r="BH648" s="240">
        <f>IF(N648="sníž. přenesená",J648,0)</f>
        <v>0</v>
      </c>
      <c r="BI648" s="240">
        <f>IF(N648="nulová",J648,0)</f>
        <v>0</v>
      </c>
      <c r="BJ648" s="18" t="s">
        <v>82</v>
      </c>
      <c r="BK648" s="240">
        <f>ROUND(I648*H648,2)</f>
        <v>0</v>
      </c>
      <c r="BL648" s="18" t="s">
        <v>282</v>
      </c>
      <c r="BM648" s="239" t="s">
        <v>842</v>
      </c>
    </row>
    <row r="649" s="2" customFormat="1">
      <c r="A649" s="39"/>
      <c r="B649" s="40"/>
      <c r="C649" s="41"/>
      <c r="D649" s="243" t="s">
        <v>453</v>
      </c>
      <c r="E649" s="41"/>
      <c r="F649" s="295" t="s">
        <v>833</v>
      </c>
      <c r="G649" s="41"/>
      <c r="H649" s="41"/>
      <c r="I649" s="296"/>
      <c r="J649" s="41"/>
      <c r="K649" s="41"/>
      <c r="L649" s="45"/>
      <c r="M649" s="297"/>
      <c r="N649" s="298"/>
      <c r="O649" s="92"/>
      <c r="P649" s="92"/>
      <c r="Q649" s="92"/>
      <c r="R649" s="92"/>
      <c r="S649" s="92"/>
      <c r="T649" s="93"/>
      <c r="U649" s="39"/>
      <c r="V649" s="39"/>
      <c r="W649" s="39"/>
      <c r="X649" s="39"/>
      <c r="Y649" s="39"/>
      <c r="Z649" s="39"/>
      <c r="AA649" s="39"/>
      <c r="AB649" s="39"/>
      <c r="AC649" s="39"/>
      <c r="AD649" s="39"/>
      <c r="AE649" s="39"/>
      <c r="AT649" s="18" t="s">
        <v>453</v>
      </c>
      <c r="AU649" s="18" t="s">
        <v>84</v>
      </c>
    </row>
    <row r="650" s="2" customFormat="1" ht="37.8" customHeight="1">
      <c r="A650" s="39"/>
      <c r="B650" s="40"/>
      <c r="C650" s="228" t="s">
        <v>843</v>
      </c>
      <c r="D650" s="228" t="s">
        <v>196</v>
      </c>
      <c r="E650" s="229" t="s">
        <v>844</v>
      </c>
      <c r="F650" s="230" t="s">
        <v>845</v>
      </c>
      <c r="G650" s="231" t="s">
        <v>259</v>
      </c>
      <c r="H650" s="232">
        <v>1</v>
      </c>
      <c r="I650" s="233"/>
      <c r="J650" s="234">
        <f>ROUND(I650*H650,2)</f>
        <v>0</v>
      </c>
      <c r="K650" s="230" t="s">
        <v>296</v>
      </c>
      <c r="L650" s="45"/>
      <c r="M650" s="235" t="s">
        <v>1</v>
      </c>
      <c r="N650" s="236" t="s">
        <v>40</v>
      </c>
      <c r="O650" s="92"/>
      <c r="P650" s="237">
        <f>O650*H650</f>
        <v>0</v>
      </c>
      <c r="Q650" s="237">
        <v>0</v>
      </c>
      <c r="R650" s="237">
        <f>Q650*H650</f>
        <v>0</v>
      </c>
      <c r="S650" s="237">
        <v>0</v>
      </c>
      <c r="T650" s="238">
        <f>S650*H650</f>
        <v>0</v>
      </c>
      <c r="U650" s="39"/>
      <c r="V650" s="39"/>
      <c r="W650" s="39"/>
      <c r="X650" s="39"/>
      <c r="Y650" s="39"/>
      <c r="Z650" s="39"/>
      <c r="AA650" s="39"/>
      <c r="AB650" s="39"/>
      <c r="AC650" s="39"/>
      <c r="AD650" s="39"/>
      <c r="AE650" s="39"/>
      <c r="AR650" s="239" t="s">
        <v>282</v>
      </c>
      <c r="AT650" s="239" t="s">
        <v>196</v>
      </c>
      <c r="AU650" s="239" t="s">
        <v>84</v>
      </c>
      <c r="AY650" s="18" t="s">
        <v>194</v>
      </c>
      <c r="BE650" s="240">
        <f>IF(N650="základní",J650,0)</f>
        <v>0</v>
      </c>
      <c r="BF650" s="240">
        <f>IF(N650="snížená",J650,0)</f>
        <v>0</v>
      </c>
      <c r="BG650" s="240">
        <f>IF(N650="zákl. přenesená",J650,0)</f>
        <v>0</v>
      </c>
      <c r="BH650" s="240">
        <f>IF(N650="sníž. přenesená",J650,0)</f>
        <v>0</v>
      </c>
      <c r="BI650" s="240">
        <f>IF(N650="nulová",J650,0)</f>
        <v>0</v>
      </c>
      <c r="BJ650" s="18" t="s">
        <v>82</v>
      </c>
      <c r="BK650" s="240">
        <f>ROUND(I650*H650,2)</f>
        <v>0</v>
      </c>
      <c r="BL650" s="18" t="s">
        <v>282</v>
      </c>
      <c r="BM650" s="239" t="s">
        <v>846</v>
      </c>
    </row>
    <row r="651" s="14" customFormat="1">
      <c r="A651" s="14"/>
      <c r="B651" s="252"/>
      <c r="C651" s="253"/>
      <c r="D651" s="243" t="s">
        <v>203</v>
      </c>
      <c r="E651" s="254" t="s">
        <v>1</v>
      </c>
      <c r="F651" s="255" t="s">
        <v>847</v>
      </c>
      <c r="G651" s="253"/>
      <c r="H651" s="256">
        <v>1</v>
      </c>
      <c r="I651" s="257"/>
      <c r="J651" s="253"/>
      <c r="K651" s="253"/>
      <c r="L651" s="258"/>
      <c r="M651" s="259"/>
      <c r="N651" s="260"/>
      <c r="O651" s="260"/>
      <c r="P651" s="260"/>
      <c r="Q651" s="260"/>
      <c r="R651" s="260"/>
      <c r="S651" s="260"/>
      <c r="T651" s="261"/>
      <c r="U651" s="14"/>
      <c r="V651" s="14"/>
      <c r="W651" s="14"/>
      <c r="X651" s="14"/>
      <c r="Y651" s="14"/>
      <c r="Z651" s="14"/>
      <c r="AA651" s="14"/>
      <c r="AB651" s="14"/>
      <c r="AC651" s="14"/>
      <c r="AD651" s="14"/>
      <c r="AE651" s="14"/>
      <c r="AT651" s="262" t="s">
        <v>203</v>
      </c>
      <c r="AU651" s="262" t="s">
        <v>84</v>
      </c>
      <c r="AV651" s="14" t="s">
        <v>84</v>
      </c>
      <c r="AW651" s="14" t="s">
        <v>32</v>
      </c>
      <c r="AX651" s="14" t="s">
        <v>82</v>
      </c>
      <c r="AY651" s="262" t="s">
        <v>194</v>
      </c>
    </row>
    <row r="652" s="2" customFormat="1" ht="24.15" customHeight="1">
      <c r="A652" s="39"/>
      <c r="B652" s="40"/>
      <c r="C652" s="285" t="s">
        <v>848</v>
      </c>
      <c r="D652" s="285" t="s">
        <v>244</v>
      </c>
      <c r="E652" s="286" t="s">
        <v>849</v>
      </c>
      <c r="F652" s="287" t="s">
        <v>850</v>
      </c>
      <c r="G652" s="288" t="s">
        <v>259</v>
      </c>
      <c r="H652" s="289">
        <v>1</v>
      </c>
      <c r="I652" s="290"/>
      <c r="J652" s="291">
        <f>ROUND(I652*H652,2)</f>
        <v>0</v>
      </c>
      <c r="K652" s="287" t="s">
        <v>200</v>
      </c>
      <c r="L652" s="292"/>
      <c r="M652" s="293" t="s">
        <v>1</v>
      </c>
      <c r="N652" s="294" t="s">
        <v>40</v>
      </c>
      <c r="O652" s="92"/>
      <c r="P652" s="237">
        <f>O652*H652</f>
        <v>0</v>
      </c>
      <c r="Q652" s="237">
        <v>0.022499999999999999</v>
      </c>
      <c r="R652" s="237">
        <f>Q652*H652</f>
        <v>0.022499999999999999</v>
      </c>
      <c r="S652" s="237">
        <v>0</v>
      </c>
      <c r="T652" s="238">
        <f>S652*H652</f>
        <v>0</v>
      </c>
      <c r="U652" s="39"/>
      <c r="V652" s="39"/>
      <c r="W652" s="39"/>
      <c r="X652" s="39"/>
      <c r="Y652" s="39"/>
      <c r="Z652" s="39"/>
      <c r="AA652" s="39"/>
      <c r="AB652" s="39"/>
      <c r="AC652" s="39"/>
      <c r="AD652" s="39"/>
      <c r="AE652" s="39"/>
      <c r="AR652" s="239" t="s">
        <v>444</v>
      </c>
      <c r="AT652" s="239" t="s">
        <v>244</v>
      </c>
      <c r="AU652" s="239" t="s">
        <v>84</v>
      </c>
      <c r="AY652" s="18" t="s">
        <v>194</v>
      </c>
      <c r="BE652" s="240">
        <f>IF(N652="základní",J652,0)</f>
        <v>0</v>
      </c>
      <c r="BF652" s="240">
        <f>IF(N652="snížená",J652,0)</f>
        <v>0</v>
      </c>
      <c r="BG652" s="240">
        <f>IF(N652="zákl. přenesená",J652,0)</f>
        <v>0</v>
      </c>
      <c r="BH652" s="240">
        <f>IF(N652="sníž. přenesená",J652,0)</f>
        <v>0</v>
      </c>
      <c r="BI652" s="240">
        <f>IF(N652="nulová",J652,0)</f>
        <v>0</v>
      </c>
      <c r="BJ652" s="18" t="s">
        <v>82</v>
      </c>
      <c r="BK652" s="240">
        <f>ROUND(I652*H652,2)</f>
        <v>0</v>
      </c>
      <c r="BL652" s="18" t="s">
        <v>282</v>
      </c>
      <c r="BM652" s="239" t="s">
        <v>851</v>
      </c>
    </row>
    <row r="653" s="2" customFormat="1">
      <c r="A653" s="39"/>
      <c r="B653" s="40"/>
      <c r="C653" s="41"/>
      <c r="D653" s="243" t="s">
        <v>453</v>
      </c>
      <c r="E653" s="41"/>
      <c r="F653" s="295" t="s">
        <v>852</v>
      </c>
      <c r="G653" s="41"/>
      <c r="H653" s="41"/>
      <c r="I653" s="296"/>
      <c r="J653" s="41"/>
      <c r="K653" s="41"/>
      <c r="L653" s="45"/>
      <c r="M653" s="297"/>
      <c r="N653" s="298"/>
      <c r="O653" s="92"/>
      <c r="P653" s="92"/>
      <c r="Q653" s="92"/>
      <c r="R653" s="92"/>
      <c r="S653" s="92"/>
      <c r="T653" s="93"/>
      <c r="U653" s="39"/>
      <c r="V653" s="39"/>
      <c r="W653" s="39"/>
      <c r="X653" s="39"/>
      <c r="Y653" s="39"/>
      <c r="Z653" s="39"/>
      <c r="AA653" s="39"/>
      <c r="AB653" s="39"/>
      <c r="AC653" s="39"/>
      <c r="AD653" s="39"/>
      <c r="AE653" s="39"/>
      <c r="AT653" s="18" t="s">
        <v>453</v>
      </c>
      <c r="AU653" s="18" t="s">
        <v>84</v>
      </c>
    </row>
    <row r="654" s="2" customFormat="1" ht="24.15" customHeight="1">
      <c r="A654" s="39"/>
      <c r="B654" s="40"/>
      <c r="C654" s="228" t="s">
        <v>853</v>
      </c>
      <c r="D654" s="228" t="s">
        <v>196</v>
      </c>
      <c r="E654" s="229" t="s">
        <v>854</v>
      </c>
      <c r="F654" s="230" t="s">
        <v>855</v>
      </c>
      <c r="G654" s="231" t="s">
        <v>259</v>
      </c>
      <c r="H654" s="232">
        <v>1</v>
      </c>
      <c r="I654" s="233"/>
      <c r="J654" s="234">
        <f>ROUND(I654*H654,2)</f>
        <v>0</v>
      </c>
      <c r="K654" s="230" t="s">
        <v>200</v>
      </c>
      <c r="L654" s="45"/>
      <c r="M654" s="235" t="s">
        <v>1</v>
      </c>
      <c r="N654" s="236" t="s">
        <v>40</v>
      </c>
      <c r="O654" s="92"/>
      <c r="P654" s="237">
        <f>O654*H654</f>
        <v>0</v>
      </c>
      <c r="Q654" s="237">
        <v>0.0008882874</v>
      </c>
      <c r="R654" s="237">
        <f>Q654*H654</f>
        <v>0.0008882874</v>
      </c>
      <c r="S654" s="237">
        <v>0</v>
      </c>
      <c r="T654" s="238">
        <f>S654*H654</f>
        <v>0</v>
      </c>
      <c r="U654" s="39"/>
      <c r="V654" s="39"/>
      <c r="W654" s="39"/>
      <c r="X654" s="39"/>
      <c r="Y654" s="39"/>
      <c r="Z654" s="39"/>
      <c r="AA654" s="39"/>
      <c r="AB654" s="39"/>
      <c r="AC654" s="39"/>
      <c r="AD654" s="39"/>
      <c r="AE654" s="39"/>
      <c r="AR654" s="239" t="s">
        <v>282</v>
      </c>
      <c r="AT654" s="239" t="s">
        <v>196</v>
      </c>
      <c r="AU654" s="239" t="s">
        <v>84</v>
      </c>
      <c r="AY654" s="18" t="s">
        <v>194</v>
      </c>
      <c r="BE654" s="240">
        <f>IF(N654="základní",J654,0)</f>
        <v>0</v>
      </c>
      <c r="BF654" s="240">
        <f>IF(N654="snížená",J654,0)</f>
        <v>0</v>
      </c>
      <c r="BG654" s="240">
        <f>IF(N654="zákl. přenesená",J654,0)</f>
        <v>0</v>
      </c>
      <c r="BH654" s="240">
        <f>IF(N654="sníž. přenesená",J654,0)</f>
        <v>0</v>
      </c>
      <c r="BI654" s="240">
        <f>IF(N654="nulová",J654,0)</f>
        <v>0</v>
      </c>
      <c r="BJ654" s="18" t="s">
        <v>82</v>
      </c>
      <c r="BK654" s="240">
        <f>ROUND(I654*H654,2)</f>
        <v>0</v>
      </c>
      <c r="BL654" s="18" t="s">
        <v>282</v>
      </c>
      <c r="BM654" s="239" t="s">
        <v>856</v>
      </c>
    </row>
    <row r="655" s="14" customFormat="1">
      <c r="A655" s="14"/>
      <c r="B655" s="252"/>
      <c r="C655" s="253"/>
      <c r="D655" s="243" t="s">
        <v>203</v>
      </c>
      <c r="E655" s="254" t="s">
        <v>1</v>
      </c>
      <c r="F655" s="255" t="s">
        <v>857</v>
      </c>
      <c r="G655" s="253"/>
      <c r="H655" s="256">
        <v>1</v>
      </c>
      <c r="I655" s="257"/>
      <c r="J655" s="253"/>
      <c r="K655" s="253"/>
      <c r="L655" s="258"/>
      <c r="M655" s="259"/>
      <c r="N655" s="260"/>
      <c r="O655" s="260"/>
      <c r="P655" s="260"/>
      <c r="Q655" s="260"/>
      <c r="R655" s="260"/>
      <c r="S655" s="260"/>
      <c r="T655" s="261"/>
      <c r="U655" s="14"/>
      <c r="V655" s="14"/>
      <c r="W655" s="14"/>
      <c r="X655" s="14"/>
      <c r="Y655" s="14"/>
      <c r="Z655" s="14"/>
      <c r="AA655" s="14"/>
      <c r="AB655" s="14"/>
      <c r="AC655" s="14"/>
      <c r="AD655" s="14"/>
      <c r="AE655" s="14"/>
      <c r="AT655" s="262" t="s">
        <v>203</v>
      </c>
      <c r="AU655" s="262" t="s">
        <v>84</v>
      </c>
      <c r="AV655" s="14" t="s">
        <v>84</v>
      </c>
      <c r="AW655" s="14" t="s">
        <v>32</v>
      </c>
      <c r="AX655" s="14" t="s">
        <v>82</v>
      </c>
      <c r="AY655" s="262" t="s">
        <v>194</v>
      </c>
    </row>
    <row r="656" s="2" customFormat="1" ht="24.15" customHeight="1">
      <c r="A656" s="39"/>
      <c r="B656" s="40"/>
      <c r="C656" s="285" t="s">
        <v>858</v>
      </c>
      <c r="D656" s="285" t="s">
        <v>244</v>
      </c>
      <c r="E656" s="286" t="s">
        <v>859</v>
      </c>
      <c r="F656" s="287" t="s">
        <v>860</v>
      </c>
      <c r="G656" s="288" t="s">
        <v>252</v>
      </c>
      <c r="H656" s="289">
        <v>2.0699999999999998</v>
      </c>
      <c r="I656" s="290"/>
      <c r="J656" s="291">
        <f>ROUND(I656*H656,2)</f>
        <v>0</v>
      </c>
      <c r="K656" s="287" t="s">
        <v>1</v>
      </c>
      <c r="L656" s="292"/>
      <c r="M656" s="293" t="s">
        <v>1</v>
      </c>
      <c r="N656" s="294" t="s">
        <v>40</v>
      </c>
      <c r="O656" s="92"/>
      <c r="P656" s="237">
        <f>O656*H656</f>
        <v>0</v>
      </c>
      <c r="Q656" s="237">
        <v>0.025440000000000001</v>
      </c>
      <c r="R656" s="237">
        <f>Q656*H656</f>
        <v>0.052660800000000001</v>
      </c>
      <c r="S656" s="237">
        <v>0</v>
      </c>
      <c r="T656" s="238">
        <f>S656*H656</f>
        <v>0</v>
      </c>
      <c r="U656" s="39"/>
      <c r="V656" s="39"/>
      <c r="W656" s="39"/>
      <c r="X656" s="39"/>
      <c r="Y656" s="39"/>
      <c r="Z656" s="39"/>
      <c r="AA656" s="39"/>
      <c r="AB656" s="39"/>
      <c r="AC656" s="39"/>
      <c r="AD656" s="39"/>
      <c r="AE656" s="39"/>
      <c r="AR656" s="239" t="s">
        <v>444</v>
      </c>
      <c r="AT656" s="239" t="s">
        <v>244</v>
      </c>
      <c r="AU656" s="239" t="s">
        <v>84</v>
      </c>
      <c r="AY656" s="18" t="s">
        <v>194</v>
      </c>
      <c r="BE656" s="240">
        <f>IF(N656="základní",J656,0)</f>
        <v>0</v>
      </c>
      <c r="BF656" s="240">
        <f>IF(N656="snížená",J656,0)</f>
        <v>0</v>
      </c>
      <c r="BG656" s="240">
        <f>IF(N656="zákl. přenesená",J656,0)</f>
        <v>0</v>
      </c>
      <c r="BH656" s="240">
        <f>IF(N656="sníž. přenesená",J656,0)</f>
        <v>0</v>
      </c>
      <c r="BI656" s="240">
        <f>IF(N656="nulová",J656,0)</f>
        <v>0</v>
      </c>
      <c r="BJ656" s="18" t="s">
        <v>82</v>
      </c>
      <c r="BK656" s="240">
        <f>ROUND(I656*H656,2)</f>
        <v>0</v>
      </c>
      <c r="BL656" s="18" t="s">
        <v>282</v>
      </c>
      <c r="BM656" s="239" t="s">
        <v>861</v>
      </c>
    </row>
    <row r="657" s="2" customFormat="1">
      <c r="A657" s="39"/>
      <c r="B657" s="40"/>
      <c r="C657" s="41"/>
      <c r="D657" s="243" t="s">
        <v>453</v>
      </c>
      <c r="E657" s="41"/>
      <c r="F657" s="295" t="s">
        <v>862</v>
      </c>
      <c r="G657" s="41"/>
      <c r="H657" s="41"/>
      <c r="I657" s="296"/>
      <c r="J657" s="41"/>
      <c r="K657" s="41"/>
      <c r="L657" s="45"/>
      <c r="M657" s="297"/>
      <c r="N657" s="298"/>
      <c r="O657" s="92"/>
      <c r="P657" s="92"/>
      <c r="Q657" s="92"/>
      <c r="R657" s="92"/>
      <c r="S657" s="92"/>
      <c r="T657" s="93"/>
      <c r="U657" s="39"/>
      <c r="V657" s="39"/>
      <c r="W657" s="39"/>
      <c r="X657" s="39"/>
      <c r="Y657" s="39"/>
      <c r="Z657" s="39"/>
      <c r="AA657" s="39"/>
      <c r="AB657" s="39"/>
      <c r="AC657" s="39"/>
      <c r="AD657" s="39"/>
      <c r="AE657" s="39"/>
      <c r="AT657" s="18" t="s">
        <v>453</v>
      </c>
      <c r="AU657" s="18" t="s">
        <v>84</v>
      </c>
    </row>
    <row r="658" s="14" customFormat="1">
      <c r="A658" s="14"/>
      <c r="B658" s="252"/>
      <c r="C658" s="253"/>
      <c r="D658" s="243" t="s">
        <v>203</v>
      </c>
      <c r="E658" s="253"/>
      <c r="F658" s="255" t="s">
        <v>863</v>
      </c>
      <c r="G658" s="253"/>
      <c r="H658" s="256">
        <v>2.0699999999999998</v>
      </c>
      <c r="I658" s="257"/>
      <c r="J658" s="253"/>
      <c r="K658" s="253"/>
      <c r="L658" s="258"/>
      <c r="M658" s="259"/>
      <c r="N658" s="260"/>
      <c r="O658" s="260"/>
      <c r="P658" s="260"/>
      <c r="Q658" s="260"/>
      <c r="R658" s="260"/>
      <c r="S658" s="260"/>
      <c r="T658" s="261"/>
      <c r="U658" s="14"/>
      <c r="V658" s="14"/>
      <c r="W658" s="14"/>
      <c r="X658" s="14"/>
      <c r="Y658" s="14"/>
      <c r="Z658" s="14"/>
      <c r="AA658" s="14"/>
      <c r="AB658" s="14"/>
      <c r="AC658" s="14"/>
      <c r="AD658" s="14"/>
      <c r="AE658" s="14"/>
      <c r="AT658" s="262" t="s">
        <v>203</v>
      </c>
      <c r="AU658" s="262" t="s">
        <v>84</v>
      </c>
      <c r="AV658" s="14" t="s">
        <v>84</v>
      </c>
      <c r="AW658" s="14" t="s">
        <v>4</v>
      </c>
      <c r="AX658" s="14" t="s">
        <v>82</v>
      </c>
      <c r="AY658" s="262" t="s">
        <v>194</v>
      </c>
    </row>
    <row r="659" s="2" customFormat="1" ht="24.15" customHeight="1">
      <c r="A659" s="39"/>
      <c r="B659" s="40"/>
      <c r="C659" s="228" t="s">
        <v>864</v>
      </c>
      <c r="D659" s="228" t="s">
        <v>196</v>
      </c>
      <c r="E659" s="229" t="s">
        <v>865</v>
      </c>
      <c r="F659" s="230" t="s">
        <v>866</v>
      </c>
      <c r="G659" s="231" t="s">
        <v>691</v>
      </c>
      <c r="H659" s="299"/>
      <c r="I659" s="233"/>
      <c r="J659" s="234">
        <f>ROUND(I659*H659,2)</f>
        <v>0</v>
      </c>
      <c r="K659" s="230" t="s">
        <v>200</v>
      </c>
      <c r="L659" s="45"/>
      <c r="M659" s="235" t="s">
        <v>1</v>
      </c>
      <c r="N659" s="236" t="s">
        <v>40</v>
      </c>
      <c r="O659" s="92"/>
      <c r="P659" s="237">
        <f>O659*H659</f>
        <v>0</v>
      </c>
      <c r="Q659" s="237">
        <v>0</v>
      </c>
      <c r="R659" s="237">
        <f>Q659*H659</f>
        <v>0</v>
      </c>
      <c r="S659" s="237">
        <v>0</v>
      </c>
      <c r="T659" s="238">
        <f>S659*H659</f>
        <v>0</v>
      </c>
      <c r="U659" s="39"/>
      <c r="V659" s="39"/>
      <c r="W659" s="39"/>
      <c r="X659" s="39"/>
      <c r="Y659" s="39"/>
      <c r="Z659" s="39"/>
      <c r="AA659" s="39"/>
      <c r="AB659" s="39"/>
      <c r="AC659" s="39"/>
      <c r="AD659" s="39"/>
      <c r="AE659" s="39"/>
      <c r="AR659" s="239" t="s">
        <v>282</v>
      </c>
      <c r="AT659" s="239" t="s">
        <v>196</v>
      </c>
      <c r="AU659" s="239" t="s">
        <v>84</v>
      </c>
      <c r="AY659" s="18" t="s">
        <v>194</v>
      </c>
      <c r="BE659" s="240">
        <f>IF(N659="základní",J659,0)</f>
        <v>0</v>
      </c>
      <c r="BF659" s="240">
        <f>IF(N659="snížená",J659,0)</f>
        <v>0</v>
      </c>
      <c r="BG659" s="240">
        <f>IF(N659="zákl. přenesená",J659,0)</f>
        <v>0</v>
      </c>
      <c r="BH659" s="240">
        <f>IF(N659="sníž. přenesená",J659,0)</f>
        <v>0</v>
      </c>
      <c r="BI659" s="240">
        <f>IF(N659="nulová",J659,0)</f>
        <v>0</v>
      </c>
      <c r="BJ659" s="18" t="s">
        <v>82</v>
      </c>
      <c r="BK659" s="240">
        <f>ROUND(I659*H659,2)</f>
        <v>0</v>
      </c>
      <c r="BL659" s="18" t="s">
        <v>282</v>
      </c>
      <c r="BM659" s="239" t="s">
        <v>867</v>
      </c>
    </row>
    <row r="660" s="12" customFormat="1" ht="22.8" customHeight="1">
      <c r="A660" s="12"/>
      <c r="B660" s="212"/>
      <c r="C660" s="213"/>
      <c r="D660" s="214" t="s">
        <v>74</v>
      </c>
      <c r="E660" s="226" t="s">
        <v>868</v>
      </c>
      <c r="F660" s="226" t="s">
        <v>869</v>
      </c>
      <c r="G660" s="213"/>
      <c r="H660" s="213"/>
      <c r="I660" s="216"/>
      <c r="J660" s="227">
        <f>BK660</f>
        <v>0</v>
      </c>
      <c r="K660" s="213"/>
      <c r="L660" s="218"/>
      <c r="M660" s="219"/>
      <c r="N660" s="220"/>
      <c r="O660" s="220"/>
      <c r="P660" s="221">
        <f>SUM(P661:P679)</f>
        <v>0</v>
      </c>
      <c r="Q660" s="220"/>
      <c r="R660" s="221">
        <f>SUM(R661:R679)</f>
        <v>4.0296207500000003</v>
      </c>
      <c r="S660" s="220"/>
      <c r="T660" s="222">
        <f>SUM(T661:T679)</f>
        <v>0.029999999999999999</v>
      </c>
      <c r="U660" s="12"/>
      <c r="V660" s="12"/>
      <c r="W660" s="12"/>
      <c r="X660" s="12"/>
      <c r="Y660" s="12"/>
      <c r="Z660" s="12"/>
      <c r="AA660" s="12"/>
      <c r="AB660" s="12"/>
      <c r="AC660" s="12"/>
      <c r="AD660" s="12"/>
      <c r="AE660" s="12"/>
      <c r="AR660" s="223" t="s">
        <v>84</v>
      </c>
      <c r="AT660" s="224" t="s">
        <v>74</v>
      </c>
      <c r="AU660" s="224" t="s">
        <v>82</v>
      </c>
      <c r="AY660" s="223" t="s">
        <v>194</v>
      </c>
      <c r="BK660" s="225">
        <f>SUM(BK661:BK679)</f>
        <v>0</v>
      </c>
    </row>
    <row r="661" s="2" customFormat="1" ht="16.5" customHeight="1">
      <c r="A661" s="39"/>
      <c r="B661" s="40"/>
      <c r="C661" s="228" t="s">
        <v>870</v>
      </c>
      <c r="D661" s="228" t="s">
        <v>196</v>
      </c>
      <c r="E661" s="229" t="s">
        <v>871</v>
      </c>
      <c r="F661" s="230" t="s">
        <v>872</v>
      </c>
      <c r="G661" s="231" t="s">
        <v>295</v>
      </c>
      <c r="H661" s="232">
        <v>1</v>
      </c>
      <c r="I661" s="233"/>
      <c r="J661" s="234">
        <f>ROUND(I661*H661,2)</f>
        <v>0</v>
      </c>
      <c r="K661" s="230" t="s">
        <v>296</v>
      </c>
      <c r="L661" s="45"/>
      <c r="M661" s="235" t="s">
        <v>1</v>
      </c>
      <c r="N661" s="236" t="s">
        <v>40</v>
      </c>
      <c r="O661" s="92"/>
      <c r="P661" s="237">
        <f>O661*H661</f>
        <v>0</v>
      </c>
      <c r="Q661" s="237">
        <v>0</v>
      </c>
      <c r="R661" s="237">
        <f>Q661*H661</f>
        <v>0</v>
      </c>
      <c r="S661" s="237">
        <v>0</v>
      </c>
      <c r="T661" s="238">
        <f>S661*H661</f>
        <v>0</v>
      </c>
      <c r="U661" s="39"/>
      <c r="V661" s="39"/>
      <c r="W661" s="39"/>
      <c r="X661" s="39"/>
      <c r="Y661" s="39"/>
      <c r="Z661" s="39"/>
      <c r="AA661" s="39"/>
      <c r="AB661" s="39"/>
      <c r="AC661" s="39"/>
      <c r="AD661" s="39"/>
      <c r="AE661" s="39"/>
      <c r="AR661" s="239" t="s">
        <v>282</v>
      </c>
      <c r="AT661" s="239" t="s">
        <v>196</v>
      </c>
      <c r="AU661" s="239" t="s">
        <v>84</v>
      </c>
      <c r="AY661" s="18" t="s">
        <v>194</v>
      </c>
      <c r="BE661" s="240">
        <f>IF(N661="základní",J661,0)</f>
        <v>0</v>
      </c>
      <c r="BF661" s="240">
        <f>IF(N661="snížená",J661,0)</f>
        <v>0</v>
      </c>
      <c r="BG661" s="240">
        <f>IF(N661="zákl. přenesená",J661,0)</f>
        <v>0</v>
      </c>
      <c r="BH661" s="240">
        <f>IF(N661="sníž. přenesená",J661,0)</f>
        <v>0</v>
      </c>
      <c r="BI661" s="240">
        <f>IF(N661="nulová",J661,0)</f>
        <v>0</v>
      </c>
      <c r="BJ661" s="18" t="s">
        <v>82</v>
      </c>
      <c r="BK661" s="240">
        <f>ROUND(I661*H661,2)</f>
        <v>0</v>
      </c>
      <c r="BL661" s="18" t="s">
        <v>282</v>
      </c>
      <c r="BM661" s="239" t="s">
        <v>873</v>
      </c>
    </row>
    <row r="662" s="2" customFormat="1">
      <c r="A662" s="39"/>
      <c r="B662" s="40"/>
      <c r="C662" s="41"/>
      <c r="D662" s="243" t="s">
        <v>453</v>
      </c>
      <c r="E662" s="41"/>
      <c r="F662" s="295" t="s">
        <v>874</v>
      </c>
      <c r="G662" s="41"/>
      <c r="H662" s="41"/>
      <c r="I662" s="296"/>
      <c r="J662" s="41"/>
      <c r="K662" s="41"/>
      <c r="L662" s="45"/>
      <c r="M662" s="297"/>
      <c r="N662" s="298"/>
      <c r="O662" s="92"/>
      <c r="P662" s="92"/>
      <c r="Q662" s="92"/>
      <c r="R662" s="92"/>
      <c r="S662" s="92"/>
      <c r="T662" s="93"/>
      <c r="U662" s="39"/>
      <c r="V662" s="39"/>
      <c r="W662" s="39"/>
      <c r="X662" s="39"/>
      <c r="Y662" s="39"/>
      <c r="Z662" s="39"/>
      <c r="AA662" s="39"/>
      <c r="AB662" s="39"/>
      <c r="AC662" s="39"/>
      <c r="AD662" s="39"/>
      <c r="AE662" s="39"/>
      <c r="AT662" s="18" t="s">
        <v>453</v>
      </c>
      <c r="AU662" s="18" t="s">
        <v>84</v>
      </c>
    </row>
    <row r="663" s="2" customFormat="1" ht="24.15" customHeight="1">
      <c r="A663" s="39"/>
      <c r="B663" s="40"/>
      <c r="C663" s="228" t="s">
        <v>875</v>
      </c>
      <c r="D663" s="228" t="s">
        <v>196</v>
      </c>
      <c r="E663" s="229" t="s">
        <v>876</v>
      </c>
      <c r="F663" s="230" t="s">
        <v>877</v>
      </c>
      <c r="G663" s="231" t="s">
        <v>259</v>
      </c>
      <c r="H663" s="232">
        <v>1</v>
      </c>
      <c r="I663" s="233"/>
      <c r="J663" s="234">
        <f>ROUND(I663*H663,2)</f>
        <v>0</v>
      </c>
      <c r="K663" s="230" t="s">
        <v>296</v>
      </c>
      <c r="L663" s="45"/>
      <c r="M663" s="235" t="s">
        <v>1</v>
      </c>
      <c r="N663" s="236" t="s">
        <v>40</v>
      </c>
      <c r="O663" s="92"/>
      <c r="P663" s="237">
        <f>O663*H663</f>
        <v>0</v>
      </c>
      <c r="Q663" s="237">
        <v>0</v>
      </c>
      <c r="R663" s="237">
        <f>Q663*H663</f>
        <v>0</v>
      </c>
      <c r="S663" s="237">
        <v>0</v>
      </c>
      <c r="T663" s="238">
        <f>S663*H663</f>
        <v>0</v>
      </c>
      <c r="U663" s="39"/>
      <c r="V663" s="39"/>
      <c r="W663" s="39"/>
      <c r="X663" s="39"/>
      <c r="Y663" s="39"/>
      <c r="Z663" s="39"/>
      <c r="AA663" s="39"/>
      <c r="AB663" s="39"/>
      <c r="AC663" s="39"/>
      <c r="AD663" s="39"/>
      <c r="AE663" s="39"/>
      <c r="AR663" s="239" t="s">
        <v>282</v>
      </c>
      <c r="AT663" s="239" t="s">
        <v>196</v>
      </c>
      <c r="AU663" s="239" t="s">
        <v>84</v>
      </c>
      <c r="AY663" s="18" t="s">
        <v>194</v>
      </c>
      <c r="BE663" s="240">
        <f>IF(N663="základní",J663,0)</f>
        <v>0</v>
      </c>
      <c r="BF663" s="240">
        <f>IF(N663="snížená",J663,0)</f>
        <v>0</v>
      </c>
      <c r="BG663" s="240">
        <f>IF(N663="zákl. přenesená",J663,0)</f>
        <v>0</v>
      </c>
      <c r="BH663" s="240">
        <f>IF(N663="sníž. přenesená",J663,0)</f>
        <v>0</v>
      </c>
      <c r="BI663" s="240">
        <f>IF(N663="nulová",J663,0)</f>
        <v>0</v>
      </c>
      <c r="BJ663" s="18" t="s">
        <v>82</v>
      </c>
      <c r="BK663" s="240">
        <f>ROUND(I663*H663,2)</f>
        <v>0</v>
      </c>
      <c r="BL663" s="18" t="s">
        <v>282</v>
      </c>
      <c r="BM663" s="239" t="s">
        <v>878</v>
      </c>
    </row>
    <row r="664" s="14" customFormat="1">
      <c r="A664" s="14"/>
      <c r="B664" s="252"/>
      <c r="C664" s="253"/>
      <c r="D664" s="243" t="s">
        <v>203</v>
      </c>
      <c r="E664" s="254" t="s">
        <v>1</v>
      </c>
      <c r="F664" s="255" t="s">
        <v>879</v>
      </c>
      <c r="G664" s="253"/>
      <c r="H664" s="256">
        <v>1</v>
      </c>
      <c r="I664" s="257"/>
      <c r="J664" s="253"/>
      <c r="K664" s="253"/>
      <c r="L664" s="258"/>
      <c r="M664" s="259"/>
      <c r="N664" s="260"/>
      <c r="O664" s="260"/>
      <c r="P664" s="260"/>
      <c r="Q664" s="260"/>
      <c r="R664" s="260"/>
      <c r="S664" s="260"/>
      <c r="T664" s="261"/>
      <c r="U664" s="14"/>
      <c r="V664" s="14"/>
      <c r="W664" s="14"/>
      <c r="X664" s="14"/>
      <c r="Y664" s="14"/>
      <c r="Z664" s="14"/>
      <c r="AA664" s="14"/>
      <c r="AB664" s="14"/>
      <c r="AC664" s="14"/>
      <c r="AD664" s="14"/>
      <c r="AE664" s="14"/>
      <c r="AT664" s="262" t="s">
        <v>203</v>
      </c>
      <c r="AU664" s="262" t="s">
        <v>84</v>
      </c>
      <c r="AV664" s="14" t="s">
        <v>84</v>
      </c>
      <c r="AW664" s="14" t="s">
        <v>32</v>
      </c>
      <c r="AX664" s="14" t="s">
        <v>82</v>
      </c>
      <c r="AY664" s="262" t="s">
        <v>194</v>
      </c>
    </row>
    <row r="665" s="2" customFormat="1" ht="24.15" customHeight="1">
      <c r="A665" s="39"/>
      <c r="B665" s="40"/>
      <c r="C665" s="285" t="s">
        <v>880</v>
      </c>
      <c r="D665" s="285" t="s">
        <v>244</v>
      </c>
      <c r="E665" s="286" t="s">
        <v>881</v>
      </c>
      <c r="F665" s="287" t="s">
        <v>882</v>
      </c>
      <c r="G665" s="288" t="s">
        <v>259</v>
      </c>
      <c r="H665" s="289">
        <v>1</v>
      </c>
      <c r="I665" s="290"/>
      <c r="J665" s="291">
        <f>ROUND(I665*H665,2)</f>
        <v>0</v>
      </c>
      <c r="K665" s="287" t="s">
        <v>200</v>
      </c>
      <c r="L665" s="292"/>
      <c r="M665" s="293" t="s">
        <v>1</v>
      </c>
      <c r="N665" s="294" t="s">
        <v>40</v>
      </c>
      <c r="O665" s="92"/>
      <c r="P665" s="237">
        <f>O665*H665</f>
        <v>0</v>
      </c>
      <c r="Q665" s="237">
        <v>0.084000000000000005</v>
      </c>
      <c r="R665" s="237">
        <f>Q665*H665</f>
        <v>0.084000000000000005</v>
      </c>
      <c r="S665" s="237">
        <v>0</v>
      </c>
      <c r="T665" s="238">
        <f>S665*H665</f>
        <v>0</v>
      </c>
      <c r="U665" s="39"/>
      <c r="V665" s="39"/>
      <c r="W665" s="39"/>
      <c r="X665" s="39"/>
      <c r="Y665" s="39"/>
      <c r="Z665" s="39"/>
      <c r="AA665" s="39"/>
      <c r="AB665" s="39"/>
      <c r="AC665" s="39"/>
      <c r="AD665" s="39"/>
      <c r="AE665" s="39"/>
      <c r="AR665" s="239" t="s">
        <v>444</v>
      </c>
      <c r="AT665" s="239" t="s">
        <v>244</v>
      </c>
      <c r="AU665" s="239" t="s">
        <v>84</v>
      </c>
      <c r="AY665" s="18" t="s">
        <v>194</v>
      </c>
      <c r="BE665" s="240">
        <f>IF(N665="základní",J665,0)</f>
        <v>0</v>
      </c>
      <c r="BF665" s="240">
        <f>IF(N665="snížená",J665,0)</f>
        <v>0</v>
      </c>
      <c r="BG665" s="240">
        <f>IF(N665="zákl. přenesená",J665,0)</f>
        <v>0</v>
      </c>
      <c r="BH665" s="240">
        <f>IF(N665="sníž. přenesená",J665,0)</f>
        <v>0</v>
      </c>
      <c r="BI665" s="240">
        <f>IF(N665="nulová",J665,0)</f>
        <v>0</v>
      </c>
      <c r="BJ665" s="18" t="s">
        <v>82</v>
      </c>
      <c r="BK665" s="240">
        <f>ROUND(I665*H665,2)</f>
        <v>0</v>
      </c>
      <c r="BL665" s="18" t="s">
        <v>282</v>
      </c>
      <c r="BM665" s="239" t="s">
        <v>883</v>
      </c>
    </row>
    <row r="666" s="2" customFormat="1">
      <c r="A666" s="39"/>
      <c r="B666" s="40"/>
      <c r="C666" s="41"/>
      <c r="D666" s="243" t="s">
        <v>453</v>
      </c>
      <c r="E666" s="41"/>
      <c r="F666" s="295" t="s">
        <v>884</v>
      </c>
      <c r="G666" s="41"/>
      <c r="H666" s="41"/>
      <c r="I666" s="296"/>
      <c r="J666" s="41"/>
      <c r="K666" s="41"/>
      <c r="L666" s="45"/>
      <c r="M666" s="297"/>
      <c r="N666" s="298"/>
      <c r="O666" s="92"/>
      <c r="P666" s="92"/>
      <c r="Q666" s="92"/>
      <c r="R666" s="92"/>
      <c r="S666" s="92"/>
      <c r="T666" s="93"/>
      <c r="U666" s="39"/>
      <c r="V666" s="39"/>
      <c r="W666" s="39"/>
      <c r="X666" s="39"/>
      <c r="Y666" s="39"/>
      <c r="Z666" s="39"/>
      <c r="AA666" s="39"/>
      <c r="AB666" s="39"/>
      <c r="AC666" s="39"/>
      <c r="AD666" s="39"/>
      <c r="AE666" s="39"/>
      <c r="AT666" s="18" t="s">
        <v>453</v>
      </c>
      <c r="AU666" s="18" t="s">
        <v>84</v>
      </c>
    </row>
    <row r="667" s="2" customFormat="1" ht="24.15" customHeight="1">
      <c r="A667" s="39"/>
      <c r="B667" s="40"/>
      <c r="C667" s="228" t="s">
        <v>885</v>
      </c>
      <c r="D667" s="228" t="s">
        <v>196</v>
      </c>
      <c r="E667" s="229" t="s">
        <v>886</v>
      </c>
      <c r="F667" s="230" t="s">
        <v>887</v>
      </c>
      <c r="G667" s="231" t="s">
        <v>259</v>
      </c>
      <c r="H667" s="232">
        <v>1</v>
      </c>
      <c r="I667" s="233"/>
      <c r="J667" s="234">
        <f>ROUND(I667*H667,2)</f>
        <v>0</v>
      </c>
      <c r="K667" s="230" t="s">
        <v>296</v>
      </c>
      <c r="L667" s="45"/>
      <c r="M667" s="235" t="s">
        <v>1</v>
      </c>
      <c r="N667" s="236" t="s">
        <v>40</v>
      </c>
      <c r="O667" s="92"/>
      <c r="P667" s="237">
        <f>O667*H667</f>
        <v>0</v>
      </c>
      <c r="Q667" s="237">
        <v>0</v>
      </c>
      <c r="R667" s="237">
        <f>Q667*H667</f>
        <v>0</v>
      </c>
      <c r="S667" s="237">
        <v>0</v>
      </c>
      <c r="T667" s="238">
        <f>S667*H667</f>
        <v>0</v>
      </c>
      <c r="U667" s="39"/>
      <c r="V667" s="39"/>
      <c r="W667" s="39"/>
      <c r="X667" s="39"/>
      <c r="Y667" s="39"/>
      <c r="Z667" s="39"/>
      <c r="AA667" s="39"/>
      <c r="AB667" s="39"/>
      <c r="AC667" s="39"/>
      <c r="AD667" s="39"/>
      <c r="AE667" s="39"/>
      <c r="AR667" s="239" t="s">
        <v>282</v>
      </c>
      <c r="AT667" s="239" t="s">
        <v>196</v>
      </c>
      <c r="AU667" s="239" t="s">
        <v>84</v>
      </c>
      <c r="AY667" s="18" t="s">
        <v>194</v>
      </c>
      <c r="BE667" s="240">
        <f>IF(N667="základní",J667,0)</f>
        <v>0</v>
      </c>
      <c r="BF667" s="240">
        <f>IF(N667="snížená",J667,0)</f>
        <v>0</v>
      </c>
      <c r="BG667" s="240">
        <f>IF(N667="zákl. přenesená",J667,0)</f>
        <v>0</v>
      </c>
      <c r="BH667" s="240">
        <f>IF(N667="sníž. přenesená",J667,0)</f>
        <v>0</v>
      </c>
      <c r="BI667" s="240">
        <f>IF(N667="nulová",J667,0)</f>
        <v>0</v>
      </c>
      <c r="BJ667" s="18" t="s">
        <v>82</v>
      </c>
      <c r="BK667" s="240">
        <f>ROUND(I667*H667,2)</f>
        <v>0</v>
      </c>
      <c r="BL667" s="18" t="s">
        <v>282</v>
      </c>
      <c r="BM667" s="239" t="s">
        <v>888</v>
      </c>
    </row>
    <row r="668" s="14" customFormat="1">
      <c r="A668" s="14"/>
      <c r="B668" s="252"/>
      <c r="C668" s="253"/>
      <c r="D668" s="243" t="s">
        <v>203</v>
      </c>
      <c r="E668" s="254" t="s">
        <v>1</v>
      </c>
      <c r="F668" s="255" t="s">
        <v>889</v>
      </c>
      <c r="G668" s="253"/>
      <c r="H668" s="256">
        <v>1</v>
      </c>
      <c r="I668" s="257"/>
      <c r="J668" s="253"/>
      <c r="K668" s="253"/>
      <c r="L668" s="258"/>
      <c r="M668" s="259"/>
      <c r="N668" s="260"/>
      <c r="O668" s="260"/>
      <c r="P668" s="260"/>
      <c r="Q668" s="260"/>
      <c r="R668" s="260"/>
      <c r="S668" s="260"/>
      <c r="T668" s="261"/>
      <c r="U668" s="14"/>
      <c r="V668" s="14"/>
      <c r="W668" s="14"/>
      <c r="X668" s="14"/>
      <c r="Y668" s="14"/>
      <c r="Z668" s="14"/>
      <c r="AA668" s="14"/>
      <c r="AB668" s="14"/>
      <c r="AC668" s="14"/>
      <c r="AD668" s="14"/>
      <c r="AE668" s="14"/>
      <c r="AT668" s="262" t="s">
        <v>203</v>
      </c>
      <c r="AU668" s="262" t="s">
        <v>84</v>
      </c>
      <c r="AV668" s="14" t="s">
        <v>84</v>
      </c>
      <c r="AW668" s="14" t="s">
        <v>32</v>
      </c>
      <c r="AX668" s="14" t="s">
        <v>82</v>
      </c>
      <c r="AY668" s="262" t="s">
        <v>194</v>
      </c>
    </row>
    <row r="669" s="2" customFormat="1" ht="24.15" customHeight="1">
      <c r="A669" s="39"/>
      <c r="B669" s="40"/>
      <c r="C669" s="285" t="s">
        <v>890</v>
      </c>
      <c r="D669" s="285" t="s">
        <v>244</v>
      </c>
      <c r="E669" s="286" t="s">
        <v>891</v>
      </c>
      <c r="F669" s="287" t="s">
        <v>892</v>
      </c>
      <c r="G669" s="288" t="s">
        <v>259</v>
      </c>
      <c r="H669" s="289">
        <v>1</v>
      </c>
      <c r="I669" s="290"/>
      <c r="J669" s="291">
        <f>ROUND(I669*H669,2)</f>
        <v>0</v>
      </c>
      <c r="K669" s="287" t="s">
        <v>200</v>
      </c>
      <c r="L669" s="292"/>
      <c r="M669" s="293" t="s">
        <v>1</v>
      </c>
      <c r="N669" s="294" t="s">
        <v>40</v>
      </c>
      <c r="O669" s="92"/>
      <c r="P669" s="237">
        <f>O669*H669</f>
        <v>0</v>
      </c>
      <c r="Q669" s="237">
        <v>0.098000000000000004</v>
      </c>
      <c r="R669" s="237">
        <f>Q669*H669</f>
        <v>0.098000000000000004</v>
      </c>
      <c r="S669" s="237">
        <v>0</v>
      </c>
      <c r="T669" s="238">
        <f>S669*H669</f>
        <v>0</v>
      </c>
      <c r="U669" s="39"/>
      <c r="V669" s="39"/>
      <c r="W669" s="39"/>
      <c r="X669" s="39"/>
      <c r="Y669" s="39"/>
      <c r="Z669" s="39"/>
      <c r="AA669" s="39"/>
      <c r="AB669" s="39"/>
      <c r="AC669" s="39"/>
      <c r="AD669" s="39"/>
      <c r="AE669" s="39"/>
      <c r="AR669" s="239" t="s">
        <v>444</v>
      </c>
      <c r="AT669" s="239" t="s">
        <v>244</v>
      </c>
      <c r="AU669" s="239" t="s">
        <v>84</v>
      </c>
      <c r="AY669" s="18" t="s">
        <v>194</v>
      </c>
      <c r="BE669" s="240">
        <f>IF(N669="základní",J669,0)</f>
        <v>0</v>
      </c>
      <c r="BF669" s="240">
        <f>IF(N669="snížená",J669,0)</f>
        <v>0</v>
      </c>
      <c r="BG669" s="240">
        <f>IF(N669="zákl. přenesená",J669,0)</f>
        <v>0</v>
      </c>
      <c r="BH669" s="240">
        <f>IF(N669="sníž. přenesená",J669,0)</f>
        <v>0</v>
      </c>
      <c r="BI669" s="240">
        <f>IF(N669="nulová",J669,0)</f>
        <v>0</v>
      </c>
      <c r="BJ669" s="18" t="s">
        <v>82</v>
      </c>
      <c r="BK669" s="240">
        <f>ROUND(I669*H669,2)</f>
        <v>0</v>
      </c>
      <c r="BL669" s="18" t="s">
        <v>282</v>
      </c>
      <c r="BM669" s="239" t="s">
        <v>893</v>
      </c>
    </row>
    <row r="670" s="2" customFormat="1">
      <c r="A670" s="39"/>
      <c r="B670" s="40"/>
      <c r="C670" s="41"/>
      <c r="D670" s="243" t="s">
        <v>453</v>
      </c>
      <c r="E670" s="41"/>
      <c r="F670" s="295" t="s">
        <v>894</v>
      </c>
      <c r="G670" s="41"/>
      <c r="H670" s="41"/>
      <c r="I670" s="296"/>
      <c r="J670" s="41"/>
      <c r="K670" s="41"/>
      <c r="L670" s="45"/>
      <c r="M670" s="297"/>
      <c r="N670" s="298"/>
      <c r="O670" s="92"/>
      <c r="P670" s="92"/>
      <c r="Q670" s="92"/>
      <c r="R670" s="92"/>
      <c r="S670" s="92"/>
      <c r="T670" s="93"/>
      <c r="U670" s="39"/>
      <c r="V670" s="39"/>
      <c r="W670" s="39"/>
      <c r="X670" s="39"/>
      <c r="Y670" s="39"/>
      <c r="Z670" s="39"/>
      <c r="AA670" s="39"/>
      <c r="AB670" s="39"/>
      <c r="AC670" s="39"/>
      <c r="AD670" s="39"/>
      <c r="AE670" s="39"/>
      <c r="AT670" s="18" t="s">
        <v>453</v>
      </c>
      <c r="AU670" s="18" t="s">
        <v>84</v>
      </c>
    </row>
    <row r="671" s="2" customFormat="1" ht="16.5" customHeight="1">
      <c r="A671" s="39"/>
      <c r="B671" s="40"/>
      <c r="C671" s="228" t="s">
        <v>895</v>
      </c>
      <c r="D671" s="228" t="s">
        <v>196</v>
      </c>
      <c r="E671" s="229" t="s">
        <v>896</v>
      </c>
      <c r="F671" s="230" t="s">
        <v>897</v>
      </c>
      <c r="G671" s="231" t="s">
        <v>295</v>
      </c>
      <c r="H671" s="232">
        <v>1</v>
      </c>
      <c r="I671" s="233"/>
      <c r="J671" s="234">
        <f>ROUND(I671*H671,2)</f>
        <v>0</v>
      </c>
      <c r="K671" s="230" t="s">
        <v>296</v>
      </c>
      <c r="L671" s="45"/>
      <c r="M671" s="235" t="s">
        <v>1</v>
      </c>
      <c r="N671" s="236" t="s">
        <v>40</v>
      </c>
      <c r="O671" s="92"/>
      <c r="P671" s="237">
        <f>O671*H671</f>
        <v>0</v>
      </c>
      <c r="Q671" s="237">
        <v>0</v>
      </c>
      <c r="R671" s="237">
        <f>Q671*H671</f>
        <v>0</v>
      </c>
      <c r="S671" s="237">
        <v>0</v>
      </c>
      <c r="T671" s="238">
        <f>S671*H671</f>
        <v>0</v>
      </c>
      <c r="U671" s="39"/>
      <c r="V671" s="39"/>
      <c r="W671" s="39"/>
      <c r="X671" s="39"/>
      <c r="Y671" s="39"/>
      <c r="Z671" s="39"/>
      <c r="AA671" s="39"/>
      <c r="AB671" s="39"/>
      <c r="AC671" s="39"/>
      <c r="AD671" s="39"/>
      <c r="AE671" s="39"/>
      <c r="AR671" s="239" t="s">
        <v>282</v>
      </c>
      <c r="AT671" s="239" t="s">
        <v>196</v>
      </c>
      <c r="AU671" s="239" t="s">
        <v>84</v>
      </c>
      <c r="AY671" s="18" t="s">
        <v>194</v>
      </c>
      <c r="BE671" s="240">
        <f>IF(N671="základní",J671,0)</f>
        <v>0</v>
      </c>
      <c r="BF671" s="240">
        <f>IF(N671="snížená",J671,0)</f>
        <v>0</v>
      </c>
      <c r="BG671" s="240">
        <f>IF(N671="zákl. přenesená",J671,0)</f>
        <v>0</v>
      </c>
      <c r="BH671" s="240">
        <f>IF(N671="sníž. přenesená",J671,0)</f>
        <v>0</v>
      </c>
      <c r="BI671" s="240">
        <f>IF(N671="nulová",J671,0)</f>
        <v>0</v>
      </c>
      <c r="BJ671" s="18" t="s">
        <v>82</v>
      </c>
      <c r="BK671" s="240">
        <f>ROUND(I671*H671,2)</f>
        <v>0</v>
      </c>
      <c r="BL671" s="18" t="s">
        <v>282</v>
      </c>
      <c r="BM671" s="239" t="s">
        <v>898</v>
      </c>
    </row>
    <row r="672" s="2" customFormat="1" ht="16.5" customHeight="1">
      <c r="A672" s="39"/>
      <c r="B672" s="40"/>
      <c r="C672" s="228" t="s">
        <v>899</v>
      </c>
      <c r="D672" s="228" t="s">
        <v>196</v>
      </c>
      <c r="E672" s="229" t="s">
        <v>900</v>
      </c>
      <c r="F672" s="230" t="s">
        <v>901</v>
      </c>
      <c r="G672" s="231" t="s">
        <v>295</v>
      </c>
      <c r="H672" s="232">
        <v>1</v>
      </c>
      <c r="I672" s="233"/>
      <c r="J672" s="234">
        <f>ROUND(I672*H672,2)</f>
        <v>0</v>
      </c>
      <c r="K672" s="230" t="s">
        <v>296</v>
      </c>
      <c r="L672" s="45"/>
      <c r="M672" s="235" t="s">
        <v>1</v>
      </c>
      <c r="N672" s="236" t="s">
        <v>40</v>
      </c>
      <c r="O672" s="92"/>
      <c r="P672" s="237">
        <f>O672*H672</f>
        <v>0</v>
      </c>
      <c r="Q672" s="237">
        <v>0</v>
      </c>
      <c r="R672" s="237">
        <f>Q672*H672</f>
        <v>0</v>
      </c>
      <c r="S672" s="237">
        <v>0.029999999999999999</v>
      </c>
      <c r="T672" s="238">
        <f>S672*H672</f>
        <v>0.029999999999999999</v>
      </c>
      <c r="U672" s="39"/>
      <c r="V672" s="39"/>
      <c r="W672" s="39"/>
      <c r="X672" s="39"/>
      <c r="Y672" s="39"/>
      <c r="Z672" s="39"/>
      <c r="AA672" s="39"/>
      <c r="AB672" s="39"/>
      <c r="AC672" s="39"/>
      <c r="AD672" s="39"/>
      <c r="AE672" s="39"/>
      <c r="AR672" s="239" t="s">
        <v>282</v>
      </c>
      <c r="AT672" s="239" t="s">
        <v>196</v>
      </c>
      <c r="AU672" s="239" t="s">
        <v>84</v>
      </c>
      <c r="AY672" s="18" t="s">
        <v>194</v>
      </c>
      <c r="BE672" s="240">
        <f>IF(N672="základní",J672,0)</f>
        <v>0</v>
      </c>
      <c r="BF672" s="240">
        <f>IF(N672="snížená",J672,0)</f>
        <v>0</v>
      </c>
      <c r="BG672" s="240">
        <f>IF(N672="zákl. přenesená",J672,0)</f>
        <v>0</v>
      </c>
      <c r="BH672" s="240">
        <f>IF(N672="sníž. přenesená",J672,0)</f>
        <v>0</v>
      </c>
      <c r="BI672" s="240">
        <f>IF(N672="nulová",J672,0)</f>
        <v>0</v>
      </c>
      <c r="BJ672" s="18" t="s">
        <v>82</v>
      </c>
      <c r="BK672" s="240">
        <f>ROUND(I672*H672,2)</f>
        <v>0</v>
      </c>
      <c r="BL672" s="18" t="s">
        <v>282</v>
      </c>
      <c r="BM672" s="239" t="s">
        <v>902</v>
      </c>
    </row>
    <row r="673" s="2" customFormat="1" ht="24.15" customHeight="1">
      <c r="A673" s="39"/>
      <c r="B673" s="40"/>
      <c r="C673" s="228" t="s">
        <v>903</v>
      </c>
      <c r="D673" s="228" t="s">
        <v>196</v>
      </c>
      <c r="E673" s="229" t="s">
        <v>904</v>
      </c>
      <c r="F673" s="230" t="s">
        <v>905</v>
      </c>
      <c r="G673" s="231" t="s">
        <v>906</v>
      </c>
      <c r="H673" s="232">
        <v>3660</v>
      </c>
      <c r="I673" s="233"/>
      <c r="J673" s="234">
        <f>ROUND(I673*H673,2)</f>
        <v>0</v>
      </c>
      <c r="K673" s="230" t="s">
        <v>200</v>
      </c>
      <c r="L673" s="45"/>
      <c r="M673" s="235" t="s">
        <v>1</v>
      </c>
      <c r="N673" s="236" t="s">
        <v>40</v>
      </c>
      <c r="O673" s="92"/>
      <c r="P673" s="237">
        <f>O673*H673</f>
        <v>0</v>
      </c>
      <c r="Q673" s="237">
        <v>5.1262499999999999E-05</v>
      </c>
      <c r="R673" s="237">
        <f>Q673*H673</f>
        <v>0.18762075</v>
      </c>
      <c r="S673" s="237">
        <v>0</v>
      </c>
      <c r="T673" s="238">
        <f>S673*H673</f>
        <v>0</v>
      </c>
      <c r="U673" s="39"/>
      <c r="V673" s="39"/>
      <c r="W673" s="39"/>
      <c r="X673" s="39"/>
      <c r="Y673" s="39"/>
      <c r="Z673" s="39"/>
      <c r="AA673" s="39"/>
      <c r="AB673" s="39"/>
      <c r="AC673" s="39"/>
      <c r="AD673" s="39"/>
      <c r="AE673" s="39"/>
      <c r="AR673" s="239" t="s">
        <v>282</v>
      </c>
      <c r="AT673" s="239" t="s">
        <v>196</v>
      </c>
      <c r="AU673" s="239" t="s">
        <v>84</v>
      </c>
      <c r="AY673" s="18" t="s">
        <v>194</v>
      </c>
      <c r="BE673" s="240">
        <f>IF(N673="základní",J673,0)</f>
        <v>0</v>
      </c>
      <c r="BF673" s="240">
        <f>IF(N673="snížená",J673,0)</f>
        <v>0</v>
      </c>
      <c r="BG673" s="240">
        <f>IF(N673="zákl. přenesená",J673,0)</f>
        <v>0</v>
      </c>
      <c r="BH673" s="240">
        <f>IF(N673="sníž. přenesená",J673,0)</f>
        <v>0</v>
      </c>
      <c r="BI673" s="240">
        <f>IF(N673="nulová",J673,0)</f>
        <v>0</v>
      </c>
      <c r="BJ673" s="18" t="s">
        <v>82</v>
      </c>
      <c r="BK673" s="240">
        <f>ROUND(I673*H673,2)</f>
        <v>0</v>
      </c>
      <c r="BL673" s="18" t="s">
        <v>282</v>
      </c>
      <c r="BM673" s="239" t="s">
        <v>907</v>
      </c>
    </row>
    <row r="674" s="13" customFormat="1">
      <c r="A674" s="13"/>
      <c r="B674" s="241"/>
      <c r="C674" s="242"/>
      <c r="D674" s="243" t="s">
        <v>203</v>
      </c>
      <c r="E674" s="244" t="s">
        <v>1</v>
      </c>
      <c r="F674" s="245" t="s">
        <v>254</v>
      </c>
      <c r="G674" s="242"/>
      <c r="H674" s="244" t="s">
        <v>1</v>
      </c>
      <c r="I674" s="246"/>
      <c r="J674" s="242"/>
      <c r="K674" s="242"/>
      <c r="L674" s="247"/>
      <c r="M674" s="248"/>
      <c r="N674" s="249"/>
      <c r="O674" s="249"/>
      <c r="P674" s="249"/>
      <c r="Q674" s="249"/>
      <c r="R674" s="249"/>
      <c r="S674" s="249"/>
      <c r="T674" s="250"/>
      <c r="U674" s="13"/>
      <c r="V674" s="13"/>
      <c r="W674" s="13"/>
      <c r="X674" s="13"/>
      <c r="Y674" s="13"/>
      <c r="Z674" s="13"/>
      <c r="AA674" s="13"/>
      <c r="AB674" s="13"/>
      <c r="AC674" s="13"/>
      <c r="AD674" s="13"/>
      <c r="AE674" s="13"/>
      <c r="AT674" s="251" t="s">
        <v>203</v>
      </c>
      <c r="AU674" s="251" t="s">
        <v>84</v>
      </c>
      <c r="AV674" s="13" t="s">
        <v>82</v>
      </c>
      <c r="AW674" s="13" t="s">
        <v>32</v>
      </c>
      <c r="AX674" s="13" t="s">
        <v>75</v>
      </c>
      <c r="AY674" s="251" t="s">
        <v>194</v>
      </c>
    </row>
    <row r="675" s="14" customFormat="1">
      <c r="A675" s="14"/>
      <c r="B675" s="252"/>
      <c r="C675" s="253"/>
      <c r="D675" s="243" t="s">
        <v>203</v>
      </c>
      <c r="E675" s="254" t="s">
        <v>1</v>
      </c>
      <c r="F675" s="255" t="s">
        <v>908</v>
      </c>
      <c r="G675" s="253"/>
      <c r="H675" s="256">
        <v>3660</v>
      </c>
      <c r="I675" s="257"/>
      <c r="J675" s="253"/>
      <c r="K675" s="253"/>
      <c r="L675" s="258"/>
      <c r="M675" s="259"/>
      <c r="N675" s="260"/>
      <c r="O675" s="260"/>
      <c r="P675" s="260"/>
      <c r="Q675" s="260"/>
      <c r="R675" s="260"/>
      <c r="S675" s="260"/>
      <c r="T675" s="261"/>
      <c r="U675" s="14"/>
      <c r="V675" s="14"/>
      <c r="W675" s="14"/>
      <c r="X675" s="14"/>
      <c r="Y675" s="14"/>
      <c r="Z675" s="14"/>
      <c r="AA675" s="14"/>
      <c r="AB675" s="14"/>
      <c r="AC675" s="14"/>
      <c r="AD675" s="14"/>
      <c r="AE675" s="14"/>
      <c r="AT675" s="262" t="s">
        <v>203</v>
      </c>
      <c r="AU675" s="262" t="s">
        <v>84</v>
      </c>
      <c r="AV675" s="14" t="s">
        <v>84</v>
      </c>
      <c r="AW675" s="14" t="s">
        <v>32</v>
      </c>
      <c r="AX675" s="14" t="s">
        <v>75</v>
      </c>
      <c r="AY675" s="262" t="s">
        <v>194</v>
      </c>
    </row>
    <row r="676" s="16" customFormat="1">
      <c r="A676" s="16"/>
      <c r="B676" s="274"/>
      <c r="C676" s="275"/>
      <c r="D676" s="243" t="s">
        <v>203</v>
      </c>
      <c r="E676" s="276" t="s">
        <v>1</v>
      </c>
      <c r="F676" s="277" t="s">
        <v>214</v>
      </c>
      <c r="G676" s="275"/>
      <c r="H676" s="278">
        <v>3660</v>
      </c>
      <c r="I676" s="279"/>
      <c r="J676" s="275"/>
      <c r="K676" s="275"/>
      <c r="L676" s="280"/>
      <c r="M676" s="281"/>
      <c r="N676" s="282"/>
      <c r="O676" s="282"/>
      <c r="P676" s="282"/>
      <c r="Q676" s="282"/>
      <c r="R676" s="282"/>
      <c r="S676" s="282"/>
      <c r="T676" s="283"/>
      <c r="U676" s="16"/>
      <c r="V676" s="16"/>
      <c r="W676" s="16"/>
      <c r="X676" s="16"/>
      <c r="Y676" s="16"/>
      <c r="Z676" s="16"/>
      <c r="AA676" s="16"/>
      <c r="AB676" s="16"/>
      <c r="AC676" s="16"/>
      <c r="AD676" s="16"/>
      <c r="AE676" s="16"/>
      <c r="AT676" s="284" t="s">
        <v>203</v>
      </c>
      <c r="AU676" s="284" t="s">
        <v>84</v>
      </c>
      <c r="AV676" s="16" t="s">
        <v>201</v>
      </c>
      <c r="AW676" s="16" t="s">
        <v>32</v>
      </c>
      <c r="AX676" s="16" t="s">
        <v>82</v>
      </c>
      <c r="AY676" s="284" t="s">
        <v>194</v>
      </c>
    </row>
    <row r="677" s="2" customFormat="1" ht="16.5" customHeight="1">
      <c r="A677" s="39"/>
      <c r="B677" s="40"/>
      <c r="C677" s="285" t="s">
        <v>909</v>
      </c>
      <c r="D677" s="285" t="s">
        <v>244</v>
      </c>
      <c r="E677" s="286" t="s">
        <v>910</v>
      </c>
      <c r="F677" s="287" t="s">
        <v>911</v>
      </c>
      <c r="G677" s="288" t="s">
        <v>232</v>
      </c>
      <c r="H677" s="289">
        <v>3.6600000000000001</v>
      </c>
      <c r="I677" s="290"/>
      <c r="J677" s="291">
        <f>ROUND(I677*H677,2)</f>
        <v>0</v>
      </c>
      <c r="K677" s="287" t="s">
        <v>296</v>
      </c>
      <c r="L677" s="292"/>
      <c r="M677" s="293" t="s">
        <v>1</v>
      </c>
      <c r="N677" s="294" t="s">
        <v>40</v>
      </c>
      <c r="O677" s="92"/>
      <c r="P677" s="237">
        <f>O677*H677</f>
        <v>0</v>
      </c>
      <c r="Q677" s="237">
        <v>1</v>
      </c>
      <c r="R677" s="237">
        <f>Q677*H677</f>
        <v>3.6600000000000001</v>
      </c>
      <c r="S677" s="237">
        <v>0</v>
      </c>
      <c r="T677" s="238">
        <f>S677*H677</f>
        <v>0</v>
      </c>
      <c r="U677" s="39"/>
      <c r="V677" s="39"/>
      <c r="W677" s="39"/>
      <c r="X677" s="39"/>
      <c r="Y677" s="39"/>
      <c r="Z677" s="39"/>
      <c r="AA677" s="39"/>
      <c r="AB677" s="39"/>
      <c r="AC677" s="39"/>
      <c r="AD677" s="39"/>
      <c r="AE677" s="39"/>
      <c r="AR677" s="239" t="s">
        <v>444</v>
      </c>
      <c r="AT677" s="239" t="s">
        <v>244</v>
      </c>
      <c r="AU677" s="239" t="s">
        <v>84</v>
      </c>
      <c r="AY677" s="18" t="s">
        <v>194</v>
      </c>
      <c r="BE677" s="240">
        <f>IF(N677="základní",J677,0)</f>
        <v>0</v>
      </c>
      <c r="BF677" s="240">
        <f>IF(N677="snížená",J677,0)</f>
        <v>0</v>
      </c>
      <c r="BG677" s="240">
        <f>IF(N677="zákl. přenesená",J677,0)</f>
        <v>0</v>
      </c>
      <c r="BH677" s="240">
        <f>IF(N677="sníž. přenesená",J677,0)</f>
        <v>0</v>
      </c>
      <c r="BI677" s="240">
        <f>IF(N677="nulová",J677,0)</f>
        <v>0</v>
      </c>
      <c r="BJ677" s="18" t="s">
        <v>82</v>
      </c>
      <c r="BK677" s="240">
        <f>ROUND(I677*H677,2)</f>
        <v>0</v>
      </c>
      <c r="BL677" s="18" t="s">
        <v>282</v>
      </c>
      <c r="BM677" s="239" t="s">
        <v>912</v>
      </c>
    </row>
    <row r="678" s="2" customFormat="1">
      <c r="A678" s="39"/>
      <c r="B678" s="40"/>
      <c r="C678" s="41"/>
      <c r="D678" s="243" t="s">
        <v>453</v>
      </c>
      <c r="E678" s="41"/>
      <c r="F678" s="295" t="s">
        <v>913</v>
      </c>
      <c r="G678" s="41"/>
      <c r="H678" s="41"/>
      <c r="I678" s="296"/>
      <c r="J678" s="41"/>
      <c r="K678" s="41"/>
      <c r="L678" s="45"/>
      <c r="M678" s="297"/>
      <c r="N678" s="298"/>
      <c r="O678" s="92"/>
      <c r="P678" s="92"/>
      <c r="Q678" s="92"/>
      <c r="R678" s="92"/>
      <c r="S678" s="92"/>
      <c r="T678" s="93"/>
      <c r="U678" s="39"/>
      <c r="V678" s="39"/>
      <c r="W678" s="39"/>
      <c r="X678" s="39"/>
      <c r="Y678" s="39"/>
      <c r="Z678" s="39"/>
      <c r="AA678" s="39"/>
      <c r="AB678" s="39"/>
      <c r="AC678" s="39"/>
      <c r="AD678" s="39"/>
      <c r="AE678" s="39"/>
      <c r="AT678" s="18" t="s">
        <v>453</v>
      </c>
      <c r="AU678" s="18" t="s">
        <v>84</v>
      </c>
    </row>
    <row r="679" s="2" customFormat="1" ht="24.15" customHeight="1">
      <c r="A679" s="39"/>
      <c r="B679" s="40"/>
      <c r="C679" s="228" t="s">
        <v>914</v>
      </c>
      <c r="D679" s="228" t="s">
        <v>196</v>
      </c>
      <c r="E679" s="229" t="s">
        <v>915</v>
      </c>
      <c r="F679" s="230" t="s">
        <v>916</v>
      </c>
      <c r="G679" s="231" t="s">
        <v>691</v>
      </c>
      <c r="H679" s="299"/>
      <c r="I679" s="233"/>
      <c r="J679" s="234">
        <f>ROUND(I679*H679,2)</f>
        <v>0</v>
      </c>
      <c r="K679" s="230" t="s">
        <v>200</v>
      </c>
      <c r="L679" s="45"/>
      <c r="M679" s="235" t="s">
        <v>1</v>
      </c>
      <c r="N679" s="236" t="s">
        <v>40</v>
      </c>
      <c r="O679" s="92"/>
      <c r="P679" s="237">
        <f>O679*H679</f>
        <v>0</v>
      </c>
      <c r="Q679" s="237">
        <v>0</v>
      </c>
      <c r="R679" s="237">
        <f>Q679*H679</f>
        <v>0</v>
      </c>
      <c r="S679" s="237">
        <v>0</v>
      </c>
      <c r="T679" s="238">
        <f>S679*H679</f>
        <v>0</v>
      </c>
      <c r="U679" s="39"/>
      <c r="V679" s="39"/>
      <c r="W679" s="39"/>
      <c r="X679" s="39"/>
      <c r="Y679" s="39"/>
      <c r="Z679" s="39"/>
      <c r="AA679" s="39"/>
      <c r="AB679" s="39"/>
      <c r="AC679" s="39"/>
      <c r="AD679" s="39"/>
      <c r="AE679" s="39"/>
      <c r="AR679" s="239" t="s">
        <v>282</v>
      </c>
      <c r="AT679" s="239" t="s">
        <v>196</v>
      </c>
      <c r="AU679" s="239" t="s">
        <v>84</v>
      </c>
      <c r="AY679" s="18" t="s">
        <v>194</v>
      </c>
      <c r="BE679" s="240">
        <f>IF(N679="základní",J679,0)</f>
        <v>0</v>
      </c>
      <c r="BF679" s="240">
        <f>IF(N679="snížená",J679,0)</f>
        <v>0</v>
      </c>
      <c r="BG679" s="240">
        <f>IF(N679="zákl. přenesená",J679,0)</f>
        <v>0</v>
      </c>
      <c r="BH679" s="240">
        <f>IF(N679="sníž. přenesená",J679,0)</f>
        <v>0</v>
      </c>
      <c r="BI679" s="240">
        <f>IF(N679="nulová",J679,0)</f>
        <v>0</v>
      </c>
      <c r="BJ679" s="18" t="s">
        <v>82</v>
      </c>
      <c r="BK679" s="240">
        <f>ROUND(I679*H679,2)</f>
        <v>0</v>
      </c>
      <c r="BL679" s="18" t="s">
        <v>282</v>
      </c>
      <c r="BM679" s="239" t="s">
        <v>917</v>
      </c>
    </row>
    <row r="680" s="12" customFormat="1" ht="22.8" customHeight="1">
      <c r="A680" s="12"/>
      <c r="B680" s="212"/>
      <c r="C680" s="213"/>
      <c r="D680" s="214" t="s">
        <v>74</v>
      </c>
      <c r="E680" s="226" t="s">
        <v>918</v>
      </c>
      <c r="F680" s="226" t="s">
        <v>919</v>
      </c>
      <c r="G680" s="213"/>
      <c r="H680" s="213"/>
      <c r="I680" s="216"/>
      <c r="J680" s="227">
        <f>BK680</f>
        <v>0</v>
      </c>
      <c r="K680" s="213"/>
      <c r="L680" s="218"/>
      <c r="M680" s="219"/>
      <c r="N680" s="220"/>
      <c r="O680" s="220"/>
      <c r="P680" s="221">
        <f>SUM(P681:P704)</f>
        <v>0</v>
      </c>
      <c r="Q680" s="220"/>
      <c r="R680" s="221">
        <f>SUM(R681:R704)</f>
        <v>12.31414133</v>
      </c>
      <c r="S680" s="220"/>
      <c r="T680" s="222">
        <f>SUM(T681:T704)</f>
        <v>12.740758399999999</v>
      </c>
      <c r="U680" s="12"/>
      <c r="V680" s="12"/>
      <c r="W680" s="12"/>
      <c r="X680" s="12"/>
      <c r="Y680" s="12"/>
      <c r="Z680" s="12"/>
      <c r="AA680" s="12"/>
      <c r="AB680" s="12"/>
      <c r="AC680" s="12"/>
      <c r="AD680" s="12"/>
      <c r="AE680" s="12"/>
      <c r="AR680" s="223" t="s">
        <v>84</v>
      </c>
      <c r="AT680" s="224" t="s">
        <v>74</v>
      </c>
      <c r="AU680" s="224" t="s">
        <v>82</v>
      </c>
      <c r="AY680" s="223" t="s">
        <v>194</v>
      </c>
      <c r="BK680" s="225">
        <f>SUM(BK681:BK704)</f>
        <v>0</v>
      </c>
    </row>
    <row r="681" s="2" customFormat="1" ht="16.5" customHeight="1">
      <c r="A681" s="39"/>
      <c r="B681" s="40"/>
      <c r="C681" s="228" t="s">
        <v>920</v>
      </c>
      <c r="D681" s="228" t="s">
        <v>196</v>
      </c>
      <c r="E681" s="229" t="s">
        <v>921</v>
      </c>
      <c r="F681" s="230" t="s">
        <v>922</v>
      </c>
      <c r="G681" s="231" t="s">
        <v>252</v>
      </c>
      <c r="H681" s="232">
        <v>358.43799999999999</v>
      </c>
      <c r="I681" s="233"/>
      <c r="J681" s="234">
        <f>ROUND(I681*H681,2)</f>
        <v>0</v>
      </c>
      <c r="K681" s="230" t="s">
        <v>200</v>
      </c>
      <c r="L681" s="45"/>
      <c r="M681" s="235" t="s">
        <v>1</v>
      </c>
      <c r="N681" s="236" t="s">
        <v>40</v>
      </c>
      <c r="O681" s="92"/>
      <c r="P681" s="237">
        <f>O681*H681</f>
        <v>0</v>
      </c>
      <c r="Q681" s="237">
        <v>0</v>
      </c>
      <c r="R681" s="237">
        <f>Q681*H681</f>
        <v>0</v>
      </c>
      <c r="S681" s="237">
        <v>0</v>
      </c>
      <c r="T681" s="238">
        <f>S681*H681</f>
        <v>0</v>
      </c>
      <c r="U681" s="39"/>
      <c r="V681" s="39"/>
      <c r="W681" s="39"/>
      <c r="X681" s="39"/>
      <c r="Y681" s="39"/>
      <c r="Z681" s="39"/>
      <c r="AA681" s="39"/>
      <c r="AB681" s="39"/>
      <c r="AC681" s="39"/>
      <c r="AD681" s="39"/>
      <c r="AE681" s="39"/>
      <c r="AR681" s="239" t="s">
        <v>282</v>
      </c>
      <c r="AT681" s="239" t="s">
        <v>196</v>
      </c>
      <c r="AU681" s="239" t="s">
        <v>84</v>
      </c>
      <c r="AY681" s="18" t="s">
        <v>194</v>
      </c>
      <c r="BE681" s="240">
        <f>IF(N681="základní",J681,0)</f>
        <v>0</v>
      </c>
      <c r="BF681" s="240">
        <f>IF(N681="snížená",J681,0)</f>
        <v>0</v>
      </c>
      <c r="BG681" s="240">
        <f>IF(N681="zákl. přenesená",J681,0)</f>
        <v>0</v>
      </c>
      <c r="BH681" s="240">
        <f>IF(N681="sníž. přenesená",J681,0)</f>
        <v>0</v>
      </c>
      <c r="BI681" s="240">
        <f>IF(N681="nulová",J681,0)</f>
        <v>0</v>
      </c>
      <c r="BJ681" s="18" t="s">
        <v>82</v>
      </c>
      <c r="BK681" s="240">
        <f>ROUND(I681*H681,2)</f>
        <v>0</v>
      </c>
      <c r="BL681" s="18" t="s">
        <v>282</v>
      </c>
      <c r="BM681" s="239" t="s">
        <v>923</v>
      </c>
    </row>
    <row r="682" s="14" customFormat="1">
      <c r="A682" s="14"/>
      <c r="B682" s="252"/>
      <c r="C682" s="253"/>
      <c r="D682" s="243" t="s">
        <v>203</v>
      </c>
      <c r="E682" s="254" t="s">
        <v>1</v>
      </c>
      <c r="F682" s="255" t="s">
        <v>134</v>
      </c>
      <c r="G682" s="253"/>
      <c r="H682" s="256">
        <v>358.43799999999999</v>
      </c>
      <c r="I682" s="257"/>
      <c r="J682" s="253"/>
      <c r="K682" s="253"/>
      <c r="L682" s="258"/>
      <c r="M682" s="259"/>
      <c r="N682" s="260"/>
      <c r="O682" s="260"/>
      <c r="P682" s="260"/>
      <c r="Q682" s="260"/>
      <c r="R682" s="260"/>
      <c r="S682" s="260"/>
      <c r="T682" s="261"/>
      <c r="U682" s="14"/>
      <c r="V682" s="14"/>
      <c r="W682" s="14"/>
      <c r="X682" s="14"/>
      <c r="Y682" s="14"/>
      <c r="Z682" s="14"/>
      <c r="AA682" s="14"/>
      <c r="AB682" s="14"/>
      <c r="AC682" s="14"/>
      <c r="AD682" s="14"/>
      <c r="AE682" s="14"/>
      <c r="AT682" s="262" t="s">
        <v>203</v>
      </c>
      <c r="AU682" s="262" t="s">
        <v>84</v>
      </c>
      <c r="AV682" s="14" t="s">
        <v>84</v>
      </c>
      <c r="AW682" s="14" t="s">
        <v>32</v>
      </c>
      <c r="AX682" s="14" t="s">
        <v>82</v>
      </c>
      <c r="AY682" s="262" t="s">
        <v>194</v>
      </c>
    </row>
    <row r="683" s="2" customFormat="1" ht="16.5" customHeight="1">
      <c r="A683" s="39"/>
      <c r="B683" s="40"/>
      <c r="C683" s="228" t="s">
        <v>924</v>
      </c>
      <c r="D683" s="228" t="s">
        <v>196</v>
      </c>
      <c r="E683" s="229" t="s">
        <v>925</v>
      </c>
      <c r="F683" s="230" t="s">
        <v>926</v>
      </c>
      <c r="G683" s="231" t="s">
        <v>252</v>
      </c>
      <c r="H683" s="232">
        <v>358.43799999999999</v>
      </c>
      <c r="I683" s="233"/>
      <c r="J683" s="234">
        <f>ROUND(I683*H683,2)</f>
        <v>0</v>
      </c>
      <c r="K683" s="230" t="s">
        <v>200</v>
      </c>
      <c r="L683" s="45"/>
      <c r="M683" s="235" t="s">
        <v>1</v>
      </c>
      <c r="N683" s="236" t="s">
        <v>40</v>
      </c>
      <c r="O683" s="92"/>
      <c r="P683" s="237">
        <f>O683*H683</f>
        <v>0</v>
      </c>
      <c r="Q683" s="237">
        <v>0.00029999999999999997</v>
      </c>
      <c r="R683" s="237">
        <f>Q683*H683</f>
        <v>0.10753139999999999</v>
      </c>
      <c r="S683" s="237">
        <v>0</v>
      </c>
      <c r="T683" s="238">
        <f>S683*H683</f>
        <v>0</v>
      </c>
      <c r="U683" s="39"/>
      <c r="V683" s="39"/>
      <c r="W683" s="39"/>
      <c r="X683" s="39"/>
      <c r="Y683" s="39"/>
      <c r="Z683" s="39"/>
      <c r="AA683" s="39"/>
      <c r="AB683" s="39"/>
      <c r="AC683" s="39"/>
      <c r="AD683" s="39"/>
      <c r="AE683" s="39"/>
      <c r="AR683" s="239" t="s">
        <v>282</v>
      </c>
      <c r="AT683" s="239" t="s">
        <v>196</v>
      </c>
      <c r="AU683" s="239" t="s">
        <v>84</v>
      </c>
      <c r="AY683" s="18" t="s">
        <v>194</v>
      </c>
      <c r="BE683" s="240">
        <f>IF(N683="základní",J683,0)</f>
        <v>0</v>
      </c>
      <c r="BF683" s="240">
        <f>IF(N683="snížená",J683,0)</f>
        <v>0</v>
      </c>
      <c r="BG683" s="240">
        <f>IF(N683="zákl. přenesená",J683,0)</f>
        <v>0</v>
      </c>
      <c r="BH683" s="240">
        <f>IF(N683="sníž. přenesená",J683,0)</f>
        <v>0</v>
      </c>
      <c r="BI683" s="240">
        <f>IF(N683="nulová",J683,0)</f>
        <v>0</v>
      </c>
      <c r="BJ683" s="18" t="s">
        <v>82</v>
      </c>
      <c r="BK683" s="240">
        <f>ROUND(I683*H683,2)</f>
        <v>0</v>
      </c>
      <c r="BL683" s="18" t="s">
        <v>282</v>
      </c>
      <c r="BM683" s="239" t="s">
        <v>927</v>
      </c>
    </row>
    <row r="684" s="13" customFormat="1">
      <c r="A684" s="13"/>
      <c r="B684" s="241"/>
      <c r="C684" s="242"/>
      <c r="D684" s="243" t="s">
        <v>203</v>
      </c>
      <c r="E684" s="244" t="s">
        <v>1</v>
      </c>
      <c r="F684" s="245" t="s">
        <v>261</v>
      </c>
      <c r="G684" s="242"/>
      <c r="H684" s="244" t="s">
        <v>1</v>
      </c>
      <c r="I684" s="246"/>
      <c r="J684" s="242"/>
      <c r="K684" s="242"/>
      <c r="L684" s="247"/>
      <c r="M684" s="248"/>
      <c r="N684" s="249"/>
      <c r="O684" s="249"/>
      <c r="P684" s="249"/>
      <c r="Q684" s="249"/>
      <c r="R684" s="249"/>
      <c r="S684" s="249"/>
      <c r="T684" s="250"/>
      <c r="U684" s="13"/>
      <c r="V684" s="13"/>
      <c r="W684" s="13"/>
      <c r="X684" s="13"/>
      <c r="Y684" s="13"/>
      <c r="Z684" s="13"/>
      <c r="AA684" s="13"/>
      <c r="AB684" s="13"/>
      <c r="AC684" s="13"/>
      <c r="AD684" s="13"/>
      <c r="AE684" s="13"/>
      <c r="AT684" s="251" t="s">
        <v>203</v>
      </c>
      <c r="AU684" s="251" t="s">
        <v>84</v>
      </c>
      <c r="AV684" s="13" t="s">
        <v>82</v>
      </c>
      <c r="AW684" s="13" t="s">
        <v>32</v>
      </c>
      <c r="AX684" s="13" t="s">
        <v>75</v>
      </c>
      <c r="AY684" s="251" t="s">
        <v>194</v>
      </c>
    </row>
    <row r="685" s="14" customFormat="1">
      <c r="A685" s="14"/>
      <c r="B685" s="252"/>
      <c r="C685" s="253"/>
      <c r="D685" s="243" t="s">
        <v>203</v>
      </c>
      <c r="E685" s="254" t="s">
        <v>1</v>
      </c>
      <c r="F685" s="255" t="s">
        <v>734</v>
      </c>
      <c r="G685" s="253"/>
      <c r="H685" s="256">
        <v>3.3079999999999998</v>
      </c>
      <c r="I685" s="257"/>
      <c r="J685" s="253"/>
      <c r="K685" s="253"/>
      <c r="L685" s="258"/>
      <c r="M685" s="259"/>
      <c r="N685" s="260"/>
      <c r="O685" s="260"/>
      <c r="P685" s="260"/>
      <c r="Q685" s="260"/>
      <c r="R685" s="260"/>
      <c r="S685" s="260"/>
      <c r="T685" s="261"/>
      <c r="U685" s="14"/>
      <c r="V685" s="14"/>
      <c r="W685" s="14"/>
      <c r="X685" s="14"/>
      <c r="Y685" s="14"/>
      <c r="Z685" s="14"/>
      <c r="AA685" s="14"/>
      <c r="AB685" s="14"/>
      <c r="AC685" s="14"/>
      <c r="AD685" s="14"/>
      <c r="AE685" s="14"/>
      <c r="AT685" s="262" t="s">
        <v>203</v>
      </c>
      <c r="AU685" s="262" t="s">
        <v>84</v>
      </c>
      <c r="AV685" s="14" t="s">
        <v>84</v>
      </c>
      <c r="AW685" s="14" t="s">
        <v>32</v>
      </c>
      <c r="AX685" s="14" t="s">
        <v>75</v>
      </c>
      <c r="AY685" s="262" t="s">
        <v>194</v>
      </c>
    </row>
    <row r="686" s="14" customFormat="1">
      <c r="A686" s="14"/>
      <c r="B686" s="252"/>
      <c r="C686" s="253"/>
      <c r="D686" s="243" t="s">
        <v>203</v>
      </c>
      <c r="E686" s="254" t="s">
        <v>1</v>
      </c>
      <c r="F686" s="255" t="s">
        <v>928</v>
      </c>
      <c r="G686" s="253"/>
      <c r="H686" s="256">
        <v>177.77000000000001</v>
      </c>
      <c r="I686" s="257"/>
      <c r="J686" s="253"/>
      <c r="K686" s="253"/>
      <c r="L686" s="258"/>
      <c r="M686" s="259"/>
      <c r="N686" s="260"/>
      <c r="O686" s="260"/>
      <c r="P686" s="260"/>
      <c r="Q686" s="260"/>
      <c r="R686" s="260"/>
      <c r="S686" s="260"/>
      <c r="T686" s="261"/>
      <c r="U686" s="14"/>
      <c r="V686" s="14"/>
      <c r="W686" s="14"/>
      <c r="X686" s="14"/>
      <c r="Y686" s="14"/>
      <c r="Z686" s="14"/>
      <c r="AA686" s="14"/>
      <c r="AB686" s="14"/>
      <c r="AC686" s="14"/>
      <c r="AD686" s="14"/>
      <c r="AE686" s="14"/>
      <c r="AT686" s="262" t="s">
        <v>203</v>
      </c>
      <c r="AU686" s="262" t="s">
        <v>84</v>
      </c>
      <c r="AV686" s="14" t="s">
        <v>84</v>
      </c>
      <c r="AW686" s="14" t="s">
        <v>32</v>
      </c>
      <c r="AX686" s="14" t="s">
        <v>75</v>
      </c>
      <c r="AY686" s="262" t="s">
        <v>194</v>
      </c>
    </row>
    <row r="687" s="14" customFormat="1">
      <c r="A687" s="14"/>
      <c r="B687" s="252"/>
      <c r="C687" s="253"/>
      <c r="D687" s="243" t="s">
        <v>203</v>
      </c>
      <c r="E687" s="254" t="s">
        <v>1</v>
      </c>
      <c r="F687" s="255" t="s">
        <v>929</v>
      </c>
      <c r="G687" s="253"/>
      <c r="H687" s="256">
        <v>171.63999999999999</v>
      </c>
      <c r="I687" s="257"/>
      <c r="J687" s="253"/>
      <c r="K687" s="253"/>
      <c r="L687" s="258"/>
      <c r="M687" s="259"/>
      <c r="N687" s="260"/>
      <c r="O687" s="260"/>
      <c r="P687" s="260"/>
      <c r="Q687" s="260"/>
      <c r="R687" s="260"/>
      <c r="S687" s="260"/>
      <c r="T687" s="261"/>
      <c r="U687" s="14"/>
      <c r="V687" s="14"/>
      <c r="W687" s="14"/>
      <c r="X687" s="14"/>
      <c r="Y687" s="14"/>
      <c r="Z687" s="14"/>
      <c r="AA687" s="14"/>
      <c r="AB687" s="14"/>
      <c r="AC687" s="14"/>
      <c r="AD687" s="14"/>
      <c r="AE687" s="14"/>
      <c r="AT687" s="262" t="s">
        <v>203</v>
      </c>
      <c r="AU687" s="262" t="s">
        <v>84</v>
      </c>
      <c r="AV687" s="14" t="s">
        <v>84</v>
      </c>
      <c r="AW687" s="14" t="s">
        <v>32</v>
      </c>
      <c r="AX687" s="14" t="s">
        <v>75</v>
      </c>
      <c r="AY687" s="262" t="s">
        <v>194</v>
      </c>
    </row>
    <row r="688" s="14" customFormat="1">
      <c r="A688" s="14"/>
      <c r="B688" s="252"/>
      <c r="C688" s="253"/>
      <c r="D688" s="243" t="s">
        <v>203</v>
      </c>
      <c r="E688" s="254" t="s">
        <v>1</v>
      </c>
      <c r="F688" s="255" t="s">
        <v>474</v>
      </c>
      <c r="G688" s="253"/>
      <c r="H688" s="256">
        <v>5.7199999999999998</v>
      </c>
      <c r="I688" s="257"/>
      <c r="J688" s="253"/>
      <c r="K688" s="253"/>
      <c r="L688" s="258"/>
      <c r="M688" s="259"/>
      <c r="N688" s="260"/>
      <c r="O688" s="260"/>
      <c r="P688" s="260"/>
      <c r="Q688" s="260"/>
      <c r="R688" s="260"/>
      <c r="S688" s="260"/>
      <c r="T688" s="261"/>
      <c r="U688" s="14"/>
      <c r="V688" s="14"/>
      <c r="W688" s="14"/>
      <c r="X688" s="14"/>
      <c r="Y688" s="14"/>
      <c r="Z688" s="14"/>
      <c r="AA688" s="14"/>
      <c r="AB688" s="14"/>
      <c r="AC688" s="14"/>
      <c r="AD688" s="14"/>
      <c r="AE688" s="14"/>
      <c r="AT688" s="262" t="s">
        <v>203</v>
      </c>
      <c r="AU688" s="262" t="s">
        <v>84</v>
      </c>
      <c r="AV688" s="14" t="s">
        <v>84</v>
      </c>
      <c r="AW688" s="14" t="s">
        <v>32</v>
      </c>
      <c r="AX688" s="14" t="s">
        <v>75</v>
      </c>
      <c r="AY688" s="262" t="s">
        <v>194</v>
      </c>
    </row>
    <row r="689" s="16" customFormat="1">
      <c r="A689" s="16"/>
      <c r="B689" s="274"/>
      <c r="C689" s="275"/>
      <c r="D689" s="243" t="s">
        <v>203</v>
      </c>
      <c r="E689" s="276" t="s">
        <v>134</v>
      </c>
      <c r="F689" s="277" t="s">
        <v>214</v>
      </c>
      <c r="G689" s="275"/>
      <c r="H689" s="278">
        <v>358.43799999999999</v>
      </c>
      <c r="I689" s="279"/>
      <c r="J689" s="275"/>
      <c r="K689" s="275"/>
      <c r="L689" s="280"/>
      <c r="M689" s="281"/>
      <c r="N689" s="282"/>
      <c r="O689" s="282"/>
      <c r="P689" s="282"/>
      <c r="Q689" s="282"/>
      <c r="R689" s="282"/>
      <c r="S689" s="282"/>
      <c r="T689" s="283"/>
      <c r="U689" s="16"/>
      <c r="V689" s="16"/>
      <c r="W689" s="16"/>
      <c r="X689" s="16"/>
      <c r="Y689" s="16"/>
      <c r="Z689" s="16"/>
      <c r="AA689" s="16"/>
      <c r="AB689" s="16"/>
      <c r="AC689" s="16"/>
      <c r="AD689" s="16"/>
      <c r="AE689" s="16"/>
      <c r="AT689" s="284" t="s">
        <v>203</v>
      </c>
      <c r="AU689" s="284" t="s">
        <v>84</v>
      </c>
      <c r="AV689" s="16" t="s">
        <v>201</v>
      </c>
      <c r="AW689" s="16" t="s">
        <v>32</v>
      </c>
      <c r="AX689" s="16" t="s">
        <v>82</v>
      </c>
      <c r="AY689" s="284" t="s">
        <v>194</v>
      </c>
    </row>
    <row r="690" s="2" customFormat="1" ht="21.75" customHeight="1">
      <c r="A690" s="39"/>
      <c r="B690" s="40"/>
      <c r="C690" s="228" t="s">
        <v>930</v>
      </c>
      <c r="D690" s="228" t="s">
        <v>196</v>
      </c>
      <c r="E690" s="229" t="s">
        <v>931</v>
      </c>
      <c r="F690" s="230" t="s">
        <v>932</v>
      </c>
      <c r="G690" s="231" t="s">
        <v>252</v>
      </c>
      <c r="H690" s="232">
        <v>358.43799999999999</v>
      </c>
      <c r="I690" s="233"/>
      <c r="J690" s="234">
        <f>ROUND(I690*H690,2)</f>
        <v>0</v>
      </c>
      <c r="K690" s="230" t="s">
        <v>200</v>
      </c>
      <c r="L690" s="45"/>
      <c r="M690" s="235" t="s">
        <v>1</v>
      </c>
      <c r="N690" s="236" t="s">
        <v>40</v>
      </c>
      <c r="O690" s="92"/>
      <c r="P690" s="237">
        <f>O690*H690</f>
        <v>0</v>
      </c>
      <c r="Q690" s="237">
        <v>0.0045450000000000004</v>
      </c>
      <c r="R690" s="237">
        <f>Q690*H690</f>
        <v>1.6291007100000001</v>
      </c>
      <c r="S690" s="237">
        <v>0</v>
      </c>
      <c r="T690" s="238">
        <f>S690*H690</f>
        <v>0</v>
      </c>
      <c r="U690" s="39"/>
      <c r="V690" s="39"/>
      <c r="W690" s="39"/>
      <c r="X690" s="39"/>
      <c r="Y690" s="39"/>
      <c r="Z690" s="39"/>
      <c r="AA690" s="39"/>
      <c r="AB690" s="39"/>
      <c r="AC690" s="39"/>
      <c r="AD690" s="39"/>
      <c r="AE690" s="39"/>
      <c r="AR690" s="239" t="s">
        <v>282</v>
      </c>
      <c r="AT690" s="239" t="s">
        <v>196</v>
      </c>
      <c r="AU690" s="239" t="s">
        <v>84</v>
      </c>
      <c r="AY690" s="18" t="s">
        <v>194</v>
      </c>
      <c r="BE690" s="240">
        <f>IF(N690="základní",J690,0)</f>
        <v>0</v>
      </c>
      <c r="BF690" s="240">
        <f>IF(N690="snížená",J690,0)</f>
        <v>0</v>
      </c>
      <c r="BG690" s="240">
        <f>IF(N690="zákl. přenesená",J690,0)</f>
        <v>0</v>
      </c>
      <c r="BH690" s="240">
        <f>IF(N690="sníž. přenesená",J690,0)</f>
        <v>0</v>
      </c>
      <c r="BI690" s="240">
        <f>IF(N690="nulová",J690,0)</f>
        <v>0</v>
      </c>
      <c r="BJ690" s="18" t="s">
        <v>82</v>
      </c>
      <c r="BK690" s="240">
        <f>ROUND(I690*H690,2)</f>
        <v>0</v>
      </c>
      <c r="BL690" s="18" t="s">
        <v>282</v>
      </c>
      <c r="BM690" s="239" t="s">
        <v>933</v>
      </c>
    </row>
    <row r="691" s="14" customFormat="1">
      <c r="A691" s="14"/>
      <c r="B691" s="252"/>
      <c r="C691" s="253"/>
      <c r="D691" s="243" t="s">
        <v>203</v>
      </c>
      <c r="E691" s="254" t="s">
        <v>1</v>
      </c>
      <c r="F691" s="255" t="s">
        <v>134</v>
      </c>
      <c r="G691" s="253"/>
      <c r="H691" s="256">
        <v>358.43799999999999</v>
      </c>
      <c r="I691" s="257"/>
      <c r="J691" s="253"/>
      <c r="K691" s="253"/>
      <c r="L691" s="258"/>
      <c r="M691" s="259"/>
      <c r="N691" s="260"/>
      <c r="O691" s="260"/>
      <c r="P691" s="260"/>
      <c r="Q691" s="260"/>
      <c r="R691" s="260"/>
      <c r="S691" s="260"/>
      <c r="T691" s="261"/>
      <c r="U691" s="14"/>
      <c r="V691" s="14"/>
      <c r="W691" s="14"/>
      <c r="X691" s="14"/>
      <c r="Y691" s="14"/>
      <c r="Z691" s="14"/>
      <c r="AA691" s="14"/>
      <c r="AB691" s="14"/>
      <c r="AC691" s="14"/>
      <c r="AD691" s="14"/>
      <c r="AE691" s="14"/>
      <c r="AT691" s="262" t="s">
        <v>203</v>
      </c>
      <c r="AU691" s="262" t="s">
        <v>84</v>
      </c>
      <c r="AV691" s="14" t="s">
        <v>84</v>
      </c>
      <c r="AW691" s="14" t="s">
        <v>32</v>
      </c>
      <c r="AX691" s="14" t="s">
        <v>82</v>
      </c>
      <c r="AY691" s="262" t="s">
        <v>194</v>
      </c>
    </row>
    <row r="692" s="2" customFormat="1" ht="16.5" customHeight="1">
      <c r="A692" s="39"/>
      <c r="B692" s="40"/>
      <c r="C692" s="228" t="s">
        <v>934</v>
      </c>
      <c r="D692" s="228" t="s">
        <v>196</v>
      </c>
      <c r="E692" s="229" t="s">
        <v>935</v>
      </c>
      <c r="F692" s="230" t="s">
        <v>936</v>
      </c>
      <c r="G692" s="231" t="s">
        <v>252</v>
      </c>
      <c r="H692" s="232">
        <v>360.928</v>
      </c>
      <c r="I692" s="233"/>
      <c r="J692" s="234">
        <f>ROUND(I692*H692,2)</f>
        <v>0</v>
      </c>
      <c r="K692" s="230" t="s">
        <v>200</v>
      </c>
      <c r="L692" s="45"/>
      <c r="M692" s="235" t="s">
        <v>1</v>
      </c>
      <c r="N692" s="236" t="s">
        <v>40</v>
      </c>
      <c r="O692" s="92"/>
      <c r="P692" s="237">
        <f>O692*H692</f>
        <v>0</v>
      </c>
      <c r="Q692" s="237">
        <v>0</v>
      </c>
      <c r="R692" s="237">
        <f>Q692*H692</f>
        <v>0</v>
      </c>
      <c r="S692" s="237">
        <v>0.035299999999999998</v>
      </c>
      <c r="T692" s="238">
        <f>S692*H692</f>
        <v>12.740758399999999</v>
      </c>
      <c r="U692" s="39"/>
      <c r="V692" s="39"/>
      <c r="W692" s="39"/>
      <c r="X692" s="39"/>
      <c r="Y692" s="39"/>
      <c r="Z692" s="39"/>
      <c r="AA692" s="39"/>
      <c r="AB692" s="39"/>
      <c r="AC692" s="39"/>
      <c r="AD692" s="39"/>
      <c r="AE692" s="39"/>
      <c r="AR692" s="239" t="s">
        <v>282</v>
      </c>
      <c r="AT692" s="239" t="s">
        <v>196</v>
      </c>
      <c r="AU692" s="239" t="s">
        <v>84</v>
      </c>
      <c r="AY692" s="18" t="s">
        <v>194</v>
      </c>
      <c r="BE692" s="240">
        <f>IF(N692="základní",J692,0)</f>
        <v>0</v>
      </c>
      <c r="BF692" s="240">
        <f>IF(N692="snížená",J692,0)</f>
        <v>0</v>
      </c>
      <c r="BG692" s="240">
        <f>IF(N692="zákl. přenesená",J692,0)</f>
        <v>0</v>
      </c>
      <c r="BH692" s="240">
        <f>IF(N692="sníž. přenesená",J692,0)</f>
        <v>0</v>
      </c>
      <c r="BI692" s="240">
        <f>IF(N692="nulová",J692,0)</f>
        <v>0</v>
      </c>
      <c r="BJ692" s="18" t="s">
        <v>82</v>
      </c>
      <c r="BK692" s="240">
        <f>ROUND(I692*H692,2)</f>
        <v>0</v>
      </c>
      <c r="BL692" s="18" t="s">
        <v>282</v>
      </c>
      <c r="BM692" s="239" t="s">
        <v>937</v>
      </c>
    </row>
    <row r="693" s="13" customFormat="1">
      <c r="A693" s="13"/>
      <c r="B693" s="241"/>
      <c r="C693" s="242"/>
      <c r="D693" s="243" t="s">
        <v>203</v>
      </c>
      <c r="E693" s="244" t="s">
        <v>1</v>
      </c>
      <c r="F693" s="245" t="s">
        <v>204</v>
      </c>
      <c r="G693" s="242"/>
      <c r="H693" s="244" t="s">
        <v>1</v>
      </c>
      <c r="I693" s="246"/>
      <c r="J693" s="242"/>
      <c r="K693" s="242"/>
      <c r="L693" s="247"/>
      <c r="M693" s="248"/>
      <c r="N693" s="249"/>
      <c r="O693" s="249"/>
      <c r="P693" s="249"/>
      <c r="Q693" s="249"/>
      <c r="R693" s="249"/>
      <c r="S693" s="249"/>
      <c r="T693" s="250"/>
      <c r="U693" s="13"/>
      <c r="V693" s="13"/>
      <c r="W693" s="13"/>
      <c r="X693" s="13"/>
      <c r="Y693" s="13"/>
      <c r="Z693" s="13"/>
      <c r="AA693" s="13"/>
      <c r="AB693" s="13"/>
      <c r="AC693" s="13"/>
      <c r="AD693" s="13"/>
      <c r="AE693" s="13"/>
      <c r="AT693" s="251" t="s">
        <v>203</v>
      </c>
      <c r="AU693" s="251" t="s">
        <v>84</v>
      </c>
      <c r="AV693" s="13" t="s">
        <v>82</v>
      </c>
      <c r="AW693" s="13" t="s">
        <v>32</v>
      </c>
      <c r="AX693" s="13" t="s">
        <v>75</v>
      </c>
      <c r="AY693" s="251" t="s">
        <v>194</v>
      </c>
    </row>
    <row r="694" s="14" customFormat="1">
      <c r="A694" s="14"/>
      <c r="B694" s="252"/>
      <c r="C694" s="253"/>
      <c r="D694" s="243" t="s">
        <v>203</v>
      </c>
      <c r="E694" s="254" t="s">
        <v>1</v>
      </c>
      <c r="F694" s="255" t="s">
        <v>734</v>
      </c>
      <c r="G694" s="253"/>
      <c r="H694" s="256">
        <v>3.3079999999999998</v>
      </c>
      <c r="I694" s="257"/>
      <c r="J694" s="253"/>
      <c r="K694" s="253"/>
      <c r="L694" s="258"/>
      <c r="M694" s="259"/>
      <c r="N694" s="260"/>
      <c r="O694" s="260"/>
      <c r="P694" s="260"/>
      <c r="Q694" s="260"/>
      <c r="R694" s="260"/>
      <c r="S694" s="260"/>
      <c r="T694" s="261"/>
      <c r="U694" s="14"/>
      <c r="V694" s="14"/>
      <c r="W694" s="14"/>
      <c r="X694" s="14"/>
      <c r="Y694" s="14"/>
      <c r="Z694" s="14"/>
      <c r="AA694" s="14"/>
      <c r="AB694" s="14"/>
      <c r="AC694" s="14"/>
      <c r="AD694" s="14"/>
      <c r="AE694" s="14"/>
      <c r="AT694" s="262" t="s">
        <v>203</v>
      </c>
      <c r="AU694" s="262" t="s">
        <v>84</v>
      </c>
      <c r="AV694" s="14" t="s">
        <v>84</v>
      </c>
      <c r="AW694" s="14" t="s">
        <v>32</v>
      </c>
      <c r="AX694" s="14" t="s">
        <v>75</v>
      </c>
      <c r="AY694" s="262" t="s">
        <v>194</v>
      </c>
    </row>
    <row r="695" s="14" customFormat="1">
      <c r="A695" s="14"/>
      <c r="B695" s="252"/>
      <c r="C695" s="253"/>
      <c r="D695" s="243" t="s">
        <v>203</v>
      </c>
      <c r="E695" s="254" t="s">
        <v>1</v>
      </c>
      <c r="F695" s="255" t="s">
        <v>928</v>
      </c>
      <c r="G695" s="253"/>
      <c r="H695" s="256">
        <v>177.77000000000001</v>
      </c>
      <c r="I695" s="257"/>
      <c r="J695" s="253"/>
      <c r="K695" s="253"/>
      <c r="L695" s="258"/>
      <c r="M695" s="259"/>
      <c r="N695" s="260"/>
      <c r="O695" s="260"/>
      <c r="P695" s="260"/>
      <c r="Q695" s="260"/>
      <c r="R695" s="260"/>
      <c r="S695" s="260"/>
      <c r="T695" s="261"/>
      <c r="U695" s="14"/>
      <c r="V695" s="14"/>
      <c r="W695" s="14"/>
      <c r="X695" s="14"/>
      <c r="Y695" s="14"/>
      <c r="Z695" s="14"/>
      <c r="AA695" s="14"/>
      <c r="AB695" s="14"/>
      <c r="AC695" s="14"/>
      <c r="AD695" s="14"/>
      <c r="AE695" s="14"/>
      <c r="AT695" s="262" t="s">
        <v>203</v>
      </c>
      <c r="AU695" s="262" t="s">
        <v>84</v>
      </c>
      <c r="AV695" s="14" t="s">
        <v>84</v>
      </c>
      <c r="AW695" s="14" t="s">
        <v>32</v>
      </c>
      <c r="AX695" s="14" t="s">
        <v>75</v>
      </c>
      <c r="AY695" s="262" t="s">
        <v>194</v>
      </c>
    </row>
    <row r="696" s="14" customFormat="1">
      <c r="A696" s="14"/>
      <c r="B696" s="252"/>
      <c r="C696" s="253"/>
      <c r="D696" s="243" t="s">
        <v>203</v>
      </c>
      <c r="E696" s="254" t="s">
        <v>1</v>
      </c>
      <c r="F696" s="255" t="s">
        <v>938</v>
      </c>
      <c r="G696" s="253"/>
      <c r="H696" s="256">
        <v>179.84999999999999</v>
      </c>
      <c r="I696" s="257"/>
      <c r="J696" s="253"/>
      <c r="K696" s="253"/>
      <c r="L696" s="258"/>
      <c r="M696" s="259"/>
      <c r="N696" s="260"/>
      <c r="O696" s="260"/>
      <c r="P696" s="260"/>
      <c r="Q696" s="260"/>
      <c r="R696" s="260"/>
      <c r="S696" s="260"/>
      <c r="T696" s="261"/>
      <c r="U696" s="14"/>
      <c r="V696" s="14"/>
      <c r="W696" s="14"/>
      <c r="X696" s="14"/>
      <c r="Y696" s="14"/>
      <c r="Z696" s="14"/>
      <c r="AA696" s="14"/>
      <c r="AB696" s="14"/>
      <c r="AC696" s="14"/>
      <c r="AD696" s="14"/>
      <c r="AE696" s="14"/>
      <c r="AT696" s="262" t="s">
        <v>203</v>
      </c>
      <c r="AU696" s="262" t="s">
        <v>84</v>
      </c>
      <c r="AV696" s="14" t="s">
        <v>84</v>
      </c>
      <c r="AW696" s="14" t="s">
        <v>32</v>
      </c>
      <c r="AX696" s="14" t="s">
        <v>75</v>
      </c>
      <c r="AY696" s="262" t="s">
        <v>194</v>
      </c>
    </row>
    <row r="697" s="16" customFormat="1">
      <c r="A697" s="16"/>
      <c r="B697" s="274"/>
      <c r="C697" s="275"/>
      <c r="D697" s="243" t="s">
        <v>203</v>
      </c>
      <c r="E697" s="276" t="s">
        <v>1</v>
      </c>
      <c r="F697" s="277" t="s">
        <v>214</v>
      </c>
      <c r="G697" s="275"/>
      <c r="H697" s="278">
        <v>360.928</v>
      </c>
      <c r="I697" s="279"/>
      <c r="J697" s="275"/>
      <c r="K697" s="275"/>
      <c r="L697" s="280"/>
      <c r="M697" s="281"/>
      <c r="N697" s="282"/>
      <c r="O697" s="282"/>
      <c r="P697" s="282"/>
      <c r="Q697" s="282"/>
      <c r="R697" s="282"/>
      <c r="S697" s="282"/>
      <c r="T697" s="283"/>
      <c r="U697" s="16"/>
      <c r="V697" s="16"/>
      <c r="W697" s="16"/>
      <c r="X697" s="16"/>
      <c r="Y697" s="16"/>
      <c r="Z697" s="16"/>
      <c r="AA697" s="16"/>
      <c r="AB697" s="16"/>
      <c r="AC697" s="16"/>
      <c r="AD697" s="16"/>
      <c r="AE697" s="16"/>
      <c r="AT697" s="284" t="s">
        <v>203</v>
      </c>
      <c r="AU697" s="284" t="s">
        <v>84</v>
      </c>
      <c r="AV697" s="16" t="s">
        <v>201</v>
      </c>
      <c r="AW697" s="16" t="s">
        <v>32</v>
      </c>
      <c r="AX697" s="16" t="s">
        <v>82</v>
      </c>
      <c r="AY697" s="284" t="s">
        <v>194</v>
      </c>
    </row>
    <row r="698" s="2" customFormat="1" ht="37.8" customHeight="1">
      <c r="A698" s="39"/>
      <c r="B698" s="40"/>
      <c r="C698" s="228" t="s">
        <v>939</v>
      </c>
      <c r="D698" s="228" t="s">
        <v>196</v>
      </c>
      <c r="E698" s="229" t="s">
        <v>940</v>
      </c>
      <c r="F698" s="230" t="s">
        <v>941</v>
      </c>
      <c r="G698" s="231" t="s">
        <v>252</v>
      </c>
      <c r="H698" s="232">
        <v>358.43799999999999</v>
      </c>
      <c r="I698" s="233"/>
      <c r="J698" s="234">
        <f>ROUND(I698*H698,2)</f>
        <v>0</v>
      </c>
      <c r="K698" s="230" t="s">
        <v>641</v>
      </c>
      <c r="L698" s="45"/>
      <c r="M698" s="235" t="s">
        <v>1</v>
      </c>
      <c r="N698" s="236" t="s">
        <v>40</v>
      </c>
      <c r="O698" s="92"/>
      <c r="P698" s="237">
        <f>O698*H698</f>
        <v>0</v>
      </c>
      <c r="Q698" s="237">
        <v>0.0068900000000000003</v>
      </c>
      <c r="R698" s="237">
        <f>Q698*H698</f>
        <v>2.46963782</v>
      </c>
      <c r="S698" s="237">
        <v>0</v>
      </c>
      <c r="T698" s="238">
        <f>S698*H698</f>
        <v>0</v>
      </c>
      <c r="U698" s="39"/>
      <c r="V698" s="39"/>
      <c r="W698" s="39"/>
      <c r="X698" s="39"/>
      <c r="Y698" s="39"/>
      <c r="Z698" s="39"/>
      <c r="AA698" s="39"/>
      <c r="AB698" s="39"/>
      <c r="AC698" s="39"/>
      <c r="AD698" s="39"/>
      <c r="AE698" s="39"/>
      <c r="AR698" s="239" t="s">
        <v>282</v>
      </c>
      <c r="AT698" s="239" t="s">
        <v>196</v>
      </c>
      <c r="AU698" s="239" t="s">
        <v>84</v>
      </c>
      <c r="AY698" s="18" t="s">
        <v>194</v>
      </c>
      <c r="BE698" s="240">
        <f>IF(N698="základní",J698,0)</f>
        <v>0</v>
      </c>
      <c r="BF698" s="240">
        <f>IF(N698="snížená",J698,0)</f>
        <v>0</v>
      </c>
      <c r="BG698" s="240">
        <f>IF(N698="zákl. přenesená",J698,0)</f>
        <v>0</v>
      </c>
      <c r="BH698" s="240">
        <f>IF(N698="sníž. přenesená",J698,0)</f>
        <v>0</v>
      </c>
      <c r="BI698" s="240">
        <f>IF(N698="nulová",J698,0)</f>
        <v>0</v>
      </c>
      <c r="BJ698" s="18" t="s">
        <v>82</v>
      </c>
      <c r="BK698" s="240">
        <f>ROUND(I698*H698,2)</f>
        <v>0</v>
      </c>
      <c r="BL698" s="18" t="s">
        <v>282</v>
      </c>
      <c r="BM698" s="239" t="s">
        <v>942</v>
      </c>
    </row>
    <row r="699" s="14" customFormat="1">
      <c r="A699" s="14"/>
      <c r="B699" s="252"/>
      <c r="C699" s="253"/>
      <c r="D699" s="243" t="s">
        <v>203</v>
      </c>
      <c r="E699" s="254" t="s">
        <v>1</v>
      </c>
      <c r="F699" s="255" t="s">
        <v>134</v>
      </c>
      <c r="G699" s="253"/>
      <c r="H699" s="256">
        <v>358.43799999999999</v>
      </c>
      <c r="I699" s="257"/>
      <c r="J699" s="253"/>
      <c r="K699" s="253"/>
      <c r="L699" s="258"/>
      <c r="M699" s="259"/>
      <c r="N699" s="260"/>
      <c r="O699" s="260"/>
      <c r="P699" s="260"/>
      <c r="Q699" s="260"/>
      <c r="R699" s="260"/>
      <c r="S699" s="260"/>
      <c r="T699" s="261"/>
      <c r="U699" s="14"/>
      <c r="V699" s="14"/>
      <c r="W699" s="14"/>
      <c r="X699" s="14"/>
      <c r="Y699" s="14"/>
      <c r="Z699" s="14"/>
      <c r="AA699" s="14"/>
      <c r="AB699" s="14"/>
      <c r="AC699" s="14"/>
      <c r="AD699" s="14"/>
      <c r="AE699" s="14"/>
      <c r="AT699" s="262" t="s">
        <v>203</v>
      </c>
      <c r="AU699" s="262" t="s">
        <v>84</v>
      </c>
      <c r="AV699" s="14" t="s">
        <v>84</v>
      </c>
      <c r="AW699" s="14" t="s">
        <v>32</v>
      </c>
      <c r="AX699" s="14" t="s">
        <v>82</v>
      </c>
      <c r="AY699" s="262" t="s">
        <v>194</v>
      </c>
    </row>
    <row r="700" s="2" customFormat="1" ht="37.8" customHeight="1">
      <c r="A700" s="39"/>
      <c r="B700" s="40"/>
      <c r="C700" s="285" t="s">
        <v>943</v>
      </c>
      <c r="D700" s="285" t="s">
        <v>244</v>
      </c>
      <c r="E700" s="286" t="s">
        <v>944</v>
      </c>
      <c r="F700" s="287" t="s">
        <v>945</v>
      </c>
      <c r="G700" s="288" t="s">
        <v>252</v>
      </c>
      <c r="H700" s="289">
        <v>394.28199999999998</v>
      </c>
      <c r="I700" s="290"/>
      <c r="J700" s="291">
        <f>ROUND(I700*H700,2)</f>
        <v>0</v>
      </c>
      <c r="K700" s="287" t="s">
        <v>641</v>
      </c>
      <c r="L700" s="292"/>
      <c r="M700" s="293" t="s">
        <v>1</v>
      </c>
      <c r="N700" s="294" t="s">
        <v>40</v>
      </c>
      <c r="O700" s="92"/>
      <c r="P700" s="237">
        <f>O700*H700</f>
        <v>0</v>
      </c>
      <c r="Q700" s="237">
        <v>0.019199999999999998</v>
      </c>
      <c r="R700" s="237">
        <f>Q700*H700</f>
        <v>7.5702143999999993</v>
      </c>
      <c r="S700" s="237">
        <v>0</v>
      </c>
      <c r="T700" s="238">
        <f>S700*H700</f>
        <v>0</v>
      </c>
      <c r="U700" s="39"/>
      <c r="V700" s="39"/>
      <c r="W700" s="39"/>
      <c r="X700" s="39"/>
      <c r="Y700" s="39"/>
      <c r="Z700" s="39"/>
      <c r="AA700" s="39"/>
      <c r="AB700" s="39"/>
      <c r="AC700" s="39"/>
      <c r="AD700" s="39"/>
      <c r="AE700" s="39"/>
      <c r="AR700" s="239" t="s">
        <v>444</v>
      </c>
      <c r="AT700" s="239" t="s">
        <v>244</v>
      </c>
      <c r="AU700" s="239" t="s">
        <v>84</v>
      </c>
      <c r="AY700" s="18" t="s">
        <v>194</v>
      </c>
      <c r="BE700" s="240">
        <f>IF(N700="základní",J700,0)</f>
        <v>0</v>
      </c>
      <c r="BF700" s="240">
        <f>IF(N700="snížená",J700,0)</f>
        <v>0</v>
      </c>
      <c r="BG700" s="240">
        <f>IF(N700="zákl. přenesená",J700,0)</f>
        <v>0</v>
      </c>
      <c r="BH700" s="240">
        <f>IF(N700="sníž. přenesená",J700,0)</f>
        <v>0</v>
      </c>
      <c r="BI700" s="240">
        <f>IF(N700="nulová",J700,0)</f>
        <v>0</v>
      </c>
      <c r="BJ700" s="18" t="s">
        <v>82</v>
      </c>
      <c r="BK700" s="240">
        <f>ROUND(I700*H700,2)</f>
        <v>0</v>
      </c>
      <c r="BL700" s="18" t="s">
        <v>282</v>
      </c>
      <c r="BM700" s="239" t="s">
        <v>946</v>
      </c>
    </row>
    <row r="701" s="14" customFormat="1">
      <c r="A701" s="14"/>
      <c r="B701" s="252"/>
      <c r="C701" s="253"/>
      <c r="D701" s="243" t="s">
        <v>203</v>
      </c>
      <c r="E701" s="253"/>
      <c r="F701" s="255" t="s">
        <v>947</v>
      </c>
      <c r="G701" s="253"/>
      <c r="H701" s="256">
        <v>394.28199999999998</v>
      </c>
      <c r="I701" s="257"/>
      <c r="J701" s="253"/>
      <c r="K701" s="253"/>
      <c r="L701" s="258"/>
      <c r="M701" s="259"/>
      <c r="N701" s="260"/>
      <c r="O701" s="260"/>
      <c r="P701" s="260"/>
      <c r="Q701" s="260"/>
      <c r="R701" s="260"/>
      <c r="S701" s="260"/>
      <c r="T701" s="261"/>
      <c r="U701" s="14"/>
      <c r="V701" s="14"/>
      <c r="W701" s="14"/>
      <c r="X701" s="14"/>
      <c r="Y701" s="14"/>
      <c r="Z701" s="14"/>
      <c r="AA701" s="14"/>
      <c r="AB701" s="14"/>
      <c r="AC701" s="14"/>
      <c r="AD701" s="14"/>
      <c r="AE701" s="14"/>
      <c r="AT701" s="262" t="s">
        <v>203</v>
      </c>
      <c r="AU701" s="262" t="s">
        <v>84</v>
      </c>
      <c r="AV701" s="14" t="s">
        <v>84</v>
      </c>
      <c r="AW701" s="14" t="s">
        <v>4</v>
      </c>
      <c r="AX701" s="14" t="s">
        <v>82</v>
      </c>
      <c r="AY701" s="262" t="s">
        <v>194</v>
      </c>
    </row>
    <row r="702" s="2" customFormat="1" ht="24.15" customHeight="1">
      <c r="A702" s="39"/>
      <c r="B702" s="40"/>
      <c r="C702" s="228" t="s">
        <v>948</v>
      </c>
      <c r="D702" s="228" t="s">
        <v>196</v>
      </c>
      <c r="E702" s="229" t="s">
        <v>949</v>
      </c>
      <c r="F702" s="230" t="s">
        <v>950</v>
      </c>
      <c r="G702" s="231" t="s">
        <v>252</v>
      </c>
      <c r="H702" s="232">
        <v>358.43799999999999</v>
      </c>
      <c r="I702" s="233"/>
      <c r="J702" s="234">
        <f>ROUND(I702*H702,2)</f>
        <v>0</v>
      </c>
      <c r="K702" s="230" t="s">
        <v>200</v>
      </c>
      <c r="L702" s="45"/>
      <c r="M702" s="235" t="s">
        <v>1</v>
      </c>
      <c r="N702" s="236" t="s">
        <v>40</v>
      </c>
      <c r="O702" s="92"/>
      <c r="P702" s="237">
        <f>O702*H702</f>
        <v>0</v>
      </c>
      <c r="Q702" s="237">
        <v>0.0015</v>
      </c>
      <c r="R702" s="237">
        <f>Q702*H702</f>
        <v>0.53765699999999994</v>
      </c>
      <c r="S702" s="237">
        <v>0</v>
      </c>
      <c r="T702" s="238">
        <f>S702*H702</f>
        <v>0</v>
      </c>
      <c r="U702" s="39"/>
      <c r="V702" s="39"/>
      <c r="W702" s="39"/>
      <c r="X702" s="39"/>
      <c r="Y702" s="39"/>
      <c r="Z702" s="39"/>
      <c r="AA702" s="39"/>
      <c r="AB702" s="39"/>
      <c r="AC702" s="39"/>
      <c r="AD702" s="39"/>
      <c r="AE702" s="39"/>
      <c r="AR702" s="239" t="s">
        <v>282</v>
      </c>
      <c r="AT702" s="239" t="s">
        <v>196</v>
      </c>
      <c r="AU702" s="239" t="s">
        <v>84</v>
      </c>
      <c r="AY702" s="18" t="s">
        <v>194</v>
      </c>
      <c r="BE702" s="240">
        <f>IF(N702="základní",J702,0)</f>
        <v>0</v>
      </c>
      <c r="BF702" s="240">
        <f>IF(N702="snížená",J702,0)</f>
        <v>0</v>
      </c>
      <c r="BG702" s="240">
        <f>IF(N702="zákl. přenesená",J702,0)</f>
        <v>0</v>
      </c>
      <c r="BH702" s="240">
        <f>IF(N702="sníž. přenesená",J702,0)</f>
        <v>0</v>
      </c>
      <c r="BI702" s="240">
        <f>IF(N702="nulová",J702,0)</f>
        <v>0</v>
      </c>
      <c r="BJ702" s="18" t="s">
        <v>82</v>
      </c>
      <c r="BK702" s="240">
        <f>ROUND(I702*H702,2)</f>
        <v>0</v>
      </c>
      <c r="BL702" s="18" t="s">
        <v>282</v>
      </c>
      <c r="BM702" s="239" t="s">
        <v>951</v>
      </c>
    </row>
    <row r="703" s="14" customFormat="1">
      <c r="A703" s="14"/>
      <c r="B703" s="252"/>
      <c r="C703" s="253"/>
      <c r="D703" s="243" t="s">
        <v>203</v>
      </c>
      <c r="E703" s="254" t="s">
        <v>1</v>
      </c>
      <c r="F703" s="255" t="s">
        <v>134</v>
      </c>
      <c r="G703" s="253"/>
      <c r="H703" s="256">
        <v>358.43799999999999</v>
      </c>
      <c r="I703" s="257"/>
      <c r="J703" s="253"/>
      <c r="K703" s="253"/>
      <c r="L703" s="258"/>
      <c r="M703" s="259"/>
      <c r="N703" s="260"/>
      <c r="O703" s="260"/>
      <c r="P703" s="260"/>
      <c r="Q703" s="260"/>
      <c r="R703" s="260"/>
      <c r="S703" s="260"/>
      <c r="T703" s="261"/>
      <c r="U703" s="14"/>
      <c r="V703" s="14"/>
      <c r="W703" s="14"/>
      <c r="X703" s="14"/>
      <c r="Y703" s="14"/>
      <c r="Z703" s="14"/>
      <c r="AA703" s="14"/>
      <c r="AB703" s="14"/>
      <c r="AC703" s="14"/>
      <c r="AD703" s="14"/>
      <c r="AE703" s="14"/>
      <c r="AT703" s="262" t="s">
        <v>203</v>
      </c>
      <c r="AU703" s="262" t="s">
        <v>84</v>
      </c>
      <c r="AV703" s="14" t="s">
        <v>84</v>
      </c>
      <c r="AW703" s="14" t="s">
        <v>32</v>
      </c>
      <c r="AX703" s="14" t="s">
        <v>82</v>
      </c>
      <c r="AY703" s="262" t="s">
        <v>194</v>
      </c>
    </row>
    <row r="704" s="2" customFormat="1" ht="24.15" customHeight="1">
      <c r="A704" s="39"/>
      <c r="B704" s="40"/>
      <c r="C704" s="228" t="s">
        <v>952</v>
      </c>
      <c r="D704" s="228" t="s">
        <v>196</v>
      </c>
      <c r="E704" s="229" t="s">
        <v>953</v>
      </c>
      <c r="F704" s="230" t="s">
        <v>954</v>
      </c>
      <c r="G704" s="231" t="s">
        <v>691</v>
      </c>
      <c r="H704" s="299"/>
      <c r="I704" s="233"/>
      <c r="J704" s="234">
        <f>ROUND(I704*H704,2)</f>
        <v>0</v>
      </c>
      <c r="K704" s="230" t="s">
        <v>200</v>
      </c>
      <c r="L704" s="45"/>
      <c r="M704" s="235" t="s">
        <v>1</v>
      </c>
      <c r="N704" s="236" t="s">
        <v>40</v>
      </c>
      <c r="O704" s="92"/>
      <c r="P704" s="237">
        <f>O704*H704</f>
        <v>0</v>
      </c>
      <c r="Q704" s="237">
        <v>0</v>
      </c>
      <c r="R704" s="237">
        <f>Q704*H704</f>
        <v>0</v>
      </c>
      <c r="S704" s="237">
        <v>0</v>
      </c>
      <c r="T704" s="238">
        <f>S704*H704</f>
        <v>0</v>
      </c>
      <c r="U704" s="39"/>
      <c r="V704" s="39"/>
      <c r="W704" s="39"/>
      <c r="X704" s="39"/>
      <c r="Y704" s="39"/>
      <c r="Z704" s="39"/>
      <c r="AA704" s="39"/>
      <c r="AB704" s="39"/>
      <c r="AC704" s="39"/>
      <c r="AD704" s="39"/>
      <c r="AE704" s="39"/>
      <c r="AR704" s="239" t="s">
        <v>282</v>
      </c>
      <c r="AT704" s="239" t="s">
        <v>196</v>
      </c>
      <c r="AU704" s="239" t="s">
        <v>84</v>
      </c>
      <c r="AY704" s="18" t="s">
        <v>194</v>
      </c>
      <c r="BE704" s="240">
        <f>IF(N704="základní",J704,0)</f>
        <v>0</v>
      </c>
      <c r="BF704" s="240">
        <f>IF(N704="snížená",J704,0)</f>
        <v>0</v>
      </c>
      <c r="BG704" s="240">
        <f>IF(N704="zákl. přenesená",J704,0)</f>
        <v>0</v>
      </c>
      <c r="BH704" s="240">
        <f>IF(N704="sníž. přenesená",J704,0)</f>
        <v>0</v>
      </c>
      <c r="BI704" s="240">
        <f>IF(N704="nulová",J704,0)</f>
        <v>0</v>
      </c>
      <c r="BJ704" s="18" t="s">
        <v>82</v>
      </c>
      <c r="BK704" s="240">
        <f>ROUND(I704*H704,2)</f>
        <v>0</v>
      </c>
      <c r="BL704" s="18" t="s">
        <v>282</v>
      </c>
      <c r="BM704" s="239" t="s">
        <v>955</v>
      </c>
    </row>
    <row r="705" s="12" customFormat="1" ht="22.8" customHeight="1">
      <c r="A705" s="12"/>
      <c r="B705" s="212"/>
      <c r="C705" s="213"/>
      <c r="D705" s="214" t="s">
        <v>74</v>
      </c>
      <c r="E705" s="226" t="s">
        <v>956</v>
      </c>
      <c r="F705" s="226" t="s">
        <v>957</v>
      </c>
      <c r="G705" s="213"/>
      <c r="H705" s="213"/>
      <c r="I705" s="216"/>
      <c r="J705" s="227">
        <f>BK705</f>
        <v>0</v>
      </c>
      <c r="K705" s="213"/>
      <c r="L705" s="218"/>
      <c r="M705" s="219"/>
      <c r="N705" s="220"/>
      <c r="O705" s="220"/>
      <c r="P705" s="221">
        <f>SUM(P706:P720)</f>
        <v>0</v>
      </c>
      <c r="Q705" s="220"/>
      <c r="R705" s="221">
        <f>SUM(R706:R720)</f>
        <v>9.9022058399999988</v>
      </c>
      <c r="S705" s="220"/>
      <c r="T705" s="222">
        <f>SUM(T706:T720)</f>
        <v>0.042900000000000001</v>
      </c>
      <c r="U705" s="12"/>
      <c r="V705" s="12"/>
      <c r="W705" s="12"/>
      <c r="X705" s="12"/>
      <c r="Y705" s="12"/>
      <c r="Z705" s="12"/>
      <c r="AA705" s="12"/>
      <c r="AB705" s="12"/>
      <c r="AC705" s="12"/>
      <c r="AD705" s="12"/>
      <c r="AE705" s="12"/>
      <c r="AR705" s="223" t="s">
        <v>84</v>
      </c>
      <c r="AT705" s="224" t="s">
        <v>74</v>
      </c>
      <c r="AU705" s="224" t="s">
        <v>82</v>
      </c>
      <c r="AY705" s="223" t="s">
        <v>194</v>
      </c>
      <c r="BK705" s="225">
        <f>SUM(BK706:BK720)</f>
        <v>0</v>
      </c>
    </row>
    <row r="706" s="2" customFormat="1" ht="16.5" customHeight="1">
      <c r="A706" s="39"/>
      <c r="B706" s="40"/>
      <c r="C706" s="228" t="s">
        <v>958</v>
      </c>
      <c r="D706" s="228" t="s">
        <v>196</v>
      </c>
      <c r="E706" s="229" t="s">
        <v>959</v>
      </c>
      <c r="F706" s="230" t="s">
        <v>960</v>
      </c>
      <c r="G706" s="231" t="s">
        <v>252</v>
      </c>
      <c r="H706" s="232">
        <v>508.58999999999998</v>
      </c>
      <c r="I706" s="233"/>
      <c r="J706" s="234">
        <f>ROUND(I706*H706,2)</f>
        <v>0</v>
      </c>
      <c r="K706" s="230" t="s">
        <v>200</v>
      </c>
      <c r="L706" s="45"/>
      <c r="M706" s="235" t="s">
        <v>1</v>
      </c>
      <c r="N706" s="236" t="s">
        <v>40</v>
      </c>
      <c r="O706" s="92"/>
      <c r="P706" s="237">
        <f>O706*H706</f>
        <v>0</v>
      </c>
      <c r="Q706" s="237">
        <v>0.00029999999999999997</v>
      </c>
      <c r="R706" s="237">
        <f>Q706*H706</f>
        <v>0.15257699999999999</v>
      </c>
      <c r="S706" s="237">
        <v>0</v>
      </c>
      <c r="T706" s="238">
        <f>S706*H706</f>
        <v>0</v>
      </c>
      <c r="U706" s="39"/>
      <c r="V706" s="39"/>
      <c r="W706" s="39"/>
      <c r="X706" s="39"/>
      <c r="Y706" s="39"/>
      <c r="Z706" s="39"/>
      <c r="AA706" s="39"/>
      <c r="AB706" s="39"/>
      <c r="AC706" s="39"/>
      <c r="AD706" s="39"/>
      <c r="AE706" s="39"/>
      <c r="AR706" s="239" t="s">
        <v>282</v>
      </c>
      <c r="AT706" s="239" t="s">
        <v>196</v>
      </c>
      <c r="AU706" s="239" t="s">
        <v>84</v>
      </c>
      <c r="AY706" s="18" t="s">
        <v>194</v>
      </c>
      <c r="BE706" s="240">
        <f>IF(N706="základní",J706,0)</f>
        <v>0</v>
      </c>
      <c r="BF706" s="240">
        <f>IF(N706="snížená",J706,0)</f>
        <v>0</v>
      </c>
      <c r="BG706" s="240">
        <f>IF(N706="zákl. přenesená",J706,0)</f>
        <v>0</v>
      </c>
      <c r="BH706" s="240">
        <f>IF(N706="sníž. přenesená",J706,0)</f>
        <v>0</v>
      </c>
      <c r="BI706" s="240">
        <f>IF(N706="nulová",J706,0)</f>
        <v>0</v>
      </c>
      <c r="BJ706" s="18" t="s">
        <v>82</v>
      </c>
      <c r="BK706" s="240">
        <f>ROUND(I706*H706,2)</f>
        <v>0</v>
      </c>
      <c r="BL706" s="18" t="s">
        <v>282</v>
      </c>
      <c r="BM706" s="239" t="s">
        <v>961</v>
      </c>
    </row>
    <row r="707" s="14" customFormat="1">
      <c r="A707" s="14"/>
      <c r="B707" s="252"/>
      <c r="C707" s="253"/>
      <c r="D707" s="243" t="s">
        <v>203</v>
      </c>
      <c r="E707" s="254" t="s">
        <v>1</v>
      </c>
      <c r="F707" s="255" t="s">
        <v>141</v>
      </c>
      <c r="G707" s="253"/>
      <c r="H707" s="256">
        <v>508.58999999999998</v>
      </c>
      <c r="I707" s="257"/>
      <c r="J707" s="253"/>
      <c r="K707" s="253"/>
      <c r="L707" s="258"/>
      <c r="M707" s="259"/>
      <c r="N707" s="260"/>
      <c r="O707" s="260"/>
      <c r="P707" s="260"/>
      <c r="Q707" s="260"/>
      <c r="R707" s="260"/>
      <c r="S707" s="260"/>
      <c r="T707" s="261"/>
      <c r="U707" s="14"/>
      <c r="V707" s="14"/>
      <c r="W707" s="14"/>
      <c r="X707" s="14"/>
      <c r="Y707" s="14"/>
      <c r="Z707" s="14"/>
      <c r="AA707" s="14"/>
      <c r="AB707" s="14"/>
      <c r="AC707" s="14"/>
      <c r="AD707" s="14"/>
      <c r="AE707" s="14"/>
      <c r="AT707" s="262" t="s">
        <v>203</v>
      </c>
      <c r="AU707" s="262" t="s">
        <v>84</v>
      </c>
      <c r="AV707" s="14" t="s">
        <v>84</v>
      </c>
      <c r="AW707" s="14" t="s">
        <v>32</v>
      </c>
      <c r="AX707" s="14" t="s">
        <v>82</v>
      </c>
      <c r="AY707" s="262" t="s">
        <v>194</v>
      </c>
    </row>
    <row r="708" s="2" customFormat="1" ht="24.15" customHeight="1">
      <c r="A708" s="39"/>
      <c r="B708" s="40"/>
      <c r="C708" s="228" t="s">
        <v>962</v>
      </c>
      <c r="D708" s="228" t="s">
        <v>196</v>
      </c>
      <c r="E708" s="229" t="s">
        <v>963</v>
      </c>
      <c r="F708" s="230" t="s">
        <v>964</v>
      </c>
      <c r="G708" s="231" t="s">
        <v>252</v>
      </c>
      <c r="H708" s="232">
        <v>30</v>
      </c>
      <c r="I708" s="233"/>
      <c r="J708" s="234">
        <f>ROUND(I708*H708,2)</f>
        <v>0</v>
      </c>
      <c r="K708" s="230" t="s">
        <v>296</v>
      </c>
      <c r="L708" s="45"/>
      <c r="M708" s="235" t="s">
        <v>1</v>
      </c>
      <c r="N708" s="236" t="s">
        <v>40</v>
      </c>
      <c r="O708" s="92"/>
      <c r="P708" s="237">
        <f>O708*H708</f>
        <v>0</v>
      </c>
      <c r="Q708" s="237">
        <v>0.00040000000000000002</v>
      </c>
      <c r="R708" s="237">
        <f>Q708*H708</f>
        <v>0.012</v>
      </c>
      <c r="S708" s="237">
        <v>0.0014300000000000001</v>
      </c>
      <c r="T708" s="238">
        <f>S708*H708</f>
        <v>0.042900000000000001</v>
      </c>
      <c r="U708" s="39"/>
      <c r="V708" s="39"/>
      <c r="W708" s="39"/>
      <c r="X708" s="39"/>
      <c r="Y708" s="39"/>
      <c r="Z708" s="39"/>
      <c r="AA708" s="39"/>
      <c r="AB708" s="39"/>
      <c r="AC708" s="39"/>
      <c r="AD708" s="39"/>
      <c r="AE708" s="39"/>
      <c r="AR708" s="239" t="s">
        <v>282</v>
      </c>
      <c r="AT708" s="239" t="s">
        <v>196</v>
      </c>
      <c r="AU708" s="239" t="s">
        <v>84</v>
      </c>
      <c r="AY708" s="18" t="s">
        <v>194</v>
      </c>
      <c r="BE708" s="240">
        <f>IF(N708="základní",J708,0)</f>
        <v>0</v>
      </c>
      <c r="BF708" s="240">
        <f>IF(N708="snížená",J708,0)</f>
        <v>0</v>
      </c>
      <c r="BG708" s="240">
        <f>IF(N708="zákl. přenesená",J708,0)</f>
        <v>0</v>
      </c>
      <c r="BH708" s="240">
        <f>IF(N708="sníž. přenesená",J708,0)</f>
        <v>0</v>
      </c>
      <c r="BI708" s="240">
        <f>IF(N708="nulová",J708,0)</f>
        <v>0</v>
      </c>
      <c r="BJ708" s="18" t="s">
        <v>82</v>
      </c>
      <c r="BK708" s="240">
        <f>ROUND(I708*H708,2)</f>
        <v>0</v>
      </c>
      <c r="BL708" s="18" t="s">
        <v>282</v>
      </c>
      <c r="BM708" s="239" t="s">
        <v>965</v>
      </c>
    </row>
    <row r="709" s="2" customFormat="1" ht="33" customHeight="1">
      <c r="A709" s="39"/>
      <c r="B709" s="40"/>
      <c r="C709" s="228" t="s">
        <v>966</v>
      </c>
      <c r="D709" s="228" t="s">
        <v>196</v>
      </c>
      <c r="E709" s="229" t="s">
        <v>967</v>
      </c>
      <c r="F709" s="230" t="s">
        <v>968</v>
      </c>
      <c r="G709" s="231" t="s">
        <v>252</v>
      </c>
      <c r="H709" s="232">
        <v>508.58999999999998</v>
      </c>
      <c r="I709" s="233"/>
      <c r="J709" s="234">
        <f>ROUND(I709*H709,2)</f>
        <v>0</v>
      </c>
      <c r="K709" s="230" t="s">
        <v>200</v>
      </c>
      <c r="L709" s="45"/>
      <c r="M709" s="235" t="s">
        <v>1</v>
      </c>
      <c r="N709" s="236" t="s">
        <v>40</v>
      </c>
      <c r="O709" s="92"/>
      <c r="P709" s="237">
        <f>O709*H709</f>
        <v>0</v>
      </c>
      <c r="Q709" s="237">
        <v>0.0059959999999999996</v>
      </c>
      <c r="R709" s="237">
        <f>Q709*H709</f>
        <v>3.0495056399999996</v>
      </c>
      <c r="S709" s="237">
        <v>0</v>
      </c>
      <c r="T709" s="238">
        <f>S709*H709</f>
        <v>0</v>
      </c>
      <c r="U709" s="39"/>
      <c r="V709" s="39"/>
      <c r="W709" s="39"/>
      <c r="X709" s="39"/>
      <c r="Y709" s="39"/>
      <c r="Z709" s="39"/>
      <c r="AA709" s="39"/>
      <c r="AB709" s="39"/>
      <c r="AC709" s="39"/>
      <c r="AD709" s="39"/>
      <c r="AE709" s="39"/>
      <c r="AR709" s="239" t="s">
        <v>282</v>
      </c>
      <c r="AT709" s="239" t="s">
        <v>196</v>
      </c>
      <c r="AU709" s="239" t="s">
        <v>84</v>
      </c>
      <c r="AY709" s="18" t="s">
        <v>194</v>
      </c>
      <c r="BE709" s="240">
        <f>IF(N709="základní",J709,0)</f>
        <v>0</v>
      </c>
      <c r="BF709" s="240">
        <f>IF(N709="snížená",J709,0)</f>
        <v>0</v>
      </c>
      <c r="BG709" s="240">
        <f>IF(N709="zákl. přenesená",J709,0)</f>
        <v>0</v>
      </c>
      <c r="BH709" s="240">
        <f>IF(N709="sníž. přenesená",J709,0)</f>
        <v>0</v>
      </c>
      <c r="BI709" s="240">
        <f>IF(N709="nulová",J709,0)</f>
        <v>0</v>
      </c>
      <c r="BJ709" s="18" t="s">
        <v>82</v>
      </c>
      <c r="BK709" s="240">
        <f>ROUND(I709*H709,2)</f>
        <v>0</v>
      </c>
      <c r="BL709" s="18" t="s">
        <v>282</v>
      </c>
      <c r="BM709" s="239" t="s">
        <v>969</v>
      </c>
    </row>
    <row r="710" s="14" customFormat="1">
      <c r="A710" s="14"/>
      <c r="B710" s="252"/>
      <c r="C710" s="253"/>
      <c r="D710" s="243" t="s">
        <v>203</v>
      </c>
      <c r="E710" s="254" t="s">
        <v>1</v>
      </c>
      <c r="F710" s="255" t="s">
        <v>141</v>
      </c>
      <c r="G710" s="253"/>
      <c r="H710" s="256">
        <v>508.58999999999998</v>
      </c>
      <c r="I710" s="257"/>
      <c r="J710" s="253"/>
      <c r="K710" s="253"/>
      <c r="L710" s="258"/>
      <c r="M710" s="259"/>
      <c r="N710" s="260"/>
      <c r="O710" s="260"/>
      <c r="P710" s="260"/>
      <c r="Q710" s="260"/>
      <c r="R710" s="260"/>
      <c r="S710" s="260"/>
      <c r="T710" s="261"/>
      <c r="U710" s="14"/>
      <c r="V710" s="14"/>
      <c r="W710" s="14"/>
      <c r="X710" s="14"/>
      <c r="Y710" s="14"/>
      <c r="Z710" s="14"/>
      <c r="AA710" s="14"/>
      <c r="AB710" s="14"/>
      <c r="AC710" s="14"/>
      <c r="AD710" s="14"/>
      <c r="AE710" s="14"/>
      <c r="AT710" s="262" t="s">
        <v>203</v>
      </c>
      <c r="AU710" s="262" t="s">
        <v>84</v>
      </c>
      <c r="AV710" s="14" t="s">
        <v>84</v>
      </c>
      <c r="AW710" s="14" t="s">
        <v>32</v>
      </c>
      <c r="AX710" s="14" t="s">
        <v>82</v>
      </c>
      <c r="AY710" s="262" t="s">
        <v>194</v>
      </c>
    </row>
    <row r="711" s="2" customFormat="1" ht="16.5" customHeight="1">
      <c r="A711" s="39"/>
      <c r="B711" s="40"/>
      <c r="C711" s="285" t="s">
        <v>970</v>
      </c>
      <c r="D711" s="285" t="s">
        <v>244</v>
      </c>
      <c r="E711" s="286" t="s">
        <v>971</v>
      </c>
      <c r="F711" s="287" t="s">
        <v>972</v>
      </c>
      <c r="G711" s="288" t="s">
        <v>252</v>
      </c>
      <c r="H711" s="289">
        <v>559.44899999999996</v>
      </c>
      <c r="I711" s="290"/>
      <c r="J711" s="291">
        <f>ROUND(I711*H711,2)</f>
        <v>0</v>
      </c>
      <c r="K711" s="287" t="s">
        <v>641</v>
      </c>
      <c r="L711" s="292"/>
      <c r="M711" s="293" t="s">
        <v>1</v>
      </c>
      <c r="N711" s="294" t="s">
        <v>40</v>
      </c>
      <c r="O711" s="92"/>
      <c r="P711" s="237">
        <f>O711*H711</f>
        <v>0</v>
      </c>
      <c r="Q711" s="237">
        <v>0.0118</v>
      </c>
      <c r="R711" s="237">
        <f>Q711*H711</f>
        <v>6.6014981999999991</v>
      </c>
      <c r="S711" s="237">
        <v>0</v>
      </c>
      <c r="T711" s="238">
        <f>S711*H711</f>
        <v>0</v>
      </c>
      <c r="U711" s="39"/>
      <c r="V711" s="39"/>
      <c r="W711" s="39"/>
      <c r="X711" s="39"/>
      <c r="Y711" s="39"/>
      <c r="Z711" s="39"/>
      <c r="AA711" s="39"/>
      <c r="AB711" s="39"/>
      <c r="AC711" s="39"/>
      <c r="AD711" s="39"/>
      <c r="AE711" s="39"/>
      <c r="AR711" s="239" t="s">
        <v>444</v>
      </c>
      <c r="AT711" s="239" t="s">
        <v>244</v>
      </c>
      <c r="AU711" s="239" t="s">
        <v>84</v>
      </c>
      <c r="AY711" s="18" t="s">
        <v>194</v>
      </c>
      <c r="BE711" s="240">
        <f>IF(N711="základní",J711,0)</f>
        <v>0</v>
      </c>
      <c r="BF711" s="240">
        <f>IF(N711="snížená",J711,0)</f>
        <v>0</v>
      </c>
      <c r="BG711" s="240">
        <f>IF(N711="zákl. přenesená",J711,0)</f>
        <v>0</v>
      </c>
      <c r="BH711" s="240">
        <f>IF(N711="sníž. přenesená",J711,0)</f>
        <v>0</v>
      </c>
      <c r="BI711" s="240">
        <f>IF(N711="nulová",J711,0)</f>
        <v>0</v>
      </c>
      <c r="BJ711" s="18" t="s">
        <v>82</v>
      </c>
      <c r="BK711" s="240">
        <f>ROUND(I711*H711,2)</f>
        <v>0</v>
      </c>
      <c r="BL711" s="18" t="s">
        <v>282</v>
      </c>
      <c r="BM711" s="239" t="s">
        <v>973</v>
      </c>
    </row>
    <row r="712" s="14" customFormat="1">
      <c r="A712" s="14"/>
      <c r="B712" s="252"/>
      <c r="C712" s="253"/>
      <c r="D712" s="243" t="s">
        <v>203</v>
      </c>
      <c r="E712" s="253"/>
      <c r="F712" s="255" t="s">
        <v>974</v>
      </c>
      <c r="G712" s="253"/>
      <c r="H712" s="256">
        <v>559.44899999999996</v>
      </c>
      <c r="I712" s="257"/>
      <c r="J712" s="253"/>
      <c r="K712" s="253"/>
      <c r="L712" s="258"/>
      <c r="M712" s="259"/>
      <c r="N712" s="260"/>
      <c r="O712" s="260"/>
      <c r="P712" s="260"/>
      <c r="Q712" s="260"/>
      <c r="R712" s="260"/>
      <c r="S712" s="260"/>
      <c r="T712" s="261"/>
      <c r="U712" s="14"/>
      <c r="V712" s="14"/>
      <c r="W712" s="14"/>
      <c r="X712" s="14"/>
      <c r="Y712" s="14"/>
      <c r="Z712" s="14"/>
      <c r="AA712" s="14"/>
      <c r="AB712" s="14"/>
      <c r="AC712" s="14"/>
      <c r="AD712" s="14"/>
      <c r="AE712" s="14"/>
      <c r="AT712" s="262" t="s">
        <v>203</v>
      </c>
      <c r="AU712" s="262" t="s">
        <v>84</v>
      </c>
      <c r="AV712" s="14" t="s">
        <v>84</v>
      </c>
      <c r="AW712" s="14" t="s">
        <v>4</v>
      </c>
      <c r="AX712" s="14" t="s">
        <v>82</v>
      </c>
      <c r="AY712" s="262" t="s">
        <v>194</v>
      </c>
    </row>
    <row r="713" s="2" customFormat="1" ht="16.5" customHeight="1">
      <c r="A713" s="39"/>
      <c r="B713" s="40"/>
      <c r="C713" s="228" t="s">
        <v>975</v>
      </c>
      <c r="D713" s="228" t="s">
        <v>196</v>
      </c>
      <c r="E713" s="229" t="s">
        <v>976</v>
      </c>
      <c r="F713" s="230" t="s">
        <v>977</v>
      </c>
      <c r="G713" s="231" t="s">
        <v>301</v>
      </c>
      <c r="H713" s="232">
        <v>157.5</v>
      </c>
      <c r="I713" s="233"/>
      <c r="J713" s="234">
        <f>ROUND(I713*H713,2)</f>
        <v>0</v>
      </c>
      <c r="K713" s="230" t="s">
        <v>296</v>
      </c>
      <c r="L713" s="45"/>
      <c r="M713" s="235" t="s">
        <v>1</v>
      </c>
      <c r="N713" s="236" t="s">
        <v>40</v>
      </c>
      <c r="O713" s="92"/>
      <c r="P713" s="237">
        <f>O713*H713</f>
        <v>0</v>
      </c>
      <c r="Q713" s="237">
        <v>0.00055000000000000003</v>
      </c>
      <c r="R713" s="237">
        <f>Q713*H713</f>
        <v>0.086625000000000008</v>
      </c>
      <c r="S713" s="237">
        <v>0</v>
      </c>
      <c r="T713" s="238">
        <f>S713*H713</f>
        <v>0</v>
      </c>
      <c r="U713" s="39"/>
      <c r="V713" s="39"/>
      <c r="W713" s="39"/>
      <c r="X713" s="39"/>
      <c r="Y713" s="39"/>
      <c r="Z713" s="39"/>
      <c r="AA713" s="39"/>
      <c r="AB713" s="39"/>
      <c r="AC713" s="39"/>
      <c r="AD713" s="39"/>
      <c r="AE713" s="39"/>
      <c r="AR713" s="239" t="s">
        <v>282</v>
      </c>
      <c r="AT713" s="239" t="s">
        <v>196</v>
      </c>
      <c r="AU713" s="239" t="s">
        <v>84</v>
      </c>
      <c r="AY713" s="18" t="s">
        <v>194</v>
      </c>
      <c r="BE713" s="240">
        <f>IF(N713="základní",J713,0)</f>
        <v>0</v>
      </c>
      <c r="BF713" s="240">
        <f>IF(N713="snížená",J713,0)</f>
        <v>0</v>
      </c>
      <c r="BG713" s="240">
        <f>IF(N713="zákl. přenesená",J713,0)</f>
        <v>0</v>
      </c>
      <c r="BH713" s="240">
        <f>IF(N713="sníž. přenesená",J713,0)</f>
        <v>0</v>
      </c>
      <c r="BI713" s="240">
        <f>IF(N713="nulová",J713,0)</f>
        <v>0</v>
      </c>
      <c r="BJ713" s="18" t="s">
        <v>82</v>
      </c>
      <c r="BK713" s="240">
        <f>ROUND(I713*H713,2)</f>
        <v>0</v>
      </c>
      <c r="BL713" s="18" t="s">
        <v>282</v>
      </c>
      <c r="BM713" s="239" t="s">
        <v>978</v>
      </c>
    </row>
    <row r="714" s="13" customFormat="1">
      <c r="A714" s="13"/>
      <c r="B714" s="241"/>
      <c r="C714" s="242"/>
      <c r="D714" s="243" t="s">
        <v>203</v>
      </c>
      <c r="E714" s="244" t="s">
        <v>1</v>
      </c>
      <c r="F714" s="245" t="s">
        <v>254</v>
      </c>
      <c r="G714" s="242"/>
      <c r="H714" s="244" t="s">
        <v>1</v>
      </c>
      <c r="I714" s="246"/>
      <c r="J714" s="242"/>
      <c r="K714" s="242"/>
      <c r="L714" s="247"/>
      <c r="M714" s="248"/>
      <c r="N714" s="249"/>
      <c r="O714" s="249"/>
      <c r="P714" s="249"/>
      <c r="Q714" s="249"/>
      <c r="R714" s="249"/>
      <c r="S714" s="249"/>
      <c r="T714" s="250"/>
      <c r="U714" s="13"/>
      <c r="V714" s="13"/>
      <c r="W714" s="13"/>
      <c r="X714" s="13"/>
      <c r="Y714" s="13"/>
      <c r="Z714" s="13"/>
      <c r="AA714" s="13"/>
      <c r="AB714" s="13"/>
      <c r="AC714" s="13"/>
      <c r="AD714" s="13"/>
      <c r="AE714" s="13"/>
      <c r="AT714" s="251" t="s">
        <v>203</v>
      </c>
      <c r="AU714" s="251" t="s">
        <v>84</v>
      </c>
      <c r="AV714" s="13" t="s">
        <v>82</v>
      </c>
      <c r="AW714" s="13" t="s">
        <v>32</v>
      </c>
      <c r="AX714" s="13" t="s">
        <v>75</v>
      </c>
      <c r="AY714" s="251" t="s">
        <v>194</v>
      </c>
    </row>
    <row r="715" s="14" customFormat="1">
      <c r="A715" s="14"/>
      <c r="B715" s="252"/>
      <c r="C715" s="253"/>
      <c r="D715" s="243" t="s">
        <v>203</v>
      </c>
      <c r="E715" s="254" t="s">
        <v>1</v>
      </c>
      <c r="F715" s="255" t="s">
        <v>979</v>
      </c>
      <c r="G715" s="253"/>
      <c r="H715" s="256">
        <v>102.5</v>
      </c>
      <c r="I715" s="257"/>
      <c r="J715" s="253"/>
      <c r="K715" s="253"/>
      <c r="L715" s="258"/>
      <c r="M715" s="259"/>
      <c r="N715" s="260"/>
      <c r="O715" s="260"/>
      <c r="P715" s="260"/>
      <c r="Q715" s="260"/>
      <c r="R715" s="260"/>
      <c r="S715" s="260"/>
      <c r="T715" s="261"/>
      <c r="U715" s="14"/>
      <c r="V715" s="14"/>
      <c r="W715" s="14"/>
      <c r="X715" s="14"/>
      <c r="Y715" s="14"/>
      <c r="Z715" s="14"/>
      <c r="AA715" s="14"/>
      <c r="AB715" s="14"/>
      <c r="AC715" s="14"/>
      <c r="AD715" s="14"/>
      <c r="AE715" s="14"/>
      <c r="AT715" s="262" t="s">
        <v>203</v>
      </c>
      <c r="AU715" s="262" t="s">
        <v>84</v>
      </c>
      <c r="AV715" s="14" t="s">
        <v>84</v>
      </c>
      <c r="AW715" s="14" t="s">
        <v>32</v>
      </c>
      <c r="AX715" s="14" t="s">
        <v>75</v>
      </c>
      <c r="AY715" s="262" t="s">
        <v>194</v>
      </c>
    </row>
    <row r="716" s="14" customFormat="1">
      <c r="A716" s="14"/>
      <c r="B716" s="252"/>
      <c r="C716" s="253"/>
      <c r="D716" s="243" t="s">
        <v>203</v>
      </c>
      <c r="E716" s="254" t="s">
        <v>1</v>
      </c>
      <c r="F716" s="255" t="s">
        <v>980</v>
      </c>
      <c r="G716" s="253"/>
      <c r="H716" s="256">
        <v>20</v>
      </c>
      <c r="I716" s="257"/>
      <c r="J716" s="253"/>
      <c r="K716" s="253"/>
      <c r="L716" s="258"/>
      <c r="M716" s="259"/>
      <c r="N716" s="260"/>
      <c r="O716" s="260"/>
      <c r="P716" s="260"/>
      <c r="Q716" s="260"/>
      <c r="R716" s="260"/>
      <c r="S716" s="260"/>
      <c r="T716" s="261"/>
      <c r="U716" s="14"/>
      <c r="V716" s="14"/>
      <c r="W716" s="14"/>
      <c r="X716" s="14"/>
      <c r="Y716" s="14"/>
      <c r="Z716" s="14"/>
      <c r="AA716" s="14"/>
      <c r="AB716" s="14"/>
      <c r="AC716" s="14"/>
      <c r="AD716" s="14"/>
      <c r="AE716" s="14"/>
      <c r="AT716" s="262" t="s">
        <v>203</v>
      </c>
      <c r="AU716" s="262" t="s">
        <v>84</v>
      </c>
      <c r="AV716" s="14" t="s">
        <v>84</v>
      </c>
      <c r="AW716" s="14" t="s">
        <v>32</v>
      </c>
      <c r="AX716" s="14" t="s">
        <v>75</v>
      </c>
      <c r="AY716" s="262" t="s">
        <v>194</v>
      </c>
    </row>
    <row r="717" s="14" customFormat="1">
      <c r="A717" s="14"/>
      <c r="B717" s="252"/>
      <c r="C717" s="253"/>
      <c r="D717" s="243" t="s">
        <v>203</v>
      </c>
      <c r="E717" s="254" t="s">
        <v>1</v>
      </c>
      <c r="F717" s="255" t="s">
        <v>981</v>
      </c>
      <c r="G717" s="253"/>
      <c r="H717" s="256">
        <v>27.5</v>
      </c>
      <c r="I717" s="257"/>
      <c r="J717" s="253"/>
      <c r="K717" s="253"/>
      <c r="L717" s="258"/>
      <c r="M717" s="259"/>
      <c r="N717" s="260"/>
      <c r="O717" s="260"/>
      <c r="P717" s="260"/>
      <c r="Q717" s="260"/>
      <c r="R717" s="260"/>
      <c r="S717" s="260"/>
      <c r="T717" s="261"/>
      <c r="U717" s="14"/>
      <c r="V717" s="14"/>
      <c r="W717" s="14"/>
      <c r="X717" s="14"/>
      <c r="Y717" s="14"/>
      <c r="Z717" s="14"/>
      <c r="AA717" s="14"/>
      <c r="AB717" s="14"/>
      <c r="AC717" s="14"/>
      <c r="AD717" s="14"/>
      <c r="AE717" s="14"/>
      <c r="AT717" s="262" t="s">
        <v>203</v>
      </c>
      <c r="AU717" s="262" t="s">
        <v>84</v>
      </c>
      <c r="AV717" s="14" t="s">
        <v>84</v>
      </c>
      <c r="AW717" s="14" t="s">
        <v>32</v>
      </c>
      <c r="AX717" s="14" t="s">
        <v>75</v>
      </c>
      <c r="AY717" s="262" t="s">
        <v>194</v>
      </c>
    </row>
    <row r="718" s="14" customFormat="1">
      <c r="A718" s="14"/>
      <c r="B718" s="252"/>
      <c r="C718" s="253"/>
      <c r="D718" s="243" t="s">
        <v>203</v>
      </c>
      <c r="E718" s="254" t="s">
        <v>1</v>
      </c>
      <c r="F718" s="255" t="s">
        <v>982</v>
      </c>
      <c r="G718" s="253"/>
      <c r="H718" s="256">
        <v>7.5</v>
      </c>
      <c r="I718" s="257"/>
      <c r="J718" s="253"/>
      <c r="K718" s="253"/>
      <c r="L718" s="258"/>
      <c r="M718" s="259"/>
      <c r="N718" s="260"/>
      <c r="O718" s="260"/>
      <c r="P718" s="260"/>
      <c r="Q718" s="260"/>
      <c r="R718" s="260"/>
      <c r="S718" s="260"/>
      <c r="T718" s="261"/>
      <c r="U718" s="14"/>
      <c r="V718" s="14"/>
      <c r="W718" s="14"/>
      <c r="X718" s="14"/>
      <c r="Y718" s="14"/>
      <c r="Z718" s="14"/>
      <c r="AA718" s="14"/>
      <c r="AB718" s="14"/>
      <c r="AC718" s="14"/>
      <c r="AD718" s="14"/>
      <c r="AE718" s="14"/>
      <c r="AT718" s="262" t="s">
        <v>203</v>
      </c>
      <c r="AU718" s="262" t="s">
        <v>84</v>
      </c>
      <c r="AV718" s="14" t="s">
        <v>84</v>
      </c>
      <c r="AW718" s="14" t="s">
        <v>32</v>
      </c>
      <c r="AX718" s="14" t="s">
        <v>75</v>
      </c>
      <c r="AY718" s="262" t="s">
        <v>194</v>
      </c>
    </row>
    <row r="719" s="16" customFormat="1">
      <c r="A719" s="16"/>
      <c r="B719" s="274"/>
      <c r="C719" s="275"/>
      <c r="D719" s="243" t="s">
        <v>203</v>
      </c>
      <c r="E719" s="276" t="s">
        <v>1</v>
      </c>
      <c r="F719" s="277" t="s">
        <v>214</v>
      </c>
      <c r="G719" s="275"/>
      <c r="H719" s="278">
        <v>157.5</v>
      </c>
      <c r="I719" s="279"/>
      <c r="J719" s="275"/>
      <c r="K719" s="275"/>
      <c r="L719" s="280"/>
      <c r="M719" s="281"/>
      <c r="N719" s="282"/>
      <c r="O719" s="282"/>
      <c r="P719" s="282"/>
      <c r="Q719" s="282"/>
      <c r="R719" s="282"/>
      <c r="S719" s="282"/>
      <c r="T719" s="283"/>
      <c r="U719" s="16"/>
      <c r="V719" s="16"/>
      <c r="W719" s="16"/>
      <c r="X719" s="16"/>
      <c r="Y719" s="16"/>
      <c r="Z719" s="16"/>
      <c r="AA719" s="16"/>
      <c r="AB719" s="16"/>
      <c r="AC719" s="16"/>
      <c r="AD719" s="16"/>
      <c r="AE719" s="16"/>
      <c r="AT719" s="284" t="s">
        <v>203</v>
      </c>
      <c r="AU719" s="284" t="s">
        <v>84</v>
      </c>
      <c r="AV719" s="16" t="s">
        <v>201</v>
      </c>
      <c r="AW719" s="16" t="s">
        <v>32</v>
      </c>
      <c r="AX719" s="16" t="s">
        <v>82</v>
      </c>
      <c r="AY719" s="284" t="s">
        <v>194</v>
      </c>
    </row>
    <row r="720" s="2" customFormat="1" ht="24.15" customHeight="1">
      <c r="A720" s="39"/>
      <c r="B720" s="40"/>
      <c r="C720" s="228" t="s">
        <v>983</v>
      </c>
      <c r="D720" s="228" t="s">
        <v>196</v>
      </c>
      <c r="E720" s="229" t="s">
        <v>984</v>
      </c>
      <c r="F720" s="230" t="s">
        <v>985</v>
      </c>
      <c r="G720" s="231" t="s">
        <v>691</v>
      </c>
      <c r="H720" s="299"/>
      <c r="I720" s="233"/>
      <c r="J720" s="234">
        <f>ROUND(I720*H720,2)</f>
        <v>0</v>
      </c>
      <c r="K720" s="230" t="s">
        <v>200</v>
      </c>
      <c r="L720" s="45"/>
      <c r="M720" s="235" t="s">
        <v>1</v>
      </c>
      <c r="N720" s="236" t="s">
        <v>40</v>
      </c>
      <c r="O720" s="92"/>
      <c r="P720" s="237">
        <f>O720*H720</f>
        <v>0</v>
      </c>
      <c r="Q720" s="237">
        <v>0</v>
      </c>
      <c r="R720" s="237">
        <f>Q720*H720</f>
        <v>0</v>
      </c>
      <c r="S720" s="237">
        <v>0</v>
      </c>
      <c r="T720" s="238">
        <f>S720*H720</f>
        <v>0</v>
      </c>
      <c r="U720" s="39"/>
      <c r="V720" s="39"/>
      <c r="W720" s="39"/>
      <c r="X720" s="39"/>
      <c r="Y720" s="39"/>
      <c r="Z720" s="39"/>
      <c r="AA720" s="39"/>
      <c r="AB720" s="39"/>
      <c r="AC720" s="39"/>
      <c r="AD720" s="39"/>
      <c r="AE720" s="39"/>
      <c r="AR720" s="239" t="s">
        <v>282</v>
      </c>
      <c r="AT720" s="239" t="s">
        <v>196</v>
      </c>
      <c r="AU720" s="239" t="s">
        <v>84</v>
      </c>
      <c r="AY720" s="18" t="s">
        <v>194</v>
      </c>
      <c r="BE720" s="240">
        <f>IF(N720="základní",J720,0)</f>
        <v>0</v>
      </c>
      <c r="BF720" s="240">
        <f>IF(N720="snížená",J720,0)</f>
        <v>0</v>
      </c>
      <c r="BG720" s="240">
        <f>IF(N720="zákl. přenesená",J720,0)</f>
        <v>0</v>
      </c>
      <c r="BH720" s="240">
        <f>IF(N720="sníž. přenesená",J720,0)</f>
        <v>0</v>
      </c>
      <c r="BI720" s="240">
        <f>IF(N720="nulová",J720,0)</f>
        <v>0</v>
      </c>
      <c r="BJ720" s="18" t="s">
        <v>82</v>
      </c>
      <c r="BK720" s="240">
        <f>ROUND(I720*H720,2)</f>
        <v>0</v>
      </c>
      <c r="BL720" s="18" t="s">
        <v>282</v>
      </c>
      <c r="BM720" s="239" t="s">
        <v>986</v>
      </c>
    </row>
    <row r="721" s="12" customFormat="1" ht="22.8" customHeight="1">
      <c r="A721" s="12"/>
      <c r="B721" s="212"/>
      <c r="C721" s="213"/>
      <c r="D721" s="214" t="s">
        <v>74</v>
      </c>
      <c r="E721" s="226" t="s">
        <v>987</v>
      </c>
      <c r="F721" s="226" t="s">
        <v>988</v>
      </c>
      <c r="G721" s="213"/>
      <c r="H721" s="213"/>
      <c r="I721" s="216"/>
      <c r="J721" s="227">
        <f>BK721</f>
        <v>0</v>
      </c>
      <c r="K721" s="213"/>
      <c r="L721" s="218"/>
      <c r="M721" s="219"/>
      <c r="N721" s="220"/>
      <c r="O721" s="220"/>
      <c r="P721" s="221">
        <f>SUM(P722:P770)</f>
        <v>0</v>
      </c>
      <c r="Q721" s="220"/>
      <c r="R721" s="221">
        <f>SUM(R722:R770)</f>
        <v>0.55760298100000005</v>
      </c>
      <c r="S721" s="220"/>
      <c r="T721" s="222">
        <f>SUM(T722:T770)</f>
        <v>0</v>
      </c>
      <c r="U721" s="12"/>
      <c r="V721" s="12"/>
      <c r="W721" s="12"/>
      <c r="X721" s="12"/>
      <c r="Y721" s="12"/>
      <c r="Z721" s="12"/>
      <c r="AA721" s="12"/>
      <c r="AB721" s="12"/>
      <c r="AC721" s="12"/>
      <c r="AD721" s="12"/>
      <c r="AE721" s="12"/>
      <c r="AR721" s="223" t="s">
        <v>84</v>
      </c>
      <c r="AT721" s="224" t="s">
        <v>74</v>
      </c>
      <c r="AU721" s="224" t="s">
        <v>82</v>
      </c>
      <c r="AY721" s="223" t="s">
        <v>194</v>
      </c>
      <c r="BK721" s="225">
        <f>SUM(BK722:BK770)</f>
        <v>0</v>
      </c>
    </row>
    <row r="722" s="2" customFormat="1" ht="24.15" customHeight="1">
      <c r="A722" s="39"/>
      <c r="B722" s="40"/>
      <c r="C722" s="228" t="s">
        <v>989</v>
      </c>
      <c r="D722" s="228" t="s">
        <v>196</v>
      </c>
      <c r="E722" s="229" t="s">
        <v>990</v>
      </c>
      <c r="F722" s="230" t="s">
        <v>991</v>
      </c>
      <c r="G722" s="231" t="s">
        <v>252</v>
      </c>
      <c r="H722" s="232">
        <v>1150.777</v>
      </c>
      <c r="I722" s="233"/>
      <c r="J722" s="234">
        <f>ROUND(I722*H722,2)</f>
        <v>0</v>
      </c>
      <c r="K722" s="230" t="s">
        <v>200</v>
      </c>
      <c r="L722" s="45"/>
      <c r="M722" s="235" t="s">
        <v>1</v>
      </c>
      <c r="N722" s="236" t="s">
        <v>40</v>
      </c>
      <c r="O722" s="92"/>
      <c r="P722" s="237">
        <f>O722*H722</f>
        <v>0</v>
      </c>
      <c r="Q722" s="237">
        <v>0</v>
      </c>
      <c r="R722" s="237">
        <f>Q722*H722</f>
        <v>0</v>
      </c>
      <c r="S722" s="237">
        <v>0</v>
      </c>
      <c r="T722" s="238">
        <f>S722*H722</f>
        <v>0</v>
      </c>
      <c r="U722" s="39"/>
      <c r="V722" s="39"/>
      <c r="W722" s="39"/>
      <c r="X722" s="39"/>
      <c r="Y722" s="39"/>
      <c r="Z722" s="39"/>
      <c r="AA722" s="39"/>
      <c r="AB722" s="39"/>
      <c r="AC722" s="39"/>
      <c r="AD722" s="39"/>
      <c r="AE722" s="39"/>
      <c r="AR722" s="239" t="s">
        <v>282</v>
      </c>
      <c r="AT722" s="239" t="s">
        <v>196</v>
      </c>
      <c r="AU722" s="239" t="s">
        <v>84</v>
      </c>
      <c r="AY722" s="18" t="s">
        <v>194</v>
      </c>
      <c r="BE722" s="240">
        <f>IF(N722="základní",J722,0)</f>
        <v>0</v>
      </c>
      <c r="BF722" s="240">
        <f>IF(N722="snížená",J722,0)</f>
        <v>0</v>
      </c>
      <c r="BG722" s="240">
        <f>IF(N722="zákl. přenesená",J722,0)</f>
        <v>0</v>
      </c>
      <c r="BH722" s="240">
        <f>IF(N722="sníž. přenesená",J722,0)</f>
        <v>0</v>
      </c>
      <c r="BI722" s="240">
        <f>IF(N722="nulová",J722,0)</f>
        <v>0</v>
      </c>
      <c r="BJ722" s="18" t="s">
        <v>82</v>
      </c>
      <c r="BK722" s="240">
        <f>ROUND(I722*H722,2)</f>
        <v>0</v>
      </c>
      <c r="BL722" s="18" t="s">
        <v>282</v>
      </c>
      <c r="BM722" s="239" t="s">
        <v>992</v>
      </c>
    </row>
    <row r="723" s="13" customFormat="1">
      <c r="A723" s="13"/>
      <c r="B723" s="241"/>
      <c r="C723" s="242"/>
      <c r="D723" s="243" t="s">
        <v>203</v>
      </c>
      <c r="E723" s="244" t="s">
        <v>1</v>
      </c>
      <c r="F723" s="245" t="s">
        <v>993</v>
      </c>
      <c r="G723" s="242"/>
      <c r="H723" s="244" t="s">
        <v>1</v>
      </c>
      <c r="I723" s="246"/>
      <c r="J723" s="242"/>
      <c r="K723" s="242"/>
      <c r="L723" s="247"/>
      <c r="M723" s="248"/>
      <c r="N723" s="249"/>
      <c r="O723" s="249"/>
      <c r="P723" s="249"/>
      <c r="Q723" s="249"/>
      <c r="R723" s="249"/>
      <c r="S723" s="249"/>
      <c r="T723" s="250"/>
      <c r="U723" s="13"/>
      <c r="V723" s="13"/>
      <c r="W723" s="13"/>
      <c r="X723" s="13"/>
      <c r="Y723" s="13"/>
      <c r="Z723" s="13"/>
      <c r="AA723" s="13"/>
      <c r="AB723" s="13"/>
      <c r="AC723" s="13"/>
      <c r="AD723" s="13"/>
      <c r="AE723" s="13"/>
      <c r="AT723" s="251" t="s">
        <v>203</v>
      </c>
      <c r="AU723" s="251" t="s">
        <v>84</v>
      </c>
      <c r="AV723" s="13" t="s">
        <v>82</v>
      </c>
      <c r="AW723" s="13" t="s">
        <v>32</v>
      </c>
      <c r="AX723" s="13" t="s">
        <v>75</v>
      </c>
      <c r="AY723" s="251" t="s">
        <v>194</v>
      </c>
    </row>
    <row r="724" s="14" customFormat="1">
      <c r="A724" s="14"/>
      <c r="B724" s="252"/>
      <c r="C724" s="253"/>
      <c r="D724" s="243" t="s">
        <v>203</v>
      </c>
      <c r="E724" s="254" t="s">
        <v>1</v>
      </c>
      <c r="F724" s="255" t="s">
        <v>994</v>
      </c>
      <c r="G724" s="253"/>
      <c r="H724" s="256">
        <v>18</v>
      </c>
      <c r="I724" s="257"/>
      <c r="J724" s="253"/>
      <c r="K724" s="253"/>
      <c r="L724" s="258"/>
      <c r="M724" s="259"/>
      <c r="N724" s="260"/>
      <c r="O724" s="260"/>
      <c r="P724" s="260"/>
      <c r="Q724" s="260"/>
      <c r="R724" s="260"/>
      <c r="S724" s="260"/>
      <c r="T724" s="261"/>
      <c r="U724" s="14"/>
      <c r="V724" s="14"/>
      <c r="W724" s="14"/>
      <c r="X724" s="14"/>
      <c r="Y724" s="14"/>
      <c r="Z724" s="14"/>
      <c r="AA724" s="14"/>
      <c r="AB724" s="14"/>
      <c r="AC724" s="14"/>
      <c r="AD724" s="14"/>
      <c r="AE724" s="14"/>
      <c r="AT724" s="262" t="s">
        <v>203</v>
      </c>
      <c r="AU724" s="262" t="s">
        <v>84</v>
      </c>
      <c r="AV724" s="14" t="s">
        <v>84</v>
      </c>
      <c r="AW724" s="14" t="s">
        <v>32</v>
      </c>
      <c r="AX724" s="14" t="s">
        <v>75</v>
      </c>
      <c r="AY724" s="262" t="s">
        <v>194</v>
      </c>
    </row>
    <row r="725" s="14" customFormat="1">
      <c r="A725" s="14"/>
      <c r="B725" s="252"/>
      <c r="C725" s="253"/>
      <c r="D725" s="243" t="s">
        <v>203</v>
      </c>
      <c r="E725" s="254" t="s">
        <v>1</v>
      </c>
      <c r="F725" s="255" t="s">
        <v>995</v>
      </c>
      <c r="G725" s="253"/>
      <c r="H725" s="256">
        <v>14.4</v>
      </c>
      <c r="I725" s="257"/>
      <c r="J725" s="253"/>
      <c r="K725" s="253"/>
      <c r="L725" s="258"/>
      <c r="M725" s="259"/>
      <c r="N725" s="260"/>
      <c r="O725" s="260"/>
      <c r="P725" s="260"/>
      <c r="Q725" s="260"/>
      <c r="R725" s="260"/>
      <c r="S725" s="260"/>
      <c r="T725" s="261"/>
      <c r="U725" s="14"/>
      <c r="V725" s="14"/>
      <c r="W725" s="14"/>
      <c r="X725" s="14"/>
      <c r="Y725" s="14"/>
      <c r="Z725" s="14"/>
      <c r="AA725" s="14"/>
      <c r="AB725" s="14"/>
      <c r="AC725" s="14"/>
      <c r="AD725" s="14"/>
      <c r="AE725" s="14"/>
      <c r="AT725" s="262" t="s">
        <v>203</v>
      </c>
      <c r="AU725" s="262" t="s">
        <v>84</v>
      </c>
      <c r="AV725" s="14" t="s">
        <v>84</v>
      </c>
      <c r="AW725" s="14" t="s">
        <v>32</v>
      </c>
      <c r="AX725" s="14" t="s">
        <v>75</v>
      </c>
      <c r="AY725" s="262" t="s">
        <v>194</v>
      </c>
    </row>
    <row r="726" s="14" customFormat="1">
      <c r="A726" s="14"/>
      <c r="B726" s="252"/>
      <c r="C726" s="253"/>
      <c r="D726" s="243" t="s">
        <v>203</v>
      </c>
      <c r="E726" s="254" t="s">
        <v>1</v>
      </c>
      <c r="F726" s="255" t="s">
        <v>996</v>
      </c>
      <c r="G726" s="253"/>
      <c r="H726" s="256">
        <v>20.039999999999999</v>
      </c>
      <c r="I726" s="257"/>
      <c r="J726" s="253"/>
      <c r="K726" s="253"/>
      <c r="L726" s="258"/>
      <c r="M726" s="259"/>
      <c r="N726" s="260"/>
      <c r="O726" s="260"/>
      <c r="P726" s="260"/>
      <c r="Q726" s="260"/>
      <c r="R726" s="260"/>
      <c r="S726" s="260"/>
      <c r="T726" s="261"/>
      <c r="U726" s="14"/>
      <c r="V726" s="14"/>
      <c r="W726" s="14"/>
      <c r="X726" s="14"/>
      <c r="Y726" s="14"/>
      <c r="Z726" s="14"/>
      <c r="AA726" s="14"/>
      <c r="AB726" s="14"/>
      <c r="AC726" s="14"/>
      <c r="AD726" s="14"/>
      <c r="AE726" s="14"/>
      <c r="AT726" s="262" t="s">
        <v>203</v>
      </c>
      <c r="AU726" s="262" t="s">
        <v>84</v>
      </c>
      <c r="AV726" s="14" t="s">
        <v>84</v>
      </c>
      <c r="AW726" s="14" t="s">
        <v>32</v>
      </c>
      <c r="AX726" s="14" t="s">
        <v>75</v>
      </c>
      <c r="AY726" s="262" t="s">
        <v>194</v>
      </c>
    </row>
    <row r="727" s="14" customFormat="1">
      <c r="A727" s="14"/>
      <c r="B727" s="252"/>
      <c r="C727" s="253"/>
      <c r="D727" s="243" t="s">
        <v>203</v>
      </c>
      <c r="E727" s="254" t="s">
        <v>1</v>
      </c>
      <c r="F727" s="255" t="s">
        <v>997</v>
      </c>
      <c r="G727" s="253"/>
      <c r="H727" s="256">
        <v>21.960000000000001</v>
      </c>
      <c r="I727" s="257"/>
      <c r="J727" s="253"/>
      <c r="K727" s="253"/>
      <c r="L727" s="258"/>
      <c r="M727" s="259"/>
      <c r="N727" s="260"/>
      <c r="O727" s="260"/>
      <c r="P727" s="260"/>
      <c r="Q727" s="260"/>
      <c r="R727" s="260"/>
      <c r="S727" s="260"/>
      <c r="T727" s="261"/>
      <c r="U727" s="14"/>
      <c r="V727" s="14"/>
      <c r="W727" s="14"/>
      <c r="X727" s="14"/>
      <c r="Y727" s="14"/>
      <c r="Z727" s="14"/>
      <c r="AA727" s="14"/>
      <c r="AB727" s="14"/>
      <c r="AC727" s="14"/>
      <c r="AD727" s="14"/>
      <c r="AE727" s="14"/>
      <c r="AT727" s="262" t="s">
        <v>203</v>
      </c>
      <c r="AU727" s="262" t="s">
        <v>84</v>
      </c>
      <c r="AV727" s="14" t="s">
        <v>84</v>
      </c>
      <c r="AW727" s="14" t="s">
        <v>32</v>
      </c>
      <c r="AX727" s="14" t="s">
        <v>75</v>
      </c>
      <c r="AY727" s="262" t="s">
        <v>194</v>
      </c>
    </row>
    <row r="728" s="14" customFormat="1">
      <c r="A728" s="14"/>
      <c r="B728" s="252"/>
      <c r="C728" s="253"/>
      <c r="D728" s="243" t="s">
        <v>203</v>
      </c>
      <c r="E728" s="254" t="s">
        <v>1</v>
      </c>
      <c r="F728" s="255" t="s">
        <v>998</v>
      </c>
      <c r="G728" s="253"/>
      <c r="H728" s="256">
        <v>8.6039999999999992</v>
      </c>
      <c r="I728" s="257"/>
      <c r="J728" s="253"/>
      <c r="K728" s="253"/>
      <c r="L728" s="258"/>
      <c r="M728" s="259"/>
      <c r="N728" s="260"/>
      <c r="O728" s="260"/>
      <c r="P728" s="260"/>
      <c r="Q728" s="260"/>
      <c r="R728" s="260"/>
      <c r="S728" s="260"/>
      <c r="T728" s="261"/>
      <c r="U728" s="14"/>
      <c r="V728" s="14"/>
      <c r="W728" s="14"/>
      <c r="X728" s="14"/>
      <c r="Y728" s="14"/>
      <c r="Z728" s="14"/>
      <c r="AA728" s="14"/>
      <c r="AB728" s="14"/>
      <c r="AC728" s="14"/>
      <c r="AD728" s="14"/>
      <c r="AE728" s="14"/>
      <c r="AT728" s="262" t="s">
        <v>203</v>
      </c>
      <c r="AU728" s="262" t="s">
        <v>84</v>
      </c>
      <c r="AV728" s="14" t="s">
        <v>84</v>
      </c>
      <c r="AW728" s="14" t="s">
        <v>32</v>
      </c>
      <c r="AX728" s="14" t="s">
        <v>75</v>
      </c>
      <c r="AY728" s="262" t="s">
        <v>194</v>
      </c>
    </row>
    <row r="729" s="14" customFormat="1">
      <c r="A729" s="14"/>
      <c r="B729" s="252"/>
      <c r="C729" s="253"/>
      <c r="D729" s="243" t="s">
        <v>203</v>
      </c>
      <c r="E729" s="254" t="s">
        <v>1</v>
      </c>
      <c r="F729" s="255" t="s">
        <v>999</v>
      </c>
      <c r="G729" s="253"/>
      <c r="H729" s="256">
        <v>6.8760000000000003</v>
      </c>
      <c r="I729" s="257"/>
      <c r="J729" s="253"/>
      <c r="K729" s="253"/>
      <c r="L729" s="258"/>
      <c r="M729" s="259"/>
      <c r="N729" s="260"/>
      <c r="O729" s="260"/>
      <c r="P729" s="260"/>
      <c r="Q729" s="260"/>
      <c r="R729" s="260"/>
      <c r="S729" s="260"/>
      <c r="T729" s="261"/>
      <c r="U729" s="14"/>
      <c r="V729" s="14"/>
      <c r="W729" s="14"/>
      <c r="X729" s="14"/>
      <c r="Y729" s="14"/>
      <c r="Z729" s="14"/>
      <c r="AA729" s="14"/>
      <c r="AB729" s="14"/>
      <c r="AC729" s="14"/>
      <c r="AD729" s="14"/>
      <c r="AE729" s="14"/>
      <c r="AT729" s="262" t="s">
        <v>203</v>
      </c>
      <c r="AU729" s="262" t="s">
        <v>84</v>
      </c>
      <c r="AV729" s="14" t="s">
        <v>84</v>
      </c>
      <c r="AW729" s="14" t="s">
        <v>32</v>
      </c>
      <c r="AX729" s="14" t="s">
        <v>75</v>
      </c>
      <c r="AY729" s="262" t="s">
        <v>194</v>
      </c>
    </row>
    <row r="730" s="14" customFormat="1">
      <c r="A730" s="14"/>
      <c r="B730" s="252"/>
      <c r="C730" s="253"/>
      <c r="D730" s="243" t="s">
        <v>203</v>
      </c>
      <c r="E730" s="254" t="s">
        <v>1</v>
      </c>
      <c r="F730" s="255" t="s">
        <v>1000</v>
      </c>
      <c r="G730" s="253"/>
      <c r="H730" s="256">
        <v>43.984999999999999</v>
      </c>
      <c r="I730" s="257"/>
      <c r="J730" s="253"/>
      <c r="K730" s="253"/>
      <c r="L730" s="258"/>
      <c r="M730" s="259"/>
      <c r="N730" s="260"/>
      <c r="O730" s="260"/>
      <c r="P730" s="260"/>
      <c r="Q730" s="260"/>
      <c r="R730" s="260"/>
      <c r="S730" s="260"/>
      <c r="T730" s="261"/>
      <c r="U730" s="14"/>
      <c r="V730" s="14"/>
      <c r="W730" s="14"/>
      <c r="X730" s="14"/>
      <c r="Y730" s="14"/>
      <c r="Z730" s="14"/>
      <c r="AA730" s="14"/>
      <c r="AB730" s="14"/>
      <c r="AC730" s="14"/>
      <c r="AD730" s="14"/>
      <c r="AE730" s="14"/>
      <c r="AT730" s="262" t="s">
        <v>203</v>
      </c>
      <c r="AU730" s="262" t="s">
        <v>84</v>
      </c>
      <c r="AV730" s="14" t="s">
        <v>84</v>
      </c>
      <c r="AW730" s="14" t="s">
        <v>32</v>
      </c>
      <c r="AX730" s="14" t="s">
        <v>75</v>
      </c>
      <c r="AY730" s="262" t="s">
        <v>194</v>
      </c>
    </row>
    <row r="731" s="14" customFormat="1">
      <c r="A731" s="14"/>
      <c r="B731" s="252"/>
      <c r="C731" s="253"/>
      <c r="D731" s="243" t="s">
        <v>203</v>
      </c>
      <c r="E731" s="254" t="s">
        <v>1</v>
      </c>
      <c r="F731" s="255" t="s">
        <v>1001</v>
      </c>
      <c r="G731" s="253"/>
      <c r="H731" s="256">
        <v>56.030000000000001</v>
      </c>
      <c r="I731" s="257"/>
      <c r="J731" s="253"/>
      <c r="K731" s="253"/>
      <c r="L731" s="258"/>
      <c r="M731" s="259"/>
      <c r="N731" s="260"/>
      <c r="O731" s="260"/>
      <c r="P731" s="260"/>
      <c r="Q731" s="260"/>
      <c r="R731" s="260"/>
      <c r="S731" s="260"/>
      <c r="T731" s="261"/>
      <c r="U731" s="14"/>
      <c r="V731" s="14"/>
      <c r="W731" s="14"/>
      <c r="X731" s="14"/>
      <c r="Y731" s="14"/>
      <c r="Z731" s="14"/>
      <c r="AA731" s="14"/>
      <c r="AB731" s="14"/>
      <c r="AC731" s="14"/>
      <c r="AD731" s="14"/>
      <c r="AE731" s="14"/>
      <c r="AT731" s="262" t="s">
        <v>203</v>
      </c>
      <c r="AU731" s="262" t="s">
        <v>84</v>
      </c>
      <c r="AV731" s="14" t="s">
        <v>84</v>
      </c>
      <c r="AW731" s="14" t="s">
        <v>32</v>
      </c>
      <c r="AX731" s="14" t="s">
        <v>75</v>
      </c>
      <c r="AY731" s="262" t="s">
        <v>194</v>
      </c>
    </row>
    <row r="732" s="14" customFormat="1">
      <c r="A732" s="14"/>
      <c r="B732" s="252"/>
      <c r="C732" s="253"/>
      <c r="D732" s="243" t="s">
        <v>203</v>
      </c>
      <c r="E732" s="254" t="s">
        <v>1</v>
      </c>
      <c r="F732" s="255" t="s">
        <v>1002</v>
      </c>
      <c r="G732" s="253"/>
      <c r="H732" s="256">
        <v>14.1</v>
      </c>
      <c r="I732" s="257"/>
      <c r="J732" s="253"/>
      <c r="K732" s="253"/>
      <c r="L732" s="258"/>
      <c r="M732" s="259"/>
      <c r="N732" s="260"/>
      <c r="O732" s="260"/>
      <c r="P732" s="260"/>
      <c r="Q732" s="260"/>
      <c r="R732" s="260"/>
      <c r="S732" s="260"/>
      <c r="T732" s="261"/>
      <c r="U732" s="14"/>
      <c r="V732" s="14"/>
      <c r="W732" s="14"/>
      <c r="X732" s="14"/>
      <c r="Y732" s="14"/>
      <c r="Z732" s="14"/>
      <c r="AA732" s="14"/>
      <c r="AB732" s="14"/>
      <c r="AC732" s="14"/>
      <c r="AD732" s="14"/>
      <c r="AE732" s="14"/>
      <c r="AT732" s="262" t="s">
        <v>203</v>
      </c>
      <c r="AU732" s="262" t="s">
        <v>84</v>
      </c>
      <c r="AV732" s="14" t="s">
        <v>84</v>
      </c>
      <c r="AW732" s="14" t="s">
        <v>32</v>
      </c>
      <c r="AX732" s="14" t="s">
        <v>75</v>
      </c>
      <c r="AY732" s="262" t="s">
        <v>194</v>
      </c>
    </row>
    <row r="733" s="14" customFormat="1">
      <c r="A733" s="14"/>
      <c r="B733" s="252"/>
      <c r="C733" s="253"/>
      <c r="D733" s="243" t="s">
        <v>203</v>
      </c>
      <c r="E733" s="254" t="s">
        <v>1</v>
      </c>
      <c r="F733" s="255" t="s">
        <v>1003</v>
      </c>
      <c r="G733" s="253"/>
      <c r="H733" s="256">
        <v>34.674999999999997</v>
      </c>
      <c r="I733" s="257"/>
      <c r="J733" s="253"/>
      <c r="K733" s="253"/>
      <c r="L733" s="258"/>
      <c r="M733" s="259"/>
      <c r="N733" s="260"/>
      <c r="O733" s="260"/>
      <c r="P733" s="260"/>
      <c r="Q733" s="260"/>
      <c r="R733" s="260"/>
      <c r="S733" s="260"/>
      <c r="T733" s="261"/>
      <c r="U733" s="14"/>
      <c r="V733" s="14"/>
      <c r="W733" s="14"/>
      <c r="X733" s="14"/>
      <c r="Y733" s="14"/>
      <c r="Z733" s="14"/>
      <c r="AA733" s="14"/>
      <c r="AB733" s="14"/>
      <c r="AC733" s="14"/>
      <c r="AD733" s="14"/>
      <c r="AE733" s="14"/>
      <c r="AT733" s="262" t="s">
        <v>203</v>
      </c>
      <c r="AU733" s="262" t="s">
        <v>84</v>
      </c>
      <c r="AV733" s="14" t="s">
        <v>84</v>
      </c>
      <c r="AW733" s="14" t="s">
        <v>32</v>
      </c>
      <c r="AX733" s="14" t="s">
        <v>75</v>
      </c>
      <c r="AY733" s="262" t="s">
        <v>194</v>
      </c>
    </row>
    <row r="734" s="14" customFormat="1">
      <c r="A734" s="14"/>
      <c r="B734" s="252"/>
      <c r="C734" s="253"/>
      <c r="D734" s="243" t="s">
        <v>203</v>
      </c>
      <c r="E734" s="254" t="s">
        <v>1</v>
      </c>
      <c r="F734" s="255" t="s">
        <v>1004</v>
      </c>
      <c r="G734" s="253"/>
      <c r="H734" s="256">
        <v>18</v>
      </c>
      <c r="I734" s="257"/>
      <c r="J734" s="253"/>
      <c r="K734" s="253"/>
      <c r="L734" s="258"/>
      <c r="M734" s="259"/>
      <c r="N734" s="260"/>
      <c r="O734" s="260"/>
      <c r="P734" s="260"/>
      <c r="Q734" s="260"/>
      <c r="R734" s="260"/>
      <c r="S734" s="260"/>
      <c r="T734" s="261"/>
      <c r="U734" s="14"/>
      <c r="V734" s="14"/>
      <c r="W734" s="14"/>
      <c r="X734" s="14"/>
      <c r="Y734" s="14"/>
      <c r="Z734" s="14"/>
      <c r="AA734" s="14"/>
      <c r="AB734" s="14"/>
      <c r="AC734" s="14"/>
      <c r="AD734" s="14"/>
      <c r="AE734" s="14"/>
      <c r="AT734" s="262" t="s">
        <v>203</v>
      </c>
      <c r="AU734" s="262" t="s">
        <v>84</v>
      </c>
      <c r="AV734" s="14" t="s">
        <v>84</v>
      </c>
      <c r="AW734" s="14" t="s">
        <v>32</v>
      </c>
      <c r="AX734" s="14" t="s">
        <v>75</v>
      </c>
      <c r="AY734" s="262" t="s">
        <v>194</v>
      </c>
    </row>
    <row r="735" s="14" customFormat="1">
      <c r="A735" s="14"/>
      <c r="B735" s="252"/>
      <c r="C735" s="253"/>
      <c r="D735" s="243" t="s">
        <v>203</v>
      </c>
      <c r="E735" s="254" t="s">
        <v>1</v>
      </c>
      <c r="F735" s="255" t="s">
        <v>1005</v>
      </c>
      <c r="G735" s="253"/>
      <c r="H735" s="256">
        <v>72.087999999999994</v>
      </c>
      <c r="I735" s="257"/>
      <c r="J735" s="253"/>
      <c r="K735" s="253"/>
      <c r="L735" s="258"/>
      <c r="M735" s="259"/>
      <c r="N735" s="260"/>
      <c r="O735" s="260"/>
      <c r="P735" s="260"/>
      <c r="Q735" s="260"/>
      <c r="R735" s="260"/>
      <c r="S735" s="260"/>
      <c r="T735" s="261"/>
      <c r="U735" s="14"/>
      <c r="V735" s="14"/>
      <c r="W735" s="14"/>
      <c r="X735" s="14"/>
      <c r="Y735" s="14"/>
      <c r="Z735" s="14"/>
      <c r="AA735" s="14"/>
      <c r="AB735" s="14"/>
      <c r="AC735" s="14"/>
      <c r="AD735" s="14"/>
      <c r="AE735" s="14"/>
      <c r="AT735" s="262" t="s">
        <v>203</v>
      </c>
      <c r="AU735" s="262" t="s">
        <v>84</v>
      </c>
      <c r="AV735" s="14" t="s">
        <v>84</v>
      </c>
      <c r="AW735" s="14" t="s">
        <v>32</v>
      </c>
      <c r="AX735" s="14" t="s">
        <v>75</v>
      </c>
      <c r="AY735" s="262" t="s">
        <v>194</v>
      </c>
    </row>
    <row r="736" s="14" customFormat="1">
      <c r="A736" s="14"/>
      <c r="B736" s="252"/>
      <c r="C736" s="253"/>
      <c r="D736" s="243" t="s">
        <v>203</v>
      </c>
      <c r="E736" s="254" t="s">
        <v>1</v>
      </c>
      <c r="F736" s="255" t="s">
        <v>1006</v>
      </c>
      <c r="G736" s="253"/>
      <c r="H736" s="256">
        <v>25.875</v>
      </c>
      <c r="I736" s="257"/>
      <c r="J736" s="253"/>
      <c r="K736" s="253"/>
      <c r="L736" s="258"/>
      <c r="M736" s="259"/>
      <c r="N736" s="260"/>
      <c r="O736" s="260"/>
      <c r="P736" s="260"/>
      <c r="Q736" s="260"/>
      <c r="R736" s="260"/>
      <c r="S736" s="260"/>
      <c r="T736" s="261"/>
      <c r="U736" s="14"/>
      <c r="V736" s="14"/>
      <c r="W736" s="14"/>
      <c r="X736" s="14"/>
      <c r="Y736" s="14"/>
      <c r="Z736" s="14"/>
      <c r="AA736" s="14"/>
      <c r="AB736" s="14"/>
      <c r="AC736" s="14"/>
      <c r="AD736" s="14"/>
      <c r="AE736" s="14"/>
      <c r="AT736" s="262" t="s">
        <v>203</v>
      </c>
      <c r="AU736" s="262" t="s">
        <v>84</v>
      </c>
      <c r="AV736" s="14" t="s">
        <v>84</v>
      </c>
      <c r="AW736" s="14" t="s">
        <v>32</v>
      </c>
      <c r="AX736" s="14" t="s">
        <v>75</v>
      </c>
      <c r="AY736" s="262" t="s">
        <v>194</v>
      </c>
    </row>
    <row r="737" s="14" customFormat="1">
      <c r="A737" s="14"/>
      <c r="B737" s="252"/>
      <c r="C737" s="253"/>
      <c r="D737" s="243" t="s">
        <v>203</v>
      </c>
      <c r="E737" s="254" t="s">
        <v>1</v>
      </c>
      <c r="F737" s="255" t="s">
        <v>1007</v>
      </c>
      <c r="G737" s="253"/>
      <c r="H737" s="256">
        <v>126.83799999999999</v>
      </c>
      <c r="I737" s="257"/>
      <c r="J737" s="253"/>
      <c r="K737" s="253"/>
      <c r="L737" s="258"/>
      <c r="M737" s="259"/>
      <c r="N737" s="260"/>
      <c r="O737" s="260"/>
      <c r="P737" s="260"/>
      <c r="Q737" s="260"/>
      <c r="R737" s="260"/>
      <c r="S737" s="260"/>
      <c r="T737" s="261"/>
      <c r="U737" s="14"/>
      <c r="V737" s="14"/>
      <c r="W737" s="14"/>
      <c r="X737" s="14"/>
      <c r="Y737" s="14"/>
      <c r="Z737" s="14"/>
      <c r="AA737" s="14"/>
      <c r="AB737" s="14"/>
      <c r="AC737" s="14"/>
      <c r="AD737" s="14"/>
      <c r="AE737" s="14"/>
      <c r="AT737" s="262" t="s">
        <v>203</v>
      </c>
      <c r="AU737" s="262" t="s">
        <v>84</v>
      </c>
      <c r="AV737" s="14" t="s">
        <v>84</v>
      </c>
      <c r="AW737" s="14" t="s">
        <v>32</v>
      </c>
      <c r="AX737" s="14" t="s">
        <v>75</v>
      </c>
      <c r="AY737" s="262" t="s">
        <v>194</v>
      </c>
    </row>
    <row r="738" s="14" customFormat="1">
      <c r="A738" s="14"/>
      <c r="B738" s="252"/>
      <c r="C738" s="253"/>
      <c r="D738" s="243" t="s">
        <v>203</v>
      </c>
      <c r="E738" s="254" t="s">
        <v>1</v>
      </c>
      <c r="F738" s="255" t="s">
        <v>1008</v>
      </c>
      <c r="G738" s="253"/>
      <c r="H738" s="256">
        <v>29.898</v>
      </c>
      <c r="I738" s="257"/>
      <c r="J738" s="253"/>
      <c r="K738" s="253"/>
      <c r="L738" s="258"/>
      <c r="M738" s="259"/>
      <c r="N738" s="260"/>
      <c r="O738" s="260"/>
      <c r="P738" s="260"/>
      <c r="Q738" s="260"/>
      <c r="R738" s="260"/>
      <c r="S738" s="260"/>
      <c r="T738" s="261"/>
      <c r="U738" s="14"/>
      <c r="V738" s="14"/>
      <c r="W738" s="14"/>
      <c r="X738" s="14"/>
      <c r="Y738" s="14"/>
      <c r="Z738" s="14"/>
      <c r="AA738" s="14"/>
      <c r="AB738" s="14"/>
      <c r="AC738" s="14"/>
      <c r="AD738" s="14"/>
      <c r="AE738" s="14"/>
      <c r="AT738" s="262" t="s">
        <v>203</v>
      </c>
      <c r="AU738" s="262" t="s">
        <v>84</v>
      </c>
      <c r="AV738" s="14" t="s">
        <v>84</v>
      </c>
      <c r="AW738" s="14" t="s">
        <v>32</v>
      </c>
      <c r="AX738" s="14" t="s">
        <v>75</v>
      </c>
      <c r="AY738" s="262" t="s">
        <v>194</v>
      </c>
    </row>
    <row r="739" s="14" customFormat="1">
      <c r="A739" s="14"/>
      <c r="B739" s="252"/>
      <c r="C739" s="253"/>
      <c r="D739" s="243" t="s">
        <v>203</v>
      </c>
      <c r="E739" s="254" t="s">
        <v>1</v>
      </c>
      <c r="F739" s="255" t="s">
        <v>1009</v>
      </c>
      <c r="G739" s="253"/>
      <c r="H739" s="256">
        <v>23.542999999999999</v>
      </c>
      <c r="I739" s="257"/>
      <c r="J739" s="253"/>
      <c r="K739" s="253"/>
      <c r="L739" s="258"/>
      <c r="M739" s="259"/>
      <c r="N739" s="260"/>
      <c r="O739" s="260"/>
      <c r="P739" s="260"/>
      <c r="Q739" s="260"/>
      <c r="R739" s="260"/>
      <c r="S739" s="260"/>
      <c r="T739" s="261"/>
      <c r="U739" s="14"/>
      <c r="V739" s="14"/>
      <c r="W739" s="14"/>
      <c r="X739" s="14"/>
      <c r="Y739" s="14"/>
      <c r="Z739" s="14"/>
      <c r="AA739" s="14"/>
      <c r="AB739" s="14"/>
      <c r="AC739" s="14"/>
      <c r="AD739" s="14"/>
      <c r="AE739" s="14"/>
      <c r="AT739" s="262" t="s">
        <v>203</v>
      </c>
      <c r="AU739" s="262" t="s">
        <v>84</v>
      </c>
      <c r="AV739" s="14" t="s">
        <v>84</v>
      </c>
      <c r="AW739" s="14" t="s">
        <v>32</v>
      </c>
      <c r="AX739" s="14" t="s">
        <v>75</v>
      </c>
      <c r="AY739" s="262" t="s">
        <v>194</v>
      </c>
    </row>
    <row r="740" s="14" customFormat="1">
      <c r="A740" s="14"/>
      <c r="B740" s="252"/>
      <c r="C740" s="253"/>
      <c r="D740" s="243" t="s">
        <v>203</v>
      </c>
      <c r="E740" s="254" t="s">
        <v>1</v>
      </c>
      <c r="F740" s="255" t="s">
        <v>1010</v>
      </c>
      <c r="G740" s="253"/>
      <c r="H740" s="256">
        <v>23.178000000000001</v>
      </c>
      <c r="I740" s="257"/>
      <c r="J740" s="253"/>
      <c r="K740" s="253"/>
      <c r="L740" s="258"/>
      <c r="M740" s="259"/>
      <c r="N740" s="260"/>
      <c r="O740" s="260"/>
      <c r="P740" s="260"/>
      <c r="Q740" s="260"/>
      <c r="R740" s="260"/>
      <c r="S740" s="260"/>
      <c r="T740" s="261"/>
      <c r="U740" s="14"/>
      <c r="V740" s="14"/>
      <c r="W740" s="14"/>
      <c r="X740" s="14"/>
      <c r="Y740" s="14"/>
      <c r="Z740" s="14"/>
      <c r="AA740" s="14"/>
      <c r="AB740" s="14"/>
      <c r="AC740" s="14"/>
      <c r="AD740" s="14"/>
      <c r="AE740" s="14"/>
      <c r="AT740" s="262" t="s">
        <v>203</v>
      </c>
      <c r="AU740" s="262" t="s">
        <v>84</v>
      </c>
      <c r="AV740" s="14" t="s">
        <v>84</v>
      </c>
      <c r="AW740" s="14" t="s">
        <v>32</v>
      </c>
      <c r="AX740" s="14" t="s">
        <v>75</v>
      </c>
      <c r="AY740" s="262" t="s">
        <v>194</v>
      </c>
    </row>
    <row r="741" s="14" customFormat="1">
      <c r="A741" s="14"/>
      <c r="B741" s="252"/>
      <c r="C741" s="253"/>
      <c r="D741" s="243" t="s">
        <v>203</v>
      </c>
      <c r="E741" s="254" t="s">
        <v>1</v>
      </c>
      <c r="F741" s="255" t="s">
        <v>1011</v>
      </c>
      <c r="G741" s="253"/>
      <c r="H741" s="256">
        <v>28.905000000000001</v>
      </c>
      <c r="I741" s="257"/>
      <c r="J741" s="253"/>
      <c r="K741" s="253"/>
      <c r="L741" s="258"/>
      <c r="M741" s="259"/>
      <c r="N741" s="260"/>
      <c r="O741" s="260"/>
      <c r="P741" s="260"/>
      <c r="Q741" s="260"/>
      <c r="R741" s="260"/>
      <c r="S741" s="260"/>
      <c r="T741" s="261"/>
      <c r="U741" s="14"/>
      <c r="V741" s="14"/>
      <c r="W741" s="14"/>
      <c r="X741" s="14"/>
      <c r="Y741" s="14"/>
      <c r="Z741" s="14"/>
      <c r="AA741" s="14"/>
      <c r="AB741" s="14"/>
      <c r="AC741" s="14"/>
      <c r="AD741" s="14"/>
      <c r="AE741" s="14"/>
      <c r="AT741" s="262" t="s">
        <v>203</v>
      </c>
      <c r="AU741" s="262" t="s">
        <v>84</v>
      </c>
      <c r="AV741" s="14" t="s">
        <v>84</v>
      </c>
      <c r="AW741" s="14" t="s">
        <v>32</v>
      </c>
      <c r="AX741" s="14" t="s">
        <v>75</v>
      </c>
      <c r="AY741" s="262" t="s">
        <v>194</v>
      </c>
    </row>
    <row r="742" s="14" customFormat="1">
      <c r="A742" s="14"/>
      <c r="B742" s="252"/>
      <c r="C742" s="253"/>
      <c r="D742" s="243" t="s">
        <v>203</v>
      </c>
      <c r="E742" s="254" t="s">
        <v>1</v>
      </c>
      <c r="F742" s="255" t="s">
        <v>1012</v>
      </c>
      <c r="G742" s="253"/>
      <c r="H742" s="256">
        <v>30.059999999999999</v>
      </c>
      <c r="I742" s="257"/>
      <c r="J742" s="253"/>
      <c r="K742" s="253"/>
      <c r="L742" s="258"/>
      <c r="M742" s="259"/>
      <c r="N742" s="260"/>
      <c r="O742" s="260"/>
      <c r="P742" s="260"/>
      <c r="Q742" s="260"/>
      <c r="R742" s="260"/>
      <c r="S742" s="260"/>
      <c r="T742" s="261"/>
      <c r="U742" s="14"/>
      <c r="V742" s="14"/>
      <c r="W742" s="14"/>
      <c r="X742" s="14"/>
      <c r="Y742" s="14"/>
      <c r="Z742" s="14"/>
      <c r="AA742" s="14"/>
      <c r="AB742" s="14"/>
      <c r="AC742" s="14"/>
      <c r="AD742" s="14"/>
      <c r="AE742" s="14"/>
      <c r="AT742" s="262" t="s">
        <v>203</v>
      </c>
      <c r="AU742" s="262" t="s">
        <v>84</v>
      </c>
      <c r="AV742" s="14" t="s">
        <v>84</v>
      </c>
      <c r="AW742" s="14" t="s">
        <v>32</v>
      </c>
      <c r="AX742" s="14" t="s">
        <v>75</v>
      </c>
      <c r="AY742" s="262" t="s">
        <v>194</v>
      </c>
    </row>
    <row r="743" s="14" customFormat="1">
      <c r="A743" s="14"/>
      <c r="B743" s="252"/>
      <c r="C743" s="253"/>
      <c r="D743" s="243" t="s">
        <v>203</v>
      </c>
      <c r="E743" s="254" t="s">
        <v>1</v>
      </c>
      <c r="F743" s="255" t="s">
        <v>1013</v>
      </c>
      <c r="G743" s="253"/>
      <c r="H743" s="256">
        <v>42.344999999999999</v>
      </c>
      <c r="I743" s="257"/>
      <c r="J743" s="253"/>
      <c r="K743" s="253"/>
      <c r="L743" s="258"/>
      <c r="M743" s="259"/>
      <c r="N743" s="260"/>
      <c r="O743" s="260"/>
      <c r="P743" s="260"/>
      <c r="Q743" s="260"/>
      <c r="R743" s="260"/>
      <c r="S743" s="260"/>
      <c r="T743" s="261"/>
      <c r="U743" s="14"/>
      <c r="V743" s="14"/>
      <c r="W743" s="14"/>
      <c r="X743" s="14"/>
      <c r="Y743" s="14"/>
      <c r="Z743" s="14"/>
      <c r="AA743" s="14"/>
      <c r="AB743" s="14"/>
      <c r="AC743" s="14"/>
      <c r="AD743" s="14"/>
      <c r="AE743" s="14"/>
      <c r="AT743" s="262" t="s">
        <v>203</v>
      </c>
      <c r="AU743" s="262" t="s">
        <v>84</v>
      </c>
      <c r="AV743" s="14" t="s">
        <v>84</v>
      </c>
      <c r="AW743" s="14" t="s">
        <v>32</v>
      </c>
      <c r="AX743" s="14" t="s">
        <v>75</v>
      </c>
      <c r="AY743" s="262" t="s">
        <v>194</v>
      </c>
    </row>
    <row r="744" s="14" customFormat="1">
      <c r="A744" s="14"/>
      <c r="B744" s="252"/>
      <c r="C744" s="253"/>
      <c r="D744" s="243" t="s">
        <v>203</v>
      </c>
      <c r="E744" s="254" t="s">
        <v>1</v>
      </c>
      <c r="F744" s="255" t="s">
        <v>1014</v>
      </c>
      <c r="G744" s="253"/>
      <c r="H744" s="256">
        <v>17.82</v>
      </c>
      <c r="I744" s="257"/>
      <c r="J744" s="253"/>
      <c r="K744" s="253"/>
      <c r="L744" s="258"/>
      <c r="M744" s="259"/>
      <c r="N744" s="260"/>
      <c r="O744" s="260"/>
      <c r="P744" s="260"/>
      <c r="Q744" s="260"/>
      <c r="R744" s="260"/>
      <c r="S744" s="260"/>
      <c r="T744" s="261"/>
      <c r="U744" s="14"/>
      <c r="V744" s="14"/>
      <c r="W744" s="14"/>
      <c r="X744" s="14"/>
      <c r="Y744" s="14"/>
      <c r="Z744" s="14"/>
      <c r="AA744" s="14"/>
      <c r="AB744" s="14"/>
      <c r="AC744" s="14"/>
      <c r="AD744" s="14"/>
      <c r="AE744" s="14"/>
      <c r="AT744" s="262" t="s">
        <v>203</v>
      </c>
      <c r="AU744" s="262" t="s">
        <v>84</v>
      </c>
      <c r="AV744" s="14" t="s">
        <v>84</v>
      </c>
      <c r="AW744" s="14" t="s">
        <v>32</v>
      </c>
      <c r="AX744" s="14" t="s">
        <v>75</v>
      </c>
      <c r="AY744" s="262" t="s">
        <v>194</v>
      </c>
    </row>
    <row r="745" s="14" customFormat="1">
      <c r="A745" s="14"/>
      <c r="B745" s="252"/>
      <c r="C745" s="253"/>
      <c r="D745" s="243" t="s">
        <v>203</v>
      </c>
      <c r="E745" s="254" t="s">
        <v>1</v>
      </c>
      <c r="F745" s="255" t="s">
        <v>1015</v>
      </c>
      <c r="G745" s="253"/>
      <c r="H745" s="256">
        <v>103.868</v>
      </c>
      <c r="I745" s="257"/>
      <c r="J745" s="253"/>
      <c r="K745" s="253"/>
      <c r="L745" s="258"/>
      <c r="M745" s="259"/>
      <c r="N745" s="260"/>
      <c r="O745" s="260"/>
      <c r="P745" s="260"/>
      <c r="Q745" s="260"/>
      <c r="R745" s="260"/>
      <c r="S745" s="260"/>
      <c r="T745" s="261"/>
      <c r="U745" s="14"/>
      <c r="V745" s="14"/>
      <c r="W745" s="14"/>
      <c r="X745" s="14"/>
      <c r="Y745" s="14"/>
      <c r="Z745" s="14"/>
      <c r="AA745" s="14"/>
      <c r="AB745" s="14"/>
      <c r="AC745" s="14"/>
      <c r="AD745" s="14"/>
      <c r="AE745" s="14"/>
      <c r="AT745" s="262" t="s">
        <v>203</v>
      </c>
      <c r="AU745" s="262" t="s">
        <v>84</v>
      </c>
      <c r="AV745" s="14" t="s">
        <v>84</v>
      </c>
      <c r="AW745" s="14" t="s">
        <v>32</v>
      </c>
      <c r="AX745" s="14" t="s">
        <v>75</v>
      </c>
      <c r="AY745" s="262" t="s">
        <v>194</v>
      </c>
    </row>
    <row r="746" s="14" customFormat="1">
      <c r="A746" s="14"/>
      <c r="B746" s="252"/>
      <c r="C746" s="253"/>
      <c r="D746" s="243" t="s">
        <v>203</v>
      </c>
      <c r="E746" s="254" t="s">
        <v>1</v>
      </c>
      <c r="F746" s="255" t="s">
        <v>1016</v>
      </c>
      <c r="G746" s="253"/>
      <c r="H746" s="256">
        <v>22.363</v>
      </c>
      <c r="I746" s="257"/>
      <c r="J746" s="253"/>
      <c r="K746" s="253"/>
      <c r="L746" s="258"/>
      <c r="M746" s="259"/>
      <c r="N746" s="260"/>
      <c r="O746" s="260"/>
      <c r="P746" s="260"/>
      <c r="Q746" s="260"/>
      <c r="R746" s="260"/>
      <c r="S746" s="260"/>
      <c r="T746" s="261"/>
      <c r="U746" s="14"/>
      <c r="V746" s="14"/>
      <c r="W746" s="14"/>
      <c r="X746" s="14"/>
      <c r="Y746" s="14"/>
      <c r="Z746" s="14"/>
      <c r="AA746" s="14"/>
      <c r="AB746" s="14"/>
      <c r="AC746" s="14"/>
      <c r="AD746" s="14"/>
      <c r="AE746" s="14"/>
      <c r="AT746" s="262" t="s">
        <v>203</v>
      </c>
      <c r="AU746" s="262" t="s">
        <v>84</v>
      </c>
      <c r="AV746" s="14" t="s">
        <v>84</v>
      </c>
      <c r="AW746" s="14" t="s">
        <v>32</v>
      </c>
      <c r="AX746" s="14" t="s">
        <v>75</v>
      </c>
      <c r="AY746" s="262" t="s">
        <v>194</v>
      </c>
    </row>
    <row r="747" s="14" customFormat="1">
      <c r="A747" s="14"/>
      <c r="B747" s="252"/>
      <c r="C747" s="253"/>
      <c r="D747" s="243" t="s">
        <v>203</v>
      </c>
      <c r="E747" s="254" t="s">
        <v>1</v>
      </c>
      <c r="F747" s="255" t="s">
        <v>1017</v>
      </c>
      <c r="G747" s="253"/>
      <c r="H747" s="256">
        <v>2.7549999999999999</v>
      </c>
      <c r="I747" s="257"/>
      <c r="J747" s="253"/>
      <c r="K747" s="253"/>
      <c r="L747" s="258"/>
      <c r="M747" s="259"/>
      <c r="N747" s="260"/>
      <c r="O747" s="260"/>
      <c r="P747" s="260"/>
      <c r="Q747" s="260"/>
      <c r="R747" s="260"/>
      <c r="S747" s="260"/>
      <c r="T747" s="261"/>
      <c r="U747" s="14"/>
      <c r="V747" s="14"/>
      <c r="W747" s="14"/>
      <c r="X747" s="14"/>
      <c r="Y747" s="14"/>
      <c r="Z747" s="14"/>
      <c r="AA747" s="14"/>
      <c r="AB747" s="14"/>
      <c r="AC747" s="14"/>
      <c r="AD747" s="14"/>
      <c r="AE747" s="14"/>
      <c r="AT747" s="262" t="s">
        <v>203</v>
      </c>
      <c r="AU747" s="262" t="s">
        <v>84</v>
      </c>
      <c r="AV747" s="14" t="s">
        <v>84</v>
      </c>
      <c r="AW747" s="14" t="s">
        <v>32</v>
      </c>
      <c r="AX747" s="14" t="s">
        <v>75</v>
      </c>
      <c r="AY747" s="262" t="s">
        <v>194</v>
      </c>
    </row>
    <row r="748" s="14" customFormat="1">
      <c r="A748" s="14"/>
      <c r="B748" s="252"/>
      <c r="C748" s="253"/>
      <c r="D748" s="243" t="s">
        <v>203</v>
      </c>
      <c r="E748" s="254" t="s">
        <v>1</v>
      </c>
      <c r="F748" s="255" t="s">
        <v>1018</v>
      </c>
      <c r="G748" s="253"/>
      <c r="H748" s="256">
        <v>22.164999999999999</v>
      </c>
      <c r="I748" s="257"/>
      <c r="J748" s="253"/>
      <c r="K748" s="253"/>
      <c r="L748" s="258"/>
      <c r="M748" s="259"/>
      <c r="N748" s="260"/>
      <c r="O748" s="260"/>
      <c r="P748" s="260"/>
      <c r="Q748" s="260"/>
      <c r="R748" s="260"/>
      <c r="S748" s="260"/>
      <c r="T748" s="261"/>
      <c r="U748" s="14"/>
      <c r="V748" s="14"/>
      <c r="W748" s="14"/>
      <c r="X748" s="14"/>
      <c r="Y748" s="14"/>
      <c r="Z748" s="14"/>
      <c r="AA748" s="14"/>
      <c r="AB748" s="14"/>
      <c r="AC748" s="14"/>
      <c r="AD748" s="14"/>
      <c r="AE748" s="14"/>
      <c r="AT748" s="262" t="s">
        <v>203</v>
      </c>
      <c r="AU748" s="262" t="s">
        <v>84</v>
      </c>
      <c r="AV748" s="14" t="s">
        <v>84</v>
      </c>
      <c r="AW748" s="14" t="s">
        <v>32</v>
      </c>
      <c r="AX748" s="14" t="s">
        <v>75</v>
      </c>
      <c r="AY748" s="262" t="s">
        <v>194</v>
      </c>
    </row>
    <row r="749" s="14" customFormat="1">
      <c r="A749" s="14"/>
      <c r="B749" s="252"/>
      <c r="C749" s="253"/>
      <c r="D749" s="243" t="s">
        <v>203</v>
      </c>
      <c r="E749" s="254" t="s">
        <v>1</v>
      </c>
      <c r="F749" s="255" t="s">
        <v>1019</v>
      </c>
      <c r="G749" s="253"/>
      <c r="H749" s="256">
        <v>46.887999999999998</v>
      </c>
      <c r="I749" s="257"/>
      <c r="J749" s="253"/>
      <c r="K749" s="253"/>
      <c r="L749" s="258"/>
      <c r="M749" s="259"/>
      <c r="N749" s="260"/>
      <c r="O749" s="260"/>
      <c r="P749" s="260"/>
      <c r="Q749" s="260"/>
      <c r="R749" s="260"/>
      <c r="S749" s="260"/>
      <c r="T749" s="261"/>
      <c r="U749" s="14"/>
      <c r="V749" s="14"/>
      <c r="W749" s="14"/>
      <c r="X749" s="14"/>
      <c r="Y749" s="14"/>
      <c r="Z749" s="14"/>
      <c r="AA749" s="14"/>
      <c r="AB749" s="14"/>
      <c r="AC749" s="14"/>
      <c r="AD749" s="14"/>
      <c r="AE749" s="14"/>
      <c r="AT749" s="262" t="s">
        <v>203</v>
      </c>
      <c r="AU749" s="262" t="s">
        <v>84</v>
      </c>
      <c r="AV749" s="14" t="s">
        <v>84</v>
      </c>
      <c r="AW749" s="14" t="s">
        <v>32</v>
      </c>
      <c r="AX749" s="14" t="s">
        <v>75</v>
      </c>
      <c r="AY749" s="262" t="s">
        <v>194</v>
      </c>
    </row>
    <row r="750" s="14" customFormat="1">
      <c r="A750" s="14"/>
      <c r="B750" s="252"/>
      <c r="C750" s="253"/>
      <c r="D750" s="243" t="s">
        <v>203</v>
      </c>
      <c r="E750" s="254" t="s">
        <v>1</v>
      </c>
      <c r="F750" s="255" t="s">
        <v>1020</v>
      </c>
      <c r="G750" s="253"/>
      <c r="H750" s="256">
        <v>8.9550000000000001</v>
      </c>
      <c r="I750" s="257"/>
      <c r="J750" s="253"/>
      <c r="K750" s="253"/>
      <c r="L750" s="258"/>
      <c r="M750" s="259"/>
      <c r="N750" s="260"/>
      <c r="O750" s="260"/>
      <c r="P750" s="260"/>
      <c r="Q750" s="260"/>
      <c r="R750" s="260"/>
      <c r="S750" s="260"/>
      <c r="T750" s="261"/>
      <c r="U750" s="14"/>
      <c r="V750" s="14"/>
      <c r="W750" s="14"/>
      <c r="X750" s="14"/>
      <c r="Y750" s="14"/>
      <c r="Z750" s="14"/>
      <c r="AA750" s="14"/>
      <c r="AB750" s="14"/>
      <c r="AC750" s="14"/>
      <c r="AD750" s="14"/>
      <c r="AE750" s="14"/>
      <c r="AT750" s="262" t="s">
        <v>203</v>
      </c>
      <c r="AU750" s="262" t="s">
        <v>84</v>
      </c>
      <c r="AV750" s="14" t="s">
        <v>84</v>
      </c>
      <c r="AW750" s="14" t="s">
        <v>32</v>
      </c>
      <c r="AX750" s="14" t="s">
        <v>75</v>
      </c>
      <c r="AY750" s="262" t="s">
        <v>194</v>
      </c>
    </row>
    <row r="751" s="14" customFormat="1">
      <c r="A751" s="14"/>
      <c r="B751" s="252"/>
      <c r="C751" s="253"/>
      <c r="D751" s="243" t="s">
        <v>203</v>
      </c>
      <c r="E751" s="254" t="s">
        <v>1</v>
      </c>
      <c r="F751" s="255" t="s">
        <v>1021</v>
      </c>
      <c r="G751" s="253"/>
      <c r="H751" s="256">
        <v>-55.506999999999998</v>
      </c>
      <c r="I751" s="257"/>
      <c r="J751" s="253"/>
      <c r="K751" s="253"/>
      <c r="L751" s="258"/>
      <c r="M751" s="259"/>
      <c r="N751" s="260"/>
      <c r="O751" s="260"/>
      <c r="P751" s="260"/>
      <c r="Q751" s="260"/>
      <c r="R751" s="260"/>
      <c r="S751" s="260"/>
      <c r="T751" s="261"/>
      <c r="U751" s="14"/>
      <c r="V751" s="14"/>
      <c r="W751" s="14"/>
      <c r="X751" s="14"/>
      <c r="Y751" s="14"/>
      <c r="Z751" s="14"/>
      <c r="AA751" s="14"/>
      <c r="AB751" s="14"/>
      <c r="AC751" s="14"/>
      <c r="AD751" s="14"/>
      <c r="AE751" s="14"/>
      <c r="AT751" s="262" t="s">
        <v>203</v>
      </c>
      <c r="AU751" s="262" t="s">
        <v>84</v>
      </c>
      <c r="AV751" s="14" t="s">
        <v>84</v>
      </c>
      <c r="AW751" s="14" t="s">
        <v>32</v>
      </c>
      <c r="AX751" s="14" t="s">
        <v>75</v>
      </c>
      <c r="AY751" s="262" t="s">
        <v>194</v>
      </c>
    </row>
    <row r="752" s="15" customFormat="1">
      <c r="A752" s="15"/>
      <c r="B752" s="263"/>
      <c r="C752" s="264"/>
      <c r="D752" s="243" t="s">
        <v>203</v>
      </c>
      <c r="E752" s="265" t="s">
        <v>1</v>
      </c>
      <c r="F752" s="266" t="s">
        <v>211</v>
      </c>
      <c r="G752" s="264"/>
      <c r="H752" s="267">
        <v>828.70699999999999</v>
      </c>
      <c r="I752" s="268"/>
      <c r="J752" s="264"/>
      <c r="K752" s="264"/>
      <c r="L752" s="269"/>
      <c r="M752" s="270"/>
      <c r="N752" s="271"/>
      <c r="O752" s="271"/>
      <c r="P752" s="271"/>
      <c r="Q752" s="271"/>
      <c r="R752" s="271"/>
      <c r="S752" s="271"/>
      <c r="T752" s="272"/>
      <c r="U752" s="15"/>
      <c r="V752" s="15"/>
      <c r="W752" s="15"/>
      <c r="X752" s="15"/>
      <c r="Y752" s="15"/>
      <c r="Z752" s="15"/>
      <c r="AA752" s="15"/>
      <c r="AB752" s="15"/>
      <c r="AC752" s="15"/>
      <c r="AD752" s="15"/>
      <c r="AE752" s="15"/>
      <c r="AT752" s="273" t="s">
        <v>203</v>
      </c>
      <c r="AU752" s="273" t="s">
        <v>84</v>
      </c>
      <c r="AV752" s="15" t="s">
        <v>212</v>
      </c>
      <c r="AW752" s="15" t="s">
        <v>32</v>
      </c>
      <c r="AX752" s="15" t="s">
        <v>75</v>
      </c>
      <c r="AY752" s="273" t="s">
        <v>194</v>
      </c>
    </row>
    <row r="753" s="13" customFormat="1">
      <c r="A753" s="13"/>
      <c r="B753" s="241"/>
      <c r="C753" s="242"/>
      <c r="D753" s="243" t="s">
        <v>203</v>
      </c>
      <c r="E753" s="244" t="s">
        <v>1</v>
      </c>
      <c r="F753" s="245" t="s">
        <v>1022</v>
      </c>
      <c r="G753" s="242"/>
      <c r="H753" s="244" t="s">
        <v>1</v>
      </c>
      <c r="I753" s="246"/>
      <c r="J753" s="242"/>
      <c r="K753" s="242"/>
      <c r="L753" s="247"/>
      <c r="M753" s="248"/>
      <c r="N753" s="249"/>
      <c r="O753" s="249"/>
      <c r="P753" s="249"/>
      <c r="Q753" s="249"/>
      <c r="R753" s="249"/>
      <c r="S753" s="249"/>
      <c r="T753" s="250"/>
      <c r="U753" s="13"/>
      <c r="V753" s="13"/>
      <c r="W753" s="13"/>
      <c r="X753" s="13"/>
      <c r="Y753" s="13"/>
      <c r="Z753" s="13"/>
      <c r="AA753" s="13"/>
      <c r="AB753" s="13"/>
      <c r="AC753" s="13"/>
      <c r="AD753" s="13"/>
      <c r="AE753" s="13"/>
      <c r="AT753" s="251" t="s">
        <v>203</v>
      </c>
      <c r="AU753" s="251" t="s">
        <v>84</v>
      </c>
      <c r="AV753" s="13" t="s">
        <v>82</v>
      </c>
      <c r="AW753" s="13" t="s">
        <v>32</v>
      </c>
      <c r="AX753" s="13" t="s">
        <v>75</v>
      </c>
      <c r="AY753" s="251" t="s">
        <v>194</v>
      </c>
    </row>
    <row r="754" s="14" customFormat="1">
      <c r="A754" s="14"/>
      <c r="B754" s="252"/>
      <c r="C754" s="253"/>
      <c r="D754" s="243" t="s">
        <v>203</v>
      </c>
      <c r="E754" s="254" t="s">
        <v>1</v>
      </c>
      <c r="F754" s="255" t="s">
        <v>1023</v>
      </c>
      <c r="G754" s="253"/>
      <c r="H754" s="256">
        <v>513.54999999999995</v>
      </c>
      <c r="I754" s="257"/>
      <c r="J754" s="253"/>
      <c r="K754" s="253"/>
      <c r="L754" s="258"/>
      <c r="M754" s="259"/>
      <c r="N754" s="260"/>
      <c r="O754" s="260"/>
      <c r="P754" s="260"/>
      <c r="Q754" s="260"/>
      <c r="R754" s="260"/>
      <c r="S754" s="260"/>
      <c r="T754" s="261"/>
      <c r="U754" s="14"/>
      <c r="V754" s="14"/>
      <c r="W754" s="14"/>
      <c r="X754" s="14"/>
      <c r="Y754" s="14"/>
      <c r="Z754" s="14"/>
      <c r="AA754" s="14"/>
      <c r="AB754" s="14"/>
      <c r="AC754" s="14"/>
      <c r="AD754" s="14"/>
      <c r="AE754" s="14"/>
      <c r="AT754" s="262" t="s">
        <v>203</v>
      </c>
      <c r="AU754" s="262" t="s">
        <v>84</v>
      </c>
      <c r="AV754" s="14" t="s">
        <v>84</v>
      </c>
      <c r="AW754" s="14" t="s">
        <v>32</v>
      </c>
      <c r="AX754" s="14" t="s">
        <v>75</v>
      </c>
      <c r="AY754" s="262" t="s">
        <v>194</v>
      </c>
    </row>
    <row r="755" s="14" customFormat="1">
      <c r="A755" s="14"/>
      <c r="B755" s="252"/>
      <c r="C755" s="253"/>
      <c r="D755" s="243" t="s">
        <v>203</v>
      </c>
      <c r="E755" s="254" t="s">
        <v>1</v>
      </c>
      <c r="F755" s="255" t="s">
        <v>1024</v>
      </c>
      <c r="G755" s="253"/>
      <c r="H755" s="256">
        <v>-14.710000000000001</v>
      </c>
      <c r="I755" s="257"/>
      <c r="J755" s="253"/>
      <c r="K755" s="253"/>
      <c r="L755" s="258"/>
      <c r="M755" s="259"/>
      <c r="N755" s="260"/>
      <c r="O755" s="260"/>
      <c r="P755" s="260"/>
      <c r="Q755" s="260"/>
      <c r="R755" s="260"/>
      <c r="S755" s="260"/>
      <c r="T755" s="261"/>
      <c r="U755" s="14"/>
      <c r="V755" s="14"/>
      <c r="W755" s="14"/>
      <c r="X755" s="14"/>
      <c r="Y755" s="14"/>
      <c r="Z755" s="14"/>
      <c r="AA755" s="14"/>
      <c r="AB755" s="14"/>
      <c r="AC755" s="14"/>
      <c r="AD755" s="14"/>
      <c r="AE755" s="14"/>
      <c r="AT755" s="262" t="s">
        <v>203</v>
      </c>
      <c r="AU755" s="262" t="s">
        <v>84</v>
      </c>
      <c r="AV755" s="14" t="s">
        <v>84</v>
      </c>
      <c r="AW755" s="14" t="s">
        <v>32</v>
      </c>
      <c r="AX755" s="14" t="s">
        <v>75</v>
      </c>
      <c r="AY755" s="262" t="s">
        <v>194</v>
      </c>
    </row>
    <row r="756" s="14" customFormat="1">
      <c r="A756" s="14"/>
      <c r="B756" s="252"/>
      <c r="C756" s="253"/>
      <c r="D756" s="243" t="s">
        <v>203</v>
      </c>
      <c r="E756" s="254" t="s">
        <v>1</v>
      </c>
      <c r="F756" s="255" t="s">
        <v>1025</v>
      </c>
      <c r="G756" s="253"/>
      <c r="H756" s="256">
        <v>-176.77000000000001</v>
      </c>
      <c r="I756" s="257"/>
      <c r="J756" s="253"/>
      <c r="K756" s="253"/>
      <c r="L756" s="258"/>
      <c r="M756" s="259"/>
      <c r="N756" s="260"/>
      <c r="O756" s="260"/>
      <c r="P756" s="260"/>
      <c r="Q756" s="260"/>
      <c r="R756" s="260"/>
      <c r="S756" s="260"/>
      <c r="T756" s="261"/>
      <c r="U756" s="14"/>
      <c r="V756" s="14"/>
      <c r="W756" s="14"/>
      <c r="X756" s="14"/>
      <c r="Y756" s="14"/>
      <c r="Z756" s="14"/>
      <c r="AA756" s="14"/>
      <c r="AB756" s="14"/>
      <c r="AC756" s="14"/>
      <c r="AD756" s="14"/>
      <c r="AE756" s="14"/>
      <c r="AT756" s="262" t="s">
        <v>203</v>
      </c>
      <c r="AU756" s="262" t="s">
        <v>84</v>
      </c>
      <c r="AV756" s="14" t="s">
        <v>84</v>
      </c>
      <c r="AW756" s="14" t="s">
        <v>32</v>
      </c>
      <c r="AX756" s="14" t="s">
        <v>75</v>
      </c>
      <c r="AY756" s="262" t="s">
        <v>194</v>
      </c>
    </row>
    <row r="757" s="15" customFormat="1">
      <c r="A757" s="15"/>
      <c r="B757" s="263"/>
      <c r="C757" s="264"/>
      <c r="D757" s="243" t="s">
        <v>203</v>
      </c>
      <c r="E757" s="265" t="s">
        <v>1</v>
      </c>
      <c r="F757" s="266" t="s">
        <v>211</v>
      </c>
      <c r="G757" s="264"/>
      <c r="H757" s="267">
        <v>322.06999999999999</v>
      </c>
      <c r="I757" s="268"/>
      <c r="J757" s="264"/>
      <c r="K757" s="264"/>
      <c r="L757" s="269"/>
      <c r="M757" s="270"/>
      <c r="N757" s="271"/>
      <c r="O757" s="271"/>
      <c r="P757" s="271"/>
      <c r="Q757" s="271"/>
      <c r="R757" s="271"/>
      <c r="S757" s="271"/>
      <c r="T757" s="272"/>
      <c r="U757" s="15"/>
      <c r="V757" s="15"/>
      <c r="W757" s="15"/>
      <c r="X757" s="15"/>
      <c r="Y757" s="15"/>
      <c r="Z757" s="15"/>
      <c r="AA757" s="15"/>
      <c r="AB757" s="15"/>
      <c r="AC757" s="15"/>
      <c r="AD757" s="15"/>
      <c r="AE757" s="15"/>
      <c r="AT757" s="273" t="s">
        <v>203</v>
      </c>
      <c r="AU757" s="273" t="s">
        <v>84</v>
      </c>
      <c r="AV757" s="15" t="s">
        <v>212</v>
      </c>
      <c r="AW757" s="15" t="s">
        <v>32</v>
      </c>
      <c r="AX757" s="15" t="s">
        <v>75</v>
      </c>
      <c r="AY757" s="273" t="s">
        <v>194</v>
      </c>
    </row>
    <row r="758" s="16" customFormat="1">
      <c r="A758" s="16"/>
      <c r="B758" s="274"/>
      <c r="C758" s="275"/>
      <c r="D758" s="243" t="s">
        <v>203</v>
      </c>
      <c r="E758" s="276" t="s">
        <v>136</v>
      </c>
      <c r="F758" s="277" t="s">
        <v>214</v>
      </c>
      <c r="G758" s="275"/>
      <c r="H758" s="278">
        <v>1150.777</v>
      </c>
      <c r="I758" s="279"/>
      <c r="J758" s="275"/>
      <c r="K758" s="275"/>
      <c r="L758" s="280"/>
      <c r="M758" s="281"/>
      <c r="N758" s="282"/>
      <c r="O758" s="282"/>
      <c r="P758" s="282"/>
      <c r="Q758" s="282"/>
      <c r="R758" s="282"/>
      <c r="S758" s="282"/>
      <c r="T758" s="283"/>
      <c r="U758" s="16"/>
      <c r="V758" s="16"/>
      <c r="W758" s="16"/>
      <c r="X758" s="16"/>
      <c r="Y758" s="16"/>
      <c r="Z758" s="16"/>
      <c r="AA758" s="16"/>
      <c r="AB758" s="16"/>
      <c r="AC758" s="16"/>
      <c r="AD758" s="16"/>
      <c r="AE758" s="16"/>
      <c r="AT758" s="284" t="s">
        <v>203</v>
      </c>
      <c r="AU758" s="284" t="s">
        <v>84</v>
      </c>
      <c r="AV758" s="16" t="s">
        <v>201</v>
      </c>
      <c r="AW758" s="16" t="s">
        <v>32</v>
      </c>
      <c r="AX758" s="16" t="s">
        <v>82</v>
      </c>
      <c r="AY758" s="284" t="s">
        <v>194</v>
      </c>
    </row>
    <row r="759" s="2" customFormat="1" ht="24.15" customHeight="1">
      <c r="A759" s="39"/>
      <c r="B759" s="40"/>
      <c r="C759" s="228" t="s">
        <v>1026</v>
      </c>
      <c r="D759" s="228" t="s">
        <v>196</v>
      </c>
      <c r="E759" s="229" t="s">
        <v>1027</v>
      </c>
      <c r="F759" s="230" t="s">
        <v>1028</v>
      </c>
      <c r="G759" s="231" t="s">
        <v>252</v>
      </c>
      <c r="H759" s="232">
        <v>129.392</v>
      </c>
      <c r="I759" s="233"/>
      <c r="J759" s="234">
        <f>ROUND(I759*H759,2)</f>
        <v>0</v>
      </c>
      <c r="K759" s="230" t="s">
        <v>200</v>
      </c>
      <c r="L759" s="45"/>
      <c r="M759" s="235" t="s">
        <v>1</v>
      </c>
      <c r="N759" s="236" t="s">
        <v>40</v>
      </c>
      <c r="O759" s="92"/>
      <c r="P759" s="237">
        <f>O759*H759</f>
        <v>0</v>
      </c>
      <c r="Q759" s="237">
        <v>0.00020799999999999999</v>
      </c>
      <c r="R759" s="237">
        <f>Q759*H759</f>
        <v>0.026913535999999998</v>
      </c>
      <c r="S759" s="237">
        <v>0</v>
      </c>
      <c r="T759" s="238">
        <f>S759*H759</f>
        <v>0</v>
      </c>
      <c r="U759" s="39"/>
      <c r="V759" s="39"/>
      <c r="W759" s="39"/>
      <c r="X759" s="39"/>
      <c r="Y759" s="39"/>
      <c r="Z759" s="39"/>
      <c r="AA759" s="39"/>
      <c r="AB759" s="39"/>
      <c r="AC759" s="39"/>
      <c r="AD759" s="39"/>
      <c r="AE759" s="39"/>
      <c r="AR759" s="239" t="s">
        <v>282</v>
      </c>
      <c r="AT759" s="239" t="s">
        <v>196</v>
      </c>
      <c r="AU759" s="239" t="s">
        <v>84</v>
      </c>
      <c r="AY759" s="18" t="s">
        <v>194</v>
      </c>
      <c r="BE759" s="240">
        <f>IF(N759="základní",J759,0)</f>
        <v>0</v>
      </c>
      <c r="BF759" s="240">
        <f>IF(N759="snížená",J759,0)</f>
        <v>0</v>
      </c>
      <c r="BG759" s="240">
        <f>IF(N759="zákl. přenesená",J759,0)</f>
        <v>0</v>
      </c>
      <c r="BH759" s="240">
        <f>IF(N759="sníž. přenesená",J759,0)</f>
        <v>0</v>
      </c>
      <c r="BI759" s="240">
        <f>IF(N759="nulová",J759,0)</f>
        <v>0</v>
      </c>
      <c r="BJ759" s="18" t="s">
        <v>82</v>
      </c>
      <c r="BK759" s="240">
        <f>ROUND(I759*H759,2)</f>
        <v>0</v>
      </c>
      <c r="BL759" s="18" t="s">
        <v>282</v>
      </c>
      <c r="BM759" s="239" t="s">
        <v>1029</v>
      </c>
    </row>
    <row r="760" s="14" customFormat="1">
      <c r="A760" s="14"/>
      <c r="B760" s="252"/>
      <c r="C760" s="253"/>
      <c r="D760" s="243" t="s">
        <v>203</v>
      </c>
      <c r="E760" s="254" t="s">
        <v>1</v>
      </c>
      <c r="F760" s="255" t="s">
        <v>145</v>
      </c>
      <c r="G760" s="253"/>
      <c r="H760" s="256">
        <v>55.506999999999998</v>
      </c>
      <c r="I760" s="257"/>
      <c r="J760" s="253"/>
      <c r="K760" s="253"/>
      <c r="L760" s="258"/>
      <c r="M760" s="259"/>
      <c r="N760" s="260"/>
      <c r="O760" s="260"/>
      <c r="P760" s="260"/>
      <c r="Q760" s="260"/>
      <c r="R760" s="260"/>
      <c r="S760" s="260"/>
      <c r="T760" s="261"/>
      <c r="U760" s="14"/>
      <c r="V760" s="14"/>
      <c r="W760" s="14"/>
      <c r="X760" s="14"/>
      <c r="Y760" s="14"/>
      <c r="Z760" s="14"/>
      <c r="AA760" s="14"/>
      <c r="AB760" s="14"/>
      <c r="AC760" s="14"/>
      <c r="AD760" s="14"/>
      <c r="AE760" s="14"/>
      <c r="AT760" s="262" t="s">
        <v>203</v>
      </c>
      <c r="AU760" s="262" t="s">
        <v>84</v>
      </c>
      <c r="AV760" s="14" t="s">
        <v>84</v>
      </c>
      <c r="AW760" s="14" t="s">
        <v>32</v>
      </c>
      <c r="AX760" s="14" t="s">
        <v>75</v>
      </c>
      <c r="AY760" s="262" t="s">
        <v>194</v>
      </c>
    </row>
    <row r="761" s="14" customFormat="1">
      <c r="A761" s="14"/>
      <c r="B761" s="252"/>
      <c r="C761" s="253"/>
      <c r="D761" s="243" t="s">
        <v>203</v>
      </c>
      <c r="E761" s="254" t="s">
        <v>1</v>
      </c>
      <c r="F761" s="255" t="s">
        <v>143</v>
      </c>
      <c r="G761" s="253"/>
      <c r="H761" s="256">
        <v>73.885000000000005</v>
      </c>
      <c r="I761" s="257"/>
      <c r="J761" s="253"/>
      <c r="K761" s="253"/>
      <c r="L761" s="258"/>
      <c r="M761" s="259"/>
      <c r="N761" s="260"/>
      <c r="O761" s="260"/>
      <c r="P761" s="260"/>
      <c r="Q761" s="260"/>
      <c r="R761" s="260"/>
      <c r="S761" s="260"/>
      <c r="T761" s="261"/>
      <c r="U761" s="14"/>
      <c r="V761" s="14"/>
      <c r="W761" s="14"/>
      <c r="X761" s="14"/>
      <c r="Y761" s="14"/>
      <c r="Z761" s="14"/>
      <c r="AA761" s="14"/>
      <c r="AB761" s="14"/>
      <c r="AC761" s="14"/>
      <c r="AD761" s="14"/>
      <c r="AE761" s="14"/>
      <c r="AT761" s="262" t="s">
        <v>203</v>
      </c>
      <c r="AU761" s="262" t="s">
        <v>84</v>
      </c>
      <c r="AV761" s="14" t="s">
        <v>84</v>
      </c>
      <c r="AW761" s="14" t="s">
        <v>32</v>
      </c>
      <c r="AX761" s="14" t="s">
        <v>75</v>
      </c>
      <c r="AY761" s="262" t="s">
        <v>194</v>
      </c>
    </row>
    <row r="762" s="16" customFormat="1">
      <c r="A762" s="16"/>
      <c r="B762" s="274"/>
      <c r="C762" s="275"/>
      <c r="D762" s="243" t="s">
        <v>203</v>
      </c>
      <c r="E762" s="276" t="s">
        <v>1</v>
      </c>
      <c r="F762" s="277" t="s">
        <v>214</v>
      </c>
      <c r="G762" s="275"/>
      <c r="H762" s="278">
        <v>129.392</v>
      </c>
      <c r="I762" s="279"/>
      <c r="J762" s="275"/>
      <c r="K762" s="275"/>
      <c r="L762" s="280"/>
      <c r="M762" s="281"/>
      <c r="N762" s="282"/>
      <c r="O762" s="282"/>
      <c r="P762" s="282"/>
      <c r="Q762" s="282"/>
      <c r="R762" s="282"/>
      <c r="S762" s="282"/>
      <c r="T762" s="283"/>
      <c r="U762" s="16"/>
      <c r="V762" s="16"/>
      <c r="W762" s="16"/>
      <c r="X762" s="16"/>
      <c r="Y762" s="16"/>
      <c r="Z762" s="16"/>
      <c r="AA762" s="16"/>
      <c r="AB762" s="16"/>
      <c r="AC762" s="16"/>
      <c r="AD762" s="16"/>
      <c r="AE762" s="16"/>
      <c r="AT762" s="284" t="s">
        <v>203</v>
      </c>
      <c r="AU762" s="284" t="s">
        <v>84</v>
      </c>
      <c r="AV762" s="16" t="s">
        <v>201</v>
      </c>
      <c r="AW762" s="16" t="s">
        <v>32</v>
      </c>
      <c r="AX762" s="16" t="s">
        <v>82</v>
      </c>
      <c r="AY762" s="284" t="s">
        <v>194</v>
      </c>
    </row>
    <row r="763" s="2" customFormat="1" ht="24.15" customHeight="1">
      <c r="A763" s="39"/>
      <c r="B763" s="40"/>
      <c r="C763" s="228" t="s">
        <v>1030</v>
      </c>
      <c r="D763" s="228" t="s">
        <v>196</v>
      </c>
      <c r="E763" s="229" t="s">
        <v>1031</v>
      </c>
      <c r="F763" s="230" t="s">
        <v>1032</v>
      </c>
      <c r="G763" s="231" t="s">
        <v>252</v>
      </c>
      <c r="H763" s="232">
        <v>1150.777</v>
      </c>
      <c r="I763" s="233"/>
      <c r="J763" s="234">
        <f>ROUND(I763*H763,2)</f>
        <v>0</v>
      </c>
      <c r="K763" s="230" t="s">
        <v>200</v>
      </c>
      <c r="L763" s="45"/>
      <c r="M763" s="235" t="s">
        <v>1</v>
      </c>
      <c r="N763" s="236" t="s">
        <v>40</v>
      </c>
      <c r="O763" s="92"/>
      <c r="P763" s="237">
        <f>O763*H763</f>
        <v>0</v>
      </c>
      <c r="Q763" s="237">
        <v>0.00014300000000000001</v>
      </c>
      <c r="R763" s="237">
        <f>Q763*H763</f>
        <v>0.16456111100000001</v>
      </c>
      <c r="S763" s="237">
        <v>0</v>
      </c>
      <c r="T763" s="238">
        <f>S763*H763</f>
        <v>0</v>
      </c>
      <c r="U763" s="39"/>
      <c r="V763" s="39"/>
      <c r="W763" s="39"/>
      <c r="X763" s="39"/>
      <c r="Y763" s="39"/>
      <c r="Z763" s="39"/>
      <c r="AA763" s="39"/>
      <c r="AB763" s="39"/>
      <c r="AC763" s="39"/>
      <c r="AD763" s="39"/>
      <c r="AE763" s="39"/>
      <c r="AR763" s="239" t="s">
        <v>282</v>
      </c>
      <c r="AT763" s="239" t="s">
        <v>196</v>
      </c>
      <c r="AU763" s="239" t="s">
        <v>84</v>
      </c>
      <c r="AY763" s="18" t="s">
        <v>194</v>
      </c>
      <c r="BE763" s="240">
        <f>IF(N763="základní",J763,0)</f>
        <v>0</v>
      </c>
      <c r="BF763" s="240">
        <f>IF(N763="snížená",J763,0)</f>
        <v>0</v>
      </c>
      <c r="BG763" s="240">
        <f>IF(N763="zákl. přenesená",J763,0)</f>
        <v>0</v>
      </c>
      <c r="BH763" s="240">
        <f>IF(N763="sníž. přenesená",J763,0)</f>
        <v>0</v>
      </c>
      <c r="BI763" s="240">
        <f>IF(N763="nulová",J763,0)</f>
        <v>0</v>
      </c>
      <c r="BJ763" s="18" t="s">
        <v>82</v>
      </c>
      <c r="BK763" s="240">
        <f>ROUND(I763*H763,2)</f>
        <v>0</v>
      </c>
      <c r="BL763" s="18" t="s">
        <v>282</v>
      </c>
      <c r="BM763" s="239" t="s">
        <v>1033</v>
      </c>
    </row>
    <row r="764" s="14" customFormat="1">
      <c r="A764" s="14"/>
      <c r="B764" s="252"/>
      <c r="C764" s="253"/>
      <c r="D764" s="243" t="s">
        <v>203</v>
      </c>
      <c r="E764" s="254" t="s">
        <v>1</v>
      </c>
      <c r="F764" s="255" t="s">
        <v>136</v>
      </c>
      <c r="G764" s="253"/>
      <c r="H764" s="256">
        <v>1150.777</v>
      </c>
      <c r="I764" s="257"/>
      <c r="J764" s="253"/>
      <c r="K764" s="253"/>
      <c r="L764" s="258"/>
      <c r="M764" s="259"/>
      <c r="N764" s="260"/>
      <c r="O764" s="260"/>
      <c r="P764" s="260"/>
      <c r="Q764" s="260"/>
      <c r="R764" s="260"/>
      <c r="S764" s="260"/>
      <c r="T764" s="261"/>
      <c r="U764" s="14"/>
      <c r="V764" s="14"/>
      <c r="W764" s="14"/>
      <c r="X764" s="14"/>
      <c r="Y764" s="14"/>
      <c r="Z764" s="14"/>
      <c r="AA764" s="14"/>
      <c r="AB764" s="14"/>
      <c r="AC764" s="14"/>
      <c r="AD764" s="14"/>
      <c r="AE764" s="14"/>
      <c r="AT764" s="262" t="s">
        <v>203</v>
      </c>
      <c r="AU764" s="262" t="s">
        <v>84</v>
      </c>
      <c r="AV764" s="14" t="s">
        <v>84</v>
      </c>
      <c r="AW764" s="14" t="s">
        <v>32</v>
      </c>
      <c r="AX764" s="14" t="s">
        <v>75</v>
      </c>
      <c r="AY764" s="262" t="s">
        <v>194</v>
      </c>
    </row>
    <row r="765" s="16" customFormat="1">
      <c r="A765" s="16"/>
      <c r="B765" s="274"/>
      <c r="C765" s="275"/>
      <c r="D765" s="243" t="s">
        <v>203</v>
      </c>
      <c r="E765" s="276" t="s">
        <v>1</v>
      </c>
      <c r="F765" s="277" t="s">
        <v>214</v>
      </c>
      <c r="G765" s="275"/>
      <c r="H765" s="278">
        <v>1150.777</v>
      </c>
      <c r="I765" s="279"/>
      <c r="J765" s="275"/>
      <c r="K765" s="275"/>
      <c r="L765" s="280"/>
      <c r="M765" s="281"/>
      <c r="N765" s="282"/>
      <c r="O765" s="282"/>
      <c r="P765" s="282"/>
      <c r="Q765" s="282"/>
      <c r="R765" s="282"/>
      <c r="S765" s="282"/>
      <c r="T765" s="283"/>
      <c r="U765" s="16"/>
      <c r="V765" s="16"/>
      <c r="W765" s="16"/>
      <c r="X765" s="16"/>
      <c r="Y765" s="16"/>
      <c r="Z765" s="16"/>
      <c r="AA765" s="16"/>
      <c r="AB765" s="16"/>
      <c r="AC765" s="16"/>
      <c r="AD765" s="16"/>
      <c r="AE765" s="16"/>
      <c r="AT765" s="284" t="s">
        <v>203</v>
      </c>
      <c r="AU765" s="284" t="s">
        <v>84</v>
      </c>
      <c r="AV765" s="16" t="s">
        <v>201</v>
      </c>
      <c r="AW765" s="16" t="s">
        <v>32</v>
      </c>
      <c r="AX765" s="16" t="s">
        <v>82</v>
      </c>
      <c r="AY765" s="284" t="s">
        <v>194</v>
      </c>
    </row>
    <row r="766" s="2" customFormat="1" ht="24.15" customHeight="1">
      <c r="A766" s="39"/>
      <c r="B766" s="40"/>
      <c r="C766" s="228" t="s">
        <v>1034</v>
      </c>
      <c r="D766" s="228" t="s">
        <v>196</v>
      </c>
      <c r="E766" s="229" t="s">
        <v>1035</v>
      </c>
      <c r="F766" s="230" t="s">
        <v>1036</v>
      </c>
      <c r="G766" s="231" t="s">
        <v>252</v>
      </c>
      <c r="H766" s="232">
        <v>1280.1690000000001</v>
      </c>
      <c r="I766" s="233"/>
      <c r="J766" s="234">
        <f>ROUND(I766*H766,2)</f>
        <v>0</v>
      </c>
      <c r="K766" s="230" t="s">
        <v>200</v>
      </c>
      <c r="L766" s="45"/>
      <c r="M766" s="235" t="s">
        <v>1</v>
      </c>
      <c r="N766" s="236" t="s">
        <v>40</v>
      </c>
      <c r="O766" s="92"/>
      <c r="P766" s="237">
        <f>O766*H766</f>
        <v>0</v>
      </c>
      <c r="Q766" s="237">
        <v>0.00028600000000000001</v>
      </c>
      <c r="R766" s="237">
        <f>Q766*H766</f>
        <v>0.36612833400000006</v>
      </c>
      <c r="S766" s="237">
        <v>0</v>
      </c>
      <c r="T766" s="238">
        <f>S766*H766</f>
        <v>0</v>
      </c>
      <c r="U766" s="39"/>
      <c r="V766" s="39"/>
      <c r="W766" s="39"/>
      <c r="X766" s="39"/>
      <c r="Y766" s="39"/>
      <c r="Z766" s="39"/>
      <c r="AA766" s="39"/>
      <c r="AB766" s="39"/>
      <c r="AC766" s="39"/>
      <c r="AD766" s="39"/>
      <c r="AE766" s="39"/>
      <c r="AR766" s="239" t="s">
        <v>282</v>
      </c>
      <c r="AT766" s="239" t="s">
        <v>196</v>
      </c>
      <c r="AU766" s="239" t="s">
        <v>84</v>
      </c>
      <c r="AY766" s="18" t="s">
        <v>194</v>
      </c>
      <c r="BE766" s="240">
        <f>IF(N766="základní",J766,0)</f>
        <v>0</v>
      </c>
      <c r="BF766" s="240">
        <f>IF(N766="snížená",J766,0)</f>
        <v>0</v>
      </c>
      <c r="BG766" s="240">
        <f>IF(N766="zákl. přenesená",J766,0)</f>
        <v>0</v>
      </c>
      <c r="BH766" s="240">
        <f>IF(N766="sníž. přenesená",J766,0)</f>
        <v>0</v>
      </c>
      <c r="BI766" s="240">
        <f>IF(N766="nulová",J766,0)</f>
        <v>0</v>
      </c>
      <c r="BJ766" s="18" t="s">
        <v>82</v>
      </c>
      <c r="BK766" s="240">
        <f>ROUND(I766*H766,2)</f>
        <v>0</v>
      </c>
      <c r="BL766" s="18" t="s">
        <v>282</v>
      </c>
      <c r="BM766" s="239" t="s">
        <v>1037</v>
      </c>
    </row>
    <row r="767" s="14" customFormat="1">
      <c r="A767" s="14"/>
      <c r="B767" s="252"/>
      <c r="C767" s="253"/>
      <c r="D767" s="243" t="s">
        <v>203</v>
      </c>
      <c r="E767" s="254" t="s">
        <v>1</v>
      </c>
      <c r="F767" s="255" t="s">
        <v>145</v>
      </c>
      <c r="G767" s="253"/>
      <c r="H767" s="256">
        <v>55.506999999999998</v>
      </c>
      <c r="I767" s="257"/>
      <c r="J767" s="253"/>
      <c r="K767" s="253"/>
      <c r="L767" s="258"/>
      <c r="M767" s="259"/>
      <c r="N767" s="260"/>
      <c r="O767" s="260"/>
      <c r="P767" s="260"/>
      <c r="Q767" s="260"/>
      <c r="R767" s="260"/>
      <c r="S767" s="260"/>
      <c r="T767" s="261"/>
      <c r="U767" s="14"/>
      <c r="V767" s="14"/>
      <c r="W767" s="14"/>
      <c r="X767" s="14"/>
      <c r="Y767" s="14"/>
      <c r="Z767" s="14"/>
      <c r="AA767" s="14"/>
      <c r="AB767" s="14"/>
      <c r="AC767" s="14"/>
      <c r="AD767" s="14"/>
      <c r="AE767" s="14"/>
      <c r="AT767" s="262" t="s">
        <v>203</v>
      </c>
      <c r="AU767" s="262" t="s">
        <v>84</v>
      </c>
      <c r="AV767" s="14" t="s">
        <v>84</v>
      </c>
      <c r="AW767" s="14" t="s">
        <v>32</v>
      </c>
      <c r="AX767" s="14" t="s">
        <v>75</v>
      </c>
      <c r="AY767" s="262" t="s">
        <v>194</v>
      </c>
    </row>
    <row r="768" s="14" customFormat="1">
      <c r="A768" s="14"/>
      <c r="B768" s="252"/>
      <c r="C768" s="253"/>
      <c r="D768" s="243" t="s">
        <v>203</v>
      </c>
      <c r="E768" s="254" t="s">
        <v>1</v>
      </c>
      <c r="F768" s="255" t="s">
        <v>143</v>
      </c>
      <c r="G768" s="253"/>
      <c r="H768" s="256">
        <v>73.885000000000005</v>
      </c>
      <c r="I768" s="257"/>
      <c r="J768" s="253"/>
      <c r="K768" s="253"/>
      <c r="L768" s="258"/>
      <c r="M768" s="259"/>
      <c r="N768" s="260"/>
      <c r="O768" s="260"/>
      <c r="P768" s="260"/>
      <c r="Q768" s="260"/>
      <c r="R768" s="260"/>
      <c r="S768" s="260"/>
      <c r="T768" s="261"/>
      <c r="U768" s="14"/>
      <c r="V768" s="14"/>
      <c r="W768" s="14"/>
      <c r="X768" s="14"/>
      <c r="Y768" s="14"/>
      <c r="Z768" s="14"/>
      <c r="AA768" s="14"/>
      <c r="AB768" s="14"/>
      <c r="AC768" s="14"/>
      <c r="AD768" s="14"/>
      <c r="AE768" s="14"/>
      <c r="AT768" s="262" t="s">
        <v>203</v>
      </c>
      <c r="AU768" s="262" t="s">
        <v>84</v>
      </c>
      <c r="AV768" s="14" t="s">
        <v>84</v>
      </c>
      <c r="AW768" s="14" t="s">
        <v>32</v>
      </c>
      <c r="AX768" s="14" t="s">
        <v>75</v>
      </c>
      <c r="AY768" s="262" t="s">
        <v>194</v>
      </c>
    </row>
    <row r="769" s="14" customFormat="1">
      <c r="A769" s="14"/>
      <c r="B769" s="252"/>
      <c r="C769" s="253"/>
      <c r="D769" s="243" t="s">
        <v>203</v>
      </c>
      <c r="E769" s="254" t="s">
        <v>1</v>
      </c>
      <c r="F769" s="255" t="s">
        <v>136</v>
      </c>
      <c r="G769" s="253"/>
      <c r="H769" s="256">
        <v>1150.777</v>
      </c>
      <c r="I769" s="257"/>
      <c r="J769" s="253"/>
      <c r="K769" s="253"/>
      <c r="L769" s="258"/>
      <c r="M769" s="259"/>
      <c r="N769" s="260"/>
      <c r="O769" s="260"/>
      <c r="P769" s="260"/>
      <c r="Q769" s="260"/>
      <c r="R769" s="260"/>
      <c r="S769" s="260"/>
      <c r="T769" s="261"/>
      <c r="U769" s="14"/>
      <c r="V769" s="14"/>
      <c r="W769" s="14"/>
      <c r="X769" s="14"/>
      <c r="Y769" s="14"/>
      <c r="Z769" s="14"/>
      <c r="AA769" s="14"/>
      <c r="AB769" s="14"/>
      <c r="AC769" s="14"/>
      <c r="AD769" s="14"/>
      <c r="AE769" s="14"/>
      <c r="AT769" s="262" t="s">
        <v>203</v>
      </c>
      <c r="AU769" s="262" t="s">
        <v>84</v>
      </c>
      <c r="AV769" s="14" t="s">
        <v>84</v>
      </c>
      <c r="AW769" s="14" t="s">
        <v>32</v>
      </c>
      <c r="AX769" s="14" t="s">
        <v>75</v>
      </c>
      <c r="AY769" s="262" t="s">
        <v>194</v>
      </c>
    </row>
    <row r="770" s="16" customFormat="1">
      <c r="A770" s="16"/>
      <c r="B770" s="274"/>
      <c r="C770" s="275"/>
      <c r="D770" s="243" t="s">
        <v>203</v>
      </c>
      <c r="E770" s="276" t="s">
        <v>1</v>
      </c>
      <c r="F770" s="277" t="s">
        <v>214</v>
      </c>
      <c r="G770" s="275"/>
      <c r="H770" s="278">
        <v>1280.1690000000001</v>
      </c>
      <c r="I770" s="279"/>
      <c r="J770" s="275"/>
      <c r="K770" s="275"/>
      <c r="L770" s="280"/>
      <c r="M770" s="281"/>
      <c r="N770" s="282"/>
      <c r="O770" s="282"/>
      <c r="P770" s="282"/>
      <c r="Q770" s="282"/>
      <c r="R770" s="282"/>
      <c r="S770" s="282"/>
      <c r="T770" s="283"/>
      <c r="U770" s="16"/>
      <c r="V770" s="16"/>
      <c r="W770" s="16"/>
      <c r="X770" s="16"/>
      <c r="Y770" s="16"/>
      <c r="Z770" s="16"/>
      <c r="AA770" s="16"/>
      <c r="AB770" s="16"/>
      <c r="AC770" s="16"/>
      <c r="AD770" s="16"/>
      <c r="AE770" s="16"/>
      <c r="AT770" s="284" t="s">
        <v>203</v>
      </c>
      <c r="AU770" s="284" t="s">
        <v>84</v>
      </c>
      <c r="AV770" s="16" t="s">
        <v>201</v>
      </c>
      <c r="AW770" s="16" t="s">
        <v>32</v>
      </c>
      <c r="AX770" s="16" t="s">
        <v>82</v>
      </c>
      <c r="AY770" s="284" t="s">
        <v>194</v>
      </c>
    </row>
    <row r="771" s="12" customFormat="1" ht="22.8" customHeight="1">
      <c r="A771" s="12"/>
      <c r="B771" s="212"/>
      <c r="C771" s="213"/>
      <c r="D771" s="214" t="s">
        <v>74</v>
      </c>
      <c r="E771" s="226" t="s">
        <v>1038</v>
      </c>
      <c r="F771" s="226" t="s">
        <v>1039</v>
      </c>
      <c r="G771" s="213"/>
      <c r="H771" s="213"/>
      <c r="I771" s="216"/>
      <c r="J771" s="227">
        <f>BK771</f>
        <v>0</v>
      </c>
      <c r="K771" s="213"/>
      <c r="L771" s="218"/>
      <c r="M771" s="219"/>
      <c r="N771" s="220"/>
      <c r="O771" s="220"/>
      <c r="P771" s="221">
        <f>SUM(P772:P775)</f>
        <v>0</v>
      </c>
      <c r="Q771" s="220"/>
      <c r="R771" s="221">
        <f>SUM(R772:R775)</f>
        <v>0</v>
      </c>
      <c r="S771" s="220"/>
      <c r="T771" s="222">
        <f>SUM(T772:T775)</f>
        <v>0</v>
      </c>
      <c r="U771" s="12"/>
      <c r="V771" s="12"/>
      <c r="W771" s="12"/>
      <c r="X771" s="12"/>
      <c r="Y771" s="12"/>
      <c r="Z771" s="12"/>
      <c r="AA771" s="12"/>
      <c r="AB771" s="12"/>
      <c r="AC771" s="12"/>
      <c r="AD771" s="12"/>
      <c r="AE771" s="12"/>
      <c r="AR771" s="223" t="s">
        <v>84</v>
      </c>
      <c r="AT771" s="224" t="s">
        <v>74</v>
      </c>
      <c r="AU771" s="224" t="s">
        <v>82</v>
      </c>
      <c r="AY771" s="223" t="s">
        <v>194</v>
      </c>
      <c r="BK771" s="225">
        <f>SUM(BK772:BK775)</f>
        <v>0</v>
      </c>
    </row>
    <row r="772" s="2" customFormat="1" ht="21.75" customHeight="1">
      <c r="A772" s="39"/>
      <c r="B772" s="40"/>
      <c r="C772" s="228" t="s">
        <v>1040</v>
      </c>
      <c r="D772" s="228" t="s">
        <v>196</v>
      </c>
      <c r="E772" s="229" t="s">
        <v>1041</v>
      </c>
      <c r="F772" s="230" t="s">
        <v>1042</v>
      </c>
      <c r="G772" s="231" t="s">
        <v>295</v>
      </c>
      <c r="H772" s="232">
        <v>1</v>
      </c>
      <c r="I772" s="233"/>
      <c r="J772" s="234">
        <f>ROUND(I772*H772,2)</f>
        <v>0</v>
      </c>
      <c r="K772" s="230" t="s">
        <v>296</v>
      </c>
      <c r="L772" s="45"/>
      <c r="M772" s="235" t="s">
        <v>1</v>
      </c>
      <c r="N772" s="236" t="s">
        <v>40</v>
      </c>
      <c r="O772" s="92"/>
      <c r="P772" s="237">
        <f>O772*H772</f>
        <v>0</v>
      </c>
      <c r="Q772" s="237">
        <v>0</v>
      </c>
      <c r="R772" s="237">
        <f>Q772*H772</f>
        <v>0</v>
      </c>
      <c r="S772" s="237">
        <v>0</v>
      </c>
      <c r="T772" s="238">
        <f>S772*H772</f>
        <v>0</v>
      </c>
      <c r="U772" s="39"/>
      <c r="V772" s="39"/>
      <c r="W772" s="39"/>
      <c r="X772" s="39"/>
      <c r="Y772" s="39"/>
      <c r="Z772" s="39"/>
      <c r="AA772" s="39"/>
      <c r="AB772" s="39"/>
      <c r="AC772" s="39"/>
      <c r="AD772" s="39"/>
      <c r="AE772" s="39"/>
      <c r="AR772" s="239" t="s">
        <v>282</v>
      </c>
      <c r="AT772" s="239" t="s">
        <v>196</v>
      </c>
      <c r="AU772" s="239" t="s">
        <v>84</v>
      </c>
      <c r="AY772" s="18" t="s">
        <v>194</v>
      </c>
      <c r="BE772" s="240">
        <f>IF(N772="základní",J772,0)</f>
        <v>0</v>
      </c>
      <c r="BF772" s="240">
        <f>IF(N772="snížená",J772,0)</f>
        <v>0</v>
      </c>
      <c r="BG772" s="240">
        <f>IF(N772="zákl. přenesená",J772,0)</f>
        <v>0</v>
      </c>
      <c r="BH772" s="240">
        <f>IF(N772="sníž. přenesená",J772,0)</f>
        <v>0</v>
      </c>
      <c r="BI772" s="240">
        <f>IF(N772="nulová",J772,0)</f>
        <v>0</v>
      </c>
      <c r="BJ772" s="18" t="s">
        <v>82</v>
      </c>
      <c r="BK772" s="240">
        <f>ROUND(I772*H772,2)</f>
        <v>0</v>
      </c>
      <c r="BL772" s="18" t="s">
        <v>282</v>
      </c>
      <c r="BM772" s="239" t="s">
        <v>1043</v>
      </c>
    </row>
    <row r="773" s="2" customFormat="1">
      <c r="A773" s="39"/>
      <c r="B773" s="40"/>
      <c r="C773" s="41"/>
      <c r="D773" s="243" t="s">
        <v>453</v>
      </c>
      <c r="E773" s="41"/>
      <c r="F773" s="295" t="s">
        <v>1044</v>
      </c>
      <c r="G773" s="41"/>
      <c r="H773" s="41"/>
      <c r="I773" s="296"/>
      <c r="J773" s="41"/>
      <c r="K773" s="41"/>
      <c r="L773" s="45"/>
      <c r="M773" s="297"/>
      <c r="N773" s="298"/>
      <c r="O773" s="92"/>
      <c r="P773" s="92"/>
      <c r="Q773" s="92"/>
      <c r="R773" s="92"/>
      <c r="S773" s="92"/>
      <c r="T773" s="93"/>
      <c r="U773" s="39"/>
      <c r="V773" s="39"/>
      <c r="W773" s="39"/>
      <c r="X773" s="39"/>
      <c r="Y773" s="39"/>
      <c r="Z773" s="39"/>
      <c r="AA773" s="39"/>
      <c r="AB773" s="39"/>
      <c r="AC773" s="39"/>
      <c r="AD773" s="39"/>
      <c r="AE773" s="39"/>
      <c r="AT773" s="18" t="s">
        <v>453</v>
      </c>
      <c r="AU773" s="18" t="s">
        <v>84</v>
      </c>
    </row>
    <row r="774" s="2" customFormat="1" ht="24.15" customHeight="1">
      <c r="A774" s="39"/>
      <c r="B774" s="40"/>
      <c r="C774" s="228" t="s">
        <v>1045</v>
      </c>
      <c r="D774" s="228" t="s">
        <v>196</v>
      </c>
      <c r="E774" s="229" t="s">
        <v>1046</v>
      </c>
      <c r="F774" s="230" t="s">
        <v>1047</v>
      </c>
      <c r="G774" s="231" t="s">
        <v>295</v>
      </c>
      <c r="H774" s="232">
        <v>1</v>
      </c>
      <c r="I774" s="233"/>
      <c r="J774" s="234">
        <f>ROUND(I774*H774,2)</f>
        <v>0</v>
      </c>
      <c r="K774" s="230" t="s">
        <v>296</v>
      </c>
      <c r="L774" s="45"/>
      <c r="M774" s="235" t="s">
        <v>1</v>
      </c>
      <c r="N774" s="236" t="s">
        <v>40</v>
      </c>
      <c r="O774" s="92"/>
      <c r="P774" s="237">
        <f>O774*H774</f>
        <v>0</v>
      </c>
      <c r="Q774" s="237">
        <v>0</v>
      </c>
      <c r="R774" s="237">
        <f>Q774*H774</f>
        <v>0</v>
      </c>
      <c r="S774" s="237">
        <v>0</v>
      </c>
      <c r="T774" s="238">
        <f>S774*H774</f>
        <v>0</v>
      </c>
      <c r="U774" s="39"/>
      <c r="V774" s="39"/>
      <c r="W774" s="39"/>
      <c r="X774" s="39"/>
      <c r="Y774" s="39"/>
      <c r="Z774" s="39"/>
      <c r="AA774" s="39"/>
      <c r="AB774" s="39"/>
      <c r="AC774" s="39"/>
      <c r="AD774" s="39"/>
      <c r="AE774" s="39"/>
      <c r="AR774" s="239" t="s">
        <v>282</v>
      </c>
      <c r="AT774" s="239" t="s">
        <v>196</v>
      </c>
      <c r="AU774" s="239" t="s">
        <v>84</v>
      </c>
      <c r="AY774" s="18" t="s">
        <v>194</v>
      </c>
      <c r="BE774" s="240">
        <f>IF(N774="základní",J774,0)</f>
        <v>0</v>
      </c>
      <c r="BF774" s="240">
        <f>IF(N774="snížená",J774,0)</f>
        <v>0</v>
      </c>
      <c r="BG774" s="240">
        <f>IF(N774="zákl. přenesená",J774,0)</f>
        <v>0</v>
      </c>
      <c r="BH774" s="240">
        <f>IF(N774="sníž. přenesená",J774,0)</f>
        <v>0</v>
      </c>
      <c r="BI774" s="240">
        <f>IF(N774="nulová",J774,0)</f>
        <v>0</v>
      </c>
      <c r="BJ774" s="18" t="s">
        <v>82</v>
      </c>
      <c r="BK774" s="240">
        <f>ROUND(I774*H774,2)</f>
        <v>0</v>
      </c>
      <c r="BL774" s="18" t="s">
        <v>282</v>
      </c>
      <c r="BM774" s="239" t="s">
        <v>1048</v>
      </c>
    </row>
    <row r="775" s="2" customFormat="1">
      <c r="A775" s="39"/>
      <c r="B775" s="40"/>
      <c r="C775" s="41"/>
      <c r="D775" s="243" t="s">
        <v>453</v>
      </c>
      <c r="E775" s="41"/>
      <c r="F775" s="295" t="s">
        <v>1044</v>
      </c>
      <c r="G775" s="41"/>
      <c r="H775" s="41"/>
      <c r="I775" s="296"/>
      <c r="J775" s="41"/>
      <c r="K775" s="41"/>
      <c r="L775" s="45"/>
      <c r="M775" s="300"/>
      <c r="N775" s="301"/>
      <c r="O775" s="302"/>
      <c r="P775" s="302"/>
      <c r="Q775" s="302"/>
      <c r="R775" s="302"/>
      <c r="S775" s="302"/>
      <c r="T775" s="303"/>
      <c r="U775" s="39"/>
      <c r="V775" s="39"/>
      <c r="W775" s="39"/>
      <c r="X775" s="39"/>
      <c r="Y775" s="39"/>
      <c r="Z775" s="39"/>
      <c r="AA775" s="39"/>
      <c r="AB775" s="39"/>
      <c r="AC775" s="39"/>
      <c r="AD775" s="39"/>
      <c r="AE775" s="39"/>
      <c r="AT775" s="18" t="s">
        <v>453</v>
      </c>
      <c r="AU775" s="18" t="s">
        <v>84</v>
      </c>
    </row>
    <row r="776" s="2" customFormat="1" ht="6.96" customHeight="1">
      <c r="A776" s="39"/>
      <c r="B776" s="67"/>
      <c r="C776" s="68"/>
      <c r="D776" s="68"/>
      <c r="E776" s="68"/>
      <c r="F776" s="68"/>
      <c r="G776" s="68"/>
      <c r="H776" s="68"/>
      <c r="I776" s="68"/>
      <c r="J776" s="68"/>
      <c r="K776" s="68"/>
      <c r="L776" s="45"/>
      <c r="M776" s="39"/>
      <c r="O776" s="39"/>
      <c r="P776" s="39"/>
      <c r="Q776" s="39"/>
      <c r="R776" s="39"/>
      <c r="S776" s="39"/>
      <c r="T776" s="39"/>
      <c r="U776" s="39"/>
      <c r="V776" s="39"/>
      <c r="W776" s="39"/>
      <c r="X776" s="39"/>
      <c r="Y776" s="39"/>
      <c r="Z776" s="39"/>
      <c r="AA776" s="39"/>
      <c r="AB776" s="39"/>
      <c r="AC776" s="39"/>
      <c r="AD776" s="39"/>
      <c r="AE776" s="39"/>
    </row>
  </sheetData>
  <sheetProtection sheet="1" autoFilter="0" formatColumns="0" formatRows="0" objects="1" scenarios="1" spinCount="100000" saltValue="tUFIVfJjhJtdl7wK4hjFeq5UBDfnKWsnvN6eoXa/pK4SDk8WyeKzQ1W/gmPIEoQqVBnYa5wNUWkrCnseDaZaVw==" hashValue="9edoAxJB/sQXgwJtfoyYhr22K3EReb2NGAO6wV5SPq3M/C8zQpCf5QgaPpr9B6Q/XljvymyQfCsRkzBsTAkPqg==" algorithmName="SHA-512" password="CC35"/>
  <autoFilter ref="C140:K775"/>
  <mergeCells count="12">
    <mergeCell ref="E7:H7"/>
    <mergeCell ref="E9:H9"/>
    <mergeCell ref="E11:H11"/>
    <mergeCell ref="E20:H20"/>
    <mergeCell ref="E29:H29"/>
    <mergeCell ref="E85:H85"/>
    <mergeCell ref="E87:H87"/>
    <mergeCell ref="E89:H89"/>
    <mergeCell ref="E129:H129"/>
    <mergeCell ref="E131:H131"/>
    <mergeCell ref="E133:H13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92</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1049</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ROUND(J123,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ROUND((SUM(BE123:BE256)),  2)</f>
        <v>0</v>
      </c>
      <c r="G35" s="39"/>
      <c r="H35" s="39"/>
      <c r="I35" s="166">
        <v>0.20999999999999999</v>
      </c>
      <c r="J35" s="165">
        <f>ROUND(((SUM(BE123:BE256))*I35),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ROUND((SUM(BF123:BF256)),  2)</f>
        <v>0</v>
      </c>
      <c r="G36" s="39"/>
      <c r="H36" s="39"/>
      <c r="I36" s="166">
        <v>0.14999999999999999</v>
      </c>
      <c r="J36" s="165">
        <f>ROUND(((SUM(BF123:BF256))*I36),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ROUND((SUM(BG123:BG256)),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ROUND((SUM(BH123:BH256)),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ROUND((SUM(BI123:BI256)),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D.1.4a - Vzduchotechnika</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J123</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1050</v>
      </c>
      <c r="E99" s="193"/>
      <c r="F99" s="193"/>
      <c r="G99" s="193"/>
      <c r="H99" s="193"/>
      <c r="I99" s="193"/>
      <c r="J99" s="194">
        <f>J124</f>
        <v>0</v>
      </c>
      <c r="K99" s="191"/>
      <c r="L99" s="195"/>
      <c r="S99" s="9"/>
      <c r="T99" s="9"/>
      <c r="U99" s="9"/>
      <c r="V99" s="9"/>
      <c r="W99" s="9"/>
      <c r="X99" s="9"/>
      <c r="Y99" s="9"/>
      <c r="Z99" s="9"/>
      <c r="AA99" s="9"/>
      <c r="AB99" s="9"/>
      <c r="AC99" s="9"/>
      <c r="AD99" s="9"/>
      <c r="AE99" s="9"/>
    </row>
    <row r="100" s="10" customFormat="1" ht="19.92" customHeight="1">
      <c r="A100" s="10"/>
      <c r="B100" s="196"/>
      <c r="C100" s="134"/>
      <c r="D100" s="197" t="s">
        <v>1051</v>
      </c>
      <c r="E100" s="198"/>
      <c r="F100" s="198"/>
      <c r="G100" s="198"/>
      <c r="H100" s="198"/>
      <c r="I100" s="198"/>
      <c r="J100" s="199">
        <f>J125</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1052</v>
      </c>
      <c r="E101" s="198"/>
      <c r="F101" s="198"/>
      <c r="G101" s="198"/>
      <c r="H101" s="198"/>
      <c r="I101" s="198"/>
      <c r="J101" s="199">
        <f>J187</f>
        <v>0</v>
      </c>
      <c r="K101" s="134"/>
      <c r="L101" s="200"/>
      <c r="S101" s="10"/>
      <c r="T101" s="10"/>
      <c r="U101" s="10"/>
      <c r="V101" s="10"/>
      <c r="W101" s="10"/>
      <c r="X101" s="10"/>
      <c r="Y101" s="10"/>
      <c r="Z101" s="10"/>
      <c r="AA101" s="10"/>
      <c r="AB101" s="10"/>
      <c r="AC101" s="10"/>
      <c r="AD101" s="10"/>
      <c r="AE101" s="10"/>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179</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185" t="str">
        <f>E7</f>
        <v>Nemocnice RK – rekonstrukce gastro provozu</v>
      </c>
      <c r="F111" s="33"/>
      <c r="G111" s="33"/>
      <c r="H111" s="33"/>
      <c r="I111" s="41"/>
      <c r="J111" s="41"/>
      <c r="K111" s="41"/>
      <c r="L111" s="64"/>
      <c r="S111" s="39"/>
      <c r="T111" s="39"/>
      <c r="U111" s="39"/>
      <c r="V111" s="39"/>
      <c r="W111" s="39"/>
      <c r="X111" s="39"/>
      <c r="Y111" s="39"/>
      <c r="Z111" s="39"/>
      <c r="AA111" s="39"/>
      <c r="AB111" s="39"/>
      <c r="AC111" s="39"/>
      <c r="AD111" s="39"/>
      <c r="AE111" s="39"/>
    </row>
    <row r="112" s="1" customFormat="1" ht="12" customHeight="1">
      <c r="B112" s="22"/>
      <c r="C112" s="33" t="s">
        <v>147</v>
      </c>
      <c r="D112" s="23"/>
      <c r="E112" s="23"/>
      <c r="F112" s="23"/>
      <c r="G112" s="23"/>
      <c r="H112" s="23"/>
      <c r="I112" s="23"/>
      <c r="J112" s="23"/>
      <c r="K112" s="23"/>
      <c r="L112" s="21"/>
    </row>
    <row r="113" s="2" customFormat="1" ht="16.5" customHeight="1">
      <c r="A113" s="39"/>
      <c r="B113" s="40"/>
      <c r="C113" s="41"/>
      <c r="D113" s="41"/>
      <c r="E113" s="185" t="s">
        <v>150</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151</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E11</f>
        <v>D.1.4a - Vzduchotechnika</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F14</f>
        <v xml:space="preserve"> </v>
      </c>
      <c r="G117" s="41"/>
      <c r="H117" s="41"/>
      <c r="I117" s="33" t="s">
        <v>22</v>
      </c>
      <c r="J117" s="80" t="str">
        <f>IF(J14="","",J14)</f>
        <v>3. 2. 2025</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5.15" customHeight="1">
      <c r="A119" s="39"/>
      <c r="B119" s="40"/>
      <c r="C119" s="33" t="s">
        <v>24</v>
      </c>
      <c r="D119" s="41"/>
      <c r="E119" s="41"/>
      <c r="F119" s="28" t="str">
        <f>E17</f>
        <v>Královéhradecký kraj</v>
      </c>
      <c r="G119" s="41"/>
      <c r="H119" s="41"/>
      <c r="I119" s="33" t="s">
        <v>30</v>
      </c>
      <c r="J119" s="37" t="str">
        <f>E23</f>
        <v>IRBOS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IF(E20="","",E20)</f>
        <v>Vyplň údaj</v>
      </c>
      <c r="G120" s="41"/>
      <c r="H120" s="41"/>
      <c r="I120" s="33" t="s">
        <v>33</v>
      </c>
      <c r="J120" s="37" t="str">
        <f>E26</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1"/>
      <c r="B122" s="202"/>
      <c r="C122" s="203" t="s">
        <v>180</v>
      </c>
      <c r="D122" s="204" t="s">
        <v>60</v>
      </c>
      <c r="E122" s="204" t="s">
        <v>56</v>
      </c>
      <c r="F122" s="204" t="s">
        <v>57</v>
      </c>
      <c r="G122" s="204" t="s">
        <v>181</v>
      </c>
      <c r="H122" s="204" t="s">
        <v>182</v>
      </c>
      <c r="I122" s="204" t="s">
        <v>183</v>
      </c>
      <c r="J122" s="204" t="s">
        <v>155</v>
      </c>
      <c r="K122" s="205" t="s">
        <v>184</v>
      </c>
      <c r="L122" s="206"/>
      <c r="M122" s="101" t="s">
        <v>1</v>
      </c>
      <c r="N122" s="102" t="s">
        <v>39</v>
      </c>
      <c r="O122" s="102" t="s">
        <v>185</v>
      </c>
      <c r="P122" s="102" t="s">
        <v>186</v>
      </c>
      <c r="Q122" s="102" t="s">
        <v>187</v>
      </c>
      <c r="R122" s="102" t="s">
        <v>188</v>
      </c>
      <c r="S122" s="102" t="s">
        <v>189</v>
      </c>
      <c r="T122" s="103" t="s">
        <v>190</v>
      </c>
      <c r="U122" s="201"/>
      <c r="V122" s="201"/>
      <c r="W122" s="201"/>
      <c r="X122" s="201"/>
      <c r="Y122" s="201"/>
      <c r="Z122" s="201"/>
      <c r="AA122" s="201"/>
      <c r="AB122" s="201"/>
      <c r="AC122" s="201"/>
      <c r="AD122" s="201"/>
      <c r="AE122" s="201"/>
    </row>
    <row r="123" s="2" customFormat="1" ht="22.8" customHeight="1">
      <c r="A123" s="39"/>
      <c r="B123" s="40"/>
      <c r="C123" s="108" t="s">
        <v>191</v>
      </c>
      <c r="D123" s="41"/>
      <c r="E123" s="41"/>
      <c r="F123" s="41"/>
      <c r="G123" s="41"/>
      <c r="H123" s="41"/>
      <c r="I123" s="41"/>
      <c r="J123" s="207">
        <f>BK123</f>
        <v>0</v>
      </c>
      <c r="K123" s="41"/>
      <c r="L123" s="45"/>
      <c r="M123" s="104"/>
      <c r="N123" s="208"/>
      <c r="O123" s="105"/>
      <c r="P123" s="209">
        <f>P124</f>
        <v>0</v>
      </c>
      <c r="Q123" s="105"/>
      <c r="R123" s="209">
        <f>R124</f>
        <v>0</v>
      </c>
      <c r="S123" s="105"/>
      <c r="T123" s="210">
        <f>T124</f>
        <v>0</v>
      </c>
      <c r="U123" s="39"/>
      <c r="V123" s="39"/>
      <c r="W123" s="39"/>
      <c r="X123" s="39"/>
      <c r="Y123" s="39"/>
      <c r="Z123" s="39"/>
      <c r="AA123" s="39"/>
      <c r="AB123" s="39"/>
      <c r="AC123" s="39"/>
      <c r="AD123" s="39"/>
      <c r="AE123" s="39"/>
      <c r="AT123" s="18" t="s">
        <v>74</v>
      </c>
      <c r="AU123" s="18" t="s">
        <v>157</v>
      </c>
      <c r="BK123" s="211">
        <f>BK124</f>
        <v>0</v>
      </c>
    </row>
    <row r="124" s="12" customFormat="1" ht="25.92" customHeight="1">
      <c r="A124" s="12"/>
      <c r="B124" s="212"/>
      <c r="C124" s="213"/>
      <c r="D124" s="214" t="s">
        <v>74</v>
      </c>
      <c r="E124" s="215" t="s">
        <v>244</v>
      </c>
      <c r="F124" s="215" t="s">
        <v>244</v>
      </c>
      <c r="G124" s="213"/>
      <c r="H124" s="213"/>
      <c r="I124" s="216"/>
      <c r="J124" s="217">
        <f>BK124</f>
        <v>0</v>
      </c>
      <c r="K124" s="213"/>
      <c r="L124" s="218"/>
      <c r="M124" s="219"/>
      <c r="N124" s="220"/>
      <c r="O124" s="220"/>
      <c r="P124" s="221">
        <f>P125+P187</f>
        <v>0</v>
      </c>
      <c r="Q124" s="220"/>
      <c r="R124" s="221">
        <f>R125+R187</f>
        <v>0</v>
      </c>
      <c r="S124" s="220"/>
      <c r="T124" s="222">
        <f>T125+T187</f>
        <v>0</v>
      </c>
      <c r="U124" s="12"/>
      <c r="V124" s="12"/>
      <c r="W124" s="12"/>
      <c r="X124" s="12"/>
      <c r="Y124" s="12"/>
      <c r="Z124" s="12"/>
      <c r="AA124" s="12"/>
      <c r="AB124" s="12"/>
      <c r="AC124" s="12"/>
      <c r="AD124" s="12"/>
      <c r="AE124" s="12"/>
      <c r="AR124" s="223" t="s">
        <v>212</v>
      </c>
      <c r="AT124" s="224" t="s">
        <v>74</v>
      </c>
      <c r="AU124" s="224" t="s">
        <v>75</v>
      </c>
      <c r="AY124" s="223" t="s">
        <v>194</v>
      </c>
      <c r="BK124" s="225">
        <f>BK125+BK187</f>
        <v>0</v>
      </c>
    </row>
    <row r="125" s="12" customFormat="1" ht="22.8" customHeight="1">
      <c r="A125" s="12"/>
      <c r="B125" s="212"/>
      <c r="C125" s="213"/>
      <c r="D125" s="214" t="s">
        <v>74</v>
      </c>
      <c r="E125" s="226" t="s">
        <v>1053</v>
      </c>
      <c r="F125" s="226" t="s">
        <v>1054</v>
      </c>
      <c r="G125" s="213"/>
      <c r="H125" s="213"/>
      <c r="I125" s="216"/>
      <c r="J125" s="227">
        <f>BK125</f>
        <v>0</v>
      </c>
      <c r="K125" s="213"/>
      <c r="L125" s="218"/>
      <c r="M125" s="219"/>
      <c r="N125" s="220"/>
      <c r="O125" s="220"/>
      <c r="P125" s="221">
        <f>SUM(P126:P186)</f>
        <v>0</v>
      </c>
      <c r="Q125" s="220"/>
      <c r="R125" s="221">
        <f>SUM(R126:R186)</f>
        <v>0</v>
      </c>
      <c r="S125" s="220"/>
      <c r="T125" s="222">
        <f>SUM(T126:T186)</f>
        <v>0</v>
      </c>
      <c r="U125" s="12"/>
      <c r="V125" s="12"/>
      <c r="W125" s="12"/>
      <c r="X125" s="12"/>
      <c r="Y125" s="12"/>
      <c r="Z125" s="12"/>
      <c r="AA125" s="12"/>
      <c r="AB125" s="12"/>
      <c r="AC125" s="12"/>
      <c r="AD125" s="12"/>
      <c r="AE125" s="12"/>
      <c r="AR125" s="223" t="s">
        <v>212</v>
      </c>
      <c r="AT125" s="224" t="s">
        <v>74</v>
      </c>
      <c r="AU125" s="224" t="s">
        <v>82</v>
      </c>
      <c r="AY125" s="223" t="s">
        <v>194</v>
      </c>
      <c r="BK125" s="225">
        <f>SUM(BK126:BK186)</f>
        <v>0</v>
      </c>
    </row>
    <row r="126" s="2" customFormat="1" ht="66.75" customHeight="1">
      <c r="A126" s="39"/>
      <c r="B126" s="40"/>
      <c r="C126" s="285" t="s">
        <v>75</v>
      </c>
      <c r="D126" s="285" t="s">
        <v>244</v>
      </c>
      <c r="E126" s="286" t="s">
        <v>1055</v>
      </c>
      <c r="F126" s="287" t="s">
        <v>1056</v>
      </c>
      <c r="G126" s="288" t="s">
        <v>295</v>
      </c>
      <c r="H126" s="289">
        <v>1</v>
      </c>
      <c r="I126" s="290"/>
      <c r="J126" s="291">
        <f>ROUND(I126*H126,2)</f>
        <v>0</v>
      </c>
      <c r="K126" s="287" t="s">
        <v>1</v>
      </c>
      <c r="L126" s="292"/>
      <c r="M126" s="293" t="s">
        <v>1</v>
      </c>
      <c r="N126" s="294" t="s">
        <v>40</v>
      </c>
      <c r="O126" s="92"/>
      <c r="P126" s="237">
        <f>O126*H126</f>
        <v>0</v>
      </c>
      <c r="Q126" s="237">
        <v>0</v>
      </c>
      <c r="R126" s="237">
        <f>Q126*H126</f>
        <v>0</v>
      </c>
      <c r="S126" s="237">
        <v>0</v>
      </c>
      <c r="T126" s="238">
        <f>S126*H126</f>
        <v>0</v>
      </c>
      <c r="U126" s="39"/>
      <c r="V126" s="39"/>
      <c r="W126" s="39"/>
      <c r="X126" s="39"/>
      <c r="Y126" s="39"/>
      <c r="Z126" s="39"/>
      <c r="AA126" s="39"/>
      <c r="AB126" s="39"/>
      <c r="AC126" s="39"/>
      <c r="AD126" s="39"/>
      <c r="AE126" s="39"/>
      <c r="AR126" s="239" t="s">
        <v>239</v>
      </c>
      <c r="AT126" s="239" t="s">
        <v>244</v>
      </c>
      <c r="AU126" s="239" t="s">
        <v>84</v>
      </c>
      <c r="AY126" s="18" t="s">
        <v>194</v>
      </c>
      <c r="BE126" s="240">
        <f>IF(N126="základní",J126,0)</f>
        <v>0</v>
      </c>
      <c r="BF126" s="240">
        <f>IF(N126="snížená",J126,0)</f>
        <v>0</v>
      </c>
      <c r="BG126" s="240">
        <f>IF(N126="zákl. přenesená",J126,0)</f>
        <v>0</v>
      </c>
      <c r="BH126" s="240">
        <f>IF(N126="sníž. přenesená",J126,0)</f>
        <v>0</v>
      </c>
      <c r="BI126" s="240">
        <f>IF(N126="nulová",J126,0)</f>
        <v>0</v>
      </c>
      <c r="BJ126" s="18" t="s">
        <v>82</v>
      </c>
      <c r="BK126" s="240">
        <f>ROUND(I126*H126,2)</f>
        <v>0</v>
      </c>
      <c r="BL126" s="18" t="s">
        <v>201</v>
      </c>
      <c r="BM126" s="239" t="s">
        <v>84</v>
      </c>
    </row>
    <row r="127" s="2" customFormat="1" ht="66.75" customHeight="1">
      <c r="A127" s="39"/>
      <c r="B127" s="40"/>
      <c r="C127" s="285" t="s">
        <v>75</v>
      </c>
      <c r="D127" s="285" t="s">
        <v>244</v>
      </c>
      <c r="E127" s="286" t="s">
        <v>1057</v>
      </c>
      <c r="F127" s="287" t="s">
        <v>1058</v>
      </c>
      <c r="G127" s="288" t="s">
        <v>295</v>
      </c>
      <c r="H127" s="289">
        <v>1</v>
      </c>
      <c r="I127" s="290"/>
      <c r="J127" s="291">
        <f>ROUND(I127*H127,2)</f>
        <v>0</v>
      </c>
      <c r="K127" s="287" t="s">
        <v>1</v>
      </c>
      <c r="L127" s="292"/>
      <c r="M127" s="293" t="s">
        <v>1</v>
      </c>
      <c r="N127" s="294" t="s">
        <v>40</v>
      </c>
      <c r="O127" s="92"/>
      <c r="P127" s="237">
        <f>O127*H127</f>
        <v>0</v>
      </c>
      <c r="Q127" s="237">
        <v>0</v>
      </c>
      <c r="R127" s="237">
        <f>Q127*H127</f>
        <v>0</v>
      </c>
      <c r="S127" s="237">
        <v>0</v>
      </c>
      <c r="T127" s="238">
        <f>S127*H127</f>
        <v>0</v>
      </c>
      <c r="U127" s="39"/>
      <c r="V127" s="39"/>
      <c r="W127" s="39"/>
      <c r="X127" s="39"/>
      <c r="Y127" s="39"/>
      <c r="Z127" s="39"/>
      <c r="AA127" s="39"/>
      <c r="AB127" s="39"/>
      <c r="AC127" s="39"/>
      <c r="AD127" s="39"/>
      <c r="AE127" s="39"/>
      <c r="AR127" s="239" t="s">
        <v>239</v>
      </c>
      <c r="AT127" s="239" t="s">
        <v>244</v>
      </c>
      <c r="AU127" s="239" t="s">
        <v>84</v>
      </c>
      <c r="AY127" s="18" t="s">
        <v>194</v>
      </c>
      <c r="BE127" s="240">
        <f>IF(N127="základní",J127,0)</f>
        <v>0</v>
      </c>
      <c r="BF127" s="240">
        <f>IF(N127="snížená",J127,0)</f>
        <v>0</v>
      </c>
      <c r="BG127" s="240">
        <f>IF(N127="zákl. přenesená",J127,0)</f>
        <v>0</v>
      </c>
      <c r="BH127" s="240">
        <f>IF(N127="sníž. přenesená",J127,0)</f>
        <v>0</v>
      </c>
      <c r="BI127" s="240">
        <f>IF(N127="nulová",J127,0)</f>
        <v>0</v>
      </c>
      <c r="BJ127" s="18" t="s">
        <v>82</v>
      </c>
      <c r="BK127" s="240">
        <f>ROUND(I127*H127,2)</f>
        <v>0</v>
      </c>
      <c r="BL127" s="18" t="s">
        <v>201</v>
      </c>
      <c r="BM127" s="239" t="s">
        <v>201</v>
      </c>
    </row>
    <row r="128" s="2" customFormat="1" ht="76.35" customHeight="1">
      <c r="A128" s="39"/>
      <c r="B128" s="40"/>
      <c r="C128" s="285" t="s">
        <v>75</v>
      </c>
      <c r="D128" s="285" t="s">
        <v>244</v>
      </c>
      <c r="E128" s="286" t="s">
        <v>1059</v>
      </c>
      <c r="F128" s="287" t="s">
        <v>1060</v>
      </c>
      <c r="G128" s="288" t="s">
        <v>295</v>
      </c>
      <c r="H128" s="289">
        <v>1</v>
      </c>
      <c r="I128" s="290"/>
      <c r="J128" s="291">
        <f>ROUND(I128*H128,2)</f>
        <v>0</v>
      </c>
      <c r="K128" s="287" t="s">
        <v>1</v>
      </c>
      <c r="L128" s="292"/>
      <c r="M128" s="293" t="s">
        <v>1</v>
      </c>
      <c r="N128" s="294" t="s">
        <v>40</v>
      </c>
      <c r="O128" s="92"/>
      <c r="P128" s="237">
        <f>O128*H128</f>
        <v>0</v>
      </c>
      <c r="Q128" s="237">
        <v>0</v>
      </c>
      <c r="R128" s="237">
        <f>Q128*H128</f>
        <v>0</v>
      </c>
      <c r="S128" s="237">
        <v>0</v>
      </c>
      <c r="T128" s="238">
        <f>S128*H128</f>
        <v>0</v>
      </c>
      <c r="U128" s="39"/>
      <c r="V128" s="39"/>
      <c r="W128" s="39"/>
      <c r="X128" s="39"/>
      <c r="Y128" s="39"/>
      <c r="Z128" s="39"/>
      <c r="AA128" s="39"/>
      <c r="AB128" s="39"/>
      <c r="AC128" s="39"/>
      <c r="AD128" s="39"/>
      <c r="AE128" s="39"/>
      <c r="AR128" s="239" t="s">
        <v>239</v>
      </c>
      <c r="AT128" s="239" t="s">
        <v>244</v>
      </c>
      <c r="AU128" s="239" t="s">
        <v>84</v>
      </c>
      <c r="AY128" s="18" t="s">
        <v>194</v>
      </c>
      <c r="BE128" s="240">
        <f>IF(N128="základní",J128,0)</f>
        <v>0</v>
      </c>
      <c r="BF128" s="240">
        <f>IF(N128="snížená",J128,0)</f>
        <v>0</v>
      </c>
      <c r="BG128" s="240">
        <f>IF(N128="zákl. přenesená",J128,0)</f>
        <v>0</v>
      </c>
      <c r="BH128" s="240">
        <f>IF(N128="sníž. přenesená",J128,0)</f>
        <v>0</v>
      </c>
      <c r="BI128" s="240">
        <f>IF(N128="nulová",J128,0)</f>
        <v>0</v>
      </c>
      <c r="BJ128" s="18" t="s">
        <v>82</v>
      </c>
      <c r="BK128" s="240">
        <f>ROUND(I128*H128,2)</f>
        <v>0</v>
      </c>
      <c r="BL128" s="18" t="s">
        <v>201</v>
      </c>
      <c r="BM128" s="239" t="s">
        <v>229</v>
      </c>
    </row>
    <row r="129" s="2" customFormat="1" ht="49.05" customHeight="1">
      <c r="A129" s="39"/>
      <c r="B129" s="40"/>
      <c r="C129" s="285" t="s">
        <v>75</v>
      </c>
      <c r="D129" s="285" t="s">
        <v>244</v>
      </c>
      <c r="E129" s="286" t="s">
        <v>1061</v>
      </c>
      <c r="F129" s="287" t="s">
        <v>1062</v>
      </c>
      <c r="G129" s="288" t="s">
        <v>295</v>
      </c>
      <c r="H129" s="289">
        <v>1</v>
      </c>
      <c r="I129" s="290"/>
      <c r="J129" s="291">
        <f>ROUND(I129*H129,2)</f>
        <v>0</v>
      </c>
      <c r="K129" s="287" t="s">
        <v>1</v>
      </c>
      <c r="L129" s="292"/>
      <c r="M129" s="293" t="s">
        <v>1</v>
      </c>
      <c r="N129" s="294" t="s">
        <v>40</v>
      </c>
      <c r="O129" s="92"/>
      <c r="P129" s="237">
        <f>O129*H129</f>
        <v>0</v>
      </c>
      <c r="Q129" s="237">
        <v>0</v>
      </c>
      <c r="R129" s="237">
        <f>Q129*H129</f>
        <v>0</v>
      </c>
      <c r="S129" s="237">
        <v>0</v>
      </c>
      <c r="T129" s="238">
        <f>S129*H129</f>
        <v>0</v>
      </c>
      <c r="U129" s="39"/>
      <c r="V129" s="39"/>
      <c r="W129" s="39"/>
      <c r="X129" s="39"/>
      <c r="Y129" s="39"/>
      <c r="Z129" s="39"/>
      <c r="AA129" s="39"/>
      <c r="AB129" s="39"/>
      <c r="AC129" s="39"/>
      <c r="AD129" s="39"/>
      <c r="AE129" s="39"/>
      <c r="AR129" s="239" t="s">
        <v>239</v>
      </c>
      <c r="AT129" s="239" t="s">
        <v>244</v>
      </c>
      <c r="AU129" s="239" t="s">
        <v>84</v>
      </c>
      <c r="AY129" s="18" t="s">
        <v>194</v>
      </c>
      <c r="BE129" s="240">
        <f>IF(N129="základní",J129,0)</f>
        <v>0</v>
      </c>
      <c r="BF129" s="240">
        <f>IF(N129="snížená",J129,0)</f>
        <v>0</v>
      </c>
      <c r="BG129" s="240">
        <f>IF(N129="zákl. přenesená",J129,0)</f>
        <v>0</v>
      </c>
      <c r="BH129" s="240">
        <f>IF(N129="sníž. přenesená",J129,0)</f>
        <v>0</v>
      </c>
      <c r="BI129" s="240">
        <f>IF(N129="nulová",J129,0)</f>
        <v>0</v>
      </c>
      <c r="BJ129" s="18" t="s">
        <v>82</v>
      </c>
      <c r="BK129" s="240">
        <f>ROUND(I129*H129,2)</f>
        <v>0</v>
      </c>
      <c r="BL129" s="18" t="s">
        <v>201</v>
      </c>
      <c r="BM129" s="239" t="s">
        <v>239</v>
      </c>
    </row>
    <row r="130" s="2" customFormat="1" ht="37.8" customHeight="1">
      <c r="A130" s="39"/>
      <c r="B130" s="40"/>
      <c r="C130" s="285" t="s">
        <v>75</v>
      </c>
      <c r="D130" s="285" t="s">
        <v>244</v>
      </c>
      <c r="E130" s="286" t="s">
        <v>1063</v>
      </c>
      <c r="F130" s="287" t="s">
        <v>1064</v>
      </c>
      <c r="G130" s="288" t="s">
        <v>295</v>
      </c>
      <c r="H130" s="289">
        <v>1</v>
      </c>
      <c r="I130" s="290"/>
      <c r="J130" s="291">
        <f>ROUND(I130*H130,2)</f>
        <v>0</v>
      </c>
      <c r="K130" s="287" t="s">
        <v>1</v>
      </c>
      <c r="L130" s="292"/>
      <c r="M130" s="293" t="s">
        <v>1</v>
      </c>
      <c r="N130" s="294" t="s">
        <v>40</v>
      </c>
      <c r="O130" s="92"/>
      <c r="P130" s="237">
        <f>O130*H130</f>
        <v>0</v>
      </c>
      <c r="Q130" s="237">
        <v>0</v>
      </c>
      <c r="R130" s="237">
        <f>Q130*H130</f>
        <v>0</v>
      </c>
      <c r="S130" s="237">
        <v>0</v>
      </c>
      <c r="T130" s="238">
        <f>S130*H130</f>
        <v>0</v>
      </c>
      <c r="U130" s="39"/>
      <c r="V130" s="39"/>
      <c r="W130" s="39"/>
      <c r="X130" s="39"/>
      <c r="Y130" s="39"/>
      <c r="Z130" s="39"/>
      <c r="AA130" s="39"/>
      <c r="AB130" s="39"/>
      <c r="AC130" s="39"/>
      <c r="AD130" s="39"/>
      <c r="AE130" s="39"/>
      <c r="AR130" s="239" t="s">
        <v>239</v>
      </c>
      <c r="AT130" s="239" t="s">
        <v>244</v>
      </c>
      <c r="AU130" s="239" t="s">
        <v>84</v>
      </c>
      <c r="AY130" s="18" t="s">
        <v>194</v>
      </c>
      <c r="BE130" s="240">
        <f>IF(N130="základní",J130,0)</f>
        <v>0</v>
      </c>
      <c r="BF130" s="240">
        <f>IF(N130="snížená",J130,0)</f>
        <v>0</v>
      </c>
      <c r="BG130" s="240">
        <f>IF(N130="zákl. přenesená",J130,0)</f>
        <v>0</v>
      </c>
      <c r="BH130" s="240">
        <f>IF(N130="sníž. přenesená",J130,0)</f>
        <v>0</v>
      </c>
      <c r="BI130" s="240">
        <f>IF(N130="nulová",J130,0)</f>
        <v>0</v>
      </c>
      <c r="BJ130" s="18" t="s">
        <v>82</v>
      </c>
      <c r="BK130" s="240">
        <f>ROUND(I130*H130,2)</f>
        <v>0</v>
      </c>
      <c r="BL130" s="18" t="s">
        <v>201</v>
      </c>
      <c r="BM130" s="239" t="s">
        <v>249</v>
      </c>
    </row>
    <row r="131" s="2" customFormat="1" ht="37.8" customHeight="1">
      <c r="A131" s="39"/>
      <c r="B131" s="40"/>
      <c r="C131" s="285" t="s">
        <v>75</v>
      </c>
      <c r="D131" s="285" t="s">
        <v>244</v>
      </c>
      <c r="E131" s="286" t="s">
        <v>1065</v>
      </c>
      <c r="F131" s="287" t="s">
        <v>1066</v>
      </c>
      <c r="G131" s="288" t="s">
        <v>295</v>
      </c>
      <c r="H131" s="289">
        <v>1</v>
      </c>
      <c r="I131" s="290"/>
      <c r="J131" s="291">
        <f>ROUND(I131*H131,2)</f>
        <v>0</v>
      </c>
      <c r="K131" s="287" t="s">
        <v>1</v>
      </c>
      <c r="L131" s="292"/>
      <c r="M131" s="293" t="s">
        <v>1</v>
      </c>
      <c r="N131" s="294" t="s">
        <v>40</v>
      </c>
      <c r="O131" s="92"/>
      <c r="P131" s="237">
        <f>O131*H131</f>
        <v>0</v>
      </c>
      <c r="Q131" s="237">
        <v>0</v>
      </c>
      <c r="R131" s="237">
        <f>Q131*H131</f>
        <v>0</v>
      </c>
      <c r="S131" s="237">
        <v>0</v>
      </c>
      <c r="T131" s="238">
        <f>S131*H131</f>
        <v>0</v>
      </c>
      <c r="U131" s="39"/>
      <c r="V131" s="39"/>
      <c r="W131" s="39"/>
      <c r="X131" s="39"/>
      <c r="Y131" s="39"/>
      <c r="Z131" s="39"/>
      <c r="AA131" s="39"/>
      <c r="AB131" s="39"/>
      <c r="AC131" s="39"/>
      <c r="AD131" s="39"/>
      <c r="AE131" s="39"/>
      <c r="AR131" s="239" t="s">
        <v>239</v>
      </c>
      <c r="AT131" s="239" t="s">
        <v>244</v>
      </c>
      <c r="AU131" s="239" t="s">
        <v>84</v>
      </c>
      <c r="AY131" s="18" t="s">
        <v>194</v>
      </c>
      <c r="BE131" s="240">
        <f>IF(N131="základní",J131,0)</f>
        <v>0</v>
      </c>
      <c r="BF131" s="240">
        <f>IF(N131="snížená",J131,0)</f>
        <v>0</v>
      </c>
      <c r="BG131" s="240">
        <f>IF(N131="zákl. přenesená",J131,0)</f>
        <v>0</v>
      </c>
      <c r="BH131" s="240">
        <f>IF(N131="sníž. přenesená",J131,0)</f>
        <v>0</v>
      </c>
      <c r="BI131" s="240">
        <f>IF(N131="nulová",J131,0)</f>
        <v>0</v>
      </c>
      <c r="BJ131" s="18" t="s">
        <v>82</v>
      </c>
      <c r="BK131" s="240">
        <f>ROUND(I131*H131,2)</f>
        <v>0</v>
      </c>
      <c r="BL131" s="18" t="s">
        <v>201</v>
      </c>
      <c r="BM131" s="239" t="s">
        <v>263</v>
      </c>
    </row>
    <row r="132" s="2" customFormat="1" ht="37.8" customHeight="1">
      <c r="A132" s="39"/>
      <c r="B132" s="40"/>
      <c r="C132" s="285" t="s">
        <v>75</v>
      </c>
      <c r="D132" s="285" t="s">
        <v>244</v>
      </c>
      <c r="E132" s="286" t="s">
        <v>1067</v>
      </c>
      <c r="F132" s="287" t="s">
        <v>1068</v>
      </c>
      <c r="G132" s="288" t="s">
        <v>295</v>
      </c>
      <c r="H132" s="289">
        <v>1</v>
      </c>
      <c r="I132" s="290"/>
      <c r="J132" s="291">
        <f>ROUND(I132*H132,2)</f>
        <v>0</v>
      </c>
      <c r="K132" s="287" t="s">
        <v>1</v>
      </c>
      <c r="L132" s="292"/>
      <c r="M132" s="293" t="s">
        <v>1</v>
      </c>
      <c r="N132" s="294" t="s">
        <v>40</v>
      </c>
      <c r="O132" s="92"/>
      <c r="P132" s="237">
        <f>O132*H132</f>
        <v>0</v>
      </c>
      <c r="Q132" s="237">
        <v>0</v>
      </c>
      <c r="R132" s="237">
        <f>Q132*H132</f>
        <v>0</v>
      </c>
      <c r="S132" s="237">
        <v>0</v>
      </c>
      <c r="T132" s="238">
        <f>S132*H132</f>
        <v>0</v>
      </c>
      <c r="U132" s="39"/>
      <c r="V132" s="39"/>
      <c r="W132" s="39"/>
      <c r="X132" s="39"/>
      <c r="Y132" s="39"/>
      <c r="Z132" s="39"/>
      <c r="AA132" s="39"/>
      <c r="AB132" s="39"/>
      <c r="AC132" s="39"/>
      <c r="AD132" s="39"/>
      <c r="AE132" s="39"/>
      <c r="AR132" s="239" t="s">
        <v>239</v>
      </c>
      <c r="AT132" s="239" t="s">
        <v>244</v>
      </c>
      <c r="AU132" s="239" t="s">
        <v>84</v>
      </c>
      <c r="AY132" s="18" t="s">
        <v>194</v>
      </c>
      <c r="BE132" s="240">
        <f>IF(N132="základní",J132,0)</f>
        <v>0</v>
      </c>
      <c r="BF132" s="240">
        <f>IF(N132="snížená",J132,0)</f>
        <v>0</v>
      </c>
      <c r="BG132" s="240">
        <f>IF(N132="zákl. přenesená",J132,0)</f>
        <v>0</v>
      </c>
      <c r="BH132" s="240">
        <f>IF(N132="sníž. přenesená",J132,0)</f>
        <v>0</v>
      </c>
      <c r="BI132" s="240">
        <f>IF(N132="nulová",J132,0)</f>
        <v>0</v>
      </c>
      <c r="BJ132" s="18" t="s">
        <v>82</v>
      </c>
      <c r="BK132" s="240">
        <f>ROUND(I132*H132,2)</f>
        <v>0</v>
      </c>
      <c r="BL132" s="18" t="s">
        <v>201</v>
      </c>
      <c r="BM132" s="239" t="s">
        <v>273</v>
      </c>
    </row>
    <row r="133" s="2" customFormat="1" ht="37.8" customHeight="1">
      <c r="A133" s="39"/>
      <c r="B133" s="40"/>
      <c r="C133" s="285" t="s">
        <v>75</v>
      </c>
      <c r="D133" s="285" t="s">
        <v>244</v>
      </c>
      <c r="E133" s="286" t="s">
        <v>1069</v>
      </c>
      <c r="F133" s="287" t="s">
        <v>1070</v>
      </c>
      <c r="G133" s="288" t="s">
        <v>295</v>
      </c>
      <c r="H133" s="289">
        <v>1</v>
      </c>
      <c r="I133" s="290"/>
      <c r="J133" s="291">
        <f>ROUND(I133*H133,2)</f>
        <v>0</v>
      </c>
      <c r="K133" s="287" t="s">
        <v>1</v>
      </c>
      <c r="L133" s="292"/>
      <c r="M133" s="293" t="s">
        <v>1</v>
      </c>
      <c r="N133" s="294" t="s">
        <v>40</v>
      </c>
      <c r="O133" s="92"/>
      <c r="P133" s="237">
        <f>O133*H133</f>
        <v>0</v>
      </c>
      <c r="Q133" s="237">
        <v>0</v>
      </c>
      <c r="R133" s="237">
        <f>Q133*H133</f>
        <v>0</v>
      </c>
      <c r="S133" s="237">
        <v>0</v>
      </c>
      <c r="T133" s="238">
        <f>S133*H133</f>
        <v>0</v>
      </c>
      <c r="U133" s="39"/>
      <c r="V133" s="39"/>
      <c r="W133" s="39"/>
      <c r="X133" s="39"/>
      <c r="Y133" s="39"/>
      <c r="Z133" s="39"/>
      <c r="AA133" s="39"/>
      <c r="AB133" s="39"/>
      <c r="AC133" s="39"/>
      <c r="AD133" s="39"/>
      <c r="AE133" s="39"/>
      <c r="AR133" s="239" t="s">
        <v>239</v>
      </c>
      <c r="AT133" s="239" t="s">
        <v>244</v>
      </c>
      <c r="AU133" s="239" t="s">
        <v>84</v>
      </c>
      <c r="AY133" s="18" t="s">
        <v>194</v>
      </c>
      <c r="BE133" s="240">
        <f>IF(N133="základní",J133,0)</f>
        <v>0</v>
      </c>
      <c r="BF133" s="240">
        <f>IF(N133="snížená",J133,0)</f>
        <v>0</v>
      </c>
      <c r="BG133" s="240">
        <f>IF(N133="zákl. přenesená",J133,0)</f>
        <v>0</v>
      </c>
      <c r="BH133" s="240">
        <f>IF(N133="sníž. přenesená",J133,0)</f>
        <v>0</v>
      </c>
      <c r="BI133" s="240">
        <f>IF(N133="nulová",J133,0)</f>
        <v>0</v>
      </c>
      <c r="BJ133" s="18" t="s">
        <v>82</v>
      </c>
      <c r="BK133" s="240">
        <f>ROUND(I133*H133,2)</f>
        <v>0</v>
      </c>
      <c r="BL133" s="18" t="s">
        <v>201</v>
      </c>
      <c r="BM133" s="239" t="s">
        <v>282</v>
      </c>
    </row>
    <row r="134" s="2" customFormat="1" ht="37.8" customHeight="1">
      <c r="A134" s="39"/>
      <c r="B134" s="40"/>
      <c r="C134" s="285" t="s">
        <v>75</v>
      </c>
      <c r="D134" s="285" t="s">
        <v>244</v>
      </c>
      <c r="E134" s="286" t="s">
        <v>1071</v>
      </c>
      <c r="F134" s="287" t="s">
        <v>1072</v>
      </c>
      <c r="G134" s="288" t="s">
        <v>295</v>
      </c>
      <c r="H134" s="289">
        <v>3</v>
      </c>
      <c r="I134" s="290"/>
      <c r="J134" s="291">
        <f>ROUND(I134*H134,2)</f>
        <v>0</v>
      </c>
      <c r="K134" s="287" t="s">
        <v>1</v>
      </c>
      <c r="L134" s="292"/>
      <c r="M134" s="293" t="s">
        <v>1</v>
      </c>
      <c r="N134" s="294" t="s">
        <v>40</v>
      </c>
      <c r="O134" s="92"/>
      <c r="P134" s="237">
        <f>O134*H134</f>
        <v>0</v>
      </c>
      <c r="Q134" s="237">
        <v>0</v>
      </c>
      <c r="R134" s="237">
        <f>Q134*H134</f>
        <v>0</v>
      </c>
      <c r="S134" s="237">
        <v>0</v>
      </c>
      <c r="T134" s="238">
        <f>S134*H134</f>
        <v>0</v>
      </c>
      <c r="U134" s="39"/>
      <c r="V134" s="39"/>
      <c r="W134" s="39"/>
      <c r="X134" s="39"/>
      <c r="Y134" s="39"/>
      <c r="Z134" s="39"/>
      <c r="AA134" s="39"/>
      <c r="AB134" s="39"/>
      <c r="AC134" s="39"/>
      <c r="AD134" s="39"/>
      <c r="AE134" s="39"/>
      <c r="AR134" s="239" t="s">
        <v>239</v>
      </c>
      <c r="AT134" s="239" t="s">
        <v>244</v>
      </c>
      <c r="AU134" s="239" t="s">
        <v>84</v>
      </c>
      <c r="AY134" s="18" t="s">
        <v>194</v>
      </c>
      <c r="BE134" s="240">
        <f>IF(N134="základní",J134,0)</f>
        <v>0</v>
      </c>
      <c r="BF134" s="240">
        <f>IF(N134="snížená",J134,0)</f>
        <v>0</v>
      </c>
      <c r="BG134" s="240">
        <f>IF(N134="zákl. přenesená",J134,0)</f>
        <v>0</v>
      </c>
      <c r="BH134" s="240">
        <f>IF(N134="sníž. přenesená",J134,0)</f>
        <v>0</v>
      </c>
      <c r="BI134" s="240">
        <f>IF(N134="nulová",J134,0)</f>
        <v>0</v>
      </c>
      <c r="BJ134" s="18" t="s">
        <v>82</v>
      </c>
      <c r="BK134" s="240">
        <f>ROUND(I134*H134,2)</f>
        <v>0</v>
      </c>
      <c r="BL134" s="18" t="s">
        <v>201</v>
      </c>
      <c r="BM134" s="239" t="s">
        <v>292</v>
      </c>
    </row>
    <row r="135" s="2" customFormat="1" ht="37.8" customHeight="1">
      <c r="A135" s="39"/>
      <c r="B135" s="40"/>
      <c r="C135" s="285" t="s">
        <v>75</v>
      </c>
      <c r="D135" s="285" t="s">
        <v>244</v>
      </c>
      <c r="E135" s="286" t="s">
        <v>1073</v>
      </c>
      <c r="F135" s="287" t="s">
        <v>1074</v>
      </c>
      <c r="G135" s="288" t="s">
        <v>295</v>
      </c>
      <c r="H135" s="289">
        <v>1</v>
      </c>
      <c r="I135" s="290"/>
      <c r="J135" s="291">
        <f>ROUND(I135*H135,2)</f>
        <v>0</v>
      </c>
      <c r="K135" s="287" t="s">
        <v>1</v>
      </c>
      <c r="L135" s="292"/>
      <c r="M135" s="293" t="s">
        <v>1</v>
      </c>
      <c r="N135" s="294" t="s">
        <v>40</v>
      </c>
      <c r="O135" s="92"/>
      <c r="P135" s="237">
        <f>O135*H135</f>
        <v>0</v>
      </c>
      <c r="Q135" s="237">
        <v>0</v>
      </c>
      <c r="R135" s="237">
        <f>Q135*H135</f>
        <v>0</v>
      </c>
      <c r="S135" s="237">
        <v>0</v>
      </c>
      <c r="T135" s="238">
        <f>S135*H135</f>
        <v>0</v>
      </c>
      <c r="U135" s="39"/>
      <c r="V135" s="39"/>
      <c r="W135" s="39"/>
      <c r="X135" s="39"/>
      <c r="Y135" s="39"/>
      <c r="Z135" s="39"/>
      <c r="AA135" s="39"/>
      <c r="AB135" s="39"/>
      <c r="AC135" s="39"/>
      <c r="AD135" s="39"/>
      <c r="AE135" s="39"/>
      <c r="AR135" s="239" t="s">
        <v>239</v>
      </c>
      <c r="AT135" s="239" t="s">
        <v>244</v>
      </c>
      <c r="AU135" s="239" t="s">
        <v>84</v>
      </c>
      <c r="AY135" s="18" t="s">
        <v>194</v>
      </c>
      <c r="BE135" s="240">
        <f>IF(N135="základní",J135,0)</f>
        <v>0</v>
      </c>
      <c r="BF135" s="240">
        <f>IF(N135="snížená",J135,0)</f>
        <v>0</v>
      </c>
      <c r="BG135" s="240">
        <f>IF(N135="zákl. přenesená",J135,0)</f>
        <v>0</v>
      </c>
      <c r="BH135" s="240">
        <f>IF(N135="sníž. přenesená",J135,0)</f>
        <v>0</v>
      </c>
      <c r="BI135" s="240">
        <f>IF(N135="nulová",J135,0)</f>
        <v>0</v>
      </c>
      <c r="BJ135" s="18" t="s">
        <v>82</v>
      </c>
      <c r="BK135" s="240">
        <f>ROUND(I135*H135,2)</f>
        <v>0</v>
      </c>
      <c r="BL135" s="18" t="s">
        <v>201</v>
      </c>
      <c r="BM135" s="239" t="s">
        <v>304</v>
      </c>
    </row>
    <row r="136" s="2" customFormat="1" ht="24.15" customHeight="1">
      <c r="A136" s="39"/>
      <c r="B136" s="40"/>
      <c r="C136" s="285" t="s">
        <v>75</v>
      </c>
      <c r="D136" s="285" t="s">
        <v>244</v>
      </c>
      <c r="E136" s="286" t="s">
        <v>1075</v>
      </c>
      <c r="F136" s="287" t="s">
        <v>1076</v>
      </c>
      <c r="G136" s="288" t="s">
        <v>295</v>
      </c>
      <c r="H136" s="289">
        <v>1</v>
      </c>
      <c r="I136" s="290"/>
      <c r="J136" s="291">
        <f>ROUND(I136*H136,2)</f>
        <v>0</v>
      </c>
      <c r="K136" s="287" t="s">
        <v>1</v>
      </c>
      <c r="L136" s="292"/>
      <c r="M136" s="293" t="s">
        <v>1</v>
      </c>
      <c r="N136" s="294" t="s">
        <v>40</v>
      </c>
      <c r="O136" s="92"/>
      <c r="P136" s="237">
        <f>O136*H136</f>
        <v>0</v>
      </c>
      <c r="Q136" s="237">
        <v>0</v>
      </c>
      <c r="R136" s="237">
        <f>Q136*H136</f>
        <v>0</v>
      </c>
      <c r="S136" s="237">
        <v>0</v>
      </c>
      <c r="T136" s="238">
        <f>S136*H136</f>
        <v>0</v>
      </c>
      <c r="U136" s="39"/>
      <c r="V136" s="39"/>
      <c r="W136" s="39"/>
      <c r="X136" s="39"/>
      <c r="Y136" s="39"/>
      <c r="Z136" s="39"/>
      <c r="AA136" s="39"/>
      <c r="AB136" s="39"/>
      <c r="AC136" s="39"/>
      <c r="AD136" s="39"/>
      <c r="AE136" s="39"/>
      <c r="AR136" s="239" t="s">
        <v>239</v>
      </c>
      <c r="AT136" s="239" t="s">
        <v>244</v>
      </c>
      <c r="AU136" s="239" t="s">
        <v>84</v>
      </c>
      <c r="AY136" s="18" t="s">
        <v>194</v>
      </c>
      <c r="BE136" s="240">
        <f>IF(N136="základní",J136,0)</f>
        <v>0</v>
      </c>
      <c r="BF136" s="240">
        <f>IF(N136="snížená",J136,0)</f>
        <v>0</v>
      </c>
      <c r="BG136" s="240">
        <f>IF(N136="zákl. přenesená",J136,0)</f>
        <v>0</v>
      </c>
      <c r="BH136" s="240">
        <f>IF(N136="sníž. přenesená",J136,0)</f>
        <v>0</v>
      </c>
      <c r="BI136" s="240">
        <f>IF(N136="nulová",J136,0)</f>
        <v>0</v>
      </c>
      <c r="BJ136" s="18" t="s">
        <v>82</v>
      </c>
      <c r="BK136" s="240">
        <f>ROUND(I136*H136,2)</f>
        <v>0</v>
      </c>
      <c r="BL136" s="18" t="s">
        <v>201</v>
      </c>
      <c r="BM136" s="239" t="s">
        <v>318</v>
      </c>
    </row>
    <row r="137" s="2" customFormat="1" ht="76.35" customHeight="1">
      <c r="A137" s="39"/>
      <c r="B137" s="40"/>
      <c r="C137" s="285" t="s">
        <v>75</v>
      </c>
      <c r="D137" s="285" t="s">
        <v>244</v>
      </c>
      <c r="E137" s="286" t="s">
        <v>1077</v>
      </c>
      <c r="F137" s="287" t="s">
        <v>1078</v>
      </c>
      <c r="G137" s="288" t="s">
        <v>295</v>
      </c>
      <c r="H137" s="289">
        <v>4</v>
      </c>
      <c r="I137" s="290"/>
      <c r="J137" s="291">
        <f>ROUND(I137*H137,2)</f>
        <v>0</v>
      </c>
      <c r="K137" s="287" t="s">
        <v>1</v>
      </c>
      <c r="L137" s="292"/>
      <c r="M137" s="293" t="s">
        <v>1</v>
      </c>
      <c r="N137" s="294" t="s">
        <v>40</v>
      </c>
      <c r="O137" s="92"/>
      <c r="P137" s="237">
        <f>O137*H137</f>
        <v>0</v>
      </c>
      <c r="Q137" s="237">
        <v>0</v>
      </c>
      <c r="R137" s="237">
        <f>Q137*H137</f>
        <v>0</v>
      </c>
      <c r="S137" s="237">
        <v>0</v>
      </c>
      <c r="T137" s="238">
        <f>S137*H137</f>
        <v>0</v>
      </c>
      <c r="U137" s="39"/>
      <c r="V137" s="39"/>
      <c r="W137" s="39"/>
      <c r="X137" s="39"/>
      <c r="Y137" s="39"/>
      <c r="Z137" s="39"/>
      <c r="AA137" s="39"/>
      <c r="AB137" s="39"/>
      <c r="AC137" s="39"/>
      <c r="AD137" s="39"/>
      <c r="AE137" s="39"/>
      <c r="AR137" s="239" t="s">
        <v>239</v>
      </c>
      <c r="AT137" s="239" t="s">
        <v>244</v>
      </c>
      <c r="AU137" s="239" t="s">
        <v>84</v>
      </c>
      <c r="AY137" s="18" t="s">
        <v>194</v>
      </c>
      <c r="BE137" s="240">
        <f>IF(N137="základní",J137,0)</f>
        <v>0</v>
      </c>
      <c r="BF137" s="240">
        <f>IF(N137="snížená",J137,0)</f>
        <v>0</v>
      </c>
      <c r="BG137" s="240">
        <f>IF(N137="zákl. přenesená",J137,0)</f>
        <v>0</v>
      </c>
      <c r="BH137" s="240">
        <f>IF(N137="sníž. přenesená",J137,0)</f>
        <v>0</v>
      </c>
      <c r="BI137" s="240">
        <f>IF(N137="nulová",J137,0)</f>
        <v>0</v>
      </c>
      <c r="BJ137" s="18" t="s">
        <v>82</v>
      </c>
      <c r="BK137" s="240">
        <f>ROUND(I137*H137,2)</f>
        <v>0</v>
      </c>
      <c r="BL137" s="18" t="s">
        <v>201</v>
      </c>
      <c r="BM137" s="239" t="s">
        <v>335</v>
      </c>
    </row>
    <row r="138" s="2" customFormat="1" ht="76.35" customHeight="1">
      <c r="A138" s="39"/>
      <c r="B138" s="40"/>
      <c r="C138" s="285" t="s">
        <v>75</v>
      </c>
      <c r="D138" s="285" t="s">
        <v>244</v>
      </c>
      <c r="E138" s="286" t="s">
        <v>1079</v>
      </c>
      <c r="F138" s="287" t="s">
        <v>1080</v>
      </c>
      <c r="G138" s="288" t="s">
        <v>295</v>
      </c>
      <c r="H138" s="289">
        <v>4</v>
      </c>
      <c r="I138" s="290"/>
      <c r="J138" s="291">
        <f>ROUND(I138*H138,2)</f>
        <v>0</v>
      </c>
      <c r="K138" s="287" t="s">
        <v>1</v>
      </c>
      <c r="L138" s="292"/>
      <c r="M138" s="293" t="s">
        <v>1</v>
      </c>
      <c r="N138" s="294" t="s">
        <v>40</v>
      </c>
      <c r="O138" s="92"/>
      <c r="P138" s="237">
        <f>O138*H138</f>
        <v>0</v>
      </c>
      <c r="Q138" s="237">
        <v>0</v>
      </c>
      <c r="R138" s="237">
        <f>Q138*H138</f>
        <v>0</v>
      </c>
      <c r="S138" s="237">
        <v>0</v>
      </c>
      <c r="T138" s="238">
        <f>S138*H138</f>
        <v>0</v>
      </c>
      <c r="U138" s="39"/>
      <c r="V138" s="39"/>
      <c r="W138" s="39"/>
      <c r="X138" s="39"/>
      <c r="Y138" s="39"/>
      <c r="Z138" s="39"/>
      <c r="AA138" s="39"/>
      <c r="AB138" s="39"/>
      <c r="AC138" s="39"/>
      <c r="AD138" s="39"/>
      <c r="AE138" s="39"/>
      <c r="AR138" s="239" t="s">
        <v>239</v>
      </c>
      <c r="AT138" s="239" t="s">
        <v>244</v>
      </c>
      <c r="AU138" s="239" t="s">
        <v>84</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201</v>
      </c>
      <c r="BM138" s="239" t="s">
        <v>366</v>
      </c>
    </row>
    <row r="139" s="2" customFormat="1" ht="76.35" customHeight="1">
      <c r="A139" s="39"/>
      <c r="B139" s="40"/>
      <c r="C139" s="285" t="s">
        <v>75</v>
      </c>
      <c r="D139" s="285" t="s">
        <v>244</v>
      </c>
      <c r="E139" s="286" t="s">
        <v>1081</v>
      </c>
      <c r="F139" s="287" t="s">
        <v>1082</v>
      </c>
      <c r="G139" s="288" t="s">
        <v>295</v>
      </c>
      <c r="H139" s="289">
        <v>2</v>
      </c>
      <c r="I139" s="290"/>
      <c r="J139" s="291">
        <f>ROUND(I139*H139,2)</f>
        <v>0</v>
      </c>
      <c r="K139" s="287" t="s">
        <v>1</v>
      </c>
      <c r="L139" s="292"/>
      <c r="M139" s="293" t="s">
        <v>1</v>
      </c>
      <c r="N139" s="294" t="s">
        <v>40</v>
      </c>
      <c r="O139" s="92"/>
      <c r="P139" s="237">
        <f>O139*H139</f>
        <v>0</v>
      </c>
      <c r="Q139" s="237">
        <v>0</v>
      </c>
      <c r="R139" s="237">
        <f>Q139*H139</f>
        <v>0</v>
      </c>
      <c r="S139" s="237">
        <v>0</v>
      </c>
      <c r="T139" s="238">
        <f>S139*H139</f>
        <v>0</v>
      </c>
      <c r="U139" s="39"/>
      <c r="V139" s="39"/>
      <c r="W139" s="39"/>
      <c r="X139" s="39"/>
      <c r="Y139" s="39"/>
      <c r="Z139" s="39"/>
      <c r="AA139" s="39"/>
      <c r="AB139" s="39"/>
      <c r="AC139" s="39"/>
      <c r="AD139" s="39"/>
      <c r="AE139" s="39"/>
      <c r="AR139" s="239" t="s">
        <v>239</v>
      </c>
      <c r="AT139" s="239" t="s">
        <v>244</v>
      </c>
      <c r="AU139" s="239" t="s">
        <v>84</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201</v>
      </c>
      <c r="BM139" s="239" t="s">
        <v>381</v>
      </c>
    </row>
    <row r="140" s="2" customFormat="1" ht="76.35" customHeight="1">
      <c r="A140" s="39"/>
      <c r="B140" s="40"/>
      <c r="C140" s="285" t="s">
        <v>75</v>
      </c>
      <c r="D140" s="285" t="s">
        <v>244</v>
      </c>
      <c r="E140" s="286" t="s">
        <v>1083</v>
      </c>
      <c r="F140" s="287" t="s">
        <v>1084</v>
      </c>
      <c r="G140" s="288" t="s">
        <v>295</v>
      </c>
      <c r="H140" s="289">
        <v>2</v>
      </c>
      <c r="I140" s="290"/>
      <c r="J140" s="291">
        <f>ROUND(I140*H140,2)</f>
        <v>0</v>
      </c>
      <c r="K140" s="287" t="s">
        <v>1</v>
      </c>
      <c r="L140" s="292"/>
      <c r="M140" s="293" t="s">
        <v>1</v>
      </c>
      <c r="N140" s="294" t="s">
        <v>40</v>
      </c>
      <c r="O140" s="92"/>
      <c r="P140" s="237">
        <f>O140*H140</f>
        <v>0</v>
      </c>
      <c r="Q140" s="237">
        <v>0</v>
      </c>
      <c r="R140" s="237">
        <f>Q140*H140</f>
        <v>0</v>
      </c>
      <c r="S140" s="237">
        <v>0</v>
      </c>
      <c r="T140" s="238">
        <f>S140*H140</f>
        <v>0</v>
      </c>
      <c r="U140" s="39"/>
      <c r="V140" s="39"/>
      <c r="W140" s="39"/>
      <c r="X140" s="39"/>
      <c r="Y140" s="39"/>
      <c r="Z140" s="39"/>
      <c r="AA140" s="39"/>
      <c r="AB140" s="39"/>
      <c r="AC140" s="39"/>
      <c r="AD140" s="39"/>
      <c r="AE140" s="39"/>
      <c r="AR140" s="239" t="s">
        <v>239</v>
      </c>
      <c r="AT140" s="239" t="s">
        <v>244</v>
      </c>
      <c r="AU140" s="239" t="s">
        <v>84</v>
      </c>
      <c r="AY140" s="18" t="s">
        <v>194</v>
      </c>
      <c r="BE140" s="240">
        <f>IF(N140="základní",J140,0)</f>
        <v>0</v>
      </c>
      <c r="BF140" s="240">
        <f>IF(N140="snížená",J140,0)</f>
        <v>0</v>
      </c>
      <c r="BG140" s="240">
        <f>IF(N140="zákl. přenesená",J140,0)</f>
        <v>0</v>
      </c>
      <c r="BH140" s="240">
        <f>IF(N140="sníž. přenesená",J140,0)</f>
        <v>0</v>
      </c>
      <c r="BI140" s="240">
        <f>IF(N140="nulová",J140,0)</f>
        <v>0</v>
      </c>
      <c r="BJ140" s="18" t="s">
        <v>82</v>
      </c>
      <c r="BK140" s="240">
        <f>ROUND(I140*H140,2)</f>
        <v>0</v>
      </c>
      <c r="BL140" s="18" t="s">
        <v>201</v>
      </c>
      <c r="BM140" s="239" t="s">
        <v>396</v>
      </c>
    </row>
    <row r="141" s="2" customFormat="1" ht="49.05" customHeight="1">
      <c r="A141" s="39"/>
      <c r="B141" s="40"/>
      <c r="C141" s="285" t="s">
        <v>75</v>
      </c>
      <c r="D141" s="285" t="s">
        <v>244</v>
      </c>
      <c r="E141" s="286" t="s">
        <v>1085</v>
      </c>
      <c r="F141" s="287" t="s">
        <v>1086</v>
      </c>
      <c r="G141" s="288" t="s">
        <v>295</v>
      </c>
      <c r="H141" s="289">
        <v>3</v>
      </c>
      <c r="I141" s="290"/>
      <c r="J141" s="291">
        <f>ROUND(I141*H141,2)</f>
        <v>0</v>
      </c>
      <c r="K141" s="287" t="s">
        <v>1</v>
      </c>
      <c r="L141" s="292"/>
      <c r="M141" s="293" t="s">
        <v>1</v>
      </c>
      <c r="N141" s="294" t="s">
        <v>40</v>
      </c>
      <c r="O141" s="92"/>
      <c r="P141" s="237">
        <f>O141*H141</f>
        <v>0</v>
      </c>
      <c r="Q141" s="237">
        <v>0</v>
      </c>
      <c r="R141" s="237">
        <f>Q141*H141</f>
        <v>0</v>
      </c>
      <c r="S141" s="237">
        <v>0</v>
      </c>
      <c r="T141" s="238">
        <f>S141*H141</f>
        <v>0</v>
      </c>
      <c r="U141" s="39"/>
      <c r="V141" s="39"/>
      <c r="W141" s="39"/>
      <c r="X141" s="39"/>
      <c r="Y141" s="39"/>
      <c r="Z141" s="39"/>
      <c r="AA141" s="39"/>
      <c r="AB141" s="39"/>
      <c r="AC141" s="39"/>
      <c r="AD141" s="39"/>
      <c r="AE141" s="39"/>
      <c r="AR141" s="239" t="s">
        <v>239</v>
      </c>
      <c r="AT141" s="239" t="s">
        <v>244</v>
      </c>
      <c r="AU141" s="239" t="s">
        <v>84</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201</v>
      </c>
      <c r="BM141" s="239" t="s">
        <v>444</v>
      </c>
    </row>
    <row r="142" s="2" customFormat="1" ht="49.05" customHeight="1">
      <c r="A142" s="39"/>
      <c r="B142" s="40"/>
      <c r="C142" s="285" t="s">
        <v>75</v>
      </c>
      <c r="D142" s="285" t="s">
        <v>244</v>
      </c>
      <c r="E142" s="286" t="s">
        <v>1087</v>
      </c>
      <c r="F142" s="287" t="s">
        <v>1088</v>
      </c>
      <c r="G142" s="288" t="s">
        <v>295</v>
      </c>
      <c r="H142" s="289">
        <v>6</v>
      </c>
      <c r="I142" s="290"/>
      <c r="J142" s="291">
        <f>ROUND(I142*H142,2)</f>
        <v>0</v>
      </c>
      <c r="K142" s="287" t="s">
        <v>1</v>
      </c>
      <c r="L142" s="292"/>
      <c r="M142" s="293" t="s">
        <v>1</v>
      </c>
      <c r="N142" s="294" t="s">
        <v>40</v>
      </c>
      <c r="O142" s="92"/>
      <c r="P142" s="237">
        <f>O142*H142</f>
        <v>0</v>
      </c>
      <c r="Q142" s="237">
        <v>0</v>
      </c>
      <c r="R142" s="237">
        <f>Q142*H142</f>
        <v>0</v>
      </c>
      <c r="S142" s="237">
        <v>0</v>
      </c>
      <c r="T142" s="238">
        <f>S142*H142</f>
        <v>0</v>
      </c>
      <c r="U142" s="39"/>
      <c r="V142" s="39"/>
      <c r="W142" s="39"/>
      <c r="X142" s="39"/>
      <c r="Y142" s="39"/>
      <c r="Z142" s="39"/>
      <c r="AA142" s="39"/>
      <c r="AB142" s="39"/>
      <c r="AC142" s="39"/>
      <c r="AD142" s="39"/>
      <c r="AE142" s="39"/>
      <c r="AR142" s="239" t="s">
        <v>239</v>
      </c>
      <c r="AT142" s="239" t="s">
        <v>244</v>
      </c>
      <c r="AU142" s="239" t="s">
        <v>84</v>
      </c>
      <c r="AY142" s="18" t="s">
        <v>194</v>
      </c>
      <c r="BE142" s="240">
        <f>IF(N142="základní",J142,0)</f>
        <v>0</v>
      </c>
      <c r="BF142" s="240">
        <f>IF(N142="snížená",J142,0)</f>
        <v>0</v>
      </c>
      <c r="BG142" s="240">
        <f>IF(N142="zákl. přenesená",J142,0)</f>
        <v>0</v>
      </c>
      <c r="BH142" s="240">
        <f>IF(N142="sníž. přenesená",J142,0)</f>
        <v>0</v>
      </c>
      <c r="BI142" s="240">
        <f>IF(N142="nulová",J142,0)</f>
        <v>0</v>
      </c>
      <c r="BJ142" s="18" t="s">
        <v>82</v>
      </c>
      <c r="BK142" s="240">
        <f>ROUND(I142*H142,2)</f>
        <v>0</v>
      </c>
      <c r="BL142" s="18" t="s">
        <v>201</v>
      </c>
      <c r="BM142" s="239" t="s">
        <v>456</v>
      </c>
    </row>
    <row r="143" s="2" customFormat="1" ht="49.05" customHeight="1">
      <c r="A143" s="39"/>
      <c r="B143" s="40"/>
      <c r="C143" s="285" t="s">
        <v>75</v>
      </c>
      <c r="D143" s="285" t="s">
        <v>244</v>
      </c>
      <c r="E143" s="286" t="s">
        <v>1089</v>
      </c>
      <c r="F143" s="287" t="s">
        <v>1090</v>
      </c>
      <c r="G143" s="288" t="s">
        <v>295</v>
      </c>
      <c r="H143" s="289">
        <v>2</v>
      </c>
      <c r="I143" s="290"/>
      <c r="J143" s="291">
        <f>ROUND(I143*H143,2)</f>
        <v>0</v>
      </c>
      <c r="K143" s="287" t="s">
        <v>1</v>
      </c>
      <c r="L143" s="292"/>
      <c r="M143" s="293" t="s">
        <v>1</v>
      </c>
      <c r="N143" s="294" t="s">
        <v>40</v>
      </c>
      <c r="O143" s="92"/>
      <c r="P143" s="237">
        <f>O143*H143</f>
        <v>0</v>
      </c>
      <c r="Q143" s="237">
        <v>0</v>
      </c>
      <c r="R143" s="237">
        <f>Q143*H143</f>
        <v>0</v>
      </c>
      <c r="S143" s="237">
        <v>0</v>
      </c>
      <c r="T143" s="238">
        <f>S143*H143</f>
        <v>0</v>
      </c>
      <c r="U143" s="39"/>
      <c r="V143" s="39"/>
      <c r="W143" s="39"/>
      <c r="X143" s="39"/>
      <c r="Y143" s="39"/>
      <c r="Z143" s="39"/>
      <c r="AA143" s="39"/>
      <c r="AB143" s="39"/>
      <c r="AC143" s="39"/>
      <c r="AD143" s="39"/>
      <c r="AE143" s="39"/>
      <c r="AR143" s="239" t="s">
        <v>239</v>
      </c>
      <c r="AT143" s="239" t="s">
        <v>244</v>
      </c>
      <c r="AU143" s="239" t="s">
        <v>84</v>
      </c>
      <c r="AY143" s="18" t="s">
        <v>194</v>
      </c>
      <c r="BE143" s="240">
        <f>IF(N143="základní",J143,0)</f>
        <v>0</v>
      </c>
      <c r="BF143" s="240">
        <f>IF(N143="snížená",J143,0)</f>
        <v>0</v>
      </c>
      <c r="BG143" s="240">
        <f>IF(N143="zákl. přenesená",J143,0)</f>
        <v>0</v>
      </c>
      <c r="BH143" s="240">
        <f>IF(N143="sníž. přenesená",J143,0)</f>
        <v>0</v>
      </c>
      <c r="BI143" s="240">
        <f>IF(N143="nulová",J143,0)</f>
        <v>0</v>
      </c>
      <c r="BJ143" s="18" t="s">
        <v>82</v>
      </c>
      <c r="BK143" s="240">
        <f>ROUND(I143*H143,2)</f>
        <v>0</v>
      </c>
      <c r="BL143" s="18" t="s">
        <v>201</v>
      </c>
      <c r="BM143" s="239" t="s">
        <v>467</v>
      </c>
    </row>
    <row r="144" s="2" customFormat="1" ht="76.35" customHeight="1">
      <c r="A144" s="39"/>
      <c r="B144" s="40"/>
      <c r="C144" s="285" t="s">
        <v>75</v>
      </c>
      <c r="D144" s="285" t="s">
        <v>244</v>
      </c>
      <c r="E144" s="286" t="s">
        <v>1091</v>
      </c>
      <c r="F144" s="287" t="s">
        <v>1092</v>
      </c>
      <c r="G144" s="288" t="s">
        <v>295</v>
      </c>
      <c r="H144" s="289">
        <v>1</v>
      </c>
      <c r="I144" s="290"/>
      <c r="J144" s="291">
        <f>ROUND(I144*H144,2)</f>
        <v>0</v>
      </c>
      <c r="K144" s="287" t="s">
        <v>1</v>
      </c>
      <c r="L144" s="292"/>
      <c r="M144" s="293" t="s">
        <v>1</v>
      </c>
      <c r="N144" s="294" t="s">
        <v>40</v>
      </c>
      <c r="O144" s="92"/>
      <c r="P144" s="237">
        <f>O144*H144</f>
        <v>0</v>
      </c>
      <c r="Q144" s="237">
        <v>0</v>
      </c>
      <c r="R144" s="237">
        <f>Q144*H144</f>
        <v>0</v>
      </c>
      <c r="S144" s="237">
        <v>0</v>
      </c>
      <c r="T144" s="238">
        <f>S144*H144</f>
        <v>0</v>
      </c>
      <c r="U144" s="39"/>
      <c r="V144" s="39"/>
      <c r="W144" s="39"/>
      <c r="X144" s="39"/>
      <c r="Y144" s="39"/>
      <c r="Z144" s="39"/>
      <c r="AA144" s="39"/>
      <c r="AB144" s="39"/>
      <c r="AC144" s="39"/>
      <c r="AD144" s="39"/>
      <c r="AE144" s="39"/>
      <c r="AR144" s="239" t="s">
        <v>239</v>
      </c>
      <c r="AT144" s="239" t="s">
        <v>244</v>
      </c>
      <c r="AU144" s="239" t="s">
        <v>84</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201</v>
      </c>
      <c r="BM144" s="239" t="s">
        <v>483</v>
      </c>
    </row>
    <row r="145" s="2" customFormat="1" ht="66.75" customHeight="1">
      <c r="A145" s="39"/>
      <c r="B145" s="40"/>
      <c r="C145" s="285" t="s">
        <v>75</v>
      </c>
      <c r="D145" s="285" t="s">
        <v>244</v>
      </c>
      <c r="E145" s="286" t="s">
        <v>1093</v>
      </c>
      <c r="F145" s="287" t="s">
        <v>1094</v>
      </c>
      <c r="G145" s="288" t="s">
        <v>295</v>
      </c>
      <c r="H145" s="289">
        <v>2</v>
      </c>
      <c r="I145" s="290"/>
      <c r="J145" s="291">
        <f>ROUND(I145*H145,2)</f>
        <v>0</v>
      </c>
      <c r="K145" s="287" t="s">
        <v>1</v>
      </c>
      <c r="L145" s="292"/>
      <c r="M145" s="293" t="s">
        <v>1</v>
      </c>
      <c r="N145" s="294" t="s">
        <v>40</v>
      </c>
      <c r="O145" s="92"/>
      <c r="P145" s="237">
        <f>O145*H145</f>
        <v>0</v>
      </c>
      <c r="Q145" s="237">
        <v>0</v>
      </c>
      <c r="R145" s="237">
        <f>Q145*H145</f>
        <v>0</v>
      </c>
      <c r="S145" s="237">
        <v>0</v>
      </c>
      <c r="T145" s="238">
        <f>S145*H145</f>
        <v>0</v>
      </c>
      <c r="U145" s="39"/>
      <c r="V145" s="39"/>
      <c r="W145" s="39"/>
      <c r="X145" s="39"/>
      <c r="Y145" s="39"/>
      <c r="Z145" s="39"/>
      <c r="AA145" s="39"/>
      <c r="AB145" s="39"/>
      <c r="AC145" s="39"/>
      <c r="AD145" s="39"/>
      <c r="AE145" s="39"/>
      <c r="AR145" s="239" t="s">
        <v>239</v>
      </c>
      <c r="AT145" s="239" t="s">
        <v>244</v>
      </c>
      <c r="AU145" s="239" t="s">
        <v>84</v>
      </c>
      <c r="AY145" s="18" t="s">
        <v>194</v>
      </c>
      <c r="BE145" s="240">
        <f>IF(N145="základní",J145,0)</f>
        <v>0</v>
      </c>
      <c r="BF145" s="240">
        <f>IF(N145="snížená",J145,0)</f>
        <v>0</v>
      </c>
      <c r="BG145" s="240">
        <f>IF(N145="zákl. přenesená",J145,0)</f>
        <v>0</v>
      </c>
      <c r="BH145" s="240">
        <f>IF(N145="sníž. přenesená",J145,0)</f>
        <v>0</v>
      </c>
      <c r="BI145" s="240">
        <f>IF(N145="nulová",J145,0)</f>
        <v>0</v>
      </c>
      <c r="BJ145" s="18" t="s">
        <v>82</v>
      </c>
      <c r="BK145" s="240">
        <f>ROUND(I145*H145,2)</f>
        <v>0</v>
      </c>
      <c r="BL145" s="18" t="s">
        <v>201</v>
      </c>
      <c r="BM145" s="239" t="s">
        <v>497</v>
      </c>
    </row>
    <row r="146" s="2" customFormat="1" ht="66.75" customHeight="1">
      <c r="A146" s="39"/>
      <c r="B146" s="40"/>
      <c r="C146" s="285" t="s">
        <v>75</v>
      </c>
      <c r="D146" s="285" t="s">
        <v>244</v>
      </c>
      <c r="E146" s="286" t="s">
        <v>1095</v>
      </c>
      <c r="F146" s="287" t="s">
        <v>1096</v>
      </c>
      <c r="G146" s="288" t="s">
        <v>295</v>
      </c>
      <c r="H146" s="289">
        <v>1</v>
      </c>
      <c r="I146" s="290"/>
      <c r="J146" s="291">
        <f>ROUND(I146*H146,2)</f>
        <v>0</v>
      </c>
      <c r="K146" s="287" t="s">
        <v>1</v>
      </c>
      <c r="L146" s="292"/>
      <c r="M146" s="293" t="s">
        <v>1</v>
      </c>
      <c r="N146" s="294" t="s">
        <v>40</v>
      </c>
      <c r="O146" s="92"/>
      <c r="P146" s="237">
        <f>O146*H146</f>
        <v>0</v>
      </c>
      <c r="Q146" s="237">
        <v>0</v>
      </c>
      <c r="R146" s="237">
        <f>Q146*H146</f>
        <v>0</v>
      </c>
      <c r="S146" s="237">
        <v>0</v>
      </c>
      <c r="T146" s="238">
        <f>S146*H146</f>
        <v>0</v>
      </c>
      <c r="U146" s="39"/>
      <c r="V146" s="39"/>
      <c r="W146" s="39"/>
      <c r="X146" s="39"/>
      <c r="Y146" s="39"/>
      <c r="Z146" s="39"/>
      <c r="AA146" s="39"/>
      <c r="AB146" s="39"/>
      <c r="AC146" s="39"/>
      <c r="AD146" s="39"/>
      <c r="AE146" s="39"/>
      <c r="AR146" s="239" t="s">
        <v>239</v>
      </c>
      <c r="AT146" s="239" t="s">
        <v>244</v>
      </c>
      <c r="AU146" s="239" t="s">
        <v>84</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201</v>
      </c>
      <c r="BM146" s="239" t="s">
        <v>508</v>
      </c>
    </row>
    <row r="147" s="2" customFormat="1" ht="66.75" customHeight="1">
      <c r="A147" s="39"/>
      <c r="B147" s="40"/>
      <c r="C147" s="285" t="s">
        <v>75</v>
      </c>
      <c r="D147" s="285" t="s">
        <v>244</v>
      </c>
      <c r="E147" s="286" t="s">
        <v>1097</v>
      </c>
      <c r="F147" s="287" t="s">
        <v>1098</v>
      </c>
      <c r="G147" s="288" t="s">
        <v>295</v>
      </c>
      <c r="H147" s="289">
        <v>1</v>
      </c>
      <c r="I147" s="290"/>
      <c r="J147" s="291">
        <f>ROUND(I147*H147,2)</f>
        <v>0</v>
      </c>
      <c r="K147" s="287" t="s">
        <v>1</v>
      </c>
      <c r="L147" s="292"/>
      <c r="M147" s="293" t="s">
        <v>1</v>
      </c>
      <c r="N147" s="294" t="s">
        <v>40</v>
      </c>
      <c r="O147" s="92"/>
      <c r="P147" s="237">
        <f>O147*H147</f>
        <v>0</v>
      </c>
      <c r="Q147" s="237">
        <v>0</v>
      </c>
      <c r="R147" s="237">
        <f>Q147*H147</f>
        <v>0</v>
      </c>
      <c r="S147" s="237">
        <v>0</v>
      </c>
      <c r="T147" s="238">
        <f>S147*H147</f>
        <v>0</v>
      </c>
      <c r="U147" s="39"/>
      <c r="V147" s="39"/>
      <c r="W147" s="39"/>
      <c r="X147" s="39"/>
      <c r="Y147" s="39"/>
      <c r="Z147" s="39"/>
      <c r="AA147" s="39"/>
      <c r="AB147" s="39"/>
      <c r="AC147" s="39"/>
      <c r="AD147" s="39"/>
      <c r="AE147" s="39"/>
      <c r="AR147" s="239" t="s">
        <v>239</v>
      </c>
      <c r="AT147" s="239" t="s">
        <v>244</v>
      </c>
      <c r="AU147" s="239" t="s">
        <v>84</v>
      </c>
      <c r="AY147" s="18" t="s">
        <v>194</v>
      </c>
      <c r="BE147" s="240">
        <f>IF(N147="základní",J147,0)</f>
        <v>0</v>
      </c>
      <c r="BF147" s="240">
        <f>IF(N147="snížená",J147,0)</f>
        <v>0</v>
      </c>
      <c r="BG147" s="240">
        <f>IF(N147="zákl. přenesená",J147,0)</f>
        <v>0</v>
      </c>
      <c r="BH147" s="240">
        <f>IF(N147="sníž. přenesená",J147,0)</f>
        <v>0</v>
      </c>
      <c r="BI147" s="240">
        <f>IF(N147="nulová",J147,0)</f>
        <v>0</v>
      </c>
      <c r="BJ147" s="18" t="s">
        <v>82</v>
      </c>
      <c r="BK147" s="240">
        <f>ROUND(I147*H147,2)</f>
        <v>0</v>
      </c>
      <c r="BL147" s="18" t="s">
        <v>201</v>
      </c>
      <c r="BM147" s="239" t="s">
        <v>519</v>
      </c>
    </row>
    <row r="148" s="2" customFormat="1" ht="66.75" customHeight="1">
      <c r="A148" s="39"/>
      <c r="B148" s="40"/>
      <c r="C148" s="285" t="s">
        <v>75</v>
      </c>
      <c r="D148" s="285" t="s">
        <v>244</v>
      </c>
      <c r="E148" s="286" t="s">
        <v>1099</v>
      </c>
      <c r="F148" s="287" t="s">
        <v>1100</v>
      </c>
      <c r="G148" s="288" t="s">
        <v>295</v>
      </c>
      <c r="H148" s="289">
        <v>3</v>
      </c>
      <c r="I148" s="290"/>
      <c r="J148" s="291">
        <f>ROUND(I148*H148,2)</f>
        <v>0</v>
      </c>
      <c r="K148" s="287" t="s">
        <v>1</v>
      </c>
      <c r="L148" s="292"/>
      <c r="M148" s="293" t="s">
        <v>1</v>
      </c>
      <c r="N148" s="294" t="s">
        <v>40</v>
      </c>
      <c r="O148" s="92"/>
      <c r="P148" s="237">
        <f>O148*H148</f>
        <v>0</v>
      </c>
      <c r="Q148" s="237">
        <v>0</v>
      </c>
      <c r="R148" s="237">
        <f>Q148*H148</f>
        <v>0</v>
      </c>
      <c r="S148" s="237">
        <v>0</v>
      </c>
      <c r="T148" s="238">
        <f>S148*H148</f>
        <v>0</v>
      </c>
      <c r="U148" s="39"/>
      <c r="V148" s="39"/>
      <c r="W148" s="39"/>
      <c r="X148" s="39"/>
      <c r="Y148" s="39"/>
      <c r="Z148" s="39"/>
      <c r="AA148" s="39"/>
      <c r="AB148" s="39"/>
      <c r="AC148" s="39"/>
      <c r="AD148" s="39"/>
      <c r="AE148" s="39"/>
      <c r="AR148" s="239" t="s">
        <v>239</v>
      </c>
      <c r="AT148" s="239" t="s">
        <v>244</v>
      </c>
      <c r="AU148" s="239" t="s">
        <v>84</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201</v>
      </c>
      <c r="BM148" s="239" t="s">
        <v>529</v>
      </c>
    </row>
    <row r="149" s="2" customFormat="1" ht="66.75" customHeight="1">
      <c r="A149" s="39"/>
      <c r="B149" s="40"/>
      <c r="C149" s="285" t="s">
        <v>75</v>
      </c>
      <c r="D149" s="285" t="s">
        <v>244</v>
      </c>
      <c r="E149" s="286" t="s">
        <v>1101</v>
      </c>
      <c r="F149" s="287" t="s">
        <v>1102</v>
      </c>
      <c r="G149" s="288" t="s">
        <v>295</v>
      </c>
      <c r="H149" s="289">
        <v>1</v>
      </c>
      <c r="I149" s="290"/>
      <c r="J149" s="291">
        <f>ROUND(I149*H149,2)</f>
        <v>0</v>
      </c>
      <c r="K149" s="287" t="s">
        <v>1</v>
      </c>
      <c r="L149" s="292"/>
      <c r="M149" s="293" t="s">
        <v>1</v>
      </c>
      <c r="N149" s="294" t="s">
        <v>40</v>
      </c>
      <c r="O149" s="92"/>
      <c r="P149" s="237">
        <f>O149*H149</f>
        <v>0</v>
      </c>
      <c r="Q149" s="237">
        <v>0</v>
      </c>
      <c r="R149" s="237">
        <f>Q149*H149</f>
        <v>0</v>
      </c>
      <c r="S149" s="237">
        <v>0</v>
      </c>
      <c r="T149" s="238">
        <f>S149*H149</f>
        <v>0</v>
      </c>
      <c r="U149" s="39"/>
      <c r="V149" s="39"/>
      <c r="W149" s="39"/>
      <c r="X149" s="39"/>
      <c r="Y149" s="39"/>
      <c r="Z149" s="39"/>
      <c r="AA149" s="39"/>
      <c r="AB149" s="39"/>
      <c r="AC149" s="39"/>
      <c r="AD149" s="39"/>
      <c r="AE149" s="39"/>
      <c r="AR149" s="239" t="s">
        <v>239</v>
      </c>
      <c r="AT149" s="239" t="s">
        <v>244</v>
      </c>
      <c r="AU149" s="239" t="s">
        <v>84</v>
      </c>
      <c r="AY149" s="18" t="s">
        <v>194</v>
      </c>
      <c r="BE149" s="240">
        <f>IF(N149="základní",J149,0)</f>
        <v>0</v>
      </c>
      <c r="BF149" s="240">
        <f>IF(N149="snížená",J149,0)</f>
        <v>0</v>
      </c>
      <c r="BG149" s="240">
        <f>IF(N149="zákl. přenesená",J149,0)</f>
        <v>0</v>
      </c>
      <c r="BH149" s="240">
        <f>IF(N149="sníž. přenesená",J149,0)</f>
        <v>0</v>
      </c>
      <c r="BI149" s="240">
        <f>IF(N149="nulová",J149,0)</f>
        <v>0</v>
      </c>
      <c r="BJ149" s="18" t="s">
        <v>82</v>
      </c>
      <c r="BK149" s="240">
        <f>ROUND(I149*H149,2)</f>
        <v>0</v>
      </c>
      <c r="BL149" s="18" t="s">
        <v>201</v>
      </c>
      <c r="BM149" s="239" t="s">
        <v>542</v>
      </c>
    </row>
    <row r="150" s="2" customFormat="1" ht="66.75" customHeight="1">
      <c r="A150" s="39"/>
      <c r="B150" s="40"/>
      <c r="C150" s="285" t="s">
        <v>75</v>
      </c>
      <c r="D150" s="285" t="s">
        <v>244</v>
      </c>
      <c r="E150" s="286" t="s">
        <v>1103</v>
      </c>
      <c r="F150" s="287" t="s">
        <v>1104</v>
      </c>
      <c r="G150" s="288" t="s">
        <v>295</v>
      </c>
      <c r="H150" s="289">
        <v>1</v>
      </c>
      <c r="I150" s="290"/>
      <c r="J150" s="291">
        <f>ROUND(I150*H150,2)</f>
        <v>0</v>
      </c>
      <c r="K150" s="287" t="s">
        <v>1</v>
      </c>
      <c r="L150" s="292"/>
      <c r="M150" s="293" t="s">
        <v>1</v>
      </c>
      <c r="N150" s="294"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239</v>
      </c>
      <c r="AT150" s="239" t="s">
        <v>244</v>
      </c>
      <c r="AU150" s="239" t="s">
        <v>84</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553</v>
      </c>
    </row>
    <row r="151" s="2" customFormat="1" ht="24.15" customHeight="1">
      <c r="A151" s="39"/>
      <c r="B151" s="40"/>
      <c r="C151" s="285" t="s">
        <v>75</v>
      </c>
      <c r="D151" s="285" t="s">
        <v>244</v>
      </c>
      <c r="E151" s="286" t="s">
        <v>1105</v>
      </c>
      <c r="F151" s="287" t="s">
        <v>1106</v>
      </c>
      <c r="G151" s="288" t="s">
        <v>1107</v>
      </c>
      <c r="H151" s="289">
        <v>1</v>
      </c>
      <c r="I151" s="290"/>
      <c r="J151" s="291">
        <f>ROUND(I151*H151,2)</f>
        <v>0</v>
      </c>
      <c r="K151" s="287" t="s">
        <v>1</v>
      </c>
      <c r="L151" s="292"/>
      <c r="M151" s="293" t="s">
        <v>1</v>
      </c>
      <c r="N151" s="294" t="s">
        <v>40</v>
      </c>
      <c r="O151" s="92"/>
      <c r="P151" s="237">
        <f>O151*H151</f>
        <v>0</v>
      </c>
      <c r="Q151" s="237">
        <v>0</v>
      </c>
      <c r="R151" s="237">
        <f>Q151*H151</f>
        <v>0</v>
      </c>
      <c r="S151" s="237">
        <v>0</v>
      </c>
      <c r="T151" s="238">
        <f>S151*H151</f>
        <v>0</v>
      </c>
      <c r="U151" s="39"/>
      <c r="V151" s="39"/>
      <c r="W151" s="39"/>
      <c r="X151" s="39"/>
      <c r="Y151" s="39"/>
      <c r="Z151" s="39"/>
      <c r="AA151" s="39"/>
      <c r="AB151" s="39"/>
      <c r="AC151" s="39"/>
      <c r="AD151" s="39"/>
      <c r="AE151" s="39"/>
      <c r="AR151" s="239" t="s">
        <v>239</v>
      </c>
      <c r="AT151" s="239" t="s">
        <v>244</v>
      </c>
      <c r="AU151" s="239" t="s">
        <v>84</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201</v>
      </c>
      <c r="BM151" s="239" t="s">
        <v>568</v>
      </c>
    </row>
    <row r="152" s="2" customFormat="1" ht="24.15" customHeight="1">
      <c r="A152" s="39"/>
      <c r="B152" s="40"/>
      <c r="C152" s="285" t="s">
        <v>75</v>
      </c>
      <c r="D152" s="285" t="s">
        <v>244</v>
      </c>
      <c r="E152" s="286" t="s">
        <v>1108</v>
      </c>
      <c r="F152" s="287" t="s">
        <v>1109</v>
      </c>
      <c r="G152" s="288" t="s">
        <v>252</v>
      </c>
      <c r="H152" s="289">
        <v>246</v>
      </c>
      <c r="I152" s="290"/>
      <c r="J152" s="291">
        <f>ROUND(I152*H152,2)</f>
        <v>0</v>
      </c>
      <c r="K152" s="287" t="s">
        <v>1</v>
      </c>
      <c r="L152" s="292"/>
      <c r="M152" s="293" t="s">
        <v>1</v>
      </c>
      <c r="N152" s="294" t="s">
        <v>40</v>
      </c>
      <c r="O152" s="92"/>
      <c r="P152" s="237">
        <f>O152*H152</f>
        <v>0</v>
      </c>
      <c r="Q152" s="237">
        <v>0</v>
      </c>
      <c r="R152" s="237">
        <f>Q152*H152</f>
        <v>0</v>
      </c>
      <c r="S152" s="237">
        <v>0</v>
      </c>
      <c r="T152" s="238">
        <f>S152*H152</f>
        <v>0</v>
      </c>
      <c r="U152" s="39"/>
      <c r="V152" s="39"/>
      <c r="W152" s="39"/>
      <c r="X152" s="39"/>
      <c r="Y152" s="39"/>
      <c r="Z152" s="39"/>
      <c r="AA152" s="39"/>
      <c r="AB152" s="39"/>
      <c r="AC152" s="39"/>
      <c r="AD152" s="39"/>
      <c r="AE152" s="39"/>
      <c r="AR152" s="239" t="s">
        <v>239</v>
      </c>
      <c r="AT152" s="239" t="s">
        <v>244</v>
      </c>
      <c r="AU152" s="239" t="s">
        <v>84</v>
      </c>
      <c r="AY152" s="18" t="s">
        <v>194</v>
      </c>
      <c r="BE152" s="240">
        <f>IF(N152="základní",J152,0)</f>
        <v>0</v>
      </c>
      <c r="BF152" s="240">
        <f>IF(N152="snížená",J152,0)</f>
        <v>0</v>
      </c>
      <c r="BG152" s="240">
        <f>IF(N152="zákl. přenesená",J152,0)</f>
        <v>0</v>
      </c>
      <c r="BH152" s="240">
        <f>IF(N152="sníž. přenesená",J152,0)</f>
        <v>0</v>
      </c>
      <c r="BI152" s="240">
        <f>IF(N152="nulová",J152,0)</f>
        <v>0</v>
      </c>
      <c r="BJ152" s="18" t="s">
        <v>82</v>
      </c>
      <c r="BK152" s="240">
        <f>ROUND(I152*H152,2)</f>
        <v>0</v>
      </c>
      <c r="BL152" s="18" t="s">
        <v>201</v>
      </c>
      <c r="BM152" s="239" t="s">
        <v>619</v>
      </c>
    </row>
    <row r="153" s="2" customFormat="1" ht="24.15" customHeight="1">
      <c r="A153" s="39"/>
      <c r="B153" s="40"/>
      <c r="C153" s="285" t="s">
        <v>75</v>
      </c>
      <c r="D153" s="285" t="s">
        <v>244</v>
      </c>
      <c r="E153" s="286" t="s">
        <v>1110</v>
      </c>
      <c r="F153" s="287" t="s">
        <v>1111</v>
      </c>
      <c r="G153" s="288" t="s">
        <v>252</v>
      </c>
      <c r="H153" s="289">
        <v>311</v>
      </c>
      <c r="I153" s="290"/>
      <c r="J153" s="291">
        <f>ROUND(I153*H153,2)</f>
        <v>0</v>
      </c>
      <c r="K153" s="287" t="s">
        <v>1</v>
      </c>
      <c r="L153" s="292"/>
      <c r="M153" s="293" t="s">
        <v>1</v>
      </c>
      <c r="N153" s="294" t="s">
        <v>40</v>
      </c>
      <c r="O153" s="92"/>
      <c r="P153" s="237">
        <f>O153*H153</f>
        <v>0</v>
      </c>
      <c r="Q153" s="237">
        <v>0</v>
      </c>
      <c r="R153" s="237">
        <f>Q153*H153</f>
        <v>0</v>
      </c>
      <c r="S153" s="237">
        <v>0</v>
      </c>
      <c r="T153" s="238">
        <f>S153*H153</f>
        <v>0</v>
      </c>
      <c r="U153" s="39"/>
      <c r="V153" s="39"/>
      <c r="W153" s="39"/>
      <c r="X153" s="39"/>
      <c r="Y153" s="39"/>
      <c r="Z153" s="39"/>
      <c r="AA153" s="39"/>
      <c r="AB153" s="39"/>
      <c r="AC153" s="39"/>
      <c r="AD153" s="39"/>
      <c r="AE153" s="39"/>
      <c r="AR153" s="239" t="s">
        <v>239</v>
      </c>
      <c r="AT153" s="239" t="s">
        <v>244</v>
      </c>
      <c r="AU153" s="239" t="s">
        <v>84</v>
      </c>
      <c r="AY153" s="18" t="s">
        <v>194</v>
      </c>
      <c r="BE153" s="240">
        <f>IF(N153="základní",J153,0)</f>
        <v>0</v>
      </c>
      <c r="BF153" s="240">
        <f>IF(N153="snížená",J153,0)</f>
        <v>0</v>
      </c>
      <c r="BG153" s="240">
        <f>IF(N153="zákl. přenesená",J153,0)</f>
        <v>0</v>
      </c>
      <c r="BH153" s="240">
        <f>IF(N153="sníž. přenesená",J153,0)</f>
        <v>0</v>
      </c>
      <c r="BI153" s="240">
        <f>IF(N153="nulová",J153,0)</f>
        <v>0</v>
      </c>
      <c r="BJ153" s="18" t="s">
        <v>82</v>
      </c>
      <c r="BK153" s="240">
        <f>ROUND(I153*H153,2)</f>
        <v>0</v>
      </c>
      <c r="BL153" s="18" t="s">
        <v>201</v>
      </c>
      <c r="BM153" s="239" t="s">
        <v>627</v>
      </c>
    </row>
    <row r="154" s="2" customFormat="1" ht="24.15" customHeight="1">
      <c r="A154" s="39"/>
      <c r="B154" s="40"/>
      <c r="C154" s="285" t="s">
        <v>75</v>
      </c>
      <c r="D154" s="285" t="s">
        <v>244</v>
      </c>
      <c r="E154" s="286" t="s">
        <v>1112</v>
      </c>
      <c r="F154" s="287" t="s">
        <v>1113</v>
      </c>
      <c r="G154" s="288" t="s">
        <v>301</v>
      </c>
      <c r="H154" s="289">
        <v>12</v>
      </c>
      <c r="I154" s="290"/>
      <c r="J154" s="291">
        <f>ROUND(I154*H154,2)</f>
        <v>0</v>
      </c>
      <c r="K154" s="287" t="s">
        <v>1</v>
      </c>
      <c r="L154" s="292"/>
      <c r="M154" s="293" t="s">
        <v>1</v>
      </c>
      <c r="N154" s="294" t="s">
        <v>40</v>
      </c>
      <c r="O154" s="92"/>
      <c r="P154" s="237">
        <f>O154*H154</f>
        <v>0</v>
      </c>
      <c r="Q154" s="237">
        <v>0</v>
      </c>
      <c r="R154" s="237">
        <f>Q154*H154</f>
        <v>0</v>
      </c>
      <c r="S154" s="237">
        <v>0</v>
      </c>
      <c r="T154" s="238">
        <f>S154*H154</f>
        <v>0</v>
      </c>
      <c r="U154" s="39"/>
      <c r="V154" s="39"/>
      <c r="W154" s="39"/>
      <c r="X154" s="39"/>
      <c r="Y154" s="39"/>
      <c r="Z154" s="39"/>
      <c r="AA154" s="39"/>
      <c r="AB154" s="39"/>
      <c r="AC154" s="39"/>
      <c r="AD154" s="39"/>
      <c r="AE154" s="39"/>
      <c r="AR154" s="239" t="s">
        <v>239</v>
      </c>
      <c r="AT154" s="239" t="s">
        <v>244</v>
      </c>
      <c r="AU154" s="239" t="s">
        <v>84</v>
      </c>
      <c r="AY154" s="18" t="s">
        <v>194</v>
      </c>
      <c r="BE154" s="240">
        <f>IF(N154="základní",J154,0)</f>
        <v>0</v>
      </c>
      <c r="BF154" s="240">
        <f>IF(N154="snížená",J154,0)</f>
        <v>0</v>
      </c>
      <c r="BG154" s="240">
        <f>IF(N154="zákl. přenesená",J154,0)</f>
        <v>0</v>
      </c>
      <c r="BH154" s="240">
        <f>IF(N154="sníž. přenesená",J154,0)</f>
        <v>0</v>
      </c>
      <c r="BI154" s="240">
        <f>IF(N154="nulová",J154,0)</f>
        <v>0</v>
      </c>
      <c r="BJ154" s="18" t="s">
        <v>82</v>
      </c>
      <c r="BK154" s="240">
        <f>ROUND(I154*H154,2)</f>
        <v>0</v>
      </c>
      <c r="BL154" s="18" t="s">
        <v>201</v>
      </c>
      <c r="BM154" s="239" t="s">
        <v>638</v>
      </c>
    </row>
    <row r="155" s="2" customFormat="1" ht="24.15" customHeight="1">
      <c r="A155" s="39"/>
      <c r="B155" s="40"/>
      <c r="C155" s="285" t="s">
        <v>75</v>
      </c>
      <c r="D155" s="285" t="s">
        <v>244</v>
      </c>
      <c r="E155" s="286" t="s">
        <v>1114</v>
      </c>
      <c r="F155" s="287" t="s">
        <v>1115</v>
      </c>
      <c r="G155" s="288" t="s">
        <v>301</v>
      </c>
      <c r="H155" s="289">
        <v>5</v>
      </c>
      <c r="I155" s="290"/>
      <c r="J155" s="291">
        <f>ROUND(I155*H155,2)</f>
        <v>0</v>
      </c>
      <c r="K155" s="287" t="s">
        <v>1</v>
      </c>
      <c r="L155" s="292"/>
      <c r="M155" s="293" t="s">
        <v>1</v>
      </c>
      <c r="N155" s="294" t="s">
        <v>40</v>
      </c>
      <c r="O155" s="92"/>
      <c r="P155" s="237">
        <f>O155*H155</f>
        <v>0</v>
      </c>
      <c r="Q155" s="237">
        <v>0</v>
      </c>
      <c r="R155" s="237">
        <f>Q155*H155</f>
        <v>0</v>
      </c>
      <c r="S155" s="237">
        <v>0</v>
      </c>
      <c r="T155" s="238">
        <f>S155*H155</f>
        <v>0</v>
      </c>
      <c r="U155" s="39"/>
      <c r="V155" s="39"/>
      <c r="W155" s="39"/>
      <c r="X155" s="39"/>
      <c r="Y155" s="39"/>
      <c r="Z155" s="39"/>
      <c r="AA155" s="39"/>
      <c r="AB155" s="39"/>
      <c r="AC155" s="39"/>
      <c r="AD155" s="39"/>
      <c r="AE155" s="39"/>
      <c r="AR155" s="239" t="s">
        <v>239</v>
      </c>
      <c r="AT155" s="239" t="s">
        <v>244</v>
      </c>
      <c r="AU155" s="239" t="s">
        <v>84</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653</v>
      </c>
    </row>
    <row r="156" s="2" customFormat="1" ht="24.15" customHeight="1">
      <c r="A156" s="39"/>
      <c r="B156" s="40"/>
      <c r="C156" s="285" t="s">
        <v>75</v>
      </c>
      <c r="D156" s="285" t="s">
        <v>244</v>
      </c>
      <c r="E156" s="286" t="s">
        <v>1116</v>
      </c>
      <c r="F156" s="287" t="s">
        <v>1117</v>
      </c>
      <c r="G156" s="288" t="s">
        <v>301</v>
      </c>
      <c r="H156" s="289">
        <v>30</v>
      </c>
      <c r="I156" s="290"/>
      <c r="J156" s="291">
        <f>ROUND(I156*H156,2)</f>
        <v>0</v>
      </c>
      <c r="K156" s="287" t="s">
        <v>1</v>
      </c>
      <c r="L156" s="292"/>
      <c r="M156" s="293" t="s">
        <v>1</v>
      </c>
      <c r="N156" s="294" t="s">
        <v>40</v>
      </c>
      <c r="O156" s="92"/>
      <c r="P156" s="237">
        <f>O156*H156</f>
        <v>0</v>
      </c>
      <c r="Q156" s="237">
        <v>0</v>
      </c>
      <c r="R156" s="237">
        <f>Q156*H156</f>
        <v>0</v>
      </c>
      <c r="S156" s="237">
        <v>0</v>
      </c>
      <c r="T156" s="238">
        <f>S156*H156</f>
        <v>0</v>
      </c>
      <c r="U156" s="39"/>
      <c r="V156" s="39"/>
      <c r="W156" s="39"/>
      <c r="X156" s="39"/>
      <c r="Y156" s="39"/>
      <c r="Z156" s="39"/>
      <c r="AA156" s="39"/>
      <c r="AB156" s="39"/>
      <c r="AC156" s="39"/>
      <c r="AD156" s="39"/>
      <c r="AE156" s="39"/>
      <c r="AR156" s="239" t="s">
        <v>239</v>
      </c>
      <c r="AT156" s="239" t="s">
        <v>244</v>
      </c>
      <c r="AU156" s="239" t="s">
        <v>84</v>
      </c>
      <c r="AY156" s="18" t="s">
        <v>194</v>
      </c>
      <c r="BE156" s="240">
        <f>IF(N156="základní",J156,0)</f>
        <v>0</v>
      </c>
      <c r="BF156" s="240">
        <f>IF(N156="snížená",J156,0)</f>
        <v>0</v>
      </c>
      <c r="BG156" s="240">
        <f>IF(N156="zákl. přenesená",J156,0)</f>
        <v>0</v>
      </c>
      <c r="BH156" s="240">
        <f>IF(N156="sníž. přenesená",J156,0)</f>
        <v>0</v>
      </c>
      <c r="BI156" s="240">
        <f>IF(N156="nulová",J156,0)</f>
        <v>0</v>
      </c>
      <c r="BJ156" s="18" t="s">
        <v>82</v>
      </c>
      <c r="BK156" s="240">
        <f>ROUND(I156*H156,2)</f>
        <v>0</v>
      </c>
      <c r="BL156" s="18" t="s">
        <v>201</v>
      </c>
      <c r="BM156" s="239" t="s">
        <v>679</v>
      </c>
    </row>
    <row r="157" s="2" customFormat="1" ht="24.15" customHeight="1">
      <c r="A157" s="39"/>
      <c r="B157" s="40"/>
      <c r="C157" s="285" t="s">
        <v>75</v>
      </c>
      <c r="D157" s="285" t="s">
        <v>244</v>
      </c>
      <c r="E157" s="286" t="s">
        <v>1118</v>
      </c>
      <c r="F157" s="287" t="s">
        <v>1119</v>
      </c>
      <c r="G157" s="288" t="s">
        <v>301</v>
      </c>
      <c r="H157" s="289">
        <v>7</v>
      </c>
      <c r="I157" s="290"/>
      <c r="J157" s="291">
        <f>ROUND(I157*H157,2)</f>
        <v>0</v>
      </c>
      <c r="K157" s="287" t="s">
        <v>1</v>
      </c>
      <c r="L157" s="292"/>
      <c r="M157" s="293" t="s">
        <v>1</v>
      </c>
      <c r="N157" s="294" t="s">
        <v>40</v>
      </c>
      <c r="O157" s="92"/>
      <c r="P157" s="237">
        <f>O157*H157</f>
        <v>0</v>
      </c>
      <c r="Q157" s="237">
        <v>0</v>
      </c>
      <c r="R157" s="237">
        <f>Q157*H157</f>
        <v>0</v>
      </c>
      <c r="S157" s="237">
        <v>0</v>
      </c>
      <c r="T157" s="238">
        <f>S157*H157</f>
        <v>0</v>
      </c>
      <c r="U157" s="39"/>
      <c r="V157" s="39"/>
      <c r="W157" s="39"/>
      <c r="X157" s="39"/>
      <c r="Y157" s="39"/>
      <c r="Z157" s="39"/>
      <c r="AA157" s="39"/>
      <c r="AB157" s="39"/>
      <c r="AC157" s="39"/>
      <c r="AD157" s="39"/>
      <c r="AE157" s="39"/>
      <c r="AR157" s="239" t="s">
        <v>239</v>
      </c>
      <c r="AT157" s="239" t="s">
        <v>244</v>
      </c>
      <c r="AU157" s="239" t="s">
        <v>84</v>
      </c>
      <c r="AY157" s="18" t="s">
        <v>194</v>
      </c>
      <c r="BE157" s="240">
        <f>IF(N157="základní",J157,0)</f>
        <v>0</v>
      </c>
      <c r="BF157" s="240">
        <f>IF(N157="snížená",J157,0)</f>
        <v>0</v>
      </c>
      <c r="BG157" s="240">
        <f>IF(N157="zákl. přenesená",J157,0)</f>
        <v>0</v>
      </c>
      <c r="BH157" s="240">
        <f>IF(N157="sníž. přenesená",J157,0)</f>
        <v>0</v>
      </c>
      <c r="BI157" s="240">
        <f>IF(N157="nulová",J157,0)</f>
        <v>0</v>
      </c>
      <c r="BJ157" s="18" t="s">
        <v>82</v>
      </c>
      <c r="BK157" s="240">
        <f>ROUND(I157*H157,2)</f>
        <v>0</v>
      </c>
      <c r="BL157" s="18" t="s">
        <v>201</v>
      </c>
      <c r="BM157" s="239" t="s">
        <v>688</v>
      </c>
    </row>
    <row r="158" s="2" customFormat="1" ht="24.15" customHeight="1">
      <c r="A158" s="39"/>
      <c r="B158" s="40"/>
      <c r="C158" s="285" t="s">
        <v>75</v>
      </c>
      <c r="D158" s="285" t="s">
        <v>244</v>
      </c>
      <c r="E158" s="286" t="s">
        <v>1120</v>
      </c>
      <c r="F158" s="287" t="s">
        <v>1121</v>
      </c>
      <c r="G158" s="288" t="s">
        <v>301</v>
      </c>
      <c r="H158" s="289">
        <v>2</v>
      </c>
      <c r="I158" s="290"/>
      <c r="J158" s="291">
        <f>ROUND(I158*H158,2)</f>
        <v>0</v>
      </c>
      <c r="K158" s="287" t="s">
        <v>1</v>
      </c>
      <c r="L158" s="292"/>
      <c r="M158" s="293" t="s">
        <v>1</v>
      </c>
      <c r="N158" s="294"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239</v>
      </c>
      <c r="AT158" s="239" t="s">
        <v>244</v>
      </c>
      <c r="AU158" s="239" t="s">
        <v>84</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201</v>
      </c>
      <c r="BM158" s="239" t="s">
        <v>702</v>
      </c>
    </row>
    <row r="159" s="2" customFormat="1" ht="24.15" customHeight="1">
      <c r="A159" s="39"/>
      <c r="B159" s="40"/>
      <c r="C159" s="285" t="s">
        <v>75</v>
      </c>
      <c r="D159" s="285" t="s">
        <v>244</v>
      </c>
      <c r="E159" s="286" t="s">
        <v>1122</v>
      </c>
      <c r="F159" s="287" t="s">
        <v>1123</v>
      </c>
      <c r="G159" s="288" t="s">
        <v>301</v>
      </c>
      <c r="H159" s="289">
        <v>5</v>
      </c>
      <c r="I159" s="290"/>
      <c r="J159" s="291">
        <f>ROUND(I159*H159,2)</f>
        <v>0</v>
      </c>
      <c r="K159" s="287" t="s">
        <v>1</v>
      </c>
      <c r="L159" s="292"/>
      <c r="M159" s="293" t="s">
        <v>1</v>
      </c>
      <c r="N159" s="294" t="s">
        <v>40</v>
      </c>
      <c r="O159" s="92"/>
      <c r="P159" s="237">
        <f>O159*H159</f>
        <v>0</v>
      </c>
      <c r="Q159" s="237">
        <v>0</v>
      </c>
      <c r="R159" s="237">
        <f>Q159*H159</f>
        <v>0</v>
      </c>
      <c r="S159" s="237">
        <v>0</v>
      </c>
      <c r="T159" s="238">
        <f>S159*H159</f>
        <v>0</v>
      </c>
      <c r="U159" s="39"/>
      <c r="V159" s="39"/>
      <c r="W159" s="39"/>
      <c r="X159" s="39"/>
      <c r="Y159" s="39"/>
      <c r="Z159" s="39"/>
      <c r="AA159" s="39"/>
      <c r="AB159" s="39"/>
      <c r="AC159" s="39"/>
      <c r="AD159" s="39"/>
      <c r="AE159" s="39"/>
      <c r="AR159" s="239" t="s">
        <v>239</v>
      </c>
      <c r="AT159" s="239" t="s">
        <v>244</v>
      </c>
      <c r="AU159" s="239" t="s">
        <v>84</v>
      </c>
      <c r="AY159" s="18" t="s">
        <v>194</v>
      </c>
      <c r="BE159" s="240">
        <f>IF(N159="základní",J159,0)</f>
        <v>0</v>
      </c>
      <c r="BF159" s="240">
        <f>IF(N159="snížená",J159,0)</f>
        <v>0</v>
      </c>
      <c r="BG159" s="240">
        <f>IF(N159="zákl. přenesená",J159,0)</f>
        <v>0</v>
      </c>
      <c r="BH159" s="240">
        <f>IF(N159="sníž. přenesená",J159,0)</f>
        <v>0</v>
      </c>
      <c r="BI159" s="240">
        <f>IF(N159="nulová",J159,0)</f>
        <v>0</v>
      </c>
      <c r="BJ159" s="18" t="s">
        <v>82</v>
      </c>
      <c r="BK159" s="240">
        <f>ROUND(I159*H159,2)</f>
        <v>0</v>
      </c>
      <c r="BL159" s="18" t="s">
        <v>201</v>
      </c>
      <c r="BM159" s="239" t="s">
        <v>713</v>
      </c>
    </row>
    <row r="160" s="2" customFormat="1" ht="24.15" customHeight="1">
      <c r="A160" s="39"/>
      <c r="B160" s="40"/>
      <c r="C160" s="285" t="s">
        <v>75</v>
      </c>
      <c r="D160" s="285" t="s">
        <v>244</v>
      </c>
      <c r="E160" s="286" t="s">
        <v>1124</v>
      </c>
      <c r="F160" s="287" t="s">
        <v>1125</v>
      </c>
      <c r="G160" s="288" t="s">
        <v>301</v>
      </c>
      <c r="H160" s="289">
        <v>6</v>
      </c>
      <c r="I160" s="290"/>
      <c r="J160" s="291">
        <f>ROUND(I160*H160,2)</f>
        <v>0</v>
      </c>
      <c r="K160" s="287" t="s">
        <v>1</v>
      </c>
      <c r="L160" s="292"/>
      <c r="M160" s="293" t="s">
        <v>1</v>
      </c>
      <c r="N160" s="294" t="s">
        <v>40</v>
      </c>
      <c r="O160" s="92"/>
      <c r="P160" s="237">
        <f>O160*H160</f>
        <v>0</v>
      </c>
      <c r="Q160" s="237">
        <v>0</v>
      </c>
      <c r="R160" s="237">
        <f>Q160*H160</f>
        <v>0</v>
      </c>
      <c r="S160" s="237">
        <v>0</v>
      </c>
      <c r="T160" s="238">
        <f>S160*H160</f>
        <v>0</v>
      </c>
      <c r="U160" s="39"/>
      <c r="V160" s="39"/>
      <c r="W160" s="39"/>
      <c r="X160" s="39"/>
      <c r="Y160" s="39"/>
      <c r="Z160" s="39"/>
      <c r="AA160" s="39"/>
      <c r="AB160" s="39"/>
      <c r="AC160" s="39"/>
      <c r="AD160" s="39"/>
      <c r="AE160" s="39"/>
      <c r="AR160" s="239" t="s">
        <v>239</v>
      </c>
      <c r="AT160" s="239" t="s">
        <v>244</v>
      </c>
      <c r="AU160" s="239" t="s">
        <v>84</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201</v>
      </c>
      <c r="BM160" s="239" t="s">
        <v>723</v>
      </c>
    </row>
    <row r="161" s="2" customFormat="1" ht="16.5" customHeight="1">
      <c r="A161" s="39"/>
      <c r="B161" s="40"/>
      <c r="C161" s="285" t="s">
        <v>75</v>
      </c>
      <c r="D161" s="285" t="s">
        <v>244</v>
      </c>
      <c r="E161" s="286" t="s">
        <v>1126</v>
      </c>
      <c r="F161" s="287" t="s">
        <v>1127</v>
      </c>
      <c r="G161" s="288" t="s">
        <v>295</v>
      </c>
      <c r="H161" s="289">
        <v>4</v>
      </c>
      <c r="I161" s="290"/>
      <c r="J161" s="291">
        <f>ROUND(I161*H161,2)</f>
        <v>0</v>
      </c>
      <c r="K161" s="287" t="s">
        <v>1</v>
      </c>
      <c r="L161" s="292"/>
      <c r="M161" s="293" t="s">
        <v>1</v>
      </c>
      <c r="N161" s="294" t="s">
        <v>40</v>
      </c>
      <c r="O161" s="92"/>
      <c r="P161" s="237">
        <f>O161*H161</f>
        <v>0</v>
      </c>
      <c r="Q161" s="237">
        <v>0</v>
      </c>
      <c r="R161" s="237">
        <f>Q161*H161</f>
        <v>0</v>
      </c>
      <c r="S161" s="237">
        <v>0</v>
      </c>
      <c r="T161" s="238">
        <f>S161*H161</f>
        <v>0</v>
      </c>
      <c r="U161" s="39"/>
      <c r="V161" s="39"/>
      <c r="W161" s="39"/>
      <c r="X161" s="39"/>
      <c r="Y161" s="39"/>
      <c r="Z161" s="39"/>
      <c r="AA161" s="39"/>
      <c r="AB161" s="39"/>
      <c r="AC161" s="39"/>
      <c r="AD161" s="39"/>
      <c r="AE161" s="39"/>
      <c r="AR161" s="239" t="s">
        <v>239</v>
      </c>
      <c r="AT161" s="239" t="s">
        <v>244</v>
      </c>
      <c r="AU161" s="239" t="s">
        <v>84</v>
      </c>
      <c r="AY161" s="18" t="s">
        <v>194</v>
      </c>
      <c r="BE161" s="240">
        <f>IF(N161="základní",J161,0)</f>
        <v>0</v>
      </c>
      <c r="BF161" s="240">
        <f>IF(N161="snížená",J161,0)</f>
        <v>0</v>
      </c>
      <c r="BG161" s="240">
        <f>IF(N161="zákl. přenesená",J161,0)</f>
        <v>0</v>
      </c>
      <c r="BH161" s="240">
        <f>IF(N161="sníž. přenesená",J161,0)</f>
        <v>0</v>
      </c>
      <c r="BI161" s="240">
        <f>IF(N161="nulová",J161,0)</f>
        <v>0</v>
      </c>
      <c r="BJ161" s="18" t="s">
        <v>82</v>
      </c>
      <c r="BK161" s="240">
        <f>ROUND(I161*H161,2)</f>
        <v>0</v>
      </c>
      <c r="BL161" s="18" t="s">
        <v>201</v>
      </c>
      <c r="BM161" s="239" t="s">
        <v>753</v>
      </c>
    </row>
    <row r="162" s="2" customFormat="1" ht="16.5" customHeight="1">
      <c r="A162" s="39"/>
      <c r="B162" s="40"/>
      <c r="C162" s="285" t="s">
        <v>75</v>
      </c>
      <c r="D162" s="285" t="s">
        <v>244</v>
      </c>
      <c r="E162" s="286" t="s">
        <v>1128</v>
      </c>
      <c r="F162" s="287" t="s">
        <v>1129</v>
      </c>
      <c r="G162" s="288" t="s">
        <v>295</v>
      </c>
      <c r="H162" s="289">
        <v>2</v>
      </c>
      <c r="I162" s="290"/>
      <c r="J162" s="291">
        <f>ROUND(I162*H162,2)</f>
        <v>0</v>
      </c>
      <c r="K162" s="287" t="s">
        <v>1</v>
      </c>
      <c r="L162" s="292"/>
      <c r="M162" s="293" t="s">
        <v>1</v>
      </c>
      <c r="N162" s="294" t="s">
        <v>40</v>
      </c>
      <c r="O162" s="92"/>
      <c r="P162" s="237">
        <f>O162*H162</f>
        <v>0</v>
      </c>
      <c r="Q162" s="237">
        <v>0</v>
      </c>
      <c r="R162" s="237">
        <f>Q162*H162</f>
        <v>0</v>
      </c>
      <c r="S162" s="237">
        <v>0</v>
      </c>
      <c r="T162" s="238">
        <f>S162*H162</f>
        <v>0</v>
      </c>
      <c r="U162" s="39"/>
      <c r="V162" s="39"/>
      <c r="W162" s="39"/>
      <c r="X162" s="39"/>
      <c r="Y162" s="39"/>
      <c r="Z162" s="39"/>
      <c r="AA162" s="39"/>
      <c r="AB162" s="39"/>
      <c r="AC162" s="39"/>
      <c r="AD162" s="39"/>
      <c r="AE162" s="39"/>
      <c r="AR162" s="239" t="s">
        <v>239</v>
      </c>
      <c r="AT162" s="239" t="s">
        <v>244</v>
      </c>
      <c r="AU162" s="239" t="s">
        <v>84</v>
      </c>
      <c r="AY162" s="18" t="s">
        <v>194</v>
      </c>
      <c r="BE162" s="240">
        <f>IF(N162="základní",J162,0)</f>
        <v>0</v>
      </c>
      <c r="BF162" s="240">
        <f>IF(N162="snížená",J162,0)</f>
        <v>0</v>
      </c>
      <c r="BG162" s="240">
        <f>IF(N162="zákl. přenesená",J162,0)</f>
        <v>0</v>
      </c>
      <c r="BH162" s="240">
        <f>IF(N162="sníž. přenesená",J162,0)</f>
        <v>0</v>
      </c>
      <c r="BI162" s="240">
        <f>IF(N162="nulová",J162,0)</f>
        <v>0</v>
      </c>
      <c r="BJ162" s="18" t="s">
        <v>82</v>
      </c>
      <c r="BK162" s="240">
        <f>ROUND(I162*H162,2)</f>
        <v>0</v>
      </c>
      <c r="BL162" s="18" t="s">
        <v>201</v>
      </c>
      <c r="BM162" s="239" t="s">
        <v>763</v>
      </c>
    </row>
    <row r="163" s="2" customFormat="1" ht="16.5" customHeight="1">
      <c r="A163" s="39"/>
      <c r="B163" s="40"/>
      <c r="C163" s="285" t="s">
        <v>75</v>
      </c>
      <c r="D163" s="285" t="s">
        <v>244</v>
      </c>
      <c r="E163" s="286" t="s">
        <v>1130</v>
      </c>
      <c r="F163" s="287" t="s">
        <v>1131</v>
      </c>
      <c r="G163" s="288" t="s">
        <v>295</v>
      </c>
      <c r="H163" s="289">
        <v>1</v>
      </c>
      <c r="I163" s="290"/>
      <c r="J163" s="291">
        <f>ROUND(I163*H163,2)</f>
        <v>0</v>
      </c>
      <c r="K163" s="287" t="s">
        <v>1</v>
      </c>
      <c r="L163" s="292"/>
      <c r="M163" s="293" t="s">
        <v>1</v>
      </c>
      <c r="N163" s="294" t="s">
        <v>40</v>
      </c>
      <c r="O163" s="92"/>
      <c r="P163" s="237">
        <f>O163*H163</f>
        <v>0</v>
      </c>
      <c r="Q163" s="237">
        <v>0</v>
      </c>
      <c r="R163" s="237">
        <f>Q163*H163</f>
        <v>0</v>
      </c>
      <c r="S163" s="237">
        <v>0</v>
      </c>
      <c r="T163" s="238">
        <f>S163*H163</f>
        <v>0</v>
      </c>
      <c r="U163" s="39"/>
      <c r="V163" s="39"/>
      <c r="W163" s="39"/>
      <c r="X163" s="39"/>
      <c r="Y163" s="39"/>
      <c r="Z163" s="39"/>
      <c r="AA163" s="39"/>
      <c r="AB163" s="39"/>
      <c r="AC163" s="39"/>
      <c r="AD163" s="39"/>
      <c r="AE163" s="39"/>
      <c r="AR163" s="239" t="s">
        <v>239</v>
      </c>
      <c r="AT163" s="239" t="s">
        <v>244</v>
      </c>
      <c r="AU163" s="239" t="s">
        <v>84</v>
      </c>
      <c r="AY163" s="18" t="s">
        <v>194</v>
      </c>
      <c r="BE163" s="240">
        <f>IF(N163="základní",J163,0)</f>
        <v>0</v>
      </c>
      <c r="BF163" s="240">
        <f>IF(N163="snížená",J163,0)</f>
        <v>0</v>
      </c>
      <c r="BG163" s="240">
        <f>IF(N163="zákl. přenesená",J163,0)</f>
        <v>0</v>
      </c>
      <c r="BH163" s="240">
        <f>IF(N163="sníž. přenesená",J163,0)</f>
        <v>0</v>
      </c>
      <c r="BI163" s="240">
        <f>IF(N163="nulová",J163,0)</f>
        <v>0</v>
      </c>
      <c r="BJ163" s="18" t="s">
        <v>82</v>
      </c>
      <c r="BK163" s="240">
        <f>ROUND(I163*H163,2)</f>
        <v>0</v>
      </c>
      <c r="BL163" s="18" t="s">
        <v>201</v>
      </c>
      <c r="BM163" s="239" t="s">
        <v>776</v>
      </c>
    </row>
    <row r="164" s="2" customFormat="1" ht="16.5" customHeight="1">
      <c r="A164" s="39"/>
      <c r="B164" s="40"/>
      <c r="C164" s="285" t="s">
        <v>75</v>
      </c>
      <c r="D164" s="285" t="s">
        <v>244</v>
      </c>
      <c r="E164" s="286" t="s">
        <v>1132</v>
      </c>
      <c r="F164" s="287" t="s">
        <v>1133</v>
      </c>
      <c r="G164" s="288" t="s">
        <v>295</v>
      </c>
      <c r="H164" s="289">
        <v>1</v>
      </c>
      <c r="I164" s="290"/>
      <c r="J164" s="291">
        <f>ROUND(I164*H164,2)</f>
        <v>0</v>
      </c>
      <c r="K164" s="287" t="s">
        <v>1</v>
      </c>
      <c r="L164" s="292"/>
      <c r="M164" s="293" t="s">
        <v>1</v>
      </c>
      <c r="N164" s="294" t="s">
        <v>40</v>
      </c>
      <c r="O164" s="92"/>
      <c r="P164" s="237">
        <f>O164*H164</f>
        <v>0</v>
      </c>
      <c r="Q164" s="237">
        <v>0</v>
      </c>
      <c r="R164" s="237">
        <f>Q164*H164</f>
        <v>0</v>
      </c>
      <c r="S164" s="237">
        <v>0</v>
      </c>
      <c r="T164" s="238">
        <f>S164*H164</f>
        <v>0</v>
      </c>
      <c r="U164" s="39"/>
      <c r="V164" s="39"/>
      <c r="W164" s="39"/>
      <c r="X164" s="39"/>
      <c r="Y164" s="39"/>
      <c r="Z164" s="39"/>
      <c r="AA164" s="39"/>
      <c r="AB164" s="39"/>
      <c r="AC164" s="39"/>
      <c r="AD164" s="39"/>
      <c r="AE164" s="39"/>
      <c r="AR164" s="239" t="s">
        <v>239</v>
      </c>
      <c r="AT164" s="239" t="s">
        <v>244</v>
      </c>
      <c r="AU164" s="239" t="s">
        <v>84</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201</v>
      </c>
      <c r="BM164" s="239" t="s">
        <v>787</v>
      </c>
    </row>
    <row r="165" s="2" customFormat="1" ht="16.5" customHeight="1">
      <c r="A165" s="39"/>
      <c r="B165" s="40"/>
      <c r="C165" s="285" t="s">
        <v>75</v>
      </c>
      <c r="D165" s="285" t="s">
        <v>244</v>
      </c>
      <c r="E165" s="286" t="s">
        <v>1134</v>
      </c>
      <c r="F165" s="287" t="s">
        <v>1135</v>
      </c>
      <c r="G165" s="288" t="s">
        <v>295</v>
      </c>
      <c r="H165" s="289">
        <v>2</v>
      </c>
      <c r="I165" s="290"/>
      <c r="J165" s="291">
        <f>ROUND(I165*H165,2)</f>
        <v>0</v>
      </c>
      <c r="K165" s="287" t="s">
        <v>1</v>
      </c>
      <c r="L165" s="292"/>
      <c r="M165" s="293" t="s">
        <v>1</v>
      </c>
      <c r="N165" s="294" t="s">
        <v>40</v>
      </c>
      <c r="O165" s="92"/>
      <c r="P165" s="237">
        <f>O165*H165</f>
        <v>0</v>
      </c>
      <c r="Q165" s="237">
        <v>0</v>
      </c>
      <c r="R165" s="237">
        <f>Q165*H165</f>
        <v>0</v>
      </c>
      <c r="S165" s="237">
        <v>0</v>
      </c>
      <c r="T165" s="238">
        <f>S165*H165</f>
        <v>0</v>
      </c>
      <c r="U165" s="39"/>
      <c r="V165" s="39"/>
      <c r="W165" s="39"/>
      <c r="X165" s="39"/>
      <c r="Y165" s="39"/>
      <c r="Z165" s="39"/>
      <c r="AA165" s="39"/>
      <c r="AB165" s="39"/>
      <c r="AC165" s="39"/>
      <c r="AD165" s="39"/>
      <c r="AE165" s="39"/>
      <c r="AR165" s="239" t="s">
        <v>239</v>
      </c>
      <c r="AT165" s="239" t="s">
        <v>244</v>
      </c>
      <c r="AU165" s="239" t="s">
        <v>84</v>
      </c>
      <c r="AY165" s="18" t="s">
        <v>194</v>
      </c>
      <c r="BE165" s="240">
        <f>IF(N165="základní",J165,0)</f>
        <v>0</v>
      </c>
      <c r="BF165" s="240">
        <f>IF(N165="snížená",J165,0)</f>
        <v>0</v>
      </c>
      <c r="BG165" s="240">
        <f>IF(N165="zákl. přenesená",J165,0)</f>
        <v>0</v>
      </c>
      <c r="BH165" s="240">
        <f>IF(N165="sníž. přenesená",J165,0)</f>
        <v>0</v>
      </c>
      <c r="BI165" s="240">
        <f>IF(N165="nulová",J165,0)</f>
        <v>0</v>
      </c>
      <c r="BJ165" s="18" t="s">
        <v>82</v>
      </c>
      <c r="BK165" s="240">
        <f>ROUND(I165*H165,2)</f>
        <v>0</v>
      </c>
      <c r="BL165" s="18" t="s">
        <v>201</v>
      </c>
      <c r="BM165" s="239" t="s">
        <v>800</v>
      </c>
    </row>
    <row r="166" s="2" customFormat="1" ht="16.5" customHeight="1">
      <c r="A166" s="39"/>
      <c r="B166" s="40"/>
      <c r="C166" s="285" t="s">
        <v>75</v>
      </c>
      <c r="D166" s="285" t="s">
        <v>244</v>
      </c>
      <c r="E166" s="286" t="s">
        <v>1136</v>
      </c>
      <c r="F166" s="287" t="s">
        <v>1137</v>
      </c>
      <c r="G166" s="288" t="s">
        <v>295</v>
      </c>
      <c r="H166" s="289">
        <v>2</v>
      </c>
      <c r="I166" s="290"/>
      <c r="J166" s="291">
        <f>ROUND(I166*H166,2)</f>
        <v>0</v>
      </c>
      <c r="K166" s="287" t="s">
        <v>1</v>
      </c>
      <c r="L166" s="292"/>
      <c r="M166" s="293" t="s">
        <v>1</v>
      </c>
      <c r="N166" s="294" t="s">
        <v>40</v>
      </c>
      <c r="O166" s="92"/>
      <c r="P166" s="237">
        <f>O166*H166</f>
        <v>0</v>
      </c>
      <c r="Q166" s="237">
        <v>0</v>
      </c>
      <c r="R166" s="237">
        <f>Q166*H166</f>
        <v>0</v>
      </c>
      <c r="S166" s="237">
        <v>0</v>
      </c>
      <c r="T166" s="238">
        <f>S166*H166</f>
        <v>0</v>
      </c>
      <c r="U166" s="39"/>
      <c r="V166" s="39"/>
      <c r="W166" s="39"/>
      <c r="X166" s="39"/>
      <c r="Y166" s="39"/>
      <c r="Z166" s="39"/>
      <c r="AA166" s="39"/>
      <c r="AB166" s="39"/>
      <c r="AC166" s="39"/>
      <c r="AD166" s="39"/>
      <c r="AE166" s="39"/>
      <c r="AR166" s="239" t="s">
        <v>239</v>
      </c>
      <c r="AT166" s="239" t="s">
        <v>244</v>
      </c>
      <c r="AU166" s="239" t="s">
        <v>84</v>
      </c>
      <c r="AY166" s="18" t="s">
        <v>194</v>
      </c>
      <c r="BE166" s="240">
        <f>IF(N166="základní",J166,0)</f>
        <v>0</v>
      </c>
      <c r="BF166" s="240">
        <f>IF(N166="snížená",J166,0)</f>
        <v>0</v>
      </c>
      <c r="BG166" s="240">
        <f>IF(N166="zákl. přenesená",J166,0)</f>
        <v>0</v>
      </c>
      <c r="BH166" s="240">
        <f>IF(N166="sníž. přenesená",J166,0)</f>
        <v>0</v>
      </c>
      <c r="BI166" s="240">
        <f>IF(N166="nulová",J166,0)</f>
        <v>0</v>
      </c>
      <c r="BJ166" s="18" t="s">
        <v>82</v>
      </c>
      <c r="BK166" s="240">
        <f>ROUND(I166*H166,2)</f>
        <v>0</v>
      </c>
      <c r="BL166" s="18" t="s">
        <v>201</v>
      </c>
      <c r="BM166" s="239" t="s">
        <v>813</v>
      </c>
    </row>
    <row r="167" s="2" customFormat="1" ht="16.5" customHeight="1">
      <c r="A167" s="39"/>
      <c r="B167" s="40"/>
      <c r="C167" s="285" t="s">
        <v>75</v>
      </c>
      <c r="D167" s="285" t="s">
        <v>244</v>
      </c>
      <c r="E167" s="286" t="s">
        <v>1138</v>
      </c>
      <c r="F167" s="287" t="s">
        <v>1139</v>
      </c>
      <c r="G167" s="288" t="s">
        <v>295</v>
      </c>
      <c r="H167" s="289">
        <v>2</v>
      </c>
      <c r="I167" s="290"/>
      <c r="J167" s="291">
        <f>ROUND(I167*H167,2)</f>
        <v>0</v>
      </c>
      <c r="K167" s="287" t="s">
        <v>1</v>
      </c>
      <c r="L167" s="292"/>
      <c r="M167" s="293" t="s">
        <v>1</v>
      </c>
      <c r="N167" s="294" t="s">
        <v>40</v>
      </c>
      <c r="O167" s="92"/>
      <c r="P167" s="237">
        <f>O167*H167</f>
        <v>0</v>
      </c>
      <c r="Q167" s="237">
        <v>0</v>
      </c>
      <c r="R167" s="237">
        <f>Q167*H167</f>
        <v>0</v>
      </c>
      <c r="S167" s="237">
        <v>0</v>
      </c>
      <c r="T167" s="238">
        <f>S167*H167</f>
        <v>0</v>
      </c>
      <c r="U167" s="39"/>
      <c r="V167" s="39"/>
      <c r="W167" s="39"/>
      <c r="X167" s="39"/>
      <c r="Y167" s="39"/>
      <c r="Z167" s="39"/>
      <c r="AA167" s="39"/>
      <c r="AB167" s="39"/>
      <c r="AC167" s="39"/>
      <c r="AD167" s="39"/>
      <c r="AE167" s="39"/>
      <c r="AR167" s="239" t="s">
        <v>239</v>
      </c>
      <c r="AT167" s="239" t="s">
        <v>244</v>
      </c>
      <c r="AU167" s="239" t="s">
        <v>84</v>
      </c>
      <c r="AY167" s="18" t="s">
        <v>194</v>
      </c>
      <c r="BE167" s="240">
        <f>IF(N167="základní",J167,0)</f>
        <v>0</v>
      </c>
      <c r="BF167" s="240">
        <f>IF(N167="snížená",J167,0)</f>
        <v>0</v>
      </c>
      <c r="BG167" s="240">
        <f>IF(N167="zákl. přenesená",J167,0)</f>
        <v>0</v>
      </c>
      <c r="BH167" s="240">
        <f>IF(N167="sníž. přenesená",J167,0)</f>
        <v>0</v>
      </c>
      <c r="BI167" s="240">
        <f>IF(N167="nulová",J167,0)</f>
        <v>0</v>
      </c>
      <c r="BJ167" s="18" t="s">
        <v>82</v>
      </c>
      <c r="BK167" s="240">
        <f>ROUND(I167*H167,2)</f>
        <v>0</v>
      </c>
      <c r="BL167" s="18" t="s">
        <v>201</v>
      </c>
      <c r="BM167" s="239" t="s">
        <v>824</v>
      </c>
    </row>
    <row r="168" s="2" customFormat="1" ht="16.5" customHeight="1">
      <c r="A168" s="39"/>
      <c r="B168" s="40"/>
      <c r="C168" s="285" t="s">
        <v>75</v>
      </c>
      <c r="D168" s="285" t="s">
        <v>244</v>
      </c>
      <c r="E168" s="286" t="s">
        <v>1140</v>
      </c>
      <c r="F168" s="287" t="s">
        <v>1141</v>
      </c>
      <c r="G168" s="288" t="s">
        <v>295</v>
      </c>
      <c r="H168" s="289">
        <v>2</v>
      </c>
      <c r="I168" s="290"/>
      <c r="J168" s="291">
        <f>ROUND(I168*H168,2)</f>
        <v>0</v>
      </c>
      <c r="K168" s="287" t="s">
        <v>1</v>
      </c>
      <c r="L168" s="292"/>
      <c r="M168" s="293" t="s">
        <v>1</v>
      </c>
      <c r="N168" s="294" t="s">
        <v>40</v>
      </c>
      <c r="O168" s="92"/>
      <c r="P168" s="237">
        <f>O168*H168</f>
        <v>0</v>
      </c>
      <c r="Q168" s="237">
        <v>0</v>
      </c>
      <c r="R168" s="237">
        <f>Q168*H168</f>
        <v>0</v>
      </c>
      <c r="S168" s="237">
        <v>0</v>
      </c>
      <c r="T168" s="238">
        <f>S168*H168</f>
        <v>0</v>
      </c>
      <c r="U168" s="39"/>
      <c r="V168" s="39"/>
      <c r="W168" s="39"/>
      <c r="X168" s="39"/>
      <c r="Y168" s="39"/>
      <c r="Z168" s="39"/>
      <c r="AA168" s="39"/>
      <c r="AB168" s="39"/>
      <c r="AC168" s="39"/>
      <c r="AD168" s="39"/>
      <c r="AE168" s="39"/>
      <c r="AR168" s="239" t="s">
        <v>239</v>
      </c>
      <c r="AT168" s="239" t="s">
        <v>244</v>
      </c>
      <c r="AU168" s="239" t="s">
        <v>84</v>
      </c>
      <c r="AY168" s="18" t="s">
        <v>194</v>
      </c>
      <c r="BE168" s="240">
        <f>IF(N168="základní",J168,0)</f>
        <v>0</v>
      </c>
      <c r="BF168" s="240">
        <f>IF(N168="snížená",J168,0)</f>
        <v>0</v>
      </c>
      <c r="BG168" s="240">
        <f>IF(N168="zákl. přenesená",J168,0)</f>
        <v>0</v>
      </c>
      <c r="BH168" s="240">
        <f>IF(N168="sníž. přenesená",J168,0)</f>
        <v>0</v>
      </c>
      <c r="BI168" s="240">
        <f>IF(N168="nulová",J168,0)</f>
        <v>0</v>
      </c>
      <c r="BJ168" s="18" t="s">
        <v>82</v>
      </c>
      <c r="BK168" s="240">
        <f>ROUND(I168*H168,2)</f>
        <v>0</v>
      </c>
      <c r="BL168" s="18" t="s">
        <v>201</v>
      </c>
      <c r="BM168" s="239" t="s">
        <v>834</v>
      </c>
    </row>
    <row r="169" s="2" customFormat="1" ht="16.5" customHeight="1">
      <c r="A169" s="39"/>
      <c r="B169" s="40"/>
      <c r="C169" s="285" t="s">
        <v>75</v>
      </c>
      <c r="D169" s="285" t="s">
        <v>244</v>
      </c>
      <c r="E169" s="286" t="s">
        <v>1142</v>
      </c>
      <c r="F169" s="287" t="s">
        <v>1143</v>
      </c>
      <c r="G169" s="288" t="s">
        <v>295</v>
      </c>
      <c r="H169" s="289">
        <v>4</v>
      </c>
      <c r="I169" s="290"/>
      <c r="J169" s="291">
        <f>ROUND(I169*H169,2)</f>
        <v>0</v>
      </c>
      <c r="K169" s="287" t="s">
        <v>1</v>
      </c>
      <c r="L169" s="292"/>
      <c r="M169" s="293" t="s">
        <v>1</v>
      </c>
      <c r="N169" s="294" t="s">
        <v>40</v>
      </c>
      <c r="O169" s="92"/>
      <c r="P169" s="237">
        <f>O169*H169</f>
        <v>0</v>
      </c>
      <c r="Q169" s="237">
        <v>0</v>
      </c>
      <c r="R169" s="237">
        <f>Q169*H169</f>
        <v>0</v>
      </c>
      <c r="S169" s="237">
        <v>0</v>
      </c>
      <c r="T169" s="238">
        <f>S169*H169</f>
        <v>0</v>
      </c>
      <c r="U169" s="39"/>
      <c r="V169" s="39"/>
      <c r="W169" s="39"/>
      <c r="X169" s="39"/>
      <c r="Y169" s="39"/>
      <c r="Z169" s="39"/>
      <c r="AA169" s="39"/>
      <c r="AB169" s="39"/>
      <c r="AC169" s="39"/>
      <c r="AD169" s="39"/>
      <c r="AE169" s="39"/>
      <c r="AR169" s="239" t="s">
        <v>239</v>
      </c>
      <c r="AT169" s="239" t="s">
        <v>244</v>
      </c>
      <c r="AU169" s="239" t="s">
        <v>84</v>
      </c>
      <c r="AY169" s="18" t="s">
        <v>194</v>
      </c>
      <c r="BE169" s="240">
        <f>IF(N169="základní",J169,0)</f>
        <v>0</v>
      </c>
      <c r="BF169" s="240">
        <f>IF(N169="snížená",J169,0)</f>
        <v>0</v>
      </c>
      <c r="BG169" s="240">
        <f>IF(N169="zákl. přenesená",J169,0)</f>
        <v>0</v>
      </c>
      <c r="BH169" s="240">
        <f>IF(N169="sníž. přenesená",J169,0)</f>
        <v>0</v>
      </c>
      <c r="BI169" s="240">
        <f>IF(N169="nulová",J169,0)</f>
        <v>0</v>
      </c>
      <c r="BJ169" s="18" t="s">
        <v>82</v>
      </c>
      <c r="BK169" s="240">
        <f>ROUND(I169*H169,2)</f>
        <v>0</v>
      </c>
      <c r="BL169" s="18" t="s">
        <v>201</v>
      </c>
      <c r="BM169" s="239" t="s">
        <v>843</v>
      </c>
    </row>
    <row r="170" s="2" customFormat="1" ht="16.5" customHeight="1">
      <c r="A170" s="39"/>
      <c r="B170" s="40"/>
      <c r="C170" s="285" t="s">
        <v>75</v>
      </c>
      <c r="D170" s="285" t="s">
        <v>244</v>
      </c>
      <c r="E170" s="286" t="s">
        <v>1144</v>
      </c>
      <c r="F170" s="287" t="s">
        <v>1145</v>
      </c>
      <c r="G170" s="288" t="s">
        <v>295</v>
      </c>
      <c r="H170" s="289">
        <v>8</v>
      </c>
      <c r="I170" s="290"/>
      <c r="J170" s="291">
        <f>ROUND(I170*H170,2)</f>
        <v>0</v>
      </c>
      <c r="K170" s="287" t="s">
        <v>1</v>
      </c>
      <c r="L170" s="292"/>
      <c r="M170" s="293" t="s">
        <v>1</v>
      </c>
      <c r="N170" s="294" t="s">
        <v>40</v>
      </c>
      <c r="O170" s="92"/>
      <c r="P170" s="237">
        <f>O170*H170</f>
        <v>0</v>
      </c>
      <c r="Q170" s="237">
        <v>0</v>
      </c>
      <c r="R170" s="237">
        <f>Q170*H170</f>
        <v>0</v>
      </c>
      <c r="S170" s="237">
        <v>0</v>
      </c>
      <c r="T170" s="238">
        <f>S170*H170</f>
        <v>0</v>
      </c>
      <c r="U170" s="39"/>
      <c r="V170" s="39"/>
      <c r="W170" s="39"/>
      <c r="X170" s="39"/>
      <c r="Y170" s="39"/>
      <c r="Z170" s="39"/>
      <c r="AA170" s="39"/>
      <c r="AB170" s="39"/>
      <c r="AC170" s="39"/>
      <c r="AD170" s="39"/>
      <c r="AE170" s="39"/>
      <c r="AR170" s="239" t="s">
        <v>239</v>
      </c>
      <c r="AT170" s="239" t="s">
        <v>244</v>
      </c>
      <c r="AU170" s="239" t="s">
        <v>84</v>
      </c>
      <c r="AY170" s="18" t="s">
        <v>194</v>
      </c>
      <c r="BE170" s="240">
        <f>IF(N170="základní",J170,0)</f>
        <v>0</v>
      </c>
      <c r="BF170" s="240">
        <f>IF(N170="snížená",J170,0)</f>
        <v>0</v>
      </c>
      <c r="BG170" s="240">
        <f>IF(N170="zákl. přenesená",J170,0)</f>
        <v>0</v>
      </c>
      <c r="BH170" s="240">
        <f>IF(N170="sníž. přenesená",J170,0)</f>
        <v>0</v>
      </c>
      <c r="BI170" s="240">
        <f>IF(N170="nulová",J170,0)</f>
        <v>0</v>
      </c>
      <c r="BJ170" s="18" t="s">
        <v>82</v>
      </c>
      <c r="BK170" s="240">
        <f>ROUND(I170*H170,2)</f>
        <v>0</v>
      </c>
      <c r="BL170" s="18" t="s">
        <v>201</v>
      </c>
      <c r="BM170" s="239" t="s">
        <v>853</v>
      </c>
    </row>
    <row r="171" s="2" customFormat="1" ht="16.5" customHeight="1">
      <c r="A171" s="39"/>
      <c r="B171" s="40"/>
      <c r="C171" s="285" t="s">
        <v>75</v>
      </c>
      <c r="D171" s="285" t="s">
        <v>244</v>
      </c>
      <c r="E171" s="286" t="s">
        <v>1146</v>
      </c>
      <c r="F171" s="287" t="s">
        <v>1147</v>
      </c>
      <c r="G171" s="288" t="s">
        <v>295</v>
      </c>
      <c r="H171" s="289">
        <v>4</v>
      </c>
      <c r="I171" s="290"/>
      <c r="J171" s="291">
        <f>ROUND(I171*H171,2)</f>
        <v>0</v>
      </c>
      <c r="K171" s="287" t="s">
        <v>1</v>
      </c>
      <c r="L171" s="292"/>
      <c r="M171" s="293" t="s">
        <v>1</v>
      </c>
      <c r="N171" s="294" t="s">
        <v>40</v>
      </c>
      <c r="O171" s="92"/>
      <c r="P171" s="237">
        <f>O171*H171</f>
        <v>0</v>
      </c>
      <c r="Q171" s="237">
        <v>0</v>
      </c>
      <c r="R171" s="237">
        <f>Q171*H171</f>
        <v>0</v>
      </c>
      <c r="S171" s="237">
        <v>0</v>
      </c>
      <c r="T171" s="238">
        <f>S171*H171</f>
        <v>0</v>
      </c>
      <c r="U171" s="39"/>
      <c r="V171" s="39"/>
      <c r="W171" s="39"/>
      <c r="X171" s="39"/>
      <c r="Y171" s="39"/>
      <c r="Z171" s="39"/>
      <c r="AA171" s="39"/>
      <c r="AB171" s="39"/>
      <c r="AC171" s="39"/>
      <c r="AD171" s="39"/>
      <c r="AE171" s="39"/>
      <c r="AR171" s="239" t="s">
        <v>239</v>
      </c>
      <c r="AT171" s="239" t="s">
        <v>244</v>
      </c>
      <c r="AU171" s="239" t="s">
        <v>84</v>
      </c>
      <c r="AY171" s="18" t="s">
        <v>194</v>
      </c>
      <c r="BE171" s="240">
        <f>IF(N171="základní",J171,0)</f>
        <v>0</v>
      </c>
      <c r="BF171" s="240">
        <f>IF(N171="snížená",J171,0)</f>
        <v>0</v>
      </c>
      <c r="BG171" s="240">
        <f>IF(N171="zákl. přenesená",J171,0)</f>
        <v>0</v>
      </c>
      <c r="BH171" s="240">
        <f>IF(N171="sníž. přenesená",J171,0)</f>
        <v>0</v>
      </c>
      <c r="BI171" s="240">
        <f>IF(N171="nulová",J171,0)</f>
        <v>0</v>
      </c>
      <c r="BJ171" s="18" t="s">
        <v>82</v>
      </c>
      <c r="BK171" s="240">
        <f>ROUND(I171*H171,2)</f>
        <v>0</v>
      </c>
      <c r="BL171" s="18" t="s">
        <v>201</v>
      </c>
      <c r="BM171" s="239" t="s">
        <v>864</v>
      </c>
    </row>
    <row r="172" s="2" customFormat="1" ht="16.5" customHeight="1">
      <c r="A172" s="39"/>
      <c r="B172" s="40"/>
      <c r="C172" s="285" t="s">
        <v>75</v>
      </c>
      <c r="D172" s="285" t="s">
        <v>244</v>
      </c>
      <c r="E172" s="286" t="s">
        <v>1148</v>
      </c>
      <c r="F172" s="287" t="s">
        <v>1149</v>
      </c>
      <c r="G172" s="288" t="s">
        <v>295</v>
      </c>
      <c r="H172" s="289">
        <v>4</v>
      </c>
      <c r="I172" s="290"/>
      <c r="J172" s="291">
        <f>ROUND(I172*H172,2)</f>
        <v>0</v>
      </c>
      <c r="K172" s="287" t="s">
        <v>1</v>
      </c>
      <c r="L172" s="292"/>
      <c r="M172" s="293" t="s">
        <v>1</v>
      </c>
      <c r="N172" s="294" t="s">
        <v>40</v>
      </c>
      <c r="O172" s="92"/>
      <c r="P172" s="237">
        <f>O172*H172</f>
        <v>0</v>
      </c>
      <c r="Q172" s="237">
        <v>0</v>
      </c>
      <c r="R172" s="237">
        <f>Q172*H172</f>
        <v>0</v>
      </c>
      <c r="S172" s="237">
        <v>0</v>
      </c>
      <c r="T172" s="238">
        <f>S172*H172</f>
        <v>0</v>
      </c>
      <c r="U172" s="39"/>
      <c r="V172" s="39"/>
      <c r="W172" s="39"/>
      <c r="X172" s="39"/>
      <c r="Y172" s="39"/>
      <c r="Z172" s="39"/>
      <c r="AA172" s="39"/>
      <c r="AB172" s="39"/>
      <c r="AC172" s="39"/>
      <c r="AD172" s="39"/>
      <c r="AE172" s="39"/>
      <c r="AR172" s="239" t="s">
        <v>239</v>
      </c>
      <c r="AT172" s="239" t="s">
        <v>244</v>
      </c>
      <c r="AU172" s="239" t="s">
        <v>84</v>
      </c>
      <c r="AY172" s="18" t="s">
        <v>194</v>
      </c>
      <c r="BE172" s="240">
        <f>IF(N172="základní",J172,0)</f>
        <v>0</v>
      </c>
      <c r="BF172" s="240">
        <f>IF(N172="snížená",J172,0)</f>
        <v>0</v>
      </c>
      <c r="BG172" s="240">
        <f>IF(N172="zákl. přenesená",J172,0)</f>
        <v>0</v>
      </c>
      <c r="BH172" s="240">
        <f>IF(N172="sníž. přenesená",J172,0)</f>
        <v>0</v>
      </c>
      <c r="BI172" s="240">
        <f>IF(N172="nulová",J172,0)</f>
        <v>0</v>
      </c>
      <c r="BJ172" s="18" t="s">
        <v>82</v>
      </c>
      <c r="BK172" s="240">
        <f>ROUND(I172*H172,2)</f>
        <v>0</v>
      </c>
      <c r="BL172" s="18" t="s">
        <v>201</v>
      </c>
      <c r="BM172" s="239" t="s">
        <v>875</v>
      </c>
    </row>
    <row r="173" s="2" customFormat="1" ht="16.5" customHeight="1">
      <c r="A173" s="39"/>
      <c r="B173" s="40"/>
      <c r="C173" s="285" t="s">
        <v>75</v>
      </c>
      <c r="D173" s="285" t="s">
        <v>244</v>
      </c>
      <c r="E173" s="286" t="s">
        <v>1150</v>
      </c>
      <c r="F173" s="287" t="s">
        <v>1151</v>
      </c>
      <c r="G173" s="288" t="s">
        <v>295</v>
      </c>
      <c r="H173" s="289">
        <v>1</v>
      </c>
      <c r="I173" s="290"/>
      <c r="J173" s="291">
        <f>ROUND(I173*H173,2)</f>
        <v>0</v>
      </c>
      <c r="K173" s="287" t="s">
        <v>1</v>
      </c>
      <c r="L173" s="292"/>
      <c r="M173" s="293" t="s">
        <v>1</v>
      </c>
      <c r="N173" s="294" t="s">
        <v>40</v>
      </c>
      <c r="O173" s="92"/>
      <c r="P173" s="237">
        <f>O173*H173</f>
        <v>0</v>
      </c>
      <c r="Q173" s="237">
        <v>0</v>
      </c>
      <c r="R173" s="237">
        <f>Q173*H173</f>
        <v>0</v>
      </c>
      <c r="S173" s="237">
        <v>0</v>
      </c>
      <c r="T173" s="238">
        <f>S173*H173</f>
        <v>0</v>
      </c>
      <c r="U173" s="39"/>
      <c r="V173" s="39"/>
      <c r="W173" s="39"/>
      <c r="X173" s="39"/>
      <c r="Y173" s="39"/>
      <c r="Z173" s="39"/>
      <c r="AA173" s="39"/>
      <c r="AB173" s="39"/>
      <c r="AC173" s="39"/>
      <c r="AD173" s="39"/>
      <c r="AE173" s="39"/>
      <c r="AR173" s="239" t="s">
        <v>239</v>
      </c>
      <c r="AT173" s="239" t="s">
        <v>244</v>
      </c>
      <c r="AU173" s="239" t="s">
        <v>84</v>
      </c>
      <c r="AY173" s="18" t="s">
        <v>194</v>
      </c>
      <c r="BE173" s="240">
        <f>IF(N173="základní",J173,0)</f>
        <v>0</v>
      </c>
      <c r="BF173" s="240">
        <f>IF(N173="snížená",J173,0)</f>
        <v>0</v>
      </c>
      <c r="BG173" s="240">
        <f>IF(N173="zákl. přenesená",J173,0)</f>
        <v>0</v>
      </c>
      <c r="BH173" s="240">
        <f>IF(N173="sníž. přenesená",J173,0)</f>
        <v>0</v>
      </c>
      <c r="BI173" s="240">
        <f>IF(N173="nulová",J173,0)</f>
        <v>0</v>
      </c>
      <c r="BJ173" s="18" t="s">
        <v>82</v>
      </c>
      <c r="BK173" s="240">
        <f>ROUND(I173*H173,2)</f>
        <v>0</v>
      </c>
      <c r="BL173" s="18" t="s">
        <v>201</v>
      </c>
      <c r="BM173" s="239" t="s">
        <v>885</v>
      </c>
    </row>
    <row r="174" s="2" customFormat="1" ht="16.5" customHeight="1">
      <c r="A174" s="39"/>
      <c r="B174" s="40"/>
      <c r="C174" s="285" t="s">
        <v>75</v>
      </c>
      <c r="D174" s="285" t="s">
        <v>244</v>
      </c>
      <c r="E174" s="286" t="s">
        <v>14</v>
      </c>
      <c r="F174" s="287" t="s">
        <v>1152</v>
      </c>
      <c r="G174" s="288" t="s">
        <v>295</v>
      </c>
      <c r="H174" s="289">
        <v>6</v>
      </c>
      <c r="I174" s="290"/>
      <c r="J174" s="291">
        <f>ROUND(I174*H174,2)</f>
        <v>0</v>
      </c>
      <c r="K174" s="287" t="s">
        <v>1</v>
      </c>
      <c r="L174" s="292"/>
      <c r="M174" s="293" t="s">
        <v>1</v>
      </c>
      <c r="N174" s="294" t="s">
        <v>40</v>
      </c>
      <c r="O174" s="92"/>
      <c r="P174" s="237">
        <f>O174*H174</f>
        <v>0</v>
      </c>
      <c r="Q174" s="237">
        <v>0</v>
      </c>
      <c r="R174" s="237">
        <f>Q174*H174</f>
        <v>0</v>
      </c>
      <c r="S174" s="237">
        <v>0</v>
      </c>
      <c r="T174" s="238">
        <f>S174*H174</f>
        <v>0</v>
      </c>
      <c r="U174" s="39"/>
      <c r="V174" s="39"/>
      <c r="W174" s="39"/>
      <c r="X174" s="39"/>
      <c r="Y174" s="39"/>
      <c r="Z174" s="39"/>
      <c r="AA174" s="39"/>
      <c r="AB174" s="39"/>
      <c r="AC174" s="39"/>
      <c r="AD174" s="39"/>
      <c r="AE174" s="39"/>
      <c r="AR174" s="239" t="s">
        <v>239</v>
      </c>
      <c r="AT174" s="239" t="s">
        <v>244</v>
      </c>
      <c r="AU174" s="239" t="s">
        <v>84</v>
      </c>
      <c r="AY174" s="18" t="s">
        <v>194</v>
      </c>
      <c r="BE174" s="240">
        <f>IF(N174="základní",J174,0)</f>
        <v>0</v>
      </c>
      <c r="BF174" s="240">
        <f>IF(N174="snížená",J174,0)</f>
        <v>0</v>
      </c>
      <c r="BG174" s="240">
        <f>IF(N174="zákl. přenesená",J174,0)</f>
        <v>0</v>
      </c>
      <c r="BH174" s="240">
        <f>IF(N174="sníž. přenesená",J174,0)</f>
        <v>0</v>
      </c>
      <c r="BI174" s="240">
        <f>IF(N174="nulová",J174,0)</f>
        <v>0</v>
      </c>
      <c r="BJ174" s="18" t="s">
        <v>82</v>
      </c>
      <c r="BK174" s="240">
        <f>ROUND(I174*H174,2)</f>
        <v>0</v>
      </c>
      <c r="BL174" s="18" t="s">
        <v>201</v>
      </c>
      <c r="BM174" s="239" t="s">
        <v>895</v>
      </c>
    </row>
    <row r="175" s="2" customFormat="1" ht="16.5" customHeight="1">
      <c r="A175" s="39"/>
      <c r="B175" s="40"/>
      <c r="C175" s="285" t="s">
        <v>75</v>
      </c>
      <c r="D175" s="285" t="s">
        <v>244</v>
      </c>
      <c r="E175" s="286" t="s">
        <v>1153</v>
      </c>
      <c r="F175" s="287" t="s">
        <v>1154</v>
      </c>
      <c r="G175" s="288" t="s">
        <v>295</v>
      </c>
      <c r="H175" s="289">
        <v>3</v>
      </c>
      <c r="I175" s="290"/>
      <c r="J175" s="291">
        <f>ROUND(I175*H175,2)</f>
        <v>0</v>
      </c>
      <c r="K175" s="287" t="s">
        <v>1</v>
      </c>
      <c r="L175" s="292"/>
      <c r="M175" s="293" t="s">
        <v>1</v>
      </c>
      <c r="N175" s="294" t="s">
        <v>40</v>
      </c>
      <c r="O175" s="92"/>
      <c r="P175" s="237">
        <f>O175*H175</f>
        <v>0</v>
      </c>
      <c r="Q175" s="237">
        <v>0</v>
      </c>
      <c r="R175" s="237">
        <f>Q175*H175</f>
        <v>0</v>
      </c>
      <c r="S175" s="237">
        <v>0</v>
      </c>
      <c r="T175" s="238">
        <f>S175*H175</f>
        <v>0</v>
      </c>
      <c r="U175" s="39"/>
      <c r="V175" s="39"/>
      <c r="W175" s="39"/>
      <c r="X175" s="39"/>
      <c r="Y175" s="39"/>
      <c r="Z175" s="39"/>
      <c r="AA175" s="39"/>
      <c r="AB175" s="39"/>
      <c r="AC175" s="39"/>
      <c r="AD175" s="39"/>
      <c r="AE175" s="39"/>
      <c r="AR175" s="239" t="s">
        <v>239</v>
      </c>
      <c r="AT175" s="239" t="s">
        <v>244</v>
      </c>
      <c r="AU175" s="239" t="s">
        <v>84</v>
      </c>
      <c r="AY175" s="18" t="s">
        <v>194</v>
      </c>
      <c r="BE175" s="240">
        <f>IF(N175="základní",J175,0)</f>
        <v>0</v>
      </c>
      <c r="BF175" s="240">
        <f>IF(N175="snížená",J175,0)</f>
        <v>0</v>
      </c>
      <c r="BG175" s="240">
        <f>IF(N175="zákl. přenesená",J175,0)</f>
        <v>0</v>
      </c>
      <c r="BH175" s="240">
        <f>IF(N175="sníž. přenesená",J175,0)</f>
        <v>0</v>
      </c>
      <c r="BI175" s="240">
        <f>IF(N175="nulová",J175,0)</f>
        <v>0</v>
      </c>
      <c r="BJ175" s="18" t="s">
        <v>82</v>
      </c>
      <c r="BK175" s="240">
        <f>ROUND(I175*H175,2)</f>
        <v>0</v>
      </c>
      <c r="BL175" s="18" t="s">
        <v>201</v>
      </c>
      <c r="BM175" s="239" t="s">
        <v>903</v>
      </c>
    </row>
    <row r="176" s="2" customFormat="1" ht="16.5" customHeight="1">
      <c r="A176" s="39"/>
      <c r="B176" s="40"/>
      <c r="C176" s="285" t="s">
        <v>75</v>
      </c>
      <c r="D176" s="285" t="s">
        <v>244</v>
      </c>
      <c r="E176" s="286" t="s">
        <v>1155</v>
      </c>
      <c r="F176" s="287" t="s">
        <v>1156</v>
      </c>
      <c r="G176" s="288" t="s">
        <v>295</v>
      </c>
      <c r="H176" s="289">
        <v>12</v>
      </c>
      <c r="I176" s="290"/>
      <c r="J176" s="291">
        <f>ROUND(I176*H176,2)</f>
        <v>0</v>
      </c>
      <c r="K176" s="287" t="s">
        <v>1</v>
      </c>
      <c r="L176" s="292"/>
      <c r="M176" s="293" t="s">
        <v>1</v>
      </c>
      <c r="N176" s="294" t="s">
        <v>40</v>
      </c>
      <c r="O176" s="92"/>
      <c r="P176" s="237">
        <f>O176*H176</f>
        <v>0</v>
      </c>
      <c r="Q176" s="237">
        <v>0</v>
      </c>
      <c r="R176" s="237">
        <f>Q176*H176</f>
        <v>0</v>
      </c>
      <c r="S176" s="237">
        <v>0</v>
      </c>
      <c r="T176" s="238">
        <f>S176*H176</f>
        <v>0</v>
      </c>
      <c r="U176" s="39"/>
      <c r="V176" s="39"/>
      <c r="W176" s="39"/>
      <c r="X176" s="39"/>
      <c r="Y176" s="39"/>
      <c r="Z176" s="39"/>
      <c r="AA176" s="39"/>
      <c r="AB176" s="39"/>
      <c r="AC176" s="39"/>
      <c r="AD176" s="39"/>
      <c r="AE176" s="39"/>
      <c r="AR176" s="239" t="s">
        <v>239</v>
      </c>
      <c r="AT176" s="239" t="s">
        <v>244</v>
      </c>
      <c r="AU176" s="239" t="s">
        <v>84</v>
      </c>
      <c r="AY176" s="18" t="s">
        <v>194</v>
      </c>
      <c r="BE176" s="240">
        <f>IF(N176="základní",J176,0)</f>
        <v>0</v>
      </c>
      <c r="BF176" s="240">
        <f>IF(N176="snížená",J176,0)</f>
        <v>0</v>
      </c>
      <c r="BG176" s="240">
        <f>IF(N176="zákl. přenesená",J176,0)</f>
        <v>0</v>
      </c>
      <c r="BH176" s="240">
        <f>IF(N176="sníž. přenesená",J176,0)</f>
        <v>0</v>
      </c>
      <c r="BI176" s="240">
        <f>IF(N176="nulová",J176,0)</f>
        <v>0</v>
      </c>
      <c r="BJ176" s="18" t="s">
        <v>82</v>
      </c>
      <c r="BK176" s="240">
        <f>ROUND(I176*H176,2)</f>
        <v>0</v>
      </c>
      <c r="BL176" s="18" t="s">
        <v>201</v>
      </c>
      <c r="BM176" s="239" t="s">
        <v>914</v>
      </c>
    </row>
    <row r="177" s="2" customFormat="1" ht="16.5" customHeight="1">
      <c r="A177" s="39"/>
      <c r="B177" s="40"/>
      <c r="C177" s="285" t="s">
        <v>75</v>
      </c>
      <c r="D177" s="285" t="s">
        <v>244</v>
      </c>
      <c r="E177" s="286" t="s">
        <v>1157</v>
      </c>
      <c r="F177" s="287" t="s">
        <v>1158</v>
      </c>
      <c r="G177" s="288" t="s">
        <v>252</v>
      </c>
      <c r="H177" s="289">
        <v>3</v>
      </c>
      <c r="I177" s="290"/>
      <c r="J177" s="291">
        <f>ROUND(I177*H177,2)</f>
        <v>0</v>
      </c>
      <c r="K177" s="287" t="s">
        <v>1</v>
      </c>
      <c r="L177" s="292"/>
      <c r="M177" s="293" t="s">
        <v>1</v>
      </c>
      <c r="N177" s="294" t="s">
        <v>40</v>
      </c>
      <c r="O177" s="92"/>
      <c r="P177" s="237">
        <f>O177*H177</f>
        <v>0</v>
      </c>
      <c r="Q177" s="237">
        <v>0</v>
      </c>
      <c r="R177" s="237">
        <f>Q177*H177</f>
        <v>0</v>
      </c>
      <c r="S177" s="237">
        <v>0</v>
      </c>
      <c r="T177" s="238">
        <f>S177*H177</f>
        <v>0</v>
      </c>
      <c r="U177" s="39"/>
      <c r="V177" s="39"/>
      <c r="W177" s="39"/>
      <c r="X177" s="39"/>
      <c r="Y177" s="39"/>
      <c r="Z177" s="39"/>
      <c r="AA177" s="39"/>
      <c r="AB177" s="39"/>
      <c r="AC177" s="39"/>
      <c r="AD177" s="39"/>
      <c r="AE177" s="39"/>
      <c r="AR177" s="239" t="s">
        <v>239</v>
      </c>
      <c r="AT177" s="239" t="s">
        <v>244</v>
      </c>
      <c r="AU177" s="239" t="s">
        <v>84</v>
      </c>
      <c r="AY177" s="18" t="s">
        <v>194</v>
      </c>
      <c r="BE177" s="240">
        <f>IF(N177="základní",J177,0)</f>
        <v>0</v>
      </c>
      <c r="BF177" s="240">
        <f>IF(N177="snížená",J177,0)</f>
        <v>0</v>
      </c>
      <c r="BG177" s="240">
        <f>IF(N177="zákl. přenesená",J177,0)</f>
        <v>0</v>
      </c>
      <c r="BH177" s="240">
        <f>IF(N177="sníž. přenesená",J177,0)</f>
        <v>0</v>
      </c>
      <c r="BI177" s="240">
        <f>IF(N177="nulová",J177,0)</f>
        <v>0</v>
      </c>
      <c r="BJ177" s="18" t="s">
        <v>82</v>
      </c>
      <c r="BK177" s="240">
        <f>ROUND(I177*H177,2)</f>
        <v>0</v>
      </c>
      <c r="BL177" s="18" t="s">
        <v>201</v>
      </c>
      <c r="BM177" s="239" t="s">
        <v>924</v>
      </c>
    </row>
    <row r="178" s="2" customFormat="1" ht="24.15" customHeight="1">
      <c r="A178" s="39"/>
      <c r="B178" s="40"/>
      <c r="C178" s="285" t="s">
        <v>75</v>
      </c>
      <c r="D178" s="285" t="s">
        <v>244</v>
      </c>
      <c r="E178" s="286" t="s">
        <v>1159</v>
      </c>
      <c r="F178" s="287" t="s">
        <v>1160</v>
      </c>
      <c r="G178" s="288" t="s">
        <v>295</v>
      </c>
      <c r="H178" s="289">
        <v>1</v>
      </c>
      <c r="I178" s="290"/>
      <c r="J178" s="291">
        <f>ROUND(I178*H178,2)</f>
        <v>0</v>
      </c>
      <c r="K178" s="287" t="s">
        <v>1</v>
      </c>
      <c r="L178" s="292"/>
      <c r="M178" s="293" t="s">
        <v>1</v>
      </c>
      <c r="N178" s="294" t="s">
        <v>40</v>
      </c>
      <c r="O178" s="92"/>
      <c r="P178" s="237">
        <f>O178*H178</f>
        <v>0</v>
      </c>
      <c r="Q178" s="237">
        <v>0</v>
      </c>
      <c r="R178" s="237">
        <f>Q178*H178</f>
        <v>0</v>
      </c>
      <c r="S178" s="237">
        <v>0</v>
      </c>
      <c r="T178" s="238">
        <f>S178*H178</f>
        <v>0</v>
      </c>
      <c r="U178" s="39"/>
      <c r="V178" s="39"/>
      <c r="W178" s="39"/>
      <c r="X178" s="39"/>
      <c r="Y178" s="39"/>
      <c r="Z178" s="39"/>
      <c r="AA178" s="39"/>
      <c r="AB178" s="39"/>
      <c r="AC178" s="39"/>
      <c r="AD178" s="39"/>
      <c r="AE178" s="39"/>
      <c r="AR178" s="239" t="s">
        <v>239</v>
      </c>
      <c r="AT178" s="239" t="s">
        <v>244</v>
      </c>
      <c r="AU178" s="239" t="s">
        <v>84</v>
      </c>
      <c r="AY178" s="18" t="s">
        <v>194</v>
      </c>
      <c r="BE178" s="240">
        <f>IF(N178="základní",J178,0)</f>
        <v>0</v>
      </c>
      <c r="BF178" s="240">
        <f>IF(N178="snížená",J178,0)</f>
        <v>0</v>
      </c>
      <c r="BG178" s="240">
        <f>IF(N178="zákl. přenesená",J178,0)</f>
        <v>0</v>
      </c>
      <c r="BH178" s="240">
        <f>IF(N178="sníž. přenesená",J178,0)</f>
        <v>0</v>
      </c>
      <c r="BI178" s="240">
        <f>IF(N178="nulová",J178,0)</f>
        <v>0</v>
      </c>
      <c r="BJ178" s="18" t="s">
        <v>82</v>
      </c>
      <c r="BK178" s="240">
        <f>ROUND(I178*H178,2)</f>
        <v>0</v>
      </c>
      <c r="BL178" s="18" t="s">
        <v>201</v>
      </c>
      <c r="BM178" s="239" t="s">
        <v>934</v>
      </c>
    </row>
    <row r="179" s="2" customFormat="1" ht="24.15" customHeight="1">
      <c r="A179" s="39"/>
      <c r="B179" s="40"/>
      <c r="C179" s="285" t="s">
        <v>75</v>
      </c>
      <c r="D179" s="285" t="s">
        <v>244</v>
      </c>
      <c r="E179" s="286" t="s">
        <v>1161</v>
      </c>
      <c r="F179" s="287" t="s">
        <v>1162</v>
      </c>
      <c r="G179" s="288" t="s">
        <v>295</v>
      </c>
      <c r="H179" s="289">
        <v>3</v>
      </c>
      <c r="I179" s="290"/>
      <c r="J179" s="291">
        <f>ROUND(I179*H179,2)</f>
        <v>0</v>
      </c>
      <c r="K179" s="287" t="s">
        <v>1</v>
      </c>
      <c r="L179" s="292"/>
      <c r="M179" s="293" t="s">
        <v>1</v>
      </c>
      <c r="N179" s="294" t="s">
        <v>40</v>
      </c>
      <c r="O179" s="92"/>
      <c r="P179" s="237">
        <f>O179*H179</f>
        <v>0</v>
      </c>
      <c r="Q179" s="237">
        <v>0</v>
      </c>
      <c r="R179" s="237">
        <f>Q179*H179</f>
        <v>0</v>
      </c>
      <c r="S179" s="237">
        <v>0</v>
      </c>
      <c r="T179" s="238">
        <f>S179*H179</f>
        <v>0</v>
      </c>
      <c r="U179" s="39"/>
      <c r="V179" s="39"/>
      <c r="W179" s="39"/>
      <c r="X179" s="39"/>
      <c r="Y179" s="39"/>
      <c r="Z179" s="39"/>
      <c r="AA179" s="39"/>
      <c r="AB179" s="39"/>
      <c r="AC179" s="39"/>
      <c r="AD179" s="39"/>
      <c r="AE179" s="39"/>
      <c r="AR179" s="239" t="s">
        <v>239</v>
      </c>
      <c r="AT179" s="239" t="s">
        <v>244</v>
      </c>
      <c r="AU179" s="239" t="s">
        <v>84</v>
      </c>
      <c r="AY179" s="18" t="s">
        <v>194</v>
      </c>
      <c r="BE179" s="240">
        <f>IF(N179="základní",J179,0)</f>
        <v>0</v>
      </c>
      <c r="BF179" s="240">
        <f>IF(N179="snížená",J179,0)</f>
        <v>0</v>
      </c>
      <c r="BG179" s="240">
        <f>IF(N179="zákl. přenesená",J179,0)</f>
        <v>0</v>
      </c>
      <c r="BH179" s="240">
        <f>IF(N179="sníž. přenesená",J179,0)</f>
        <v>0</v>
      </c>
      <c r="BI179" s="240">
        <f>IF(N179="nulová",J179,0)</f>
        <v>0</v>
      </c>
      <c r="BJ179" s="18" t="s">
        <v>82</v>
      </c>
      <c r="BK179" s="240">
        <f>ROUND(I179*H179,2)</f>
        <v>0</v>
      </c>
      <c r="BL179" s="18" t="s">
        <v>201</v>
      </c>
      <c r="BM179" s="239" t="s">
        <v>943</v>
      </c>
    </row>
    <row r="180" s="2" customFormat="1" ht="24.15" customHeight="1">
      <c r="A180" s="39"/>
      <c r="B180" s="40"/>
      <c r="C180" s="285" t="s">
        <v>75</v>
      </c>
      <c r="D180" s="285" t="s">
        <v>244</v>
      </c>
      <c r="E180" s="286" t="s">
        <v>1163</v>
      </c>
      <c r="F180" s="287" t="s">
        <v>1164</v>
      </c>
      <c r="G180" s="288" t="s">
        <v>295</v>
      </c>
      <c r="H180" s="289">
        <v>1</v>
      </c>
      <c r="I180" s="290"/>
      <c r="J180" s="291">
        <f>ROUND(I180*H180,2)</f>
        <v>0</v>
      </c>
      <c r="K180" s="287" t="s">
        <v>1</v>
      </c>
      <c r="L180" s="292"/>
      <c r="M180" s="293" t="s">
        <v>1</v>
      </c>
      <c r="N180" s="294" t="s">
        <v>40</v>
      </c>
      <c r="O180" s="92"/>
      <c r="P180" s="237">
        <f>O180*H180</f>
        <v>0</v>
      </c>
      <c r="Q180" s="237">
        <v>0</v>
      </c>
      <c r="R180" s="237">
        <f>Q180*H180</f>
        <v>0</v>
      </c>
      <c r="S180" s="237">
        <v>0</v>
      </c>
      <c r="T180" s="238">
        <f>S180*H180</f>
        <v>0</v>
      </c>
      <c r="U180" s="39"/>
      <c r="V180" s="39"/>
      <c r="W180" s="39"/>
      <c r="X180" s="39"/>
      <c r="Y180" s="39"/>
      <c r="Z180" s="39"/>
      <c r="AA180" s="39"/>
      <c r="AB180" s="39"/>
      <c r="AC180" s="39"/>
      <c r="AD180" s="39"/>
      <c r="AE180" s="39"/>
      <c r="AR180" s="239" t="s">
        <v>239</v>
      </c>
      <c r="AT180" s="239" t="s">
        <v>244</v>
      </c>
      <c r="AU180" s="239" t="s">
        <v>84</v>
      </c>
      <c r="AY180" s="18" t="s">
        <v>194</v>
      </c>
      <c r="BE180" s="240">
        <f>IF(N180="základní",J180,0)</f>
        <v>0</v>
      </c>
      <c r="BF180" s="240">
        <f>IF(N180="snížená",J180,0)</f>
        <v>0</v>
      </c>
      <c r="BG180" s="240">
        <f>IF(N180="zákl. přenesená",J180,0)</f>
        <v>0</v>
      </c>
      <c r="BH180" s="240">
        <f>IF(N180="sníž. přenesená",J180,0)</f>
        <v>0</v>
      </c>
      <c r="BI180" s="240">
        <f>IF(N180="nulová",J180,0)</f>
        <v>0</v>
      </c>
      <c r="BJ180" s="18" t="s">
        <v>82</v>
      </c>
      <c r="BK180" s="240">
        <f>ROUND(I180*H180,2)</f>
        <v>0</v>
      </c>
      <c r="BL180" s="18" t="s">
        <v>201</v>
      </c>
      <c r="BM180" s="239" t="s">
        <v>952</v>
      </c>
    </row>
    <row r="181" s="2" customFormat="1" ht="24.15" customHeight="1">
      <c r="A181" s="39"/>
      <c r="B181" s="40"/>
      <c r="C181" s="285" t="s">
        <v>75</v>
      </c>
      <c r="D181" s="285" t="s">
        <v>244</v>
      </c>
      <c r="E181" s="286" t="s">
        <v>1165</v>
      </c>
      <c r="F181" s="287" t="s">
        <v>1166</v>
      </c>
      <c r="G181" s="288" t="s">
        <v>295</v>
      </c>
      <c r="H181" s="289">
        <v>1</v>
      </c>
      <c r="I181" s="290"/>
      <c r="J181" s="291">
        <f>ROUND(I181*H181,2)</f>
        <v>0</v>
      </c>
      <c r="K181" s="287" t="s">
        <v>1</v>
      </c>
      <c r="L181" s="292"/>
      <c r="M181" s="293" t="s">
        <v>1</v>
      </c>
      <c r="N181" s="294" t="s">
        <v>40</v>
      </c>
      <c r="O181" s="92"/>
      <c r="P181" s="237">
        <f>O181*H181</f>
        <v>0</v>
      </c>
      <c r="Q181" s="237">
        <v>0</v>
      </c>
      <c r="R181" s="237">
        <f>Q181*H181</f>
        <v>0</v>
      </c>
      <c r="S181" s="237">
        <v>0</v>
      </c>
      <c r="T181" s="238">
        <f>S181*H181</f>
        <v>0</v>
      </c>
      <c r="U181" s="39"/>
      <c r="V181" s="39"/>
      <c r="W181" s="39"/>
      <c r="X181" s="39"/>
      <c r="Y181" s="39"/>
      <c r="Z181" s="39"/>
      <c r="AA181" s="39"/>
      <c r="AB181" s="39"/>
      <c r="AC181" s="39"/>
      <c r="AD181" s="39"/>
      <c r="AE181" s="39"/>
      <c r="AR181" s="239" t="s">
        <v>239</v>
      </c>
      <c r="AT181" s="239" t="s">
        <v>244</v>
      </c>
      <c r="AU181" s="239" t="s">
        <v>84</v>
      </c>
      <c r="AY181" s="18" t="s">
        <v>194</v>
      </c>
      <c r="BE181" s="240">
        <f>IF(N181="základní",J181,0)</f>
        <v>0</v>
      </c>
      <c r="BF181" s="240">
        <f>IF(N181="snížená",J181,0)</f>
        <v>0</v>
      </c>
      <c r="BG181" s="240">
        <f>IF(N181="zákl. přenesená",J181,0)</f>
        <v>0</v>
      </c>
      <c r="BH181" s="240">
        <f>IF(N181="sníž. přenesená",J181,0)</f>
        <v>0</v>
      </c>
      <c r="BI181" s="240">
        <f>IF(N181="nulová",J181,0)</f>
        <v>0</v>
      </c>
      <c r="BJ181" s="18" t="s">
        <v>82</v>
      </c>
      <c r="BK181" s="240">
        <f>ROUND(I181*H181,2)</f>
        <v>0</v>
      </c>
      <c r="BL181" s="18" t="s">
        <v>201</v>
      </c>
      <c r="BM181" s="239" t="s">
        <v>962</v>
      </c>
    </row>
    <row r="182" s="2" customFormat="1" ht="16.5" customHeight="1">
      <c r="A182" s="39"/>
      <c r="B182" s="40"/>
      <c r="C182" s="285" t="s">
        <v>75</v>
      </c>
      <c r="D182" s="285" t="s">
        <v>244</v>
      </c>
      <c r="E182" s="286" t="s">
        <v>1167</v>
      </c>
      <c r="F182" s="287" t="s">
        <v>1168</v>
      </c>
      <c r="G182" s="288" t="s">
        <v>295</v>
      </c>
      <c r="H182" s="289">
        <v>1</v>
      </c>
      <c r="I182" s="290"/>
      <c r="J182" s="291">
        <f>ROUND(I182*H182,2)</f>
        <v>0</v>
      </c>
      <c r="K182" s="287" t="s">
        <v>1</v>
      </c>
      <c r="L182" s="292"/>
      <c r="M182" s="293" t="s">
        <v>1</v>
      </c>
      <c r="N182" s="294" t="s">
        <v>40</v>
      </c>
      <c r="O182" s="92"/>
      <c r="P182" s="237">
        <f>O182*H182</f>
        <v>0</v>
      </c>
      <c r="Q182" s="237">
        <v>0</v>
      </c>
      <c r="R182" s="237">
        <f>Q182*H182</f>
        <v>0</v>
      </c>
      <c r="S182" s="237">
        <v>0</v>
      </c>
      <c r="T182" s="238">
        <f>S182*H182</f>
        <v>0</v>
      </c>
      <c r="U182" s="39"/>
      <c r="V182" s="39"/>
      <c r="W182" s="39"/>
      <c r="X182" s="39"/>
      <c r="Y182" s="39"/>
      <c r="Z182" s="39"/>
      <c r="AA182" s="39"/>
      <c r="AB182" s="39"/>
      <c r="AC182" s="39"/>
      <c r="AD182" s="39"/>
      <c r="AE182" s="39"/>
      <c r="AR182" s="239" t="s">
        <v>239</v>
      </c>
      <c r="AT182" s="239" t="s">
        <v>244</v>
      </c>
      <c r="AU182" s="239" t="s">
        <v>84</v>
      </c>
      <c r="AY182" s="18" t="s">
        <v>194</v>
      </c>
      <c r="BE182" s="240">
        <f>IF(N182="základní",J182,0)</f>
        <v>0</v>
      </c>
      <c r="BF182" s="240">
        <f>IF(N182="snížená",J182,0)</f>
        <v>0</v>
      </c>
      <c r="BG182" s="240">
        <f>IF(N182="zákl. přenesená",J182,0)</f>
        <v>0</v>
      </c>
      <c r="BH182" s="240">
        <f>IF(N182="sníž. přenesená",J182,0)</f>
        <v>0</v>
      </c>
      <c r="BI182" s="240">
        <f>IF(N182="nulová",J182,0)</f>
        <v>0</v>
      </c>
      <c r="BJ182" s="18" t="s">
        <v>82</v>
      </c>
      <c r="BK182" s="240">
        <f>ROUND(I182*H182,2)</f>
        <v>0</v>
      </c>
      <c r="BL182" s="18" t="s">
        <v>201</v>
      </c>
      <c r="BM182" s="239" t="s">
        <v>970</v>
      </c>
    </row>
    <row r="183" s="2" customFormat="1" ht="16.5" customHeight="1">
      <c r="A183" s="39"/>
      <c r="B183" s="40"/>
      <c r="C183" s="285" t="s">
        <v>75</v>
      </c>
      <c r="D183" s="285" t="s">
        <v>244</v>
      </c>
      <c r="E183" s="286" t="s">
        <v>1169</v>
      </c>
      <c r="F183" s="287" t="s">
        <v>1170</v>
      </c>
      <c r="G183" s="288" t="s">
        <v>295</v>
      </c>
      <c r="H183" s="289">
        <v>1</v>
      </c>
      <c r="I183" s="290"/>
      <c r="J183" s="291">
        <f>ROUND(I183*H183,2)</f>
        <v>0</v>
      </c>
      <c r="K183" s="287" t="s">
        <v>1</v>
      </c>
      <c r="L183" s="292"/>
      <c r="M183" s="293" t="s">
        <v>1</v>
      </c>
      <c r="N183" s="294" t="s">
        <v>40</v>
      </c>
      <c r="O183" s="92"/>
      <c r="P183" s="237">
        <f>O183*H183</f>
        <v>0</v>
      </c>
      <c r="Q183" s="237">
        <v>0</v>
      </c>
      <c r="R183" s="237">
        <f>Q183*H183</f>
        <v>0</v>
      </c>
      <c r="S183" s="237">
        <v>0</v>
      </c>
      <c r="T183" s="238">
        <f>S183*H183</f>
        <v>0</v>
      </c>
      <c r="U183" s="39"/>
      <c r="V183" s="39"/>
      <c r="W183" s="39"/>
      <c r="X183" s="39"/>
      <c r="Y183" s="39"/>
      <c r="Z183" s="39"/>
      <c r="AA183" s="39"/>
      <c r="AB183" s="39"/>
      <c r="AC183" s="39"/>
      <c r="AD183" s="39"/>
      <c r="AE183" s="39"/>
      <c r="AR183" s="239" t="s">
        <v>239</v>
      </c>
      <c r="AT183" s="239" t="s">
        <v>244</v>
      </c>
      <c r="AU183" s="239" t="s">
        <v>84</v>
      </c>
      <c r="AY183" s="18" t="s">
        <v>194</v>
      </c>
      <c r="BE183" s="240">
        <f>IF(N183="základní",J183,0)</f>
        <v>0</v>
      </c>
      <c r="BF183" s="240">
        <f>IF(N183="snížená",J183,0)</f>
        <v>0</v>
      </c>
      <c r="BG183" s="240">
        <f>IF(N183="zákl. přenesená",J183,0)</f>
        <v>0</v>
      </c>
      <c r="BH183" s="240">
        <f>IF(N183="sníž. přenesená",J183,0)</f>
        <v>0</v>
      </c>
      <c r="BI183" s="240">
        <f>IF(N183="nulová",J183,0)</f>
        <v>0</v>
      </c>
      <c r="BJ183" s="18" t="s">
        <v>82</v>
      </c>
      <c r="BK183" s="240">
        <f>ROUND(I183*H183,2)</f>
        <v>0</v>
      </c>
      <c r="BL183" s="18" t="s">
        <v>201</v>
      </c>
      <c r="BM183" s="239" t="s">
        <v>983</v>
      </c>
    </row>
    <row r="184" s="2" customFormat="1" ht="24.15" customHeight="1">
      <c r="A184" s="39"/>
      <c r="B184" s="40"/>
      <c r="C184" s="285" t="s">
        <v>75</v>
      </c>
      <c r="D184" s="285" t="s">
        <v>244</v>
      </c>
      <c r="E184" s="286" t="s">
        <v>1171</v>
      </c>
      <c r="F184" s="287" t="s">
        <v>1172</v>
      </c>
      <c r="G184" s="288" t="s">
        <v>252</v>
      </c>
      <c r="H184" s="289">
        <v>134</v>
      </c>
      <c r="I184" s="290"/>
      <c r="J184" s="291">
        <f>ROUND(I184*H184,2)</f>
        <v>0</v>
      </c>
      <c r="K184" s="287" t="s">
        <v>1</v>
      </c>
      <c r="L184" s="292"/>
      <c r="M184" s="293" t="s">
        <v>1</v>
      </c>
      <c r="N184" s="294" t="s">
        <v>40</v>
      </c>
      <c r="O184" s="92"/>
      <c r="P184" s="237">
        <f>O184*H184</f>
        <v>0</v>
      </c>
      <c r="Q184" s="237">
        <v>0</v>
      </c>
      <c r="R184" s="237">
        <f>Q184*H184</f>
        <v>0</v>
      </c>
      <c r="S184" s="237">
        <v>0</v>
      </c>
      <c r="T184" s="238">
        <f>S184*H184</f>
        <v>0</v>
      </c>
      <c r="U184" s="39"/>
      <c r="V184" s="39"/>
      <c r="W184" s="39"/>
      <c r="X184" s="39"/>
      <c r="Y184" s="39"/>
      <c r="Z184" s="39"/>
      <c r="AA184" s="39"/>
      <c r="AB184" s="39"/>
      <c r="AC184" s="39"/>
      <c r="AD184" s="39"/>
      <c r="AE184" s="39"/>
      <c r="AR184" s="239" t="s">
        <v>239</v>
      </c>
      <c r="AT184" s="239" t="s">
        <v>244</v>
      </c>
      <c r="AU184" s="239" t="s">
        <v>84</v>
      </c>
      <c r="AY184" s="18" t="s">
        <v>194</v>
      </c>
      <c r="BE184" s="240">
        <f>IF(N184="základní",J184,0)</f>
        <v>0</v>
      </c>
      <c r="BF184" s="240">
        <f>IF(N184="snížená",J184,0)</f>
        <v>0</v>
      </c>
      <c r="BG184" s="240">
        <f>IF(N184="zákl. přenesená",J184,0)</f>
        <v>0</v>
      </c>
      <c r="BH184" s="240">
        <f>IF(N184="sníž. přenesená",J184,0)</f>
        <v>0</v>
      </c>
      <c r="BI184" s="240">
        <f>IF(N184="nulová",J184,0)</f>
        <v>0</v>
      </c>
      <c r="BJ184" s="18" t="s">
        <v>82</v>
      </c>
      <c r="BK184" s="240">
        <f>ROUND(I184*H184,2)</f>
        <v>0</v>
      </c>
      <c r="BL184" s="18" t="s">
        <v>201</v>
      </c>
      <c r="BM184" s="239" t="s">
        <v>1026</v>
      </c>
    </row>
    <row r="185" s="2" customFormat="1" ht="37.8" customHeight="1">
      <c r="A185" s="39"/>
      <c r="B185" s="40"/>
      <c r="C185" s="285" t="s">
        <v>75</v>
      </c>
      <c r="D185" s="285" t="s">
        <v>244</v>
      </c>
      <c r="E185" s="286" t="s">
        <v>1173</v>
      </c>
      <c r="F185" s="287" t="s">
        <v>1174</v>
      </c>
      <c r="G185" s="288" t="s">
        <v>252</v>
      </c>
      <c r="H185" s="289">
        <v>49</v>
      </c>
      <c r="I185" s="290"/>
      <c r="J185" s="291">
        <f>ROUND(I185*H185,2)</f>
        <v>0</v>
      </c>
      <c r="K185" s="287" t="s">
        <v>1</v>
      </c>
      <c r="L185" s="292"/>
      <c r="M185" s="293" t="s">
        <v>1</v>
      </c>
      <c r="N185" s="294" t="s">
        <v>40</v>
      </c>
      <c r="O185" s="92"/>
      <c r="P185" s="237">
        <f>O185*H185</f>
        <v>0</v>
      </c>
      <c r="Q185" s="237">
        <v>0</v>
      </c>
      <c r="R185" s="237">
        <f>Q185*H185</f>
        <v>0</v>
      </c>
      <c r="S185" s="237">
        <v>0</v>
      </c>
      <c r="T185" s="238">
        <f>S185*H185</f>
        <v>0</v>
      </c>
      <c r="U185" s="39"/>
      <c r="V185" s="39"/>
      <c r="W185" s="39"/>
      <c r="X185" s="39"/>
      <c r="Y185" s="39"/>
      <c r="Z185" s="39"/>
      <c r="AA185" s="39"/>
      <c r="AB185" s="39"/>
      <c r="AC185" s="39"/>
      <c r="AD185" s="39"/>
      <c r="AE185" s="39"/>
      <c r="AR185" s="239" t="s">
        <v>239</v>
      </c>
      <c r="AT185" s="239" t="s">
        <v>244</v>
      </c>
      <c r="AU185" s="239" t="s">
        <v>84</v>
      </c>
      <c r="AY185" s="18" t="s">
        <v>194</v>
      </c>
      <c r="BE185" s="240">
        <f>IF(N185="základní",J185,0)</f>
        <v>0</v>
      </c>
      <c r="BF185" s="240">
        <f>IF(N185="snížená",J185,0)</f>
        <v>0</v>
      </c>
      <c r="BG185" s="240">
        <f>IF(N185="zákl. přenesená",J185,0)</f>
        <v>0</v>
      </c>
      <c r="BH185" s="240">
        <f>IF(N185="sníž. přenesená",J185,0)</f>
        <v>0</v>
      </c>
      <c r="BI185" s="240">
        <f>IF(N185="nulová",J185,0)</f>
        <v>0</v>
      </c>
      <c r="BJ185" s="18" t="s">
        <v>82</v>
      </c>
      <c r="BK185" s="240">
        <f>ROUND(I185*H185,2)</f>
        <v>0</v>
      </c>
      <c r="BL185" s="18" t="s">
        <v>201</v>
      </c>
      <c r="BM185" s="239" t="s">
        <v>1034</v>
      </c>
    </row>
    <row r="186" s="2" customFormat="1" ht="21.75" customHeight="1">
      <c r="A186" s="39"/>
      <c r="B186" s="40"/>
      <c r="C186" s="285" t="s">
        <v>75</v>
      </c>
      <c r="D186" s="285" t="s">
        <v>244</v>
      </c>
      <c r="E186" s="286" t="s">
        <v>1175</v>
      </c>
      <c r="F186" s="287" t="s">
        <v>1176</v>
      </c>
      <c r="G186" s="288" t="s">
        <v>252</v>
      </c>
      <c r="H186" s="289">
        <v>196</v>
      </c>
      <c r="I186" s="290"/>
      <c r="J186" s="291">
        <f>ROUND(I186*H186,2)</f>
        <v>0</v>
      </c>
      <c r="K186" s="287" t="s">
        <v>1</v>
      </c>
      <c r="L186" s="292"/>
      <c r="M186" s="293" t="s">
        <v>1</v>
      </c>
      <c r="N186" s="294" t="s">
        <v>40</v>
      </c>
      <c r="O186" s="92"/>
      <c r="P186" s="237">
        <f>O186*H186</f>
        <v>0</v>
      </c>
      <c r="Q186" s="237">
        <v>0</v>
      </c>
      <c r="R186" s="237">
        <f>Q186*H186</f>
        <v>0</v>
      </c>
      <c r="S186" s="237">
        <v>0</v>
      </c>
      <c r="T186" s="238">
        <f>S186*H186</f>
        <v>0</v>
      </c>
      <c r="U186" s="39"/>
      <c r="V186" s="39"/>
      <c r="W186" s="39"/>
      <c r="X186" s="39"/>
      <c r="Y186" s="39"/>
      <c r="Z186" s="39"/>
      <c r="AA186" s="39"/>
      <c r="AB186" s="39"/>
      <c r="AC186" s="39"/>
      <c r="AD186" s="39"/>
      <c r="AE186" s="39"/>
      <c r="AR186" s="239" t="s">
        <v>239</v>
      </c>
      <c r="AT186" s="239" t="s">
        <v>244</v>
      </c>
      <c r="AU186" s="239" t="s">
        <v>84</v>
      </c>
      <c r="AY186" s="18" t="s">
        <v>194</v>
      </c>
      <c r="BE186" s="240">
        <f>IF(N186="základní",J186,0)</f>
        <v>0</v>
      </c>
      <c r="BF186" s="240">
        <f>IF(N186="snížená",J186,0)</f>
        <v>0</v>
      </c>
      <c r="BG186" s="240">
        <f>IF(N186="zákl. přenesená",J186,0)</f>
        <v>0</v>
      </c>
      <c r="BH186" s="240">
        <f>IF(N186="sníž. přenesená",J186,0)</f>
        <v>0</v>
      </c>
      <c r="BI186" s="240">
        <f>IF(N186="nulová",J186,0)</f>
        <v>0</v>
      </c>
      <c r="BJ186" s="18" t="s">
        <v>82</v>
      </c>
      <c r="BK186" s="240">
        <f>ROUND(I186*H186,2)</f>
        <v>0</v>
      </c>
      <c r="BL186" s="18" t="s">
        <v>201</v>
      </c>
      <c r="BM186" s="239" t="s">
        <v>1045</v>
      </c>
    </row>
    <row r="187" s="12" customFormat="1" ht="22.8" customHeight="1">
      <c r="A187" s="12"/>
      <c r="B187" s="212"/>
      <c r="C187" s="213"/>
      <c r="D187" s="214" t="s">
        <v>74</v>
      </c>
      <c r="E187" s="226" t="s">
        <v>1177</v>
      </c>
      <c r="F187" s="226" t="s">
        <v>1178</v>
      </c>
      <c r="G187" s="213"/>
      <c r="H187" s="213"/>
      <c r="I187" s="216"/>
      <c r="J187" s="227">
        <f>BK187</f>
        <v>0</v>
      </c>
      <c r="K187" s="213"/>
      <c r="L187" s="218"/>
      <c r="M187" s="219"/>
      <c r="N187" s="220"/>
      <c r="O187" s="220"/>
      <c r="P187" s="221">
        <f>SUM(P188:P256)</f>
        <v>0</v>
      </c>
      <c r="Q187" s="220"/>
      <c r="R187" s="221">
        <f>SUM(R188:R256)</f>
        <v>0</v>
      </c>
      <c r="S187" s="220"/>
      <c r="T187" s="222">
        <f>SUM(T188:T256)</f>
        <v>0</v>
      </c>
      <c r="U187" s="12"/>
      <c r="V187" s="12"/>
      <c r="W187" s="12"/>
      <c r="X187" s="12"/>
      <c r="Y187" s="12"/>
      <c r="Z187" s="12"/>
      <c r="AA187" s="12"/>
      <c r="AB187" s="12"/>
      <c r="AC187" s="12"/>
      <c r="AD187" s="12"/>
      <c r="AE187" s="12"/>
      <c r="AR187" s="223" t="s">
        <v>212</v>
      </c>
      <c r="AT187" s="224" t="s">
        <v>74</v>
      </c>
      <c r="AU187" s="224" t="s">
        <v>82</v>
      </c>
      <c r="AY187" s="223" t="s">
        <v>194</v>
      </c>
      <c r="BK187" s="225">
        <f>SUM(BK188:BK256)</f>
        <v>0</v>
      </c>
    </row>
    <row r="188" s="2" customFormat="1" ht="66.75" customHeight="1">
      <c r="A188" s="39"/>
      <c r="B188" s="40"/>
      <c r="C188" s="228" t="s">
        <v>82</v>
      </c>
      <c r="D188" s="228" t="s">
        <v>196</v>
      </c>
      <c r="E188" s="229" t="s">
        <v>1055</v>
      </c>
      <c r="F188" s="230" t="s">
        <v>1056</v>
      </c>
      <c r="G188" s="231" t="s">
        <v>295</v>
      </c>
      <c r="H188" s="232">
        <v>1</v>
      </c>
      <c r="I188" s="233"/>
      <c r="J188" s="234">
        <f>ROUND(I188*H188,2)</f>
        <v>0</v>
      </c>
      <c r="K188" s="230" t="s">
        <v>1</v>
      </c>
      <c r="L188" s="45"/>
      <c r="M188" s="235" t="s">
        <v>1</v>
      </c>
      <c r="N188" s="236" t="s">
        <v>40</v>
      </c>
      <c r="O188" s="92"/>
      <c r="P188" s="237">
        <f>O188*H188</f>
        <v>0</v>
      </c>
      <c r="Q188" s="237">
        <v>0</v>
      </c>
      <c r="R188" s="237">
        <f>Q188*H188</f>
        <v>0</v>
      </c>
      <c r="S188" s="237">
        <v>0</v>
      </c>
      <c r="T188" s="238">
        <f>S188*H188</f>
        <v>0</v>
      </c>
      <c r="U188" s="39"/>
      <c r="V188" s="39"/>
      <c r="W188" s="39"/>
      <c r="X188" s="39"/>
      <c r="Y188" s="39"/>
      <c r="Z188" s="39"/>
      <c r="AA188" s="39"/>
      <c r="AB188" s="39"/>
      <c r="AC188" s="39"/>
      <c r="AD188" s="39"/>
      <c r="AE188" s="39"/>
      <c r="AR188" s="239" t="s">
        <v>201</v>
      </c>
      <c r="AT188" s="239" t="s">
        <v>196</v>
      </c>
      <c r="AU188" s="239" t="s">
        <v>84</v>
      </c>
      <c r="AY188" s="18" t="s">
        <v>194</v>
      </c>
      <c r="BE188" s="240">
        <f>IF(N188="základní",J188,0)</f>
        <v>0</v>
      </c>
      <c r="BF188" s="240">
        <f>IF(N188="snížená",J188,0)</f>
        <v>0</v>
      </c>
      <c r="BG188" s="240">
        <f>IF(N188="zákl. přenesená",J188,0)</f>
        <v>0</v>
      </c>
      <c r="BH188" s="240">
        <f>IF(N188="sníž. přenesená",J188,0)</f>
        <v>0</v>
      </c>
      <c r="BI188" s="240">
        <f>IF(N188="nulová",J188,0)</f>
        <v>0</v>
      </c>
      <c r="BJ188" s="18" t="s">
        <v>82</v>
      </c>
      <c r="BK188" s="240">
        <f>ROUND(I188*H188,2)</f>
        <v>0</v>
      </c>
      <c r="BL188" s="18" t="s">
        <v>201</v>
      </c>
      <c r="BM188" s="239" t="s">
        <v>1179</v>
      </c>
    </row>
    <row r="189" s="2" customFormat="1" ht="66.75" customHeight="1">
      <c r="A189" s="39"/>
      <c r="B189" s="40"/>
      <c r="C189" s="228" t="s">
        <v>84</v>
      </c>
      <c r="D189" s="228" t="s">
        <v>196</v>
      </c>
      <c r="E189" s="229" t="s">
        <v>1057</v>
      </c>
      <c r="F189" s="230" t="s">
        <v>1058</v>
      </c>
      <c r="G189" s="231" t="s">
        <v>295</v>
      </c>
      <c r="H189" s="232">
        <v>1</v>
      </c>
      <c r="I189" s="233"/>
      <c r="J189" s="234">
        <f>ROUND(I189*H189,2)</f>
        <v>0</v>
      </c>
      <c r="K189" s="230" t="s">
        <v>1</v>
      </c>
      <c r="L189" s="45"/>
      <c r="M189" s="235" t="s">
        <v>1</v>
      </c>
      <c r="N189" s="236" t="s">
        <v>40</v>
      </c>
      <c r="O189" s="92"/>
      <c r="P189" s="237">
        <f>O189*H189</f>
        <v>0</v>
      </c>
      <c r="Q189" s="237">
        <v>0</v>
      </c>
      <c r="R189" s="237">
        <f>Q189*H189</f>
        <v>0</v>
      </c>
      <c r="S189" s="237">
        <v>0</v>
      </c>
      <c r="T189" s="238">
        <f>S189*H189</f>
        <v>0</v>
      </c>
      <c r="U189" s="39"/>
      <c r="V189" s="39"/>
      <c r="W189" s="39"/>
      <c r="X189" s="39"/>
      <c r="Y189" s="39"/>
      <c r="Z189" s="39"/>
      <c r="AA189" s="39"/>
      <c r="AB189" s="39"/>
      <c r="AC189" s="39"/>
      <c r="AD189" s="39"/>
      <c r="AE189" s="39"/>
      <c r="AR189" s="239" t="s">
        <v>201</v>
      </c>
      <c r="AT189" s="239" t="s">
        <v>196</v>
      </c>
      <c r="AU189" s="239" t="s">
        <v>84</v>
      </c>
      <c r="AY189" s="18" t="s">
        <v>194</v>
      </c>
      <c r="BE189" s="240">
        <f>IF(N189="základní",J189,0)</f>
        <v>0</v>
      </c>
      <c r="BF189" s="240">
        <f>IF(N189="snížená",J189,0)</f>
        <v>0</v>
      </c>
      <c r="BG189" s="240">
        <f>IF(N189="zákl. přenesená",J189,0)</f>
        <v>0</v>
      </c>
      <c r="BH189" s="240">
        <f>IF(N189="sníž. přenesená",J189,0)</f>
        <v>0</v>
      </c>
      <c r="BI189" s="240">
        <f>IF(N189="nulová",J189,0)</f>
        <v>0</v>
      </c>
      <c r="BJ189" s="18" t="s">
        <v>82</v>
      </c>
      <c r="BK189" s="240">
        <f>ROUND(I189*H189,2)</f>
        <v>0</v>
      </c>
      <c r="BL189" s="18" t="s">
        <v>201</v>
      </c>
      <c r="BM189" s="239" t="s">
        <v>1180</v>
      </c>
    </row>
    <row r="190" s="2" customFormat="1" ht="76.35" customHeight="1">
      <c r="A190" s="39"/>
      <c r="B190" s="40"/>
      <c r="C190" s="228" t="s">
        <v>212</v>
      </c>
      <c r="D190" s="228" t="s">
        <v>196</v>
      </c>
      <c r="E190" s="229" t="s">
        <v>1059</v>
      </c>
      <c r="F190" s="230" t="s">
        <v>1060</v>
      </c>
      <c r="G190" s="231" t="s">
        <v>295</v>
      </c>
      <c r="H190" s="232">
        <v>1</v>
      </c>
      <c r="I190" s="233"/>
      <c r="J190" s="234">
        <f>ROUND(I190*H190,2)</f>
        <v>0</v>
      </c>
      <c r="K190" s="230" t="s">
        <v>1</v>
      </c>
      <c r="L190" s="45"/>
      <c r="M190" s="235" t="s">
        <v>1</v>
      </c>
      <c r="N190" s="236" t="s">
        <v>40</v>
      </c>
      <c r="O190" s="92"/>
      <c r="P190" s="237">
        <f>O190*H190</f>
        <v>0</v>
      </c>
      <c r="Q190" s="237">
        <v>0</v>
      </c>
      <c r="R190" s="237">
        <f>Q190*H190</f>
        <v>0</v>
      </c>
      <c r="S190" s="237">
        <v>0</v>
      </c>
      <c r="T190" s="238">
        <f>S190*H190</f>
        <v>0</v>
      </c>
      <c r="U190" s="39"/>
      <c r="V190" s="39"/>
      <c r="W190" s="39"/>
      <c r="X190" s="39"/>
      <c r="Y190" s="39"/>
      <c r="Z190" s="39"/>
      <c r="AA190" s="39"/>
      <c r="AB190" s="39"/>
      <c r="AC190" s="39"/>
      <c r="AD190" s="39"/>
      <c r="AE190" s="39"/>
      <c r="AR190" s="239" t="s">
        <v>201</v>
      </c>
      <c r="AT190" s="239" t="s">
        <v>196</v>
      </c>
      <c r="AU190" s="239" t="s">
        <v>84</v>
      </c>
      <c r="AY190" s="18" t="s">
        <v>194</v>
      </c>
      <c r="BE190" s="240">
        <f>IF(N190="základní",J190,0)</f>
        <v>0</v>
      </c>
      <c r="BF190" s="240">
        <f>IF(N190="snížená",J190,0)</f>
        <v>0</v>
      </c>
      <c r="BG190" s="240">
        <f>IF(N190="zákl. přenesená",J190,0)</f>
        <v>0</v>
      </c>
      <c r="BH190" s="240">
        <f>IF(N190="sníž. přenesená",J190,0)</f>
        <v>0</v>
      </c>
      <c r="BI190" s="240">
        <f>IF(N190="nulová",J190,0)</f>
        <v>0</v>
      </c>
      <c r="BJ190" s="18" t="s">
        <v>82</v>
      </c>
      <c r="BK190" s="240">
        <f>ROUND(I190*H190,2)</f>
        <v>0</v>
      </c>
      <c r="BL190" s="18" t="s">
        <v>201</v>
      </c>
      <c r="BM190" s="239" t="s">
        <v>1181</v>
      </c>
    </row>
    <row r="191" s="2" customFormat="1" ht="49.05" customHeight="1">
      <c r="A191" s="39"/>
      <c r="B191" s="40"/>
      <c r="C191" s="228" t="s">
        <v>201</v>
      </c>
      <c r="D191" s="228" t="s">
        <v>196</v>
      </c>
      <c r="E191" s="229" t="s">
        <v>1061</v>
      </c>
      <c r="F191" s="230" t="s">
        <v>1062</v>
      </c>
      <c r="G191" s="231" t="s">
        <v>295</v>
      </c>
      <c r="H191" s="232">
        <v>1</v>
      </c>
      <c r="I191" s="233"/>
      <c r="J191" s="234">
        <f>ROUND(I191*H191,2)</f>
        <v>0</v>
      </c>
      <c r="K191" s="230" t="s">
        <v>1</v>
      </c>
      <c r="L191" s="45"/>
      <c r="M191" s="235" t="s">
        <v>1</v>
      </c>
      <c r="N191" s="236" t="s">
        <v>40</v>
      </c>
      <c r="O191" s="92"/>
      <c r="P191" s="237">
        <f>O191*H191</f>
        <v>0</v>
      </c>
      <c r="Q191" s="237">
        <v>0</v>
      </c>
      <c r="R191" s="237">
        <f>Q191*H191</f>
        <v>0</v>
      </c>
      <c r="S191" s="237">
        <v>0</v>
      </c>
      <c r="T191" s="238">
        <f>S191*H191</f>
        <v>0</v>
      </c>
      <c r="U191" s="39"/>
      <c r="V191" s="39"/>
      <c r="W191" s="39"/>
      <c r="X191" s="39"/>
      <c r="Y191" s="39"/>
      <c r="Z191" s="39"/>
      <c r="AA191" s="39"/>
      <c r="AB191" s="39"/>
      <c r="AC191" s="39"/>
      <c r="AD191" s="39"/>
      <c r="AE191" s="39"/>
      <c r="AR191" s="239" t="s">
        <v>201</v>
      </c>
      <c r="AT191" s="239" t="s">
        <v>196</v>
      </c>
      <c r="AU191" s="239" t="s">
        <v>84</v>
      </c>
      <c r="AY191" s="18" t="s">
        <v>194</v>
      </c>
      <c r="BE191" s="240">
        <f>IF(N191="základní",J191,0)</f>
        <v>0</v>
      </c>
      <c r="BF191" s="240">
        <f>IF(N191="snížená",J191,0)</f>
        <v>0</v>
      </c>
      <c r="BG191" s="240">
        <f>IF(N191="zákl. přenesená",J191,0)</f>
        <v>0</v>
      </c>
      <c r="BH191" s="240">
        <f>IF(N191="sníž. přenesená",J191,0)</f>
        <v>0</v>
      </c>
      <c r="BI191" s="240">
        <f>IF(N191="nulová",J191,0)</f>
        <v>0</v>
      </c>
      <c r="BJ191" s="18" t="s">
        <v>82</v>
      </c>
      <c r="BK191" s="240">
        <f>ROUND(I191*H191,2)</f>
        <v>0</v>
      </c>
      <c r="BL191" s="18" t="s">
        <v>201</v>
      </c>
      <c r="BM191" s="239" t="s">
        <v>1182</v>
      </c>
    </row>
    <row r="192" s="2" customFormat="1" ht="37.8" customHeight="1">
      <c r="A192" s="39"/>
      <c r="B192" s="40"/>
      <c r="C192" s="228" t="s">
        <v>225</v>
      </c>
      <c r="D192" s="228" t="s">
        <v>196</v>
      </c>
      <c r="E192" s="229" t="s">
        <v>1063</v>
      </c>
      <c r="F192" s="230" t="s">
        <v>1064</v>
      </c>
      <c r="G192" s="231" t="s">
        <v>295</v>
      </c>
      <c r="H192" s="232">
        <v>1</v>
      </c>
      <c r="I192" s="233"/>
      <c r="J192" s="234">
        <f>ROUND(I192*H192,2)</f>
        <v>0</v>
      </c>
      <c r="K192" s="230" t="s">
        <v>1</v>
      </c>
      <c r="L192" s="45"/>
      <c r="M192" s="235" t="s">
        <v>1</v>
      </c>
      <c r="N192" s="236" t="s">
        <v>40</v>
      </c>
      <c r="O192" s="92"/>
      <c r="P192" s="237">
        <f>O192*H192</f>
        <v>0</v>
      </c>
      <c r="Q192" s="237">
        <v>0</v>
      </c>
      <c r="R192" s="237">
        <f>Q192*H192</f>
        <v>0</v>
      </c>
      <c r="S192" s="237">
        <v>0</v>
      </c>
      <c r="T192" s="238">
        <f>S192*H192</f>
        <v>0</v>
      </c>
      <c r="U192" s="39"/>
      <c r="V192" s="39"/>
      <c r="W192" s="39"/>
      <c r="X192" s="39"/>
      <c r="Y192" s="39"/>
      <c r="Z192" s="39"/>
      <c r="AA192" s="39"/>
      <c r="AB192" s="39"/>
      <c r="AC192" s="39"/>
      <c r="AD192" s="39"/>
      <c r="AE192" s="39"/>
      <c r="AR192" s="239" t="s">
        <v>201</v>
      </c>
      <c r="AT192" s="239" t="s">
        <v>196</v>
      </c>
      <c r="AU192" s="239" t="s">
        <v>84</v>
      </c>
      <c r="AY192" s="18" t="s">
        <v>194</v>
      </c>
      <c r="BE192" s="240">
        <f>IF(N192="základní",J192,0)</f>
        <v>0</v>
      </c>
      <c r="BF192" s="240">
        <f>IF(N192="snížená",J192,0)</f>
        <v>0</v>
      </c>
      <c r="BG192" s="240">
        <f>IF(N192="zákl. přenesená",J192,0)</f>
        <v>0</v>
      </c>
      <c r="BH192" s="240">
        <f>IF(N192="sníž. přenesená",J192,0)</f>
        <v>0</v>
      </c>
      <c r="BI192" s="240">
        <f>IF(N192="nulová",J192,0)</f>
        <v>0</v>
      </c>
      <c r="BJ192" s="18" t="s">
        <v>82</v>
      </c>
      <c r="BK192" s="240">
        <f>ROUND(I192*H192,2)</f>
        <v>0</v>
      </c>
      <c r="BL192" s="18" t="s">
        <v>201</v>
      </c>
      <c r="BM192" s="239" t="s">
        <v>1183</v>
      </c>
    </row>
    <row r="193" s="2" customFormat="1" ht="37.8" customHeight="1">
      <c r="A193" s="39"/>
      <c r="B193" s="40"/>
      <c r="C193" s="228" t="s">
        <v>229</v>
      </c>
      <c r="D193" s="228" t="s">
        <v>196</v>
      </c>
      <c r="E193" s="229" t="s">
        <v>1065</v>
      </c>
      <c r="F193" s="230" t="s">
        <v>1066</v>
      </c>
      <c r="G193" s="231" t="s">
        <v>295</v>
      </c>
      <c r="H193" s="232">
        <v>1</v>
      </c>
      <c r="I193" s="233"/>
      <c r="J193" s="234">
        <f>ROUND(I193*H193,2)</f>
        <v>0</v>
      </c>
      <c r="K193" s="230" t="s">
        <v>1</v>
      </c>
      <c r="L193" s="45"/>
      <c r="M193" s="235" t="s">
        <v>1</v>
      </c>
      <c r="N193" s="236" t="s">
        <v>40</v>
      </c>
      <c r="O193" s="92"/>
      <c r="P193" s="237">
        <f>O193*H193</f>
        <v>0</v>
      </c>
      <c r="Q193" s="237">
        <v>0</v>
      </c>
      <c r="R193" s="237">
        <f>Q193*H193</f>
        <v>0</v>
      </c>
      <c r="S193" s="237">
        <v>0</v>
      </c>
      <c r="T193" s="238">
        <f>S193*H193</f>
        <v>0</v>
      </c>
      <c r="U193" s="39"/>
      <c r="V193" s="39"/>
      <c r="W193" s="39"/>
      <c r="X193" s="39"/>
      <c r="Y193" s="39"/>
      <c r="Z193" s="39"/>
      <c r="AA193" s="39"/>
      <c r="AB193" s="39"/>
      <c r="AC193" s="39"/>
      <c r="AD193" s="39"/>
      <c r="AE193" s="39"/>
      <c r="AR193" s="239" t="s">
        <v>201</v>
      </c>
      <c r="AT193" s="239" t="s">
        <v>196</v>
      </c>
      <c r="AU193" s="239" t="s">
        <v>84</v>
      </c>
      <c r="AY193" s="18" t="s">
        <v>194</v>
      </c>
      <c r="BE193" s="240">
        <f>IF(N193="základní",J193,0)</f>
        <v>0</v>
      </c>
      <c r="BF193" s="240">
        <f>IF(N193="snížená",J193,0)</f>
        <v>0</v>
      </c>
      <c r="BG193" s="240">
        <f>IF(N193="zákl. přenesená",J193,0)</f>
        <v>0</v>
      </c>
      <c r="BH193" s="240">
        <f>IF(N193="sníž. přenesená",J193,0)</f>
        <v>0</v>
      </c>
      <c r="BI193" s="240">
        <f>IF(N193="nulová",J193,0)</f>
        <v>0</v>
      </c>
      <c r="BJ193" s="18" t="s">
        <v>82</v>
      </c>
      <c r="BK193" s="240">
        <f>ROUND(I193*H193,2)</f>
        <v>0</v>
      </c>
      <c r="BL193" s="18" t="s">
        <v>201</v>
      </c>
      <c r="BM193" s="239" t="s">
        <v>1184</v>
      </c>
    </row>
    <row r="194" s="2" customFormat="1" ht="37.8" customHeight="1">
      <c r="A194" s="39"/>
      <c r="B194" s="40"/>
      <c r="C194" s="228" t="s">
        <v>235</v>
      </c>
      <c r="D194" s="228" t="s">
        <v>196</v>
      </c>
      <c r="E194" s="229" t="s">
        <v>1067</v>
      </c>
      <c r="F194" s="230" t="s">
        <v>1068</v>
      </c>
      <c r="G194" s="231" t="s">
        <v>295</v>
      </c>
      <c r="H194" s="232">
        <v>1</v>
      </c>
      <c r="I194" s="233"/>
      <c r="J194" s="234">
        <f>ROUND(I194*H194,2)</f>
        <v>0</v>
      </c>
      <c r="K194" s="230" t="s">
        <v>1</v>
      </c>
      <c r="L194" s="45"/>
      <c r="M194" s="235" t="s">
        <v>1</v>
      </c>
      <c r="N194" s="236" t="s">
        <v>40</v>
      </c>
      <c r="O194" s="92"/>
      <c r="P194" s="237">
        <f>O194*H194</f>
        <v>0</v>
      </c>
      <c r="Q194" s="237">
        <v>0</v>
      </c>
      <c r="R194" s="237">
        <f>Q194*H194</f>
        <v>0</v>
      </c>
      <c r="S194" s="237">
        <v>0</v>
      </c>
      <c r="T194" s="238">
        <f>S194*H194</f>
        <v>0</v>
      </c>
      <c r="U194" s="39"/>
      <c r="V194" s="39"/>
      <c r="W194" s="39"/>
      <c r="X194" s="39"/>
      <c r="Y194" s="39"/>
      <c r="Z194" s="39"/>
      <c r="AA194" s="39"/>
      <c r="AB194" s="39"/>
      <c r="AC194" s="39"/>
      <c r="AD194" s="39"/>
      <c r="AE194" s="39"/>
      <c r="AR194" s="239" t="s">
        <v>201</v>
      </c>
      <c r="AT194" s="239" t="s">
        <v>196</v>
      </c>
      <c r="AU194" s="239" t="s">
        <v>84</v>
      </c>
      <c r="AY194" s="18" t="s">
        <v>194</v>
      </c>
      <c r="BE194" s="240">
        <f>IF(N194="základní",J194,0)</f>
        <v>0</v>
      </c>
      <c r="BF194" s="240">
        <f>IF(N194="snížená",J194,0)</f>
        <v>0</v>
      </c>
      <c r="BG194" s="240">
        <f>IF(N194="zákl. přenesená",J194,0)</f>
        <v>0</v>
      </c>
      <c r="BH194" s="240">
        <f>IF(N194="sníž. přenesená",J194,0)</f>
        <v>0</v>
      </c>
      <c r="BI194" s="240">
        <f>IF(N194="nulová",J194,0)</f>
        <v>0</v>
      </c>
      <c r="BJ194" s="18" t="s">
        <v>82</v>
      </c>
      <c r="BK194" s="240">
        <f>ROUND(I194*H194,2)</f>
        <v>0</v>
      </c>
      <c r="BL194" s="18" t="s">
        <v>201</v>
      </c>
      <c r="BM194" s="239" t="s">
        <v>1185</v>
      </c>
    </row>
    <row r="195" s="2" customFormat="1" ht="37.8" customHeight="1">
      <c r="A195" s="39"/>
      <c r="B195" s="40"/>
      <c r="C195" s="228" t="s">
        <v>239</v>
      </c>
      <c r="D195" s="228" t="s">
        <v>196</v>
      </c>
      <c r="E195" s="229" t="s">
        <v>1069</v>
      </c>
      <c r="F195" s="230" t="s">
        <v>1070</v>
      </c>
      <c r="G195" s="231" t="s">
        <v>295</v>
      </c>
      <c r="H195" s="232">
        <v>1</v>
      </c>
      <c r="I195" s="233"/>
      <c r="J195" s="234">
        <f>ROUND(I195*H195,2)</f>
        <v>0</v>
      </c>
      <c r="K195" s="230" t="s">
        <v>1</v>
      </c>
      <c r="L195" s="45"/>
      <c r="M195" s="235" t="s">
        <v>1</v>
      </c>
      <c r="N195" s="236" t="s">
        <v>40</v>
      </c>
      <c r="O195" s="92"/>
      <c r="P195" s="237">
        <f>O195*H195</f>
        <v>0</v>
      </c>
      <c r="Q195" s="237">
        <v>0</v>
      </c>
      <c r="R195" s="237">
        <f>Q195*H195</f>
        <v>0</v>
      </c>
      <c r="S195" s="237">
        <v>0</v>
      </c>
      <c r="T195" s="238">
        <f>S195*H195</f>
        <v>0</v>
      </c>
      <c r="U195" s="39"/>
      <c r="V195" s="39"/>
      <c r="W195" s="39"/>
      <c r="X195" s="39"/>
      <c r="Y195" s="39"/>
      <c r="Z195" s="39"/>
      <c r="AA195" s="39"/>
      <c r="AB195" s="39"/>
      <c r="AC195" s="39"/>
      <c r="AD195" s="39"/>
      <c r="AE195" s="39"/>
      <c r="AR195" s="239" t="s">
        <v>201</v>
      </c>
      <c r="AT195" s="239" t="s">
        <v>196</v>
      </c>
      <c r="AU195" s="239" t="s">
        <v>84</v>
      </c>
      <c r="AY195" s="18" t="s">
        <v>194</v>
      </c>
      <c r="BE195" s="240">
        <f>IF(N195="základní",J195,0)</f>
        <v>0</v>
      </c>
      <c r="BF195" s="240">
        <f>IF(N195="snížená",J195,0)</f>
        <v>0</v>
      </c>
      <c r="BG195" s="240">
        <f>IF(N195="zákl. přenesená",J195,0)</f>
        <v>0</v>
      </c>
      <c r="BH195" s="240">
        <f>IF(N195="sníž. přenesená",J195,0)</f>
        <v>0</v>
      </c>
      <c r="BI195" s="240">
        <f>IF(N195="nulová",J195,0)</f>
        <v>0</v>
      </c>
      <c r="BJ195" s="18" t="s">
        <v>82</v>
      </c>
      <c r="BK195" s="240">
        <f>ROUND(I195*H195,2)</f>
        <v>0</v>
      </c>
      <c r="BL195" s="18" t="s">
        <v>201</v>
      </c>
      <c r="BM195" s="239" t="s">
        <v>1186</v>
      </c>
    </row>
    <row r="196" s="2" customFormat="1" ht="37.8" customHeight="1">
      <c r="A196" s="39"/>
      <c r="B196" s="40"/>
      <c r="C196" s="228" t="s">
        <v>243</v>
      </c>
      <c r="D196" s="228" t="s">
        <v>196</v>
      </c>
      <c r="E196" s="229" t="s">
        <v>1071</v>
      </c>
      <c r="F196" s="230" t="s">
        <v>1072</v>
      </c>
      <c r="G196" s="231" t="s">
        <v>295</v>
      </c>
      <c r="H196" s="232">
        <v>3</v>
      </c>
      <c r="I196" s="233"/>
      <c r="J196" s="234">
        <f>ROUND(I196*H196,2)</f>
        <v>0</v>
      </c>
      <c r="K196" s="230" t="s">
        <v>1</v>
      </c>
      <c r="L196" s="45"/>
      <c r="M196" s="235" t="s">
        <v>1</v>
      </c>
      <c r="N196" s="236" t="s">
        <v>40</v>
      </c>
      <c r="O196" s="92"/>
      <c r="P196" s="237">
        <f>O196*H196</f>
        <v>0</v>
      </c>
      <c r="Q196" s="237">
        <v>0</v>
      </c>
      <c r="R196" s="237">
        <f>Q196*H196</f>
        <v>0</v>
      </c>
      <c r="S196" s="237">
        <v>0</v>
      </c>
      <c r="T196" s="238">
        <f>S196*H196</f>
        <v>0</v>
      </c>
      <c r="U196" s="39"/>
      <c r="V196" s="39"/>
      <c r="W196" s="39"/>
      <c r="X196" s="39"/>
      <c r="Y196" s="39"/>
      <c r="Z196" s="39"/>
      <c r="AA196" s="39"/>
      <c r="AB196" s="39"/>
      <c r="AC196" s="39"/>
      <c r="AD196" s="39"/>
      <c r="AE196" s="39"/>
      <c r="AR196" s="239" t="s">
        <v>201</v>
      </c>
      <c r="AT196" s="239" t="s">
        <v>196</v>
      </c>
      <c r="AU196" s="239" t="s">
        <v>84</v>
      </c>
      <c r="AY196" s="18" t="s">
        <v>194</v>
      </c>
      <c r="BE196" s="240">
        <f>IF(N196="základní",J196,0)</f>
        <v>0</v>
      </c>
      <c r="BF196" s="240">
        <f>IF(N196="snížená",J196,0)</f>
        <v>0</v>
      </c>
      <c r="BG196" s="240">
        <f>IF(N196="zákl. přenesená",J196,0)</f>
        <v>0</v>
      </c>
      <c r="BH196" s="240">
        <f>IF(N196="sníž. přenesená",J196,0)</f>
        <v>0</v>
      </c>
      <c r="BI196" s="240">
        <f>IF(N196="nulová",J196,0)</f>
        <v>0</v>
      </c>
      <c r="BJ196" s="18" t="s">
        <v>82</v>
      </c>
      <c r="BK196" s="240">
        <f>ROUND(I196*H196,2)</f>
        <v>0</v>
      </c>
      <c r="BL196" s="18" t="s">
        <v>201</v>
      </c>
      <c r="BM196" s="239" t="s">
        <v>1187</v>
      </c>
    </row>
    <row r="197" s="2" customFormat="1" ht="37.8" customHeight="1">
      <c r="A197" s="39"/>
      <c r="B197" s="40"/>
      <c r="C197" s="228" t="s">
        <v>249</v>
      </c>
      <c r="D197" s="228" t="s">
        <v>196</v>
      </c>
      <c r="E197" s="229" t="s">
        <v>1073</v>
      </c>
      <c r="F197" s="230" t="s">
        <v>1074</v>
      </c>
      <c r="G197" s="231" t="s">
        <v>295</v>
      </c>
      <c r="H197" s="232">
        <v>1</v>
      </c>
      <c r="I197" s="233"/>
      <c r="J197" s="234">
        <f>ROUND(I197*H197,2)</f>
        <v>0</v>
      </c>
      <c r="K197" s="230" t="s">
        <v>1</v>
      </c>
      <c r="L197" s="45"/>
      <c r="M197" s="235" t="s">
        <v>1</v>
      </c>
      <c r="N197" s="236" t="s">
        <v>40</v>
      </c>
      <c r="O197" s="92"/>
      <c r="P197" s="237">
        <f>O197*H197</f>
        <v>0</v>
      </c>
      <c r="Q197" s="237">
        <v>0</v>
      </c>
      <c r="R197" s="237">
        <f>Q197*H197</f>
        <v>0</v>
      </c>
      <c r="S197" s="237">
        <v>0</v>
      </c>
      <c r="T197" s="238">
        <f>S197*H197</f>
        <v>0</v>
      </c>
      <c r="U197" s="39"/>
      <c r="V197" s="39"/>
      <c r="W197" s="39"/>
      <c r="X197" s="39"/>
      <c r="Y197" s="39"/>
      <c r="Z197" s="39"/>
      <c r="AA197" s="39"/>
      <c r="AB197" s="39"/>
      <c r="AC197" s="39"/>
      <c r="AD197" s="39"/>
      <c r="AE197" s="39"/>
      <c r="AR197" s="239" t="s">
        <v>201</v>
      </c>
      <c r="AT197" s="239" t="s">
        <v>196</v>
      </c>
      <c r="AU197" s="239" t="s">
        <v>84</v>
      </c>
      <c r="AY197" s="18" t="s">
        <v>194</v>
      </c>
      <c r="BE197" s="240">
        <f>IF(N197="základní",J197,0)</f>
        <v>0</v>
      </c>
      <c r="BF197" s="240">
        <f>IF(N197="snížená",J197,0)</f>
        <v>0</v>
      </c>
      <c r="BG197" s="240">
        <f>IF(N197="zákl. přenesená",J197,0)</f>
        <v>0</v>
      </c>
      <c r="BH197" s="240">
        <f>IF(N197="sníž. přenesená",J197,0)</f>
        <v>0</v>
      </c>
      <c r="BI197" s="240">
        <f>IF(N197="nulová",J197,0)</f>
        <v>0</v>
      </c>
      <c r="BJ197" s="18" t="s">
        <v>82</v>
      </c>
      <c r="BK197" s="240">
        <f>ROUND(I197*H197,2)</f>
        <v>0</v>
      </c>
      <c r="BL197" s="18" t="s">
        <v>201</v>
      </c>
      <c r="BM197" s="239" t="s">
        <v>1188</v>
      </c>
    </row>
    <row r="198" s="2" customFormat="1" ht="24.15" customHeight="1">
      <c r="A198" s="39"/>
      <c r="B198" s="40"/>
      <c r="C198" s="228" t="s">
        <v>256</v>
      </c>
      <c r="D198" s="228" t="s">
        <v>196</v>
      </c>
      <c r="E198" s="229" t="s">
        <v>1075</v>
      </c>
      <c r="F198" s="230" t="s">
        <v>1076</v>
      </c>
      <c r="G198" s="231" t="s">
        <v>295</v>
      </c>
      <c r="H198" s="232">
        <v>1</v>
      </c>
      <c r="I198" s="233"/>
      <c r="J198" s="234">
        <f>ROUND(I198*H198,2)</f>
        <v>0</v>
      </c>
      <c r="K198" s="230" t="s">
        <v>1</v>
      </c>
      <c r="L198" s="45"/>
      <c r="M198" s="235" t="s">
        <v>1</v>
      </c>
      <c r="N198" s="236" t="s">
        <v>40</v>
      </c>
      <c r="O198" s="92"/>
      <c r="P198" s="237">
        <f>O198*H198</f>
        <v>0</v>
      </c>
      <c r="Q198" s="237">
        <v>0</v>
      </c>
      <c r="R198" s="237">
        <f>Q198*H198</f>
        <v>0</v>
      </c>
      <c r="S198" s="237">
        <v>0</v>
      </c>
      <c r="T198" s="238">
        <f>S198*H198</f>
        <v>0</v>
      </c>
      <c r="U198" s="39"/>
      <c r="V198" s="39"/>
      <c r="W198" s="39"/>
      <c r="X198" s="39"/>
      <c r="Y198" s="39"/>
      <c r="Z198" s="39"/>
      <c r="AA198" s="39"/>
      <c r="AB198" s="39"/>
      <c r="AC198" s="39"/>
      <c r="AD198" s="39"/>
      <c r="AE198" s="39"/>
      <c r="AR198" s="239" t="s">
        <v>201</v>
      </c>
      <c r="AT198" s="239" t="s">
        <v>196</v>
      </c>
      <c r="AU198" s="239" t="s">
        <v>84</v>
      </c>
      <c r="AY198" s="18" t="s">
        <v>194</v>
      </c>
      <c r="BE198" s="240">
        <f>IF(N198="základní",J198,0)</f>
        <v>0</v>
      </c>
      <c r="BF198" s="240">
        <f>IF(N198="snížená",J198,0)</f>
        <v>0</v>
      </c>
      <c r="BG198" s="240">
        <f>IF(N198="zákl. přenesená",J198,0)</f>
        <v>0</v>
      </c>
      <c r="BH198" s="240">
        <f>IF(N198="sníž. přenesená",J198,0)</f>
        <v>0</v>
      </c>
      <c r="BI198" s="240">
        <f>IF(N198="nulová",J198,0)</f>
        <v>0</v>
      </c>
      <c r="BJ198" s="18" t="s">
        <v>82</v>
      </c>
      <c r="BK198" s="240">
        <f>ROUND(I198*H198,2)</f>
        <v>0</v>
      </c>
      <c r="BL198" s="18" t="s">
        <v>201</v>
      </c>
      <c r="BM198" s="239" t="s">
        <v>1189</v>
      </c>
    </row>
    <row r="199" s="2" customFormat="1" ht="76.35" customHeight="1">
      <c r="A199" s="39"/>
      <c r="B199" s="40"/>
      <c r="C199" s="228" t="s">
        <v>263</v>
      </c>
      <c r="D199" s="228" t="s">
        <v>196</v>
      </c>
      <c r="E199" s="229" t="s">
        <v>1077</v>
      </c>
      <c r="F199" s="230" t="s">
        <v>1078</v>
      </c>
      <c r="G199" s="231" t="s">
        <v>295</v>
      </c>
      <c r="H199" s="232">
        <v>4</v>
      </c>
      <c r="I199" s="233"/>
      <c r="J199" s="234">
        <f>ROUND(I199*H199,2)</f>
        <v>0</v>
      </c>
      <c r="K199" s="230" t="s">
        <v>1</v>
      </c>
      <c r="L199" s="45"/>
      <c r="M199" s="235" t="s">
        <v>1</v>
      </c>
      <c r="N199" s="236" t="s">
        <v>40</v>
      </c>
      <c r="O199" s="92"/>
      <c r="P199" s="237">
        <f>O199*H199</f>
        <v>0</v>
      </c>
      <c r="Q199" s="237">
        <v>0</v>
      </c>
      <c r="R199" s="237">
        <f>Q199*H199</f>
        <v>0</v>
      </c>
      <c r="S199" s="237">
        <v>0</v>
      </c>
      <c r="T199" s="238">
        <f>S199*H199</f>
        <v>0</v>
      </c>
      <c r="U199" s="39"/>
      <c r="V199" s="39"/>
      <c r="W199" s="39"/>
      <c r="X199" s="39"/>
      <c r="Y199" s="39"/>
      <c r="Z199" s="39"/>
      <c r="AA199" s="39"/>
      <c r="AB199" s="39"/>
      <c r="AC199" s="39"/>
      <c r="AD199" s="39"/>
      <c r="AE199" s="39"/>
      <c r="AR199" s="239" t="s">
        <v>201</v>
      </c>
      <c r="AT199" s="239" t="s">
        <v>196</v>
      </c>
      <c r="AU199" s="239" t="s">
        <v>84</v>
      </c>
      <c r="AY199" s="18" t="s">
        <v>194</v>
      </c>
      <c r="BE199" s="240">
        <f>IF(N199="základní",J199,0)</f>
        <v>0</v>
      </c>
      <c r="BF199" s="240">
        <f>IF(N199="snížená",J199,0)</f>
        <v>0</v>
      </c>
      <c r="BG199" s="240">
        <f>IF(N199="zákl. přenesená",J199,0)</f>
        <v>0</v>
      </c>
      <c r="BH199" s="240">
        <f>IF(N199="sníž. přenesená",J199,0)</f>
        <v>0</v>
      </c>
      <c r="BI199" s="240">
        <f>IF(N199="nulová",J199,0)</f>
        <v>0</v>
      </c>
      <c r="BJ199" s="18" t="s">
        <v>82</v>
      </c>
      <c r="BK199" s="240">
        <f>ROUND(I199*H199,2)</f>
        <v>0</v>
      </c>
      <c r="BL199" s="18" t="s">
        <v>201</v>
      </c>
      <c r="BM199" s="239" t="s">
        <v>1190</v>
      </c>
    </row>
    <row r="200" s="2" customFormat="1" ht="76.35" customHeight="1">
      <c r="A200" s="39"/>
      <c r="B200" s="40"/>
      <c r="C200" s="228" t="s">
        <v>268</v>
      </c>
      <c r="D200" s="228" t="s">
        <v>196</v>
      </c>
      <c r="E200" s="229" t="s">
        <v>1079</v>
      </c>
      <c r="F200" s="230" t="s">
        <v>1080</v>
      </c>
      <c r="G200" s="231" t="s">
        <v>295</v>
      </c>
      <c r="H200" s="232">
        <v>4</v>
      </c>
      <c r="I200" s="233"/>
      <c r="J200" s="234">
        <f>ROUND(I200*H200,2)</f>
        <v>0</v>
      </c>
      <c r="K200" s="230" t="s">
        <v>1</v>
      </c>
      <c r="L200" s="45"/>
      <c r="M200" s="235" t="s">
        <v>1</v>
      </c>
      <c r="N200" s="236" t="s">
        <v>40</v>
      </c>
      <c r="O200" s="92"/>
      <c r="P200" s="237">
        <f>O200*H200</f>
        <v>0</v>
      </c>
      <c r="Q200" s="237">
        <v>0</v>
      </c>
      <c r="R200" s="237">
        <f>Q200*H200</f>
        <v>0</v>
      </c>
      <c r="S200" s="237">
        <v>0</v>
      </c>
      <c r="T200" s="238">
        <f>S200*H200</f>
        <v>0</v>
      </c>
      <c r="U200" s="39"/>
      <c r="V200" s="39"/>
      <c r="W200" s="39"/>
      <c r="X200" s="39"/>
      <c r="Y200" s="39"/>
      <c r="Z200" s="39"/>
      <c r="AA200" s="39"/>
      <c r="AB200" s="39"/>
      <c r="AC200" s="39"/>
      <c r="AD200" s="39"/>
      <c r="AE200" s="39"/>
      <c r="AR200" s="239" t="s">
        <v>201</v>
      </c>
      <c r="AT200" s="239" t="s">
        <v>196</v>
      </c>
      <c r="AU200" s="239" t="s">
        <v>84</v>
      </c>
      <c r="AY200" s="18" t="s">
        <v>194</v>
      </c>
      <c r="BE200" s="240">
        <f>IF(N200="základní",J200,0)</f>
        <v>0</v>
      </c>
      <c r="BF200" s="240">
        <f>IF(N200="snížená",J200,0)</f>
        <v>0</v>
      </c>
      <c r="BG200" s="240">
        <f>IF(N200="zákl. přenesená",J200,0)</f>
        <v>0</v>
      </c>
      <c r="BH200" s="240">
        <f>IF(N200="sníž. přenesená",J200,0)</f>
        <v>0</v>
      </c>
      <c r="BI200" s="240">
        <f>IF(N200="nulová",J200,0)</f>
        <v>0</v>
      </c>
      <c r="BJ200" s="18" t="s">
        <v>82</v>
      </c>
      <c r="BK200" s="240">
        <f>ROUND(I200*H200,2)</f>
        <v>0</v>
      </c>
      <c r="BL200" s="18" t="s">
        <v>201</v>
      </c>
      <c r="BM200" s="239" t="s">
        <v>1191</v>
      </c>
    </row>
    <row r="201" s="2" customFormat="1" ht="76.35" customHeight="1">
      <c r="A201" s="39"/>
      <c r="B201" s="40"/>
      <c r="C201" s="228" t="s">
        <v>273</v>
      </c>
      <c r="D201" s="228" t="s">
        <v>196</v>
      </c>
      <c r="E201" s="229" t="s">
        <v>1081</v>
      </c>
      <c r="F201" s="230" t="s">
        <v>1082</v>
      </c>
      <c r="G201" s="231" t="s">
        <v>295</v>
      </c>
      <c r="H201" s="232">
        <v>2</v>
      </c>
      <c r="I201" s="233"/>
      <c r="J201" s="234">
        <f>ROUND(I201*H201,2)</f>
        <v>0</v>
      </c>
      <c r="K201" s="230" t="s">
        <v>1</v>
      </c>
      <c r="L201" s="45"/>
      <c r="M201" s="235" t="s">
        <v>1</v>
      </c>
      <c r="N201" s="236" t="s">
        <v>40</v>
      </c>
      <c r="O201" s="92"/>
      <c r="P201" s="237">
        <f>O201*H201</f>
        <v>0</v>
      </c>
      <c r="Q201" s="237">
        <v>0</v>
      </c>
      <c r="R201" s="237">
        <f>Q201*H201</f>
        <v>0</v>
      </c>
      <c r="S201" s="237">
        <v>0</v>
      </c>
      <c r="T201" s="238">
        <f>S201*H201</f>
        <v>0</v>
      </c>
      <c r="U201" s="39"/>
      <c r="V201" s="39"/>
      <c r="W201" s="39"/>
      <c r="X201" s="39"/>
      <c r="Y201" s="39"/>
      <c r="Z201" s="39"/>
      <c r="AA201" s="39"/>
      <c r="AB201" s="39"/>
      <c r="AC201" s="39"/>
      <c r="AD201" s="39"/>
      <c r="AE201" s="39"/>
      <c r="AR201" s="239" t="s">
        <v>201</v>
      </c>
      <c r="AT201" s="239" t="s">
        <v>196</v>
      </c>
      <c r="AU201" s="239" t="s">
        <v>84</v>
      </c>
      <c r="AY201" s="18" t="s">
        <v>194</v>
      </c>
      <c r="BE201" s="240">
        <f>IF(N201="základní",J201,0)</f>
        <v>0</v>
      </c>
      <c r="BF201" s="240">
        <f>IF(N201="snížená",J201,0)</f>
        <v>0</v>
      </c>
      <c r="BG201" s="240">
        <f>IF(N201="zákl. přenesená",J201,0)</f>
        <v>0</v>
      </c>
      <c r="BH201" s="240">
        <f>IF(N201="sníž. přenesená",J201,0)</f>
        <v>0</v>
      </c>
      <c r="BI201" s="240">
        <f>IF(N201="nulová",J201,0)</f>
        <v>0</v>
      </c>
      <c r="BJ201" s="18" t="s">
        <v>82</v>
      </c>
      <c r="BK201" s="240">
        <f>ROUND(I201*H201,2)</f>
        <v>0</v>
      </c>
      <c r="BL201" s="18" t="s">
        <v>201</v>
      </c>
      <c r="BM201" s="239" t="s">
        <v>1192</v>
      </c>
    </row>
    <row r="202" s="2" customFormat="1" ht="76.35" customHeight="1">
      <c r="A202" s="39"/>
      <c r="B202" s="40"/>
      <c r="C202" s="228" t="s">
        <v>8</v>
      </c>
      <c r="D202" s="228" t="s">
        <v>196</v>
      </c>
      <c r="E202" s="229" t="s">
        <v>1083</v>
      </c>
      <c r="F202" s="230" t="s">
        <v>1084</v>
      </c>
      <c r="G202" s="231" t="s">
        <v>295</v>
      </c>
      <c r="H202" s="232">
        <v>2</v>
      </c>
      <c r="I202" s="233"/>
      <c r="J202" s="234">
        <f>ROUND(I202*H202,2)</f>
        <v>0</v>
      </c>
      <c r="K202" s="230" t="s">
        <v>1</v>
      </c>
      <c r="L202" s="45"/>
      <c r="M202" s="235" t="s">
        <v>1</v>
      </c>
      <c r="N202" s="236" t="s">
        <v>40</v>
      </c>
      <c r="O202" s="92"/>
      <c r="P202" s="237">
        <f>O202*H202</f>
        <v>0</v>
      </c>
      <c r="Q202" s="237">
        <v>0</v>
      </c>
      <c r="R202" s="237">
        <f>Q202*H202</f>
        <v>0</v>
      </c>
      <c r="S202" s="237">
        <v>0</v>
      </c>
      <c r="T202" s="238">
        <f>S202*H202</f>
        <v>0</v>
      </c>
      <c r="U202" s="39"/>
      <c r="V202" s="39"/>
      <c r="W202" s="39"/>
      <c r="X202" s="39"/>
      <c r="Y202" s="39"/>
      <c r="Z202" s="39"/>
      <c r="AA202" s="39"/>
      <c r="AB202" s="39"/>
      <c r="AC202" s="39"/>
      <c r="AD202" s="39"/>
      <c r="AE202" s="39"/>
      <c r="AR202" s="239" t="s">
        <v>201</v>
      </c>
      <c r="AT202" s="239" t="s">
        <v>196</v>
      </c>
      <c r="AU202" s="239" t="s">
        <v>84</v>
      </c>
      <c r="AY202" s="18" t="s">
        <v>194</v>
      </c>
      <c r="BE202" s="240">
        <f>IF(N202="základní",J202,0)</f>
        <v>0</v>
      </c>
      <c r="BF202" s="240">
        <f>IF(N202="snížená",J202,0)</f>
        <v>0</v>
      </c>
      <c r="BG202" s="240">
        <f>IF(N202="zákl. přenesená",J202,0)</f>
        <v>0</v>
      </c>
      <c r="BH202" s="240">
        <f>IF(N202="sníž. přenesená",J202,0)</f>
        <v>0</v>
      </c>
      <c r="BI202" s="240">
        <f>IF(N202="nulová",J202,0)</f>
        <v>0</v>
      </c>
      <c r="BJ202" s="18" t="s">
        <v>82</v>
      </c>
      <c r="BK202" s="240">
        <f>ROUND(I202*H202,2)</f>
        <v>0</v>
      </c>
      <c r="BL202" s="18" t="s">
        <v>201</v>
      </c>
      <c r="BM202" s="239" t="s">
        <v>1193</v>
      </c>
    </row>
    <row r="203" s="2" customFormat="1" ht="49.05" customHeight="1">
      <c r="A203" s="39"/>
      <c r="B203" s="40"/>
      <c r="C203" s="228" t="s">
        <v>282</v>
      </c>
      <c r="D203" s="228" t="s">
        <v>196</v>
      </c>
      <c r="E203" s="229" t="s">
        <v>1085</v>
      </c>
      <c r="F203" s="230" t="s">
        <v>1086</v>
      </c>
      <c r="G203" s="231" t="s">
        <v>295</v>
      </c>
      <c r="H203" s="232">
        <v>3</v>
      </c>
      <c r="I203" s="233"/>
      <c r="J203" s="234">
        <f>ROUND(I203*H203,2)</f>
        <v>0</v>
      </c>
      <c r="K203" s="230" t="s">
        <v>1</v>
      </c>
      <c r="L203" s="45"/>
      <c r="M203" s="235" t="s">
        <v>1</v>
      </c>
      <c r="N203" s="236" t="s">
        <v>40</v>
      </c>
      <c r="O203" s="92"/>
      <c r="P203" s="237">
        <f>O203*H203</f>
        <v>0</v>
      </c>
      <c r="Q203" s="237">
        <v>0</v>
      </c>
      <c r="R203" s="237">
        <f>Q203*H203</f>
        <v>0</v>
      </c>
      <c r="S203" s="237">
        <v>0</v>
      </c>
      <c r="T203" s="238">
        <f>S203*H203</f>
        <v>0</v>
      </c>
      <c r="U203" s="39"/>
      <c r="V203" s="39"/>
      <c r="W203" s="39"/>
      <c r="X203" s="39"/>
      <c r="Y203" s="39"/>
      <c r="Z203" s="39"/>
      <c r="AA203" s="39"/>
      <c r="AB203" s="39"/>
      <c r="AC203" s="39"/>
      <c r="AD203" s="39"/>
      <c r="AE203" s="39"/>
      <c r="AR203" s="239" t="s">
        <v>201</v>
      </c>
      <c r="AT203" s="239" t="s">
        <v>196</v>
      </c>
      <c r="AU203" s="239" t="s">
        <v>84</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201</v>
      </c>
      <c r="BM203" s="239" t="s">
        <v>1194</v>
      </c>
    </row>
    <row r="204" s="2" customFormat="1" ht="49.05" customHeight="1">
      <c r="A204" s="39"/>
      <c r="B204" s="40"/>
      <c r="C204" s="228" t="s">
        <v>287</v>
      </c>
      <c r="D204" s="228" t="s">
        <v>196</v>
      </c>
      <c r="E204" s="229" t="s">
        <v>1087</v>
      </c>
      <c r="F204" s="230" t="s">
        <v>1088</v>
      </c>
      <c r="G204" s="231" t="s">
        <v>295</v>
      </c>
      <c r="H204" s="232">
        <v>6</v>
      </c>
      <c r="I204" s="233"/>
      <c r="J204" s="234">
        <f>ROUND(I204*H204,2)</f>
        <v>0</v>
      </c>
      <c r="K204" s="230" t="s">
        <v>1</v>
      </c>
      <c r="L204" s="45"/>
      <c r="M204" s="235" t="s">
        <v>1</v>
      </c>
      <c r="N204" s="236" t="s">
        <v>40</v>
      </c>
      <c r="O204" s="92"/>
      <c r="P204" s="237">
        <f>O204*H204</f>
        <v>0</v>
      </c>
      <c r="Q204" s="237">
        <v>0</v>
      </c>
      <c r="R204" s="237">
        <f>Q204*H204</f>
        <v>0</v>
      </c>
      <c r="S204" s="237">
        <v>0</v>
      </c>
      <c r="T204" s="238">
        <f>S204*H204</f>
        <v>0</v>
      </c>
      <c r="U204" s="39"/>
      <c r="V204" s="39"/>
      <c r="W204" s="39"/>
      <c r="X204" s="39"/>
      <c r="Y204" s="39"/>
      <c r="Z204" s="39"/>
      <c r="AA204" s="39"/>
      <c r="AB204" s="39"/>
      <c r="AC204" s="39"/>
      <c r="AD204" s="39"/>
      <c r="AE204" s="39"/>
      <c r="AR204" s="239" t="s">
        <v>201</v>
      </c>
      <c r="AT204" s="239" t="s">
        <v>196</v>
      </c>
      <c r="AU204" s="239" t="s">
        <v>84</v>
      </c>
      <c r="AY204" s="18" t="s">
        <v>194</v>
      </c>
      <c r="BE204" s="240">
        <f>IF(N204="základní",J204,0)</f>
        <v>0</v>
      </c>
      <c r="BF204" s="240">
        <f>IF(N204="snížená",J204,0)</f>
        <v>0</v>
      </c>
      <c r="BG204" s="240">
        <f>IF(N204="zákl. přenesená",J204,0)</f>
        <v>0</v>
      </c>
      <c r="BH204" s="240">
        <f>IF(N204="sníž. přenesená",J204,0)</f>
        <v>0</v>
      </c>
      <c r="BI204" s="240">
        <f>IF(N204="nulová",J204,0)</f>
        <v>0</v>
      </c>
      <c r="BJ204" s="18" t="s">
        <v>82</v>
      </c>
      <c r="BK204" s="240">
        <f>ROUND(I204*H204,2)</f>
        <v>0</v>
      </c>
      <c r="BL204" s="18" t="s">
        <v>201</v>
      </c>
      <c r="BM204" s="239" t="s">
        <v>1195</v>
      </c>
    </row>
    <row r="205" s="2" customFormat="1" ht="49.05" customHeight="1">
      <c r="A205" s="39"/>
      <c r="B205" s="40"/>
      <c r="C205" s="228" t="s">
        <v>292</v>
      </c>
      <c r="D205" s="228" t="s">
        <v>196</v>
      </c>
      <c r="E205" s="229" t="s">
        <v>1089</v>
      </c>
      <c r="F205" s="230" t="s">
        <v>1090</v>
      </c>
      <c r="G205" s="231" t="s">
        <v>295</v>
      </c>
      <c r="H205" s="232">
        <v>2</v>
      </c>
      <c r="I205" s="233"/>
      <c r="J205" s="234">
        <f>ROUND(I205*H205,2)</f>
        <v>0</v>
      </c>
      <c r="K205" s="230" t="s">
        <v>1</v>
      </c>
      <c r="L205" s="45"/>
      <c r="M205" s="235" t="s">
        <v>1</v>
      </c>
      <c r="N205" s="236" t="s">
        <v>40</v>
      </c>
      <c r="O205" s="92"/>
      <c r="P205" s="237">
        <f>O205*H205</f>
        <v>0</v>
      </c>
      <c r="Q205" s="237">
        <v>0</v>
      </c>
      <c r="R205" s="237">
        <f>Q205*H205</f>
        <v>0</v>
      </c>
      <c r="S205" s="237">
        <v>0</v>
      </c>
      <c r="T205" s="238">
        <f>S205*H205</f>
        <v>0</v>
      </c>
      <c r="U205" s="39"/>
      <c r="V205" s="39"/>
      <c r="W205" s="39"/>
      <c r="X205" s="39"/>
      <c r="Y205" s="39"/>
      <c r="Z205" s="39"/>
      <c r="AA205" s="39"/>
      <c r="AB205" s="39"/>
      <c r="AC205" s="39"/>
      <c r="AD205" s="39"/>
      <c r="AE205" s="39"/>
      <c r="AR205" s="239" t="s">
        <v>201</v>
      </c>
      <c r="AT205" s="239" t="s">
        <v>196</v>
      </c>
      <c r="AU205" s="239" t="s">
        <v>84</v>
      </c>
      <c r="AY205" s="18" t="s">
        <v>194</v>
      </c>
      <c r="BE205" s="240">
        <f>IF(N205="základní",J205,0)</f>
        <v>0</v>
      </c>
      <c r="BF205" s="240">
        <f>IF(N205="snížená",J205,0)</f>
        <v>0</v>
      </c>
      <c r="BG205" s="240">
        <f>IF(N205="zákl. přenesená",J205,0)</f>
        <v>0</v>
      </c>
      <c r="BH205" s="240">
        <f>IF(N205="sníž. přenesená",J205,0)</f>
        <v>0</v>
      </c>
      <c r="BI205" s="240">
        <f>IF(N205="nulová",J205,0)</f>
        <v>0</v>
      </c>
      <c r="BJ205" s="18" t="s">
        <v>82</v>
      </c>
      <c r="BK205" s="240">
        <f>ROUND(I205*H205,2)</f>
        <v>0</v>
      </c>
      <c r="BL205" s="18" t="s">
        <v>201</v>
      </c>
      <c r="BM205" s="239" t="s">
        <v>1196</v>
      </c>
    </row>
    <row r="206" s="2" customFormat="1" ht="76.35" customHeight="1">
      <c r="A206" s="39"/>
      <c r="B206" s="40"/>
      <c r="C206" s="228" t="s">
        <v>298</v>
      </c>
      <c r="D206" s="228" t="s">
        <v>196</v>
      </c>
      <c r="E206" s="229" t="s">
        <v>1091</v>
      </c>
      <c r="F206" s="230" t="s">
        <v>1092</v>
      </c>
      <c r="G206" s="231" t="s">
        <v>295</v>
      </c>
      <c r="H206" s="232">
        <v>1</v>
      </c>
      <c r="I206" s="233"/>
      <c r="J206" s="234">
        <f>ROUND(I206*H206,2)</f>
        <v>0</v>
      </c>
      <c r="K206" s="230" t="s">
        <v>1</v>
      </c>
      <c r="L206" s="45"/>
      <c r="M206" s="235" t="s">
        <v>1</v>
      </c>
      <c r="N206" s="236" t="s">
        <v>40</v>
      </c>
      <c r="O206" s="92"/>
      <c r="P206" s="237">
        <f>O206*H206</f>
        <v>0</v>
      </c>
      <c r="Q206" s="237">
        <v>0</v>
      </c>
      <c r="R206" s="237">
        <f>Q206*H206</f>
        <v>0</v>
      </c>
      <c r="S206" s="237">
        <v>0</v>
      </c>
      <c r="T206" s="238">
        <f>S206*H206</f>
        <v>0</v>
      </c>
      <c r="U206" s="39"/>
      <c r="V206" s="39"/>
      <c r="W206" s="39"/>
      <c r="X206" s="39"/>
      <c r="Y206" s="39"/>
      <c r="Z206" s="39"/>
      <c r="AA206" s="39"/>
      <c r="AB206" s="39"/>
      <c r="AC206" s="39"/>
      <c r="AD206" s="39"/>
      <c r="AE206" s="39"/>
      <c r="AR206" s="239" t="s">
        <v>201</v>
      </c>
      <c r="AT206" s="239" t="s">
        <v>196</v>
      </c>
      <c r="AU206" s="239" t="s">
        <v>84</v>
      </c>
      <c r="AY206" s="18" t="s">
        <v>194</v>
      </c>
      <c r="BE206" s="240">
        <f>IF(N206="základní",J206,0)</f>
        <v>0</v>
      </c>
      <c r="BF206" s="240">
        <f>IF(N206="snížená",J206,0)</f>
        <v>0</v>
      </c>
      <c r="BG206" s="240">
        <f>IF(N206="zákl. přenesená",J206,0)</f>
        <v>0</v>
      </c>
      <c r="BH206" s="240">
        <f>IF(N206="sníž. přenesená",J206,0)</f>
        <v>0</v>
      </c>
      <c r="BI206" s="240">
        <f>IF(N206="nulová",J206,0)</f>
        <v>0</v>
      </c>
      <c r="BJ206" s="18" t="s">
        <v>82</v>
      </c>
      <c r="BK206" s="240">
        <f>ROUND(I206*H206,2)</f>
        <v>0</v>
      </c>
      <c r="BL206" s="18" t="s">
        <v>201</v>
      </c>
      <c r="BM206" s="239" t="s">
        <v>1197</v>
      </c>
    </row>
    <row r="207" s="2" customFormat="1" ht="66.75" customHeight="1">
      <c r="A207" s="39"/>
      <c r="B207" s="40"/>
      <c r="C207" s="228" t="s">
        <v>304</v>
      </c>
      <c r="D207" s="228" t="s">
        <v>196</v>
      </c>
      <c r="E207" s="229" t="s">
        <v>1093</v>
      </c>
      <c r="F207" s="230" t="s">
        <v>1094</v>
      </c>
      <c r="G207" s="231" t="s">
        <v>295</v>
      </c>
      <c r="H207" s="232">
        <v>2</v>
      </c>
      <c r="I207" s="233"/>
      <c r="J207" s="234">
        <f>ROUND(I207*H207,2)</f>
        <v>0</v>
      </c>
      <c r="K207" s="230" t="s">
        <v>1</v>
      </c>
      <c r="L207" s="45"/>
      <c r="M207" s="235" t="s">
        <v>1</v>
      </c>
      <c r="N207" s="236" t="s">
        <v>40</v>
      </c>
      <c r="O207" s="92"/>
      <c r="P207" s="237">
        <f>O207*H207</f>
        <v>0</v>
      </c>
      <c r="Q207" s="237">
        <v>0</v>
      </c>
      <c r="R207" s="237">
        <f>Q207*H207</f>
        <v>0</v>
      </c>
      <c r="S207" s="237">
        <v>0</v>
      </c>
      <c r="T207" s="238">
        <f>S207*H207</f>
        <v>0</v>
      </c>
      <c r="U207" s="39"/>
      <c r="V207" s="39"/>
      <c r="W207" s="39"/>
      <c r="X207" s="39"/>
      <c r="Y207" s="39"/>
      <c r="Z207" s="39"/>
      <c r="AA207" s="39"/>
      <c r="AB207" s="39"/>
      <c r="AC207" s="39"/>
      <c r="AD207" s="39"/>
      <c r="AE207" s="39"/>
      <c r="AR207" s="239" t="s">
        <v>201</v>
      </c>
      <c r="AT207" s="239" t="s">
        <v>196</v>
      </c>
      <c r="AU207" s="239" t="s">
        <v>84</v>
      </c>
      <c r="AY207" s="18" t="s">
        <v>194</v>
      </c>
      <c r="BE207" s="240">
        <f>IF(N207="základní",J207,0)</f>
        <v>0</v>
      </c>
      <c r="BF207" s="240">
        <f>IF(N207="snížená",J207,0)</f>
        <v>0</v>
      </c>
      <c r="BG207" s="240">
        <f>IF(N207="zákl. přenesená",J207,0)</f>
        <v>0</v>
      </c>
      <c r="BH207" s="240">
        <f>IF(N207="sníž. přenesená",J207,0)</f>
        <v>0</v>
      </c>
      <c r="BI207" s="240">
        <f>IF(N207="nulová",J207,0)</f>
        <v>0</v>
      </c>
      <c r="BJ207" s="18" t="s">
        <v>82</v>
      </c>
      <c r="BK207" s="240">
        <f>ROUND(I207*H207,2)</f>
        <v>0</v>
      </c>
      <c r="BL207" s="18" t="s">
        <v>201</v>
      </c>
      <c r="BM207" s="239" t="s">
        <v>1198</v>
      </c>
    </row>
    <row r="208" s="2" customFormat="1" ht="66.75" customHeight="1">
      <c r="A208" s="39"/>
      <c r="B208" s="40"/>
      <c r="C208" s="228" t="s">
        <v>7</v>
      </c>
      <c r="D208" s="228" t="s">
        <v>196</v>
      </c>
      <c r="E208" s="229" t="s">
        <v>1095</v>
      </c>
      <c r="F208" s="230" t="s">
        <v>1096</v>
      </c>
      <c r="G208" s="231" t="s">
        <v>295</v>
      </c>
      <c r="H208" s="232">
        <v>1</v>
      </c>
      <c r="I208" s="233"/>
      <c r="J208" s="234">
        <f>ROUND(I208*H208,2)</f>
        <v>0</v>
      </c>
      <c r="K208" s="230" t="s">
        <v>1</v>
      </c>
      <c r="L208" s="45"/>
      <c r="M208" s="235" t="s">
        <v>1</v>
      </c>
      <c r="N208" s="236" t="s">
        <v>40</v>
      </c>
      <c r="O208" s="92"/>
      <c r="P208" s="237">
        <f>O208*H208</f>
        <v>0</v>
      </c>
      <c r="Q208" s="237">
        <v>0</v>
      </c>
      <c r="R208" s="237">
        <f>Q208*H208</f>
        <v>0</v>
      </c>
      <c r="S208" s="237">
        <v>0</v>
      </c>
      <c r="T208" s="238">
        <f>S208*H208</f>
        <v>0</v>
      </c>
      <c r="U208" s="39"/>
      <c r="V208" s="39"/>
      <c r="W208" s="39"/>
      <c r="X208" s="39"/>
      <c r="Y208" s="39"/>
      <c r="Z208" s="39"/>
      <c r="AA208" s="39"/>
      <c r="AB208" s="39"/>
      <c r="AC208" s="39"/>
      <c r="AD208" s="39"/>
      <c r="AE208" s="39"/>
      <c r="AR208" s="239" t="s">
        <v>201</v>
      </c>
      <c r="AT208" s="239" t="s">
        <v>196</v>
      </c>
      <c r="AU208" s="239" t="s">
        <v>84</v>
      </c>
      <c r="AY208" s="18" t="s">
        <v>194</v>
      </c>
      <c r="BE208" s="240">
        <f>IF(N208="základní",J208,0)</f>
        <v>0</v>
      </c>
      <c r="BF208" s="240">
        <f>IF(N208="snížená",J208,0)</f>
        <v>0</v>
      </c>
      <c r="BG208" s="240">
        <f>IF(N208="zákl. přenesená",J208,0)</f>
        <v>0</v>
      </c>
      <c r="BH208" s="240">
        <f>IF(N208="sníž. přenesená",J208,0)</f>
        <v>0</v>
      </c>
      <c r="BI208" s="240">
        <f>IF(N208="nulová",J208,0)</f>
        <v>0</v>
      </c>
      <c r="BJ208" s="18" t="s">
        <v>82</v>
      </c>
      <c r="BK208" s="240">
        <f>ROUND(I208*H208,2)</f>
        <v>0</v>
      </c>
      <c r="BL208" s="18" t="s">
        <v>201</v>
      </c>
      <c r="BM208" s="239" t="s">
        <v>1199</v>
      </c>
    </row>
    <row r="209" s="2" customFormat="1" ht="66.75" customHeight="1">
      <c r="A209" s="39"/>
      <c r="B209" s="40"/>
      <c r="C209" s="228" t="s">
        <v>318</v>
      </c>
      <c r="D209" s="228" t="s">
        <v>196</v>
      </c>
      <c r="E209" s="229" t="s">
        <v>1097</v>
      </c>
      <c r="F209" s="230" t="s">
        <v>1098</v>
      </c>
      <c r="G209" s="231" t="s">
        <v>295</v>
      </c>
      <c r="H209" s="232">
        <v>1</v>
      </c>
      <c r="I209" s="233"/>
      <c r="J209" s="234">
        <f>ROUND(I209*H209,2)</f>
        <v>0</v>
      </c>
      <c r="K209" s="230" t="s">
        <v>1</v>
      </c>
      <c r="L209" s="45"/>
      <c r="M209" s="235" t="s">
        <v>1</v>
      </c>
      <c r="N209" s="236" t="s">
        <v>40</v>
      </c>
      <c r="O209" s="92"/>
      <c r="P209" s="237">
        <f>O209*H209</f>
        <v>0</v>
      </c>
      <c r="Q209" s="237">
        <v>0</v>
      </c>
      <c r="R209" s="237">
        <f>Q209*H209</f>
        <v>0</v>
      </c>
      <c r="S209" s="237">
        <v>0</v>
      </c>
      <c r="T209" s="238">
        <f>S209*H209</f>
        <v>0</v>
      </c>
      <c r="U209" s="39"/>
      <c r="V209" s="39"/>
      <c r="W209" s="39"/>
      <c r="X209" s="39"/>
      <c r="Y209" s="39"/>
      <c r="Z209" s="39"/>
      <c r="AA209" s="39"/>
      <c r="AB209" s="39"/>
      <c r="AC209" s="39"/>
      <c r="AD209" s="39"/>
      <c r="AE209" s="39"/>
      <c r="AR209" s="239" t="s">
        <v>201</v>
      </c>
      <c r="AT209" s="239" t="s">
        <v>196</v>
      </c>
      <c r="AU209" s="239" t="s">
        <v>84</v>
      </c>
      <c r="AY209" s="18" t="s">
        <v>194</v>
      </c>
      <c r="BE209" s="240">
        <f>IF(N209="základní",J209,0)</f>
        <v>0</v>
      </c>
      <c r="BF209" s="240">
        <f>IF(N209="snížená",J209,0)</f>
        <v>0</v>
      </c>
      <c r="BG209" s="240">
        <f>IF(N209="zákl. přenesená",J209,0)</f>
        <v>0</v>
      </c>
      <c r="BH209" s="240">
        <f>IF(N209="sníž. přenesená",J209,0)</f>
        <v>0</v>
      </c>
      <c r="BI209" s="240">
        <f>IF(N209="nulová",J209,0)</f>
        <v>0</v>
      </c>
      <c r="BJ209" s="18" t="s">
        <v>82</v>
      </c>
      <c r="BK209" s="240">
        <f>ROUND(I209*H209,2)</f>
        <v>0</v>
      </c>
      <c r="BL209" s="18" t="s">
        <v>201</v>
      </c>
      <c r="BM209" s="239" t="s">
        <v>1200</v>
      </c>
    </row>
    <row r="210" s="2" customFormat="1" ht="66.75" customHeight="1">
      <c r="A210" s="39"/>
      <c r="B210" s="40"/>
      <c r="C210" s="228" t="s">
        <v>331</v>
      </c>
      <c r="D210" s="228" t="s">
        <v>196</v>
      </c>
      <c r="E210" s="229" t="s">
        <v>1099</v>
      </c>
      <c r="F210" s="230" t="s">
        <v>1100</v>
      </c>
      <c r="G210" s="231" t="s">
        <v>295</v>
      </c>
      <c r="H210" s="232">
        <v>3</v>
      </c>
      <c r="I210" s="233"/>
      <c r="J210" s="234">
        <f>ROUND(I210*H210,2)</f>
        <v>0</v>
      </c>
      <c r="K210" s="230" t="s">
        <v>1</v>
      </c>
      <c r="L210" s="45"/>
      <c r="M210" s="235" t="s">
        <v>1</v>
      </c>
      <c r="N210" s="236" t="s">
        <v>40</v>
      </c>
      <c r="O210" s="92"/>
      <c r="P210" s="237">
        <f>O210*H210</f>
        <v>0</v>
      </c>
      <c r="Q210" s="237">
        <v>0</v>
      </c>
      <c r="R210" s="237">
        <f>Q210*H210</f>
        <v>0</v>
      </c>
      <c r="S210" s="237">
        <v>0</v>
      </c>
      <c r="T210" s="238">
        <f>S210*H210</f>
        <v>0</v>
      </c>
      <c r="U210" s="39"/>
      <c r="V210" s="39"/>
      <c r="W210" s="39"/>
      <c r="X210" s="39"/>
      <c r="Y210" s="39"/>
      <c r="Z210" s="39"/>
      <c r="AA210" s="39"/>
      <c r="AB210" s="39"/>
      <c r="AC210" s="39"/>
      <c r="AD210" s="39"/>
      <c r="AE210" s="39"/>
      <c r="AR210" s="239" t="s">
        <v>201</v>
      </c>
      <c r="AT210" s="239" t="s">
        <v>196</v>
      </c>
      <c r="AU210" s="239" t="s">
        <v>84</v>
      </c>
      <c r="AY210" s="18" t="s">
        <v>194</v>
      </c>
      <c r="BE210" s="240">
        <f>IF(N210="základní",J210,0)</f>
        <v>0</v>
      </c>
      <c r="BF210" s="240">
        <f>IF(N210="snížená",J210,0)</f>
        <v>0</v>
      </c>
      <c r="BG210" s="240">
        <f>IF(N210="zákl. přenesená",J210,0)</f>
        <v>0</v>
      </c>
      <c r="BH210" s="240">
        <f>IF(N210="sníž. přenesená",J210,0)</f>
        <v>0</v>
      </c>
      <c r="BI210" s="240">
        <f>IF(N210="nulová",J210,0)</f>
        <v>0</v>
      </c>
      <c r="BJ210" s="18" t="s">
        <v>82</v>
      </c>
      <c r="BK210" s="240">
        <f>ROUND(I210*H210,2)</f>
        <v>0</v>
      </c>
      <c r="BL210" s="18" t="s">
        <v>201</v>
      </c>
      <c r="BM210" s="239" t="s">
        <v>1201</v>
      </c>
    </row>
    <row r="211" s="2" customFormat="1" ht="66.75" customHeight="1">
      <c r="A211" s="39"/>
      <c r="B211" s="40"/>
      <c r="C211" s="228" t="s">
        <v>335</v>
      </c>
      <c r="D211" s="228" t="s">
        <v>196</v>
      </c>
      <c r="E211" s="229" t="s">
        <v>1101</v>
      </c>
      <c r="F211" s="230" t="s">
        <v>1102</v>
      </c>
      <c r="G211" s="231" t="s">
        <v>295</v>
      </c>
      <c r="H211" s="232">
        <v>1</v>
      </c>
      <c r="I211" s="233"/>
      <c r="J211" s="234">
        <f>ROUND(I211*H211,2)</f>
        <v>0</v>
      </c>
      <c r="K211" s="230" t="s">
        <v>1</v>
      </c>
      <c r="L211" s="45"/>
      <c r="M211" s="235" t="s">
        <v>1</v>
      </c>
      <c r="N211" s="236" t="s">
        <v>40</v>
      </c>
      <c r="O211" s="92"/>
      <c r="P211" s="237">
        <f>O211*H211</f>
        <v>0</v>
      </c>
      <c r="Q211" s="237">
        <v>0</v>
      </c>
      <c r="R211" s="237">
        <f>Q211*H211</f>
        <v>0</v>
      </c>
      <c r="S211" s="237">
        <v>0</v>
      </c>
      <c r="T211" s="238">
        <f>S211*H211</f>
        <v>0</v>
      </c>
      <c r="U211" s="39"/>
      <c r="V211" s="39"/>
      <c r="W211" s="39"/>
      <c r="X211" s="39"/>
      <c r="Y211" s="39"/>
      <c r="Z211" s="39"/>
      <c r="AA211" s="39"/>
      <c r="AB211" s="39"/>
      <c r="AC211" s="39"/>
      <c r="AD211" s="39"/>
      <c r="AE211" s="39"/>
      <c r="AR211" s="239" t="s">
        <v>201</v>
      </c>
      <c r="AT211" s="239" t="s">
        <v>196</v>
      </c>
      <c r="AU211" s="239" t="s">
        <v>84</v>
      </c>
      <c r="AY211" s="18" t="s">
        <v>194</v>
      </c>
      <c r="BE211" s="240">
        <f>IF(N211="základní",J211,0)</f>
        <v>0</v>
      </c>
      <c r="BF211" s="240">
        <f>IF(N211="snížená",J211,0)</f>
        <v>0</v>
      </c>
      <c r="BG211" s="240">
        <f>IF(N211="zákl. přenesená",J211,0)</f>
        <v>0</v>
      </c>
      <c r="BH211" s="240">
        <f>IF(N211="sníž. přenesená",J211,0)</f>
        <v>0</v>
      </c>
      <c r="BI211" s="240">
        <f>IF(N211="nulová",J211,0)</f>
        <v>0</v>
      </c>
      <c r="BJ211" s="18" t="s">
        <v>82</v>
      </c>
      <c r="BK211" s="240">
        <f>ROUND(I211*H211,2)</f>
        <v>0</v>
      </c>
      <c r="BL211" s="18" t="s">
        <v>201</v>
      </c>
      <c r="BM211" s="239" t="s">
        <v>1202</v>
      </c>
    </row>
    <row r="212" s="2" customFormat="1" ht="66.75" customHeight="1">
      <c r="A212" s="39"/>
      <c r="B212" s="40"/>
      <c r="C212" s="228" t="s">
        <v>345</v>
      </c>
      <c r="D212" s="228" t="s">
        <v>196</v>
      </c>
      <c r="E212" s="229" t="s">
        <v>1103</v>
      </c>
      <c r="F212" s="230" t="s">
        <v>1104</v>
      </c>
      <c r="G212" s="231" t="s">
        <v>295</v>
      </c>
      <c r="H212" s="232">
        <v>1</v>
      </c>
      <c r="I212" s="233"/>
      <c r="J212" s="234">
        <f>ROUND(I212*H212,2)</f>
        <v>0</v>
      </c>
      <c r="K212" s="230" t="s">
        <v>1</v>
      </c>
      <c r="L212" s="45"/>
      <c r="M212" s="235" t="s">
        <v>1</v>
      </c>
      <c r="N212" s="236" t="s">
        <v>40</v>
      </c>
      <c r="O212" s="92"/>
      <c r="P212" s="237">
        <f>O212*H212</f>
        <v>0</v>
      </c>
      <c r="Q212" s="237">
        <v>0</v>
      </c>
      <c r="R212" s="237">
        <f>Q212*H212</f>
        <v>0</v>
      </c>
      <c r="S212" s="237">
        <v>0</v>
      </c>
      <c r="T212" s="238">
        <f>S212*H212</f>
        <v>0</v>
      </c>
      <c r="U212" s="39"/>
      <c r="V212" s="39"/>
      <c r="W212" s="39"/>
      <c r="X212" s="39"/>
      <c r="Y212" s="39"/>
      <c r="Z212" s="39"/>
      <c r="AA212" s="39"/>
      <c r="AB212" s="39"/>
      <c r="AC212" s="39"/>
      <c r="AD212" s="39"/>
      <c r="AE212" s="39"/>
      <c r="AR212" s="239" t="s">
        <v>201</v>
      </c>
      <c r="AT212" s="239" t="s">
        <v>196</v>
      </c>
      <c r="AU212" s="239" t="s">
        <v>84</v>
      </c>
      <c r="AY212" s="18" t="s">
        <v>194</v>
      </c>
      <c r="BE212" s="240">
        <f>IF(N212="základní",J212,0)</f>
        <v>0</v>
      </c>
      <c r="BF212" s="240">
        <f>IF(N212="snížená",J212,0)</f>
        <v>0</v>
      </c>
      <c r="BG212" s="240">
        <f>IF(N212="zákl. přenesená",J212,0)</f>
        <v>0</v>
      </c>
      <c r="BH212" s="240">
        <f>IF(N212="sníž. přenesená",J212,0)</f>
        <v>0</v>
      </c>
      <c r="BI212" s="240">
        <f>IF(N212="nulová",J212,0)</f>
        <v>0</v>
      </c>
      <c r="BJ212" s="18" t="s">
        <v>82</v>
      </c>
      <c r="BK212" s="240">
        <f>ROUND(I212*H212,2)</f>
        <v>0</v>
      </c>
      <c r="BL212" s="18" t="s">
        <v>201</v>
      </c>
      <c r="BM212" s="239" t="s">
        <v>1203</v>
      </c>
    </row>
    <row r="213" s="2" customFormat="1" ht="24.15" customHeight="1">
      <c r="A213" s="39"/>
      <c r="B213" s="40"/>
      <c r="C213" s="228" t="s">
        <v>366</v>
      </c>
      <c r="D213" s="228" t="s">
        <v>196</v>
      </c>
      <c r="E213" s="229" t="s">
        <v>1105</v>
      </c>
      <c r="F213" s="230" t="s">
        <v>1106</v>
      </c>
      <c r="G213" s="231" t="s">
        <v>1107</v>
      </c>
      <c r="H213" s="232">
        <v>1</v>
      </c>
      <c r="I213" s="233"/>
      <c r="J213" s="234">
        <f>ROUND(I213*H213,2)</f>
        <v>0</v>
      </c>
      <c r="K213" s="230" t="s">
        <v>1</v>
      </c>
      <c r="L213" s="45"/>
      <c r="M213" s="235" t="s">
        <v>1</v>
      </c>
      <c r="N213" s="236" t="s">
        <v>40</v>
      </c>
      <c r="O213" s="92"/>
      <c r="P213" s="237">
        <f>O213*H213</f>
        <v>0</v>
      </c>
      <c r="Q213" s="237">
        <v>0</v>
      </c>
      <c r="R213" s="237">
        <f>Q213*H213</f>
        <v>0</v>
      </c>
      <c r="S213" s="237">
        <v>0</v>
      </c>
      <c r="T213" s="238">
        <f>S213*H213</f>
        <v>0</v>
      </c>
      <c r="U213" s="39"/>
      <c r="V213" s="39"/>
      <c r="W213" s="39"/>
      <c r="X213" s="39"/>
      <c r="Y213" s="39"/>
      <c r="Z213" s="39"/>
      <c r="AA213" s="39"/>
      <c r="AB213" s="39"/>
      <c r="AC213" s="39"/>
      <c r="AD213" s="39"/>
      <c r="AE213" s="39"/>
      <c r="AR213" s="239" t="s">
        <v>201</v>
      </c>
      <c r="AT213" s="239" t="s">
        <v>196</v>
      </c>
      <c r="AU213" s="239" t="s">
        <v>84</v>
      </c>
      <c r="AY213" s="18" t="s">
        <v>194</v>
      </c>
      <c r="BE213" s="240">
        <f>IF(N213="základní",J213,0)</f>
        <v>0</v>
      </c>
      <c r="BF213" s="240">
        <f>IF(N213="snížená",J213,0)</f>
        <v>0</v>
      </c>
      <c r="BG213" s="240">
        <f>IF(N213="zákl. přenesená",J213,0)</f>
        <v>0</v>
      </c>
      <c r="BH213" s="240">
        <f>IF(N213="sníž. přenesená",J213,0)</f>
        <v>0</v>
      </c>
      <c r="BI213" s="240">
        <f>IF(N213="nulová",J213,0)</f>
        <v>0</v>
      </c>
      <c r="BJ213" s="18" t="s">
        <v>82</v>
      </c>
      <c r="BK213" s="240">
        <f>ROUND(I213*H213,2)</f>
        <v>0</v>
      </c>
      <c r="BL213" s="18" t="s">
        <v>201</v>
      </c>
      <c r="BM213" s="239" t="s">
        <v>1204</v>
      </c>
    </row>
    <row r="214" s="2" customFormat="1" ht="24.15" customHeight="1">
      <c r="A214" s="39"/>
      <c r="B214" s="40"/>
      <c r="C214" s="228" t="s">
        <v>375</v>
      </c>
      <c r="D214" s="228" t="s">
        <v>196</v>
      </c>
      <c r="E214" s="229" t="s">
        <v>1108</v>
      </c>
      <c r="F214" s="230" t="s">
        <v>1109</v>
      </c>
      <c r="G214" s="231" t="s">
        <v>252</v>
      </c>
      <c r="H214" s="232">
        <v>246</v>
      </c>
      <c r="I214" s="233"/>
      <c r="J214" s="234">
        <f>ROUND(I214*H214,2)</f>
        <v>0</v>
      </c>
      <c r="K214" s="230" t="s">
        <v>1</v>
      </c>
      <c r="L214" s="45"/>
      <c r="M214" s="235" t="s">
        <v>1</v>
      </c>
      <c r="N214" s="236" t="s">
        <v>40</v>
      </c>
      <c r="O214" s="92"/>
      <c r="P214" s="237">
        <f>O214*H214</f>
        <v>0</v>
      </c>
      <c r="Q214" s="237">
        <v>0</v>
      </c>
      <c r="R214" s="237">
        <f>Q214*H214</f>
        <v>0</v>
      </c>
      <c r="S214" s="237">
        <v>0</v>
      </c>
      <c r="T214" s="238">
        <f>S214*H214</f>
        <v>0</v>
      </c>
      <c r="U214" s="39"/>
      <c r="V214" s="39"/>
      <c r="W214" s="39"/>
      <c r="X214" s="39"/>
      <c r="Y214" s="39"/>
      <c r="Z214" s="39"/>
      <c r="AA214" s="39"/>
      <c r="AB214" s="39"/>
      <c r="AC214" s="39"/>
      <c r="AD214" s="39"/>
      <c r="AE214" s="39"/>
      <c r="AR214" s="239" t="s">
        <v>201</v>
      </c>
      <c r="AT214" s="239" t="s">
        <v>196</v>
      </c>
      <c r="AU214" s="239" t="s">
        <v>84</v>
      </c>
      <c r="AY214" s="18" t="s">
        <v>194</v>
      </c>
      <c r="BE214" s="240">
        <f>IF(N214="základní",J214,0)</f>
        <v>0</v>
      </c>
      <c r="BF214" s="240">
        <f>IF(N214="snížená",J214,0)</f>
        <v>0</v>
      </c>
      <c r="BG214" s="240">
        <f>IF(N214="zákl. přenesená",J214,0)</f>
        <v>0</v>
      </c>
      <c r="BH214" s="240">
        <f>IF(N214="sníž. přenesená",J214,0)</f>
        <v>0</v>
      </c>
      <c r="BI214" s="240">
        <f>IF(N214="nulová",J214,0)</f>
        <v>0</v>
      </c>
      <c r="BJ214" s="18" t="s">
        <v>82</v>
      </c>
      <c r="BK214" s="240">
        <f>ROUND(I214*H214,2)</f>
        <v>0</v>
      </c>
      <c r="BL214" s="18" t="s">
        <v>201</v>
      </c>
      <c r="BM214" s="239" t="s">
        <v>1205</v>
      </c>
    </row>
    <row r="215" s="2" customFormat="1" ht="24.15" customHeight="1">
      <c r="A215" s="39"/>
      <c r="B215" s="40"/>
      <c r="C215" s="228" t="s">
        <v>381</v>
      </c>
      <c r="D215" s="228" t="s">
        <v>196</v>
      </c>
      <c r="E215" s="229" t="s">
        <v>1110</v>
      </c>
      <c r="F215" s="230" t="s">
        <v>1111</v>
      </c>
      <c r="G215" s="231" t="s">
        <v>252</v>
      </c>
      <c r="H215" s="232">
        <v>311</v>
      </c>
      <c r="I215" s="233"/>
      <c r="J215" s="234">
        <f>ROUND(I215*H215,2)</f>
        <v>0</v>
      </c>
      <c r="K215" s="230" t="s">
        <v>1</v>
      </c>
      <c r="L215" s="45"/>
      <c r="M215" s="235" t="s">
        <v>1</v>
      </c>
      <c r="N215" s="236" t="s">
        <v>40</v>
      </c>
      <c r="O215" s="92"/>
      <c r="P215" s="237">
        <f>O215*H215</f>
        <v>0</v>
      </c>
      <c r="Q215" s="237">
        <v>0</v>
      </c>
      <c r="R215" s="237">
        <f>Q215*H215</f>
        <v>0</v>
      </c>
      <c r="S215" s="237">
        <v>0</v>
      </c>
      <c r="T215" s="238">
        <f>S215*H215</f>
        <v>0</v>
      </c>
      <c r="U215" s="39"/>
      <c r="V215" s="39"/>
      <c r="W215" s="39"/>
      <c r="X215" s="39"/>
      <c r="Y215" s="39"/>
      <c r="Z215" s="39"/>
      <c r="AA215" s="39"/>
      <c r="AB215" s="39"/>
      <c r="AC215" s="39"/>
      <c r="AD215" s="39"/>
      <c r="AE215" s="39"/>
      <c r="AR215" s="239" t="s">
        <v>201</v>
      </c>
      <c r="AT215" s="239" t="s">
        <v>196</v>
      </c>
      <c r="AU215" s="239" t="s">
        <v>84</v>
      </c>
      <c r="AY215" s="18" t="s">
        <v>194</v>
      </c>
      <c r="BE215" s="240">
        <f>IF(N215="základní",J215,0)</f>
        <v>0</v>
      </c>
      <c r="BF215" s="240">
        <f>IF(N215="snížená",J215,0)</f>
        <v>0</v>
      </c>
      <c r="BG215" s="240">
        <f>IF(N215="zákl. přenesená",J215,0)</f>
        <v>0</v>
      </c>
      <c r="BH215" s="240">
        <f>IF(N215="sníž. přenesená",J215,0)</f>
        <v>0</v>
      </c>
      <c r="BI215" s="240">
        <f>IF(N215="nulová",J215,0)</f>
        <v>0</v>
      </c>
      <c r="BJ215" s="18" t="s">
        <v>82</v>
      </c>
      <c r="BK215" s="240">
        <f>ROUND(I215*H215,2)</f>
        <v>0</v>
      </c>
      <c r="BL215" s="18" t="s">
        <v>201</v>
      </c>
      <c r="BM215" s="239" t="s">
        <v>1206</v>
      </c>
    </row>
    <row r="216" s="2" customFormat="1" ht="24.15" customHeight="1">
      <c r="A216" s="39"/>
      <c r="B216" s="40"/>
      <c r="C216" s="228" t="s">
        <v>386</v>
      </c>
      <c r="D216" s="228" t="s">
        <v>196</v>
      </c>
      <c r="E216" s="229" t="s">
        <v>1112</v>
      </c>
      <c r="F216" s="230" t="s">
        <v>1113</v>
      </c>
      <c r="G216" s="231" t="s">
        <v>301</v>
      </c>
      <c r="H216" s="232">
        <v>12</v>
      </c>
      <c r="I216" s="233"/>
      <c r="J216" s="234">
        <f>ROUND(I216*H216,2)</f>
        <v>0</v>
      </c>
      <c r="K216" s="230" t="s">
        <v>1</v>
      </c>
      <c r="L216" s="45"/>
      <c r="M216" s="235" t="s">
        <v>1</v>
      </c>
      <c r="N216" s="236" t="s">
        <v>40</v>
      </c>
      <c r="O216" s="92"/>
      <c r="P216" s="237">
        <f>O216*H216</f>
        <v>0</v>
      </c>
      <c r="Q216" s="237">
        <v>0</v>
      </c>
      <c r="R216" s="237">
        <f>Q216*H216</f>
        <v>0</v>
      </c>
      <c r="S216" s="237">
        <v>0</v>
      </c>
      <c r="T216" s="238">
        <f>S216*H216</f>
        <v>0</v>
      </c>
      <c r="U216" s="39"/>
      <c r="V216" s="39"/>
      <c r="W216" s="39"/>
      <c r="X216" s="39"/>
      <c r="Y216" s="39"/>
      <c r="Z216" s="39"/>
      <c r="AA216" s="39"/>
      <c r="AB216" s="39"/>
      <c r="AC216" s="39"/>
      <c r="AD216" s="39"/>
      <c r="AE216" s="39"/>
      <c r="AR216" s="239" t="s">
        <v>201</v>
      </c>
      <c r="AT216" s="239" t="s">
        <v>196</v>
      </c>
      <c r="AU216" s="239" t="s">
        <v>84</v>
      </c>
      <c r="AY216" s="18" t="s">
        <v>194</v>
      </c>
      <c r="BE216" s="240">
        <f>IF(N216="základní",J216,0)</f>
        <v>0</v>
      </c>
      <c r="BF216" s="240">
        <f>IF(N216="snížená",J216,0)</f>
        <v>0</v>
      </c>
      <c r="BG216" s="240">
        <f>IF(N216="zákl. přenesená",J216,0)</f>
        <v>0</v>
      </c>
      <c r="BH216" s="240">
        <f>IF(N216="sníž. přenesená",J216,0)</f>
        <v>0</v>
      </c>
      <c r="BI216" s="240">
        <f>IF(N216="nulová",J216,0)</f>
        <v>0</v>
      </c>
      <c r="BJ216" s="18" t="s">
        <v>82</v>
      </c>
      <c r="BK216" s="240">
        <f>ROUND(I216*H216,2)</f>
        <v>0</v>
      </c>
      <c r="BL216" s="18" t="s">
        <v>201</v>
      </c>
      <c r="BM216" s="239" t="s">
        <v>1207</v>
      </c>
    </row>
    <row r="217" s="2" customFormat="1" ht="24.15" customHeight="1">
      <c r="A217" s="39"/>
      <c r="B217" s="40"/>
      <c r="C217" s="228" t="s">
        <v>396</v>
      </c>
      <c r="D217" s="228" t="s">
        <v>196</v>
      </c>
      <c r="E217" s="229" t="s">
        <v>1114</v>
      </c>
      <c r="F217" s="230" t="s">
        <v>1115</v>
      </c>
      <c r="G217" s="231" t="s">
        <v>301</v>
      </c>
      <c r="H217" s="232">
        <v>5</v>
      </c>
      <c r="I217" s="233"/>
      <c r="J217" s="234">
        <f>ROUND(I217*H217,2)</f>
        <v>0</v>
      </c>
      <c r="K217" s="230" t="s">
        <v>1</v>
      </c>
      <c r="L217" s="45"/>
      <c r="M217" s="235" t="s">
        <v>1</v>
      </c>
      <c r="N217" s="236" t="s">
        <v>40</v>
      </c>
      <c r="O217" s="92"/>
      <c r="P217" s="237">
        <f>O217*H217</f>
        <v>0</v>
      </c>
      <c r="Q217" s="237">
        <v>0</v>
      </c>
      <c r="R217" s="237">
        <f>Q217*H217</f>
        <v>0</v>
      </c>
      <c r="S217" s="237">
        <v>0</v>
      </c>
      <c r="T217" s="238">
        <f>S217*H217</f>
        <v>0</v>
      </c>
      <c r="U217" s="39"/>
      <c r="V217" s="39"/>
      <c r="W217" s="39"/>
      <c r="X217" s="39"/>
      <c r="Y217" s="39"/>
      <c r="Z217" s="39"/>
      <c r="AA217" s="39"/>
      <c r="AB217" s="39"/>
      <c r="AC217" s="39"/>
      <c r="AD217" s="39"/>
      <c r="AE217" s="39"/>
      <c r="AR217" s="239" t="s">
        <v>201</v>
      </c>
      <c r="AT217" s="239" t="s">
        <v>196</v>
      </c>
      <c r="AU217" s="239" t="s">
        <v>84</v>
      </c>
      <c r="AY217" s="18" t="s">
        <v>194</v>
      </c>
      <c r="BE217" s="240">
        <f>IF(N217="základní",J217,0)</f>
        <v>0</v>
      </c>
      <c r="BF217" s="240">
        <f>IF(N217="snížená",J217,0)</f>
        <v>0</v>
      </c>
      <c r="BG217" s="240">
        <f>IF(N217="zákl. přenesená",J217,0)</f>
        <v>0</v>
      </c>
      <c r="BH217" s="240">
        <f>IF(N217="sníž. přenesená",J217,0)</f>
        <v>0</v>
      </c>
      <c r="BI217" s="240">
        <f>IF(N217="nulová",J217,0)</f>
        <v>0</v>
      </c>
      <c r="BJ217" s="18" t="s">
        <v>82</v>
      </c>
      <c r="BK217" s="240">
        <f>ROUND(I217*H217,2)</f>
        <v>0</v>
      </c>
      <c r="BL217" s="18" t="s">
        <v>201</v>
      </c>
      <c r="BM217" s="239" t="s">
        <v>1208</v>
      </c>
    </row>
    <row r="218" s="2" customFormat="1" ht="24.15" customHeight="1">
      <c r="A218" s="39"/>
      <c r="B218" s="40"/>
      <c r="C218" s="228" t="s">
        <v>438</v>
      </c>
      <c r="D218" s="228" t="s">
        <v>196</v>
      </c>
      <c r="E218" s="229" t="s">
        <v>1116</v>
      </c>
      <c r="F218" s="230" t="s">
        <v>1117</v>
      </c>
      <c r="G218" s="231" t="s">
        <v>301</v>
      </c>
      <c r="H218" s="232">
        <v>30</v>
      </c>
      <c r="I218" s="233"/>
      <c r="J218" s="234">
        <f>ROUND(I218*H218,2)</f>
        <v>0</v>
      </c>
      <c r="K218" s="230" t="s">
        <v>1</v>
      </c>
      <c r="L218" s="45"/>
      <c r="M218" s="235" t="s">
        <v>1</v>
      </c>
      <c r="N218" s="236" t="s">
        <v>40</v>
      </c>
      <c r="O218" s="92"/>
      <c r="P218" s="237">
        <f>O218*H218</f>
        <v>0</v>
      </c>
      <c r="Q218" s="237">
        <v>0</v>
      </c>
      <c r="R218" s="237">
        <f>Q218*H218</f>
        <v>0</v>
      </c>
      <c r="S218" s="237">
        <v>0</v>
      </c>
      <c r="T218" s="238">
        <f>S218*H218</f>
        <v>0</v>
      </c>
      <c r="U218" s="39"/>
      <c r="V218" s="39"/>
      <c r="W218" s="39"/>
      <c r="X218" s="39"/>
      <c r="Y218" s="39"/>
      <c r="Z218" s="39"/>
      <c r="AA218" s="39"/>
      <c r="AB218" s="39"/>
      <c r="AC218" s="39"/>
      <c r="AD218" s="39"/>
      <c r="AE218" s="39"/>
      <c r="AR218" s="239" t="s">
        <v>201</v>
      </c>
      <c r="AT218" s="239" t="s">
        <v>196</v>
      </c>
      <c r="AU218" s="239" t="s">
        <v>84</v>
      </c>
      <c r="AY218" s="18" t="s">
        <v>194</v>
      </c>
      <c r="BE218" s="240">
        <f>IF(N218="základní",J218,0)</f>
        <v>0</v>
      </c>
      <c r="BF218" s="240">
        <f>IF(N218="snížená",J218,0)</f>
        <v>0</v>
      </c>
      <c r="BG218" s="240">
        <f>IF(N218="zákl. přenesená",J218,0)</f>
        <v>0</v>
      </c>
      <c r="BH218" s="240">
        <f>IF(N218="sníž. přenesená",J218,0)</f>
        <v>0</v>
      </c>
      <c r="BI218" s="240">
        <f>IF(N218="nulová",J218,0)</f>
        <v>0</v>
      </c>
      <c r="BJ218" s="18" t="s">
        <v>82</v>
      </c>
      <c r="BK218" s="240">
        <f>ROUND(I218*H218,2)</f>
        <v>0</v>
      </c>
      <c r="BL218" s="18" t="s">
        <v>201</v>
      </c>
      <c r="BM218" s="239" t="s">
        <v>1209</v>
      </c>
    </row>
    <row r="219" s="2" customFormat="1" ht="24.15" customHeight="1">
      <c r="A219" s="39"/>
      <c r="B219" s="40"/>
      <c r="C219" s="228" t="s">
        <v>444</v>
      </c>
      <c r="D219" s="228" t="s">
        <v>196</v>
      </c>
      <c r="E219" s="229" t="s">
        <v>1118</v>
      </c>
      <c r="F219" s="230" t="s">
        <v>1119</v>
      </c>
      <c r="G219" s="231" t="s">
        <v>301</v>
      </c>
      <c r="H219" s="232">
        <v>7</v>
      </c>
      <c r="I219" s="233"/>
      <c r="J219" s="234">
        <f>ROUND(I219*H219,2)</f>
        <v>0</v>
      </c>
      <c r="K219" s="230" t="s">
        <v>1</v>
      </c>
      <c r="L219" s="45"/>
      <c r="M219" s="235" t="s">
        <v>1</v>
      </c>
      <c r="N219" s="236" t="s">
        <v>40</v>
      </c>
      <c r="O219" s="92"/>
      <c r="P219" s="237">
        <f>O219*H219</f>
        <v>0</v>
      </c>
      <c r="Q219" s="237">
        <v>0</v>
      </c>
      <c r="R219" s="237">
        <f>Q219*H219</f>
        <v>0</v>
      </c>
      <c r="S219" s="237">
        <v>0</v>
      </c>
      <c r="T219" s="238">
        <f>S219*H219</f>
        <v>0</v>
      </c>
      <c r="U219" s="39"/>
      <c r="V219" s="39"/>
      <c r="W219" s="39"/>
      <c r="X219" s="39"/>
      <c r="Y219" s="39"/>
      <c r="Z219" s="39"/>
      <c r="AA219" s="39"/>
      <c r="AB219" s="39"/>
      <c r="AC219" s="39"/>
      <c r="AD219" s="39"/>
      <c r="AE219" s="39"/>
      <c r="AR219" s="239" t="s">
        <v>201</v>
      </c>
      <c r="AT219" s="239" t="s">
        <v>196</v>
      </c>
      <c r="AU219" s="239" t="s">
        <v>84</v>
      </c>
      <c r="AY219" s="18" t="s">
        <v>194</v>
      </c>
      <c r="BE219" s="240">
        <f>IF(N219="základní",J219,0)</f>
        <v>0</v>
      </c>
      <c r="BF219" s="240">
        <f>IF(N219="snížená",J219,0)</f>
        <v>0</v>
      </c>
      <c r="BG219" s="240">
        <f>IF(N219="zákl. přenesená",J219,0)</f>
        <v>0</v>
      </c>
      <c r="BH219" s="240">
        <f>IF(N219="sníž. přenesená",J219,0)</f>
        <v>0</v>
      </c>
      <c r="BI219" s="240">
        <f>IF(N219="nulová",J219,0)</f>
        <v>0</v>
      </c>
      <c r="BJ219" s="18" t="s">
        <v>82</v>
      </c>
      <c r="BK219" s="240">
        <f>ROUND(I219*H219,2)</f>
        <v>0</v>
      </c>
      <c r="BL219" s="18" t="s">
        <v>201</v>
      </c>
      <c r="BM219" s="239" t="s">
        <v>1210</v>
      </c>
    </row>
    <row r="220" s="2" customFormat="1" ht="24.15" customHeight="1">
      <c r="A220" s="39"/>
      <c r="B220" s="40"/>
      <c r="C220" s="228" t="s">
        <v>449</v>
      </c>
      <c r="D220" s="228" t="s">
        <v>196</v>
      </c>
      <c r="E220" s="229" t="s">
        <v>1120</v>
      </c>
      <c r="F220" s="230" t="s">
        <v>1121</v>
      </c>
      <c r="G220" s="231" t="s">
        <v>301</v>
      </c>
      <c r="H220" s="232">
        <v>2</v>
      </c>
      <c r="I220" s="233"/>
      <c r="J220" s="234">
        <f>ROUND(I220*H220,2)</f>
        <v>0</v>
      </c>
      <c r="K220" s="230" t="s">
        <v>1</v>
      </c>
      <c r="L220" s="45"/>
      <c r="M220" s="235" t="s">
        <v>1</v>
      </c>
      <c r="N220" s="236" t="s">
        <v>40</v>
      </c>
      <c r="O220" s="92"/>
      <c r="P220" s="237">
        <f>O220*H220</f>
        <v>0</v>
      </c>
      <c r="Q220" s="237">
        <v>0</v>
      </c>
      <c r="R220" s="237">
        <f>Q220*H220</f>
        <v>0</v>
      </c>
      <c r="S220" s="237">
        <v>0</v>
      </c>
      <c r="T220" s="238">
        <f>S220*H220</f>
        <v>0</v>
      </c>
      <c r="U220" s="39"/>
      <c r="V220" s="39"/>
      <c r="W220" s="39"/>
      <c r="X220" s="39"/>
      <c r="Y220" s="39"/>
      <c r="Z220" s="39"/>
      <c r="AA220" s="39"/>
      <c r="AB220" s="39"/>
      <c r="AC220" s="39"/>
      <c r="AD220" s="39"/>
      <c r="AE220" s="39"/>
      <c r="AR220" s="239" t="s">
        <v>201</v>
      </c>
      <c r="AT220" s="239" t="s">
        <v>196</v>
      </c>
      <c r="AU220" s="239" t="s">
        <v>84</v>
      </c>
      <c r="AY220" s="18" t="s">
        <v>194</v>
      </c>
      <c r="BE220" s="240">
        <f>IF(N220="základní",J220,0)</f>
        <v>0</v>
      </c>
      <c r="BF220" s="240">
        <f>IF(N220="snížená",J220,0)</f>
        <v>0</v>
      </c>
      <c r="BG220" s="240">
        <f>IF(N220="zákl. přenesená",J220,0)</f>
        <v>0</v>
      </c>
      <c r="BH220" s="240">
        <f>IF(N220="sníž. přenesená",J220,0)</f>
        <v>0</v>
      </c>
      <c r="BI220" s="240">
        <f>IF(N220="nulová",J220,0)</f>
        <v>0</v>
      </c>
      <c r="BJ220" s="18" t="s">
        <v>82</v>
      </c>
      <c r="BK220" s="240">
        <f>ROUND(I220*H220,2)</f>
        <v>0</v>
      </c>
      <c r="BL220" s="18" t="s">
        <v>201</v>
      </c>
      <c r="BM220" s="239" t="s">
        <v>1211</v>
      </c>
    </row>
    <row r="221" s="2" customFormat="1" ht="24.15" customHeight="1">
      <c r="A221" s="39"/>
      <c r="B221" s="40"/>
      <c r="C221" s="228" t="s">
        <v>456</v>
      </c>
      <c r="D221" s="228" t="s">
        <v>196</v>
      </c>
      <c r="E221" s="229" t="s">
        <v>1122</v>
      </c>
      <c r="F221" s="230" t="s">
        <v>1123</v>
      </c>
      <c r="G221" s="231" t="s">
        <v>301</v>
      </c>
      <c r="H221" s="232">
        <v>5</v>
      </c>
      <c r="I221" s="233"/>
      <c r="J221" s="234">
        <f>ROUND(I221*H221,2)</f>
        <v>0</v>
      </c>
      <c r="K221" s="230" t="s">
        <v>1</v>
      </c>
      <c r="L221" s="45"/>
      <c r="M221" s="235" t="s">
        <v>1</v>
      </c>
      <c r="N221" s="236" t="s">
        <v>40</v>
      </c>
      <c r="O221" s="92"/>
      <c r="P221" s="237">
        <f>O221*H221</f>
        <v>0</v>
      </c>
      <c r="Q221" s="237">
        <v>0</v>
      </c>
      <c r="R221" s="237">
        <f>Q221*H221</f>
        <v>0</v>
      </c>
      <c r="S221" s="237">
        <v>0</v>
      </c>
      <c r="T221" s="238">
        <f>S221*H221</f>
        <v>0</v>
      </c>
      <c r="U221" s="39"/>
      <c r="V221" s="39"/>
      <c r="W221" s="39"/>
      <c r="X221" s="39"/>
      <c r="Y221" s="39"/>
      <c r="Z221" s="39"/>
      <c r="AA221" s="39"/>
      <c r="AB221" s="39"/>
      <c r="AC221" s="39"/>
      <c r="AD221" s="39"/>
      <c r="AE221" s="39"/>
      <c r="AR221" s="239" t="s">
        <v>201</v>
      </c>
      <c r="AT221" s="239" t="s">
        <v>196</v>
      </c>
      <c r="AU221" s="239" t="s">
        <v>84</v>
      </c>
      <c r="AY221" s="18" t="s">
        <v>194</v>
      </c>
      <c r="BE221" s="240">
        <f>IF(N221="základní",J221,0)</f>
        <v>0</v>
      </c>
      <c r="BF221" s="240">
        <f>IF(N221="snížená",J221,0)</f>
        <v>0</v>
      </c>
      <c r="BG221" s="240">
        <f>IF(N221="zákl. přenesená",J221,0)</f>
        <v>0</v>
      </c>
      <c r="BH221" s="240">
        <f>IF(N221="sníž. přenesená",J221,0)</f>
        <v>0</v>
      </c>
      <c r="BI221" s="240">
        <f>IF(N221="nulová",J221,0)</f>
        <v>0</v>
      </c>
      <c r="BJ221" s="18" t="s">
        <v>82</v>
      </c>
      <c r="BK221" s="240">
        <f>ROUND(I221*H221,2)</f>
        <v>0</v>
      </c>
      <c r="BL221" s="18" t="s">
        <v>201</v>
      </c>
      <c r="BM221" s="239" t="s">
        <v>1212</v>
      </c>
    </row>
    <row r="222" s="2" customFormat="1" ht="24.15" customHeight="1">
      <c r="A222" s="39"/>
      <c r="B222" s="40"/>
      <c r="C222" s="228" t="s">
        <v>462</v>
      </c>
      <c r="D222" s="228" t="s">
        <v>196</v>
      </c>
      <c r="E222" s="229" t="s">
        <v>1124</v>
      </c>
      <c r="F222" s="230" t="s">
        <v>1125</v>
      </c>
      <c r="G222" s="231" t="s">
        <v>301</v>
      </c>
      <c r="H222" s="232">
        <v>6</v>
      </c>
      <c r="I222" s="233"/>
      <c r="J222" s="234">
        <f>ROUND(I222*H222,2)</f>
        <v>0</v>
      </c>
      <c r="K222" s="230" t="s">
        <v>1</v>
      </c>
      <c r="L222" s="45"/>
      <c r="M222" s="235" t="s">
        <v>1</v>
      </c>
      <c r="N222" s="236" t="s">
        <v>40</v>
      </c>
      <c r="O222" s="92"/>
      <c r="P222" s="237">
        <f>O222*H222</f>
        <v>0</v>
      </c>
      <c r="Q222" s="237">
        <v>0</v>
      </c>
      <c r="R222" s="237">
        <f>Q222*H222</f>
        <v>0</v>
      </c>
      <c r="S222" s="237">
        <v>0</v>
      </c>
      <c r="T222" s="238">
        <f>S222*H222</f>
        <v>0</v>
      </c>
      <c r="U222" s="39"/>
      <c r="V222" s="39"/>
      <c r="W222" s="39"/>
      <c r="X222" s="39"/>
      <c r="Y222" s="39"/>
      <c r="Z222" s="39"/>
      <c r="AA222" s="39"/>
      <c r="AB222" s="39"/>
      <c r="AC222" s="39"/>
      <c r="AD222" s="39"/>
      <c r="AE222" s="39"/>
      <c r="AR222" s="239" t="s">
        <v>201</v>
      </c>
      <c r="AT222" s="239" t="s">
        <v>196</v>
      </c>
      <c r="AU222" s="239" t="s">
        <v>84</v>
      </c>
      <c r="AY222" s="18" t="s">
        <v>194</v>
      </c>
      <c r="BE222" s="240">
        <f>IF(N222="základní",J222,0)</f>
        <v>0</v>
      </c>
      <c r="BF222" s="240">
        <f>IF(N222="snížená",J222,0)</f>
        <v>0</v>
      </c>
      <c r="BG222" s="240">
        <f>IF(N222="zákl. přenesená",J222,0)</f>
        <v>0</v>
      </c>
      <c r="BH222" s="240">
        <f>IF(N222="sníž. přenesená",J222,0)</f>
        <v>0</v>
      </c>
      <c r="BI222" s="240">
        <f>IF(N222="nulová",J222,0)</f>
        <v>0</v>
      </c>
      <c r="BJ222" s="18" t="s">
        <v>82</v>
      </c>
      <c r="BK222" s="240">
        <f>ROUND(I222*H222,2)</f>
        <v>0</v>
      </c>
      <c r="BL222" s="18" t="s">
        <v>201</v>
      </c>
      <c r="BM222" s="239" t="s">
        <v>1213</v>
      </c>
    </row>
    <row r="223" s="2" customFormat="1" ht="16.5" customHeight="1">
      <c r="A223" s="39"/>
      <c r="B223" s="40"/>
      <c r="C223" s="228" t="s">
        <v>467</v>
      </c>
      <c r="D223" s="228" t="s">
        <v>196</v>
      </c>
      <c r="E223" s="229" t="s">
        <v>1126</v>
      </c>
      <c r="F223" s="230" t="s">
        <v>1127</v>
      </c>
      <c r="G223" s="231" t="s">
        <v>295</v>
      </c>
      <c r="H223" s="232">
        <v>4</v>
      </c>
      <c r="I223" s="233"/>
      <c r="J223" s="234">
        <f>ROUND(I223*H223,2)</f>
        <v>0</v>
      </c>
      <c r="K223" s="230" t="s">
        <v>1</v>
      </c>
      <c r="L223" s="45"/>
      <c r="M223" s="235" t="s">
        <v>1</v>
      </c>
      <c r="N223" s="236" t="s">
        <v>40</v>
      </c>
      <c r="O223" s="92"/>
      <c r="P223" s="237">
        <f>O223*H223</f>
        <v>0</v>
      </c>
      <c r="Q223" s="237">
        <v>0</v>
      </c>
      <c r="R223" s="237">
        <f>Q223*H223</f>
        <v>0</v>
      </c>
      <c r="S223" s="237">
        <v>0</v>
      </c>
      <c r="T223" s="238">
        <f>S223*H223</f>
        <v>0</v>
      </c>
      <c r="U223" s="39"/>
      <c r="V223" s="39"/>
      <c r="W223" s="39"/>
      <c r="X223" s="39"/>
      <c r="Y223" s="39"/>
      <c r="Z223" s="39"/>
      <c r="AA223" s="39"/>
      <c r="AB223" s="39"/>
      <c r="AC223" s="39"/>
      <c r="AD223" s="39"/>
      <c r="AE223" s="39"/>
      <c r="AR223" s="239" t="s">
        <v>201</v>
      </c>
      <c r="AT223" s="239" t="s">
        <v>196</v>
      </c>
      <c r="AU223" s="239" t="s">
        <v>84</v>
      </c>
      <c r="AY223" s="18" t="s">
        <v>194</v>
      </c>
      <c r="BE223" s="240">
        <f>IF(N223="základní",J223,0)</f>
        <v>0</v>
      </c>
      <c r="BF223" s="240">
        <f>IF(N223="snížená",J223,0)</f>
        <v>0</v>
      </c>
      <c r="BG223" s="240">
        <f>IF(N223="zákl. přenesená",J223,0)</f>
        <v>0</v>
      </c>
      <c r="BH223" s="240">
        <f>IF(N223="sníž. přenesená",J223,0)</f>
        <v>0</v>
      </c>
      <c r="BI223" s="240">
        <f>IF(N223="nulová",J223,0)</f>
        <v>0</v>
      </c>
      <c r="BJ223" s="18" t="s">
        <v>82</v>
      </c>
      <c r="BK223" s="240">
        <f>ROUND(I223*H223,2)</f>
        <v>0</v>
      </c>
      <c r="BL223" s="18" t="s">
        <v>201</v>
      </c>
      <c r="BM223" s="239" t="s">
        <v>1214</v>
      </c>
    </row>
    <row r="224" s="2" customFormat="1" ht="16.5" customHeight="1">
      <c r="A224" s="39"/>
      <c r="B224" s="40"/>
      <c r="C224" s="228" t="s">
        <v>475</v>
      </c>
      <c r="D224" s="228" t="s">
        <v>196</v>
      </c>
      <c r="E224" s="229" t="s">
        <v>1128</v>
      </c>
      <c r="F224" s="230" t="s">
        <v>1129</v>
      </c>
      <c r="G224" s="231" t="s">
        <v>295</v>
      </c>
      <c r="H224" s="232">
        <v>2</v>
      </c>
      <c r="I224" s="233"/>
      <c r="J224" s="234">
        <f>ROUND(I224*H224,2)</f>
        <v>0</v>
      </c>
      <c r="K224" s="230" t="s">
        <v>1</v>
      </c>
      <c r="L224" s="45"/>
      <c r="M224" s="235" t="s">
        <v>1</v>
      </c>
      <c r="N224" s="236" t="s">
        <v>40</v>
      </c>
      <c r="O224" s="92"/>
      <c r="P224" s="237">
        <f>O224*H224</f>
        <v>0</v>
      </c>
      <c r="Q224" s="237">
        <v>0</v>
      </c>
      <c r="R224" s="237">
        <f>Q224*H224</f>
        <v>0</v>
      </c>
      <c r="S224" s="237">
        <v>0</v>
      </c>
      <c r="T224" s="238">
        <f>S224*H224</f>
        <v>0</v>
      </c>
      <c r="U224" s="39"/>
      <c r="V224" s="39"/>
      <c r="W224" s="39"/>
      <c r="X224" s="39"/>
      <c r="Y224" s="39"/>
      <c r="Z224" s="39"/>
      <c r="AA224" s="39"/>
      <c r="AB224" s="39"/>
      <c r="AC224" s="39"/>
      <c r="AD224" s="39"/>
      <c r="AE224" s="39"/>
      <c r="AR224" s="239" t="s">
        <v>201</v>
      </c>
      <c r="AT224" s="239" t="s">
        <v>196</v>
      </c>
      <c r="AU224" s="239" t="s">
        <v>84</v>
      </c>
      <c r="AY224" s="18" t="s">
        <v>194</v>
      </c>
      <c r="BE224" s="240">
        <f>IF(N224="základní",J224,0)</f>
        <v>0</v>
      </c>
      <c r="BF224" s="240">
        <f>IF(N224="snížená",J224,0)</f>
        <v>0</v>
      </c>
      <c r="BG224" s="240">
        <f>IF(N224="zákl. přenesená",J224,0)</f>
        <v>0</v>
      </c>
      <c r="BH224" s="240">
        <f>IF(N224="sníž. přenesená",J224,0)</f>
        <v>0</v>
      </c>
      <c r="BI224" s="240">
        <f>IF(N224="nulová",J224,0)</f>
        <v>0</v>
      </c>
      <c r="BJ224" s="18" t="s">
        <v>82</v>
      </c>
      <c r="BK224" s="240">
        <f>ROUND(I224*H224,2)</f>
        <v>0</v>
      </c>
      <c r="BL224" s="18" t="s">
        <v>201</v>
      </c>
      <c r="BM224" s="239" t="s">
        <v>1215</v>
      </c>
    </row>
    <row r="225" s="2" customFormat="1" ht="16.5" customHeight="1">
      <c r="A225" s="39"/>
      <c r="B225" s="40"/>
      <c r="C225" s="228" t="s">
        <v>483</v>
      </c>
      <c r="D225" s="228" t="s">
        <v>196</v>
      </c>
      <c r="E225" s="229" t="s">
        <v>1130</v>
      </c>
      <c r="F225" s="230" t="s">
        <v>1131</v>
      </c>
      <c r="G225" s="231" t="s">
        <v>295</v>
      </c>
      <c r="H225" s="232">
        <v>1</v>
      </c>
      <c r="I225" s="233"/>
      <c r="J225" s="234">
        <f>ROUND(I225*H225,2)</f>
        <v>0</v>
      </c>
      <c r="K225" s="230" t="s">
        <v>1</v>
      </c>
      <c r="L225" s="45"/>
      <c r="M225" s="235" t="s">
        <v>1</v>
      </c>
      <c r="N225" s="236" t="s">
        <v>40</v>
      </c>
      <c r="O225" s="92"/>
      <c r="P225" s="237">
        <f>O225*H225</f>
        <v>0</v>
      </c>
      <c r="Q225" s="237">
        <v>0</v>
      </c>
      <c r="R225" s="237">
        <f>Q225*H225</f>
        <v>0</v>
      </c>
      <c r="S225" s="237">
        <v>0</v>
      </c>
      <c r="T225" s="238">
        <f>S225*H225</f>
        <v>0</v>
      </c>
      <c r="U225" s="39"/>
      <c r="V225" s="39"/>
      <c r="W225" s="39"/>
      <c r="X225" s="39"/>
      <c r="Y225" s="39"/>
      <c r="Z225" s="39"/>
      <c r="AA225" s="39"/>
      <c r="AB225" s="39"/>
      <c r="AC225" s="39"/>
      <c r="AD225" s="39"/>
      <c r="AE225" s="39"/>
      <c r="AR225" s="239" t="s">
        <v>201</v>
      </c>
      <c r="AT225" s="239" t="s">
        <v>196</v>
      </c>
      <c r="AU225" s="239" t="s">
        <v>84</v>
      </c>
      <c r="AY225" s="18" t="s">
        <v>194</v>
      </c>
      <c r="BE225" s="240">
        <f>IF(N225="základní",J225,0)</f>
        <v>0</v>
      </c>
      <c r="BF225" s="240">
        <f>IF(N225="snížená",J225,0)</f>
        <v>0</v>
      </c>
      <c r="BG225" s="240">
        <f>IF(N225="zákl. přenesená",J225,0)</f>
        <v>0</v>
      </c>
      <c r="BH225" s="240">
        <f>IF(N225="sníž. přenesená",J225,0)</f>
        <v>0</v>
      </c>
      <c r="BI225" s="240">
        <f>IF(N225="nulová",J225,0)</f>
        <v>0</v>
      </c>
      <c r="BJ225" s="18" t="s">
        <v>82</v>
      </c>
      <c r="BK225" s="240">
        <f>ROUND(I225*H225,2)</f>
        <v>0</v>
      </c>
      <c r="BL225" s="18" t="s">
        <v>201</v>
      </c>
      <c r="BM225" s="239" t="s">
        <v>1216</v>
      </c>
    </row>
    <row r="226" s="2" customFormat="1" ht="16.5" customHeight="1">
      <c r="A226" s="39"/>
      <c r="B226" s="40"/>
      <c r="C226" s="228" t="s">
        <v>493</v>
      </c>
      <c r="D226" s="228" t="s">
        <v>196</v>
      </c>
      <c r="E226" s="229" t="s">
        <v>1132</v>
      </c>
      <c r="F226" s="230" t="s">
        <v>1133</v>
      </c>
      <c r="G226" s="231" t="s">
        <v>295</v>
      </c>
      <c r="H226" s="232">
        <v>1</v>
      </c>
      <c r="I226" s="233"/>
      <c r="J226" s="234">
        <f>ROUND(I226*H226,2)</f>
        <v>0</v>
      </c>
      <c r="K226" s="230" t="s">
        <v>1</v>
      </c>
      <c r="L226" s="45"/>
      <c r="M226" s="235" t="s">
        <v>1</v>
      </c>
      <c r="N226" s="236" t="s">
        <v>40</v>
      </c>
      <c r="O226" s="92"/>
      <c r="P226" s="237">
        <f>O226*H226</f>
        <v>0</v>
      </c>
      <c r="Q226" s="237">
        <v>0</v>
      </c>
      <c r="R226" s="237">
        <f>Q226*H226</f>
        <v>0</v>
      </c>
      <c r="S226" s="237">
        <v>0</v>
      </c>
      <c r="T226" s="238">
        <f>S226*H226</f>
        <v>0</v>
      </c>
      <c r="U226" s="39"/>
      <c r="V226" s="39"/>
      <c r="W226" s="39"/>
      <c r="X226" s="39"/>
      <c r="Y226" s="39"/>
      <c r="Z226" s="39"/>
      <c r="AA226" s="39"/>
      <c r="AB226" s="39"/>
      <c r="AC226" s="39"/>
      <c r="AD226" s="39"/>
      <c r="AE226" s="39"/>
      <c r="AR226" s="239" t="s">
        <v>201</v>
      </c>
      <c r="AT226" s="239" t="s">
        <v>196</v>
      </c>
      <c r="AU226" s="239" t="s">
        <v>84</v>
      </c>
      <c r="AY226" s="18" t="s">
        <v>194</v>
      </c>
      <c r="BE226" s="240">
        <f>IF(N226="základní",J226,0)</f>
        <v>0</v>
      </c>
      <c r="BF226" s="240">
        <f>IF(N226="snížená",J226,0)</f>
        <v>0</v>
      </c>
      <c r="BG226" s="240">
        <f>IF(N226="zákl. přenesená",J226,0)</f>
        <v>0</v>
      </c>
      <c r="BH226" s="240">
        <f>IF(N226="sníž. přenesená",J226,0)</f>
        <v>0</v>
      </c>
      <c r="BI226" s="240">
        <f>IF(N226="nulová",J226,0)</f>
        <v>0</v>
      </c>
      <c r="BJ226" s="18" t="s">
        <v>82</v>
      </c>
      <c r="BK226" s="240">
        <f>ROUND(I226*H226,2)</f>
        <v>0</v>
      </c>
      <c r="BL226" s="18" t="s">
        <v>201</v>
      </c>
      <c r="BM226" s="239" t="s">
        <v>1217</v>
      </c>
    </row>
    <row r="227" s="2" customFormat="1" ht="16.5" customHeight="1">
      <c r="A227" s="39"/>
      <c r="B227" s="40"/>
      <c r="C227" s="228" t="s">
        <v>497</v>
      </c>
      <c r="D227" s="228" t="s">
        <v>196</v>
      </c>
      <c r="E227" s="229" t="s">
        <v>1134</v>
      </c>
      <c r="F227" s="230" t="s">
        <v>1135</v>
      </c>
      <c r="G227" s="231" t="s">
        <v>295</v>
      </c>
      <c r="H227" s="232">
        <v>2</v>
      </c>
      <c r="I227" s="233"/>
      <c r="J227" s="234">
        <f>ROUND(I227*H227,2)</f>
        <v>0</v>
      </c>
      <c r="K227" s="230" t="s">
        <v>1</v>
      </c>
      <c r="L227" s="45"/>
      <c r="M227" s="235" t="s">
        <v>1</v>
      </c>
      <c r="N227" s="236" t="s">
        <v>40</v>
      </c>
      <c r="O227" s="92"/>
      <c r="P227" s="237">
        <f>O227*H227</f>
        <v>0</v>
      </c>
      <c r="Q227" s="237">
        <v>0</v>
      </c>
      <c r="R227" s="237">
        <f>Q227*H227</f>
        <v>0</v>
      </c>
      <c r="S227" s="237">
        <v>0</v>
      </c>
      <c r="T227" s="238">
        <f>S227*H227</f>
        <v>0</v>
      </c>
      <c r="U227" s="39"/>
      <c r="V227" s="39"/>
      <c r="W227" s="39"/>
      <c r="X227" s="39"/>
      <c r="Y227" s="39"/>
      <c r="Z227" s="39"/>
      <c r="AA227" s="39"/>
      <c r="AB227" s="39"/>
      <c r="AC227" s="39"/>
      <c r="AD227" s="39"/>
      <c r="AE227" s="39"/>
      <c r="AR227" s="239" t="s">
        <v>201</v>
      </c>
      <c r="AT227" s="239" t="s">
        <v>196</v>
      </c>
      <c r="AU227" s="239" t="s">
        <v>84</v>
      </c>
      <c r="AY227" s="18" t="s">
        <v>194</v>
      </c>
      <c r="BE227" s="240">
        <f>IF(N227="základní",J227,0)</f>
        <v>0</v>
      </c>
      <c r="BF227" s="240">
        <f>IF(N227="snížená",J227,0)</f>
        <v>0</v>
      </c>
      <c r="BG227" s="240">
        <f>IF(N227="zákl. přenesená",J227,0)</f>
        <v>0</v>
      </c>
      <c r="BH227" s="240">
        <f>IF(N227="sníž. přenesená",J227,0)</f>
        <v>0</v>
      </c>
      <c r="BI227" s="240">
        <f>IF(N227="nulová",J227,0)</f>
        <v>0</v>
      </c>
      <c r="BJ227" s="18" t="s">
        <v>82</v>
      </c>
      <c r="BK227" s="240">
        <f>ROUND(I227*H227,2)</f>
        <v>0</v>
      </c>
      <c r="BL227" s="18" t="s">
        <v>201</v>
      </c>
      <c r="BM227" s="239" t="s">
        <v>1218</v>
      </c>
    </row>
    <row r="228" s="2" customFormat="1" ht="16.5" customHeight="1">
      <c r="A228" s="39"/>
      <c r="B228" s="40"/>
      <c r="C228" s="228" t="s">
        <v>503</v>
      </c>
      <c r="D228" s="228" t="s">
        <v>196</v>
      </c>
      <c r="E228" s="229" t="s">
        <v>1136</v>
      </c>
      <c r="F228" s="230" t="s">
        <v>1137</v>
      </c>
      <c r="G228" s="231" t="s">
        <v>295</v>
      </c>
      <c r="H228" s="232">
        <v>2</v>
      </c>
      <c r="I228" s="233"/>
      <c r="J228" s="234">
        <f>ROUND(I228*H228,2)</f>
        <v>0</v>
      </c>
      <c r="K228" s="230" t="s">
        <v>1</v>
      </c>
      <c r="L228" s="45"/>
      <c r="M228" s="235" t="s">
        <v>1</v>
      </c>
      <c r="N228" s="236" t="s">
        <v>40</v>
      </c>
      <c r="O228" s="92"/>
      <c r="P228" s="237">
        <f>O228*H228</f>
        <v>0</v>
      </c>
      <c r="Q228" s="237">
        <v>0</v>
      </c>
      <c r="R228" s="237">
        <f>Q228*H228</f>
        <v>0</v>
      </c>
      <c r="S228" s="237">
        <v>0</v>
      </c>
      <c r="T228" s="238">
        <f>S228*H228</f>
        <v>0</v>
      </c>
      <c r="U228" s="39"/>
      <c r="V228" s="39"/>
      <c r="W228" s="39"/>
      <c r="X228" s="39"/>
      <c r="Y228" s="39"/>
      <c r="Z228" s="39"/>
      <c r="AA228" s="39"/>
      <c r="AB228" s="39"/>
      <c r="AC228" s="39"/>
      <c r="AD228" s="39"/>
      <c r="AE228" s="39"/>
      <c r="AR228" s="239" t="s">
        <v>201</v>
      </c>
      <c r="AT228" s="239" t="s">
        <v>196</v>
      </c>
      <c r="AU228" s="239" t="s">
        <v>84</v>
      </c>
      <c r="AY228" s="18" t="s">
        <v>194</v>
      </c>
      <c r="BE228" s="240">
        <f>IF(N228="základní",J228,0)</f>
        <v>0</v>
      </c>
      <c r="BF228" s="240">
        <f>IF(N228="snížená",J228,0)</f>
        <v>0</v>
      </c>
      <c r="BG228" s="240">
        <f>IF(N228="zákl. přenesená",J228,0)</f>
        <v>0</v>
      </c>
      <c r="BH228" s="240">
        <f>IF(N228="sníž. přenesená",J228,0)</f>
        <v>0</v>
      </c>
      <c r="BI228" s="240">
        <f>IF(N228="nulová",J228,0)</f>
        <v>0</v>
      </c>
      <c r="BJ228" s="18" t="s">
        <v>82</v>
      </c>
      <c r="BK228" s="240">
        <f>ROUND(I228*H228,2)</f>
        <v>0</v>
      </c>
      <c r="BL228" s="18" t="s">
        <v>201</v>
      </c>
      <c r="BM228" s="239" t="s">
        <v>1219</v>
      </c>
    </row>
    <row r="229" s="2" customFormat="1" ht="16.5" customHeight="1">
      <c r="A229" s="39"/>
      <c r="B229" s="40"/>
      <c r="C229" s="228" t="s">
        <v>508</v>
      </c>
      <c r="D229" s="228" t="s">
        <v>196</v>
      </c>
      <c r="E229" s="229" t="s">
        <v>1138</v>
      </c>
      <c r="F229" s="230" t="s">
        <v>1139</v>
      </c>
      <c r="G229" s="231" t="s">
        <v>295</v>
      </c>
      <c r="H229" s="232">
        <v>2</v>
      </c>
      <c r="I229" s="233"/>
      <c r="J229" s="234">
        <f>ROUND(I229*H229,2)</f>
        <v>0</v>
      </c>
      <c r="K229" s="230" t="s">
        <v>1</v>
      </c>
      <c r="L229" s="45"/>
      <c r="M229" s="235" t="s">
        <v>1</v>
      </c>
      <c r="N229" s="236" t="s">
        <v>40</v>
      </c>
      <c r="O229" s="92"/>
      <c r="P229" s="237">
        <f>O229*H229</f>
        <v>0</v>
      </c>
      <c r="Q229" s="237">
        <v>0</v>
      </c>
      <c r="R229" s="237">
        <f>Q229*H229</f>
        <v>0</v>
      </c>
      <c r="S229" s="237">
        <v>0</v>
      </c>
      <c r="T229" s="238">
        <f>S229*H229</f>
        <v>0</v>
      </c>
      <c r="U229" s="39"/>
      <c r="V229" s="39"/>
      <c r="W229" s="39"/>
      <c r="X229" s="39"/>
      <c r="Y229" s="39"/>
      <c r="Z229" s="39"/>
      <c r="AA229" s="39"/>
      <c r="AB229" s="39"/>
      <c r="AC229" s="39"/>
      <c r="AD229" s="39"/>
      <c r="AE229" s="39"/>
      <c r="AR229" s="239" t="s">
        <v>201</v>
      </c>
      <c r="AT229" s="239" t="s">
        <v>196</v>
      </c>
      <c r="AU229" s="239" t="s">
        <v>84</v>
      </c>
      <c r="AY229" s="18" t="s">
        <v>194</v>
      </c>
      <c r="BE229" s="240">
        <f>IF(N229="základní",J229,0)</f>
        <v>0</v>
      </c>
      <c r="BF229" s="240">
        <f>IF(N229="snížená",J229,0)</f>
        <v>0</v>
      </c>
      <c r="BG229" s="240">
        <f>IF(N229="zákl. přenesená",J229,0)</f>
        <v>0</v>
      </c>
      <c r="BH229" s="240">
        <f>IF(N229="sníž. přenesená",J229,0)</f>
        <v>0</v>
      </c>
      <c r="BI229" s="240">
        <f>IF(N229="nulová",J229,0)</f>
        <v>0</v>
      </c>
      <c r="BJ229" s="18" t="s">
        <v>82</v>
      </c>
      <c r="BK229" s="240">
        <f>ROUND(I229*H229,2)</f>
        <v>0</v>
      </c>
      <c r="BL229" s="18" t="s">
        <v>201</v>
      </c>
      <c r="BM229" s="239" t="s">
        <v>1220</v>
      </c>
    </row>
    <row r="230" s="2" customFormat="1" ht="16.5" customHeight="1">
      <c r="A230" s="39"/>
      <c r="B230" s="40"/>
      <c r="C230" s="228" t="s">
        <v>514</v>
      </c>
      <c r="D230" s="228" t="s">
        <v>196</v>
      </c>
      <c r="E230" s="229" t="s">
        <v>1140</v>
      </c>
      <c r="F230" s="230" t="s">
        <v>1141</v>
      </c>
      <c r="G230" s="231" t="s">
        <v>295</v>
      </c>
      <c r="H230" s="232">
        <v>2</v>
      </c>
      <c r="I230" s="233"/>
      <c r="J230" s="234">
        <f>ROUND(I230*H230,2)</f>
        <v>0</v>
      </c>
      <c r="K230" s="230" t="s">
        <v>1</v>
      </c>
      <c r="L230" s="45"/>
      <c r="M230" s="235" t="s">
        <v>1</v>
      </c>
      <c r="N230" s="236" t="s">
        <v>40</v>
      </c>
      <c r="O230" s="92"/>
      <c r="P230" s="237">
        <f>O230*H230</f>
        <v>0</v>
      </c>
      <c r="Q230" s="237">
        <v>0</v>
      </c>
      <c r="R230" s="237">
        <f>Q230*H230</f>
        <v>0</v>
      </c>
      <c r="S230" s="237">
        <v>0</v>
      </c>
      <c r="T230" s="238">
        <f>S230*H230</f>
        <v>0</v>
      </c>
      <c r="U230" s="39"/>
      <c r="V230" s="39"/>
      <c r="W230" s="39"/>
      <c r="X230" s="39"/>
      <c r="Y230" s="39"/>
      <c r="Z230" s="39"/>
      <c r="AA230" s="39"/>
      <c r="AB230" s="39"/>
      <c r="AC230" s="39"/>
      <c r="AD230" s="39"/>
      <c r="AE230" s="39"/>
      <c r="AR230" s="239" t="s">
        <v>201</v>
      </c>
      <c r="AT230" s="239" t="s">
        <v>196</v>
      </c>
      <c r="AU230" s="239" t="s">
        <v>84</v>
      </c>
      <c r="AY230" s="18" t="s">
        <v>194</v>
      </c>
      <c r="BE230" s="240">
        <f>IF(N230="základní",J230,0)</f>
        <v>0</v>
      </c>
      <c r="BF230" s="240">
        <f>IF(N230="snížená",J230,0)</f>
        <v>0</v>
      </c>
      <c r="BG230" s="240">
        <f>IF(N230="zákl. přenesená",J230,0)</f>
        <v>0</v>
      </c>
      <c r="BH230" s="240">
        <f>IF(N230="sníž. přenesená",J230,0)</f>
        <v>0</v>
      </c>
      <c r="BI230" s="240">
        <f>IF(N230="nulová",J230,0)</f>
        <v>0</v>
      </c>
      <c r="BJ230" s="18" t="s">
        <v>82</v>
      </c>
      <c r="BK230" s="240">
        <f>ROUND(I230*H230,2)</f>
        <v>0</v>
      </c>
      <c r="BL230" s="18" t="s">
        <v>201</v>
      </c>
      <c r="BM230" s="239" t="s">
        <v>1221</v>
      </c>
    </row>
    <row r="231" s="2" customFormat="1" ht="16.5" customHeight="1">
      <c r="A231" s="39"/>
      <c r="B231" s="40"/>
      <c r="C231" s="228" t="s">
        <v>519</v>
      </c>
      <c r="D231" s="228" t="s">
        <v>196</v>
      </c>
      <c r="E231" s="229" t="s">
        <v>1142</v>
      </c>
      <c r="F231" s="230" t="s">
        <v>1143</v>
      </c>
      <c r="G231" s="231" t="s">
        <v>295</v>
      </c>
      <c r="H231" s="232">
        <v>4</v>
      </c>
      <c r="I231" s="233"/>
      <c r="J231" s="234">
        <f>ROUND(I231*H231,2)</f>
        <v>0</v>
      </c>
      <c r="K231" s="230" t="s">
        <v>1</v>
      </c>
      <c r="L231" s="45"/>
      <c r="M231" s="235" t="s">
        <v>1</v>
      </c>
      <c r="N231" s="236" t="s">
        <v>40</v>
      </c>
      <c r="O231" s="92"/>
      <c r="P231" s="237">
        <f>O231*H231</f>
        <v>0</v>
      </c>
      <c r="Q231" s="237">
        <v>0</v>
      </c>
      <c r="R231" s="237">
        <f>Q231*H231</f>
        <v>0</v>
      </c>
      <c r="S231" s="237">
        <v>0</v>
      </c>
      <c r="T231" s="238">
        <f>S231*H231</f>
        <v>0</v>
      </c>
      <c r="U231" s="39"/>
      <c r="V231" s="39"/>
      <c r="W231" s="39"/>
      <c r="X231" s="39"/>
      <c r="Y231" s="39"/>
      <c r="Z231" s="39"/>
      <c r="AA231" s="39"/>
      <c r="AB231" s="39"/>
      <c r="AC231" s="39"/>
      <c r="AD231" s="39"/>
      <c r="AE231" s="39"/>
      <c r="AR231" s="239" t="s">
        <v>201</v>
      </c>
      <c r="AT231" s="239" t="s">
        <v>196</v>
      </c>
      <c r="AU231" s="239" t="s">
        <v>84</v>
      </c>
      <c r="AY231" s="18" t="s">
        <v>194</v>
      </c>
      <c r="BE231" s="240">
        <f>IF(N231="základní",J231,0)</f>
        <v>0</v>
      </c>
      <c r="BF231" s="240">
        <f>IF(N231="snížená",J231,0)</f>
        <v>0</v>
      </c>
      <c r="BG231" s="240">
        <f>IF(N231="zákl. přenesená",J231,0)</f>
        <v>0</v>
      </c>
      <c r="BH231" s="240">
        <f>IF(N231="sníž. přenesená",J231,0)</f>
        <v>0</v>
      </c>
      <c r="BI231" s="240">
        <f>IF(N231="nulová",J231,0)</f>
        <v>0</v>
      </c>
      <c r="BJ231" s="18" t="s">
        <v>82</v>
      </c>
      <c r="BK231" s="240">
        <f>ROUND(I231*H231,2)</f>
        <v>0</v>
      </c>
      <c r="BL231" s="18" t="s">
        <v>201</v>
      </c>
      <c r="BM231" s="239" t="s">
        <v>1222</v>
      </c>
    </row>
    <row r="232" s="2" customFormat="1" ht="16.5" customHeight="1">
      <c r="A232" s="39"/>
      <c r="B232" s="40"/>
      <c r="C232" s="228" t="s">
        <v>523</v>
      </c>
      <c r="D232" s="228" t="s">
        <v>196</v>
      </c>
      <c r="E232" s="229" t="s">
        <v>1144</v>
      </c>
      <c r="F232" s="230" t="s">
        <v>1145</v>
      </c>
      <c r="G232" s="231" t="s">
        <v>295</v>
      </c>
      <c r="H232" s="232">
        <v>8</v>
      </c>
      <c r="I232" s="233"/>
      <c r="J232" s="234">
        <f>ROUND(I232*H232,2)</f>
        <v>0</v>
      </c>
      <c r="K232" s="230" t="s">
        <v>1</v>
      </c>
      <c r="L232" s="45"/>
      <c r="M232" s="235" t="s">
        <v>1</v>
      </c>
      <c r="N232" s="236" t="s">
        <v>40</v>
      </c>
      <c r="O232" s="92"/>
      <c r="P232" s="237">
        <f>O232*H232</f>
        <v>0</v>
      </c>
      <c r="Q232" s="237">
        <v>0</v>
      </c>
      <c r="R232" s="237">
        <f>Q232*H232</f>
        <v>0</v>
      </c>
      <c r="S232" s="237">
        <v>0</v>
      </c>
      <c r="T232" s="238">
        <f>S232*H232</f>
        <v>0</v>
      </c>
      <c r="U232" s="39"/>
      <c r="V232" s="39"/>
      <c r="W232" s="39"/>
      <c r="X232" s="39"/>
      <c r="Y232" s="39"/>
      <c r="Z232" s="39"/>
      <c r="AA232" s="39"/>
      <c r="AB232" s="39"/>
      <c r="AC232" s="39"/>
      <c r="AD232" s="39"/>
      <c r="AE232" s="39"/>
      <c r="AR232" s="239" t="s">
        <v>201</v>
      </c>
      <c r="AT232" s="239" t="s">
        <v>196</v>
      </c>
      <c r="AU232" s="239" t="s">
        <v>84</v>
      </c>
      <c r="AY232" s="18" t="s">
        <v>194</v>
      </c>
      <c r="BE232" s="240">
        <f>IF(N232="základní",J232,0)</f>
        <v>0</v>
      </c>
      <c r="BF232" s="240">
        <f>IF(N232="snížená",J232,0)</f>
        <v>0</v>
      </c>
      <c r="BG232" s="240">
        <f>IF(N232="zákl. přenesená",J232,0)</f>
        <v>0</v>
      </c>
      <c r="BH232" s="240">
        <f>IF(N232="sníž. přenesená",J232,0)</f>
        <v>0</v>
      </c>
      <c r="BI232" s="240">
        <f>IF(N232="nulová",J232,0)</f>
        <v>0</v>
      </c>
      <c r="BJ232" s="18" t="s">
        <v>82</v>
      </c>
      <c r="BK232" s="240">
        <f>ROUND(I232*H232,2)</f>
        <v>0</v>
      </c>
      <c r="BL232" s="18" t="s">
        <v>201</v>
      </c>
      <c r="BM232" s="239" t="s">
        <v>1223</v>
      </c>
    </row>
    <row r="233" s="2" customFormat="1" ht="16.5" customHeight="1">
      <c r="A233" s="39"/>
      <c r="B233" s="40"/>
      <c r="C233" s="228" t="s">
        <v>529</v>
      </c>
      <c r="D233" s="228" t="s">
        <v>196</v>
      </c>
      <c r="E233" s="229" t="s">
        <v>1146</v>
      </c>
      <c r="F233" s="230" t="s">
        <v>1147</v>
      </c>
      <c r="G233" s="231" t="s">
        <v>295</v>
      </c>
      <c r="H233" s="232">
        <v>4</v>
      </c>
      <c r="I233" s="233"/>
      <c r="J233" s="234">
        <f>ROUND(I233*H233,2)</f>
        <v>0</v>
      </c>
      <c r="K233" s="230" t="s">
        <v>1</v>
      </c>
      <c r="L233" s="45"/>
      <c r="M233" s="235" t="s">
        <v>1</v>
      </c>
      <c r="N233" s="236" t="s">
        <v>40</v>
      </c>
      <c r="O233" s="92"/>
      <c r="P233" s="237">
        <f>O233*H233</f>
        <v>0</v>
      </c>
      <c r="Q233" s="237">
        <v>0</v>
      </c>
      <c r="R233" s="237">
        <f>Q233*H233</f>
        <v>0</v>
      </c>
      <c r="S233" s="237">
        <v>0</v>
      </c>
      <c r="T233" s="238">
        <f>S233*H233</f>
        <v>0</v>
      </c>
      <c r="U233" s="39"/>
      <c r="V233" s="39"/>
      <c r="W233" s="39"/>
      <c r="X233" s="39"/>
      <c r="Y233" s="39"/>
      <c r="Z233" s="39"/>
      <c r="AA233" s="39"/>
      <c r="AB233" s="39"/>
      <c r="AC233" s="39"/>
      <c r="AD233" s="39"/>
      <c r="AE233" s="39"/>
      <c r="AR233" s="239" t="s">
        <v>201</v>
      </c>
      <c r="AT233" s="239" t="s">
        <v>196</v>
      </c>
      <c r="AU233" s="239" t="s">
        <v>84</v>
      </c>
      <c r="AY233" s="18" t="s">
        <v>194</v>
      </c>
      <c r="BE233" s="240">
        <f>IF(N233="základní",J233,0)</f>
        <v>0</v>
      </c>
      <c r="BF233" s="240">
        <f>IF(N233="snížená",J233,0)</f>
        <v>0</v>
      </c>
      <c r="BG233" s="240">
        <f>IF(N233="zákl. přenesená",J233,0)</f>
        <v>0</v>
      </c>
      <c r="BH233" s="240">
        <f>IF(N233="sníž. přenesená",J233,0)</f>
        <v>0</v>
      </c>
      <c r="BI233" s="240">
        <f>IF(N233="nulová",J233,0)</f>
        <v>0</v>
      </c>
      <c r="BJ233" s="18" t="s">
        <v>82</v>
      </c>
      <c r="BK233" s="240">
        <f>ROUND(I233*H233,2)</f>
        <v>0</v>
      </c>
      <c r="BL233" s="18" t="s">
        <v>201</v>
      </c>
      <c r="BM233" s="239" t="s">
        <v>1224</v>
      </c>
    </row>
    <row r="234" s="2" customFormat="1" ht="16.5" customHeight="1">
      <c r="A234" s="39"/>
      <c r="B234" s="40"/>
      <c r="C234" s="228" t="s">
        <v>534</v>
      </c>
      <c r="D234" s="228" t="s">
        <v>196</v>
      </c>
      <c r="E234" s="229" t="s">
        <v>1148</v>
      </c>
      <c r="F234" s="230" t="s">
        <v>1149</v>
      </c>
      <c r="G234" s="231" t="s">
        <v>295</v>
      </c>
      <c r="H234" s="232">
        <v>4</v>
      </c>
      <c r="I234" s="233"/>
      <c r="J234" s="234">
        <f>ROUND(I234*H234,2)</f>
        <v>0</v>
      </c>
      <c r="K234" s="230" t="s">
        <v>1</v>
      </c>
      <c r="L234" s="45"/>
      <c r="M234" s="235" t="s">
        <v>1</v>
      </c>
      <c r="N234" s="236" t="s">
        <v>40</v>
      </c>
      <c r="O234" s="92"/>
      <c r="P234" s="237">
        <f>O234*H234</f>
        <v>0</v>
      </c>
      <c r="Q234" s="237">
        <v>0</v>
      </c>
      <c r="R234" s="237">
        <f>Q234*H234</f>
        <v>0</v>
      </c>
      <c r="S234" s="237">
        <v>0</v>
      </c>
      <c r="T234" s="238">
        <f>S234*H234</f>
        <v>0</v>
      </c>
      <c r="U234" s="39"/>
      <c r="V234" s="39"/>
      <c r="W234" s="39"/>
      <c r="X234" s="39"/>
      <c r="Y234" s="39"/>
      <c r="Z234" s="39"/>
      <c r="AA234" s="39"/>
      <c r="AB234" s="39"/>
      <c r="AC234" s="39"/>
      <c r="AD234" s="39"/>
      <c r="AE234" s="39"/>
      <c r="AR234" s="239" t="s">
        <v>201</v>
      </c>
      <c r="AT234" s="239" t="s">
        <v>196</v>
      </c>
      <c r="AU234" s="239" t="s">
        <v>84</v>
      </c>
      <c r="AY234" s="18" t="s">
        <v>194</v>
      </c>
      <c r="BE234" s="240">
        <f>IF(N234="základní",J234,0)</f>
        <v>0</v>
      </c>
      <c r="BF234" s="240">
        <f>IF(N234="snížená",J234,0)</f>
        <v>0</v>
      </c>
      <c r="BG234" s="240">
        <f>IF(N234="zákl. přenesená",J234,0)</f>
        <v>0</v>
      </c>
      <c r="BH234" s="240">
        <f>IF(N234="sníž. přenesená",J234,0)</f>
        <v>0</v>
      </c>
      <c r="BI234" s="240">
        <f>IF(N234="nulová",J234,0)</f>
        <v>0</v>
      </c>
      <c r="BJ234" s="18" t="s">
        <v>82</v>
      </c>
      <c r="BK234" s="240">
        <f>ROUND(I234*H234,2)</f>
        <v>0</v>
      </c>
      <c r="BL234" s="18" t="s">
        <v>201</v>
      </c>
      <c r="BM234" s="239" t="s">
        <v>1225</v>
      </c>
    </row>
    <row r="235" s="2" customFormat="1" ht="16.5" customHeight="1">
      <c r="A235" s="39"/>
      <c r="B235" s="40"/>
      <c r="C235" s="228" t="s">
        <v>542</v>
      </c>
      <c r="D235" s="228" t="s">
        <v>196</v>
      </c>
      <c r="E235" s="229" t="s">
        <v>1150</v>
      </c>
      <c r="F235" s="230" t="s">
        <v>1151</v>
      </c>
      <c r="G235" s="231" t="s">
        <v>295</v>
      </c>
      <c r="H235" s="232">
        <v>1</v>
      </c>
      <c r="I235" s="233"/>
      <c r="J235" s="234">
        <f>ROUND(I235*H235,2)</f>
        <v>0</v>
      </c>
      <c r="K235" s="230" t="s">
        <v>1</v>
      </c>
      <c r="L235" s="45"/>
      <c r="M235" s="235" t="s">
        <v>1</v>
      </c>
      <c r="N235" s="236" t="s">
        <v>40</v>
      </c>
      <c r="O235" s="92"/>
      <c r="P235" s="237">
        <f>O235*H235</f>
        <v>0</v>
      </c>
      <c r="Q235" s="237">
        <v>0</v>
      </c>
      <c r="R235" s="237">
        <f>Q235*H235</f>
        <v>0</v>
      </c>
      <c r="S235" s="237">
        <v>0</v>
      </c>
      <c r="T235" s="238">
        <f>S235*H235</f>
        <v>0</v>
      </c>
      <c r="U235" s="39"/>
      <c r="V235" s="39"/>
      <c r="W235" s="39"/>
      <c r="X235" s="39"/>
      <c r="Y235" s="39"/>
      <c r="Z235" s="39"/>
      <c r="AA235" s="39"/>
      <c r="AB235" s="39"/>
      <c r="AC235" s="39"/>
      <c r="AD235" s="39"/>
      <c r="AE235" s="39"/>
      <c r="AR235" s="239" t="s">
        <v>201</v>
      </c>
      <c r="AT235" s="239" t="s">
        <v>196</v>
      </c>
      <c r="AU235" s="239" t="s">
        <v>84</v>
      </c>
      <c r="AY235" s="18" t="s">
        <v>194</v>
      </c>
      <c r="BE235" s="240">
        <f>IF(N235="základní",J235,0)</f>
        <v>0</v>
      </c>
      <c r="BF235" s="240">
        <f>IF(N235="snížená",J235,0)</f>
        <v>0</v>
      </c>
      <c r="BG235" s="240">
        <f>IF(N235="zákl. přenesená",J235,0)</f>
        <v>0</v>
      </c>
      <c r="BH235" s="240">
        <f>IF(N235="sníž. přenesená",J235,0)</f>
        <v>0</v>
      </c>
      <c r="BI235" s="240">
        <f>IF(N235="nulová",J235,0)</f>
        <v>0</v>
      </c>
      <c r="BJ235" s="18" t="s">
        <v>82</v>
      </c>
      <c r="BK235" s="240">
        <f>ROUND(I235*H235,2)</f>
        <v>0</v>
      </c>
      <c r="BL235" s="18" t="s">
        <v>201</v>
      </c>
      <c r="BM235" s="239" t="s">
        <v>1226</v>
      </c>
    </row>
    <row r="236" s="2" customFormat="1" ht="16.5" customHeight="1">
      <c r="A236" s="39"/>
      <c r="B236" s="40"/>
      <c r="C236" s="228" t="s">
        <v>548</v>
      </c>
      <c r="D236" s="228" t="s">
        <v>196</v>
      </c>
      <c r="E236" s="229" t="s">
        <v>14</v>
      </c>
      <c r="F236" s="230" t="s">
        <v>1152</v>
      </c>
      <c r="G236" s="231" t="s">
        <v>295</v>
      </c>
      <c r="H236" s="232">
        <v>6</v>
      </c>
      <c r="I236" s="233"/>
      <c r="J236" s="234">
        <f>ROUND(I236*H236,2)</f>
        <v>0</v>
      </c>
      <c r="K236" s="230" t="s">
        <v>1</v>
      </c>
      <c r="L236" s="45"/>
      <c r="M236" s="235" t="s">
        <v>1</v>
      </c>
      <c r="N236" s="236" t="s">
        <v>40</v>
      </c>
      <c r="O236" s="92"/>
      <c r="P236" s="237">
        <f>O236*H236</f>
        <v>0</v>
      </c>
      <c r="Q236" s="237">
        <v>0</v>
      </c>
      <c r="R236" s="237">
        <f>Q236*H236</f>
        <v>0</v>
      </c>
      <c r="S236" s="237">
        <v>0</v>
      </c>
      <c r="T236" s="238">
        <f>S236*H236</f>
        <v>0</v>
      </c>
      <c r="U236" s="39"/>
      <c r="V236" s="39"/>
      <c r="W236" s="39"/>
      <c r="X236" s="39"/>
      <c r="Y236" s="39"/>
      <c r="Z236" s="39"/>
      <c r="AA236" s="39"/>
      <c r="AB236" s="39"/>
      <c r="AC236" s="39"/>
      <c r="AD236" s="39"/>
      <c r="AE236" s="39"/>
      <c r="AR236" s="239" t="s">
        <v>201</v>
      </c>
      <c r="AT236" s="239" t="s">
        <v>196</v>
      </c>
      <c r="AU236" s="239" t="s">
        <v>84</v>
      </c>
      <c r="AY236" s="18" t="s">
        <v>194</v>
      </c>
      <c r="BE236" s="240">
        <f>IF(N236="základní",J236,0)</f>
        <v>0</v>
      </c>
      <c r="BF236" s="240">
        <f>IF(N236="snížená",J236,0)</f>
        <v>0</v>
      </c>
      <c r="BG236" s="240">
        <f>IF(N236="zákl. přenesená",J236,0)</f>
        <v>0</v>
      </c>
      <c r="BH236" s="240">
        <f>IF(N236="sníž. přenesená",J236,0)</f>
        <v>0</v>
      </c>
      <c r="BI236" s="240">
        <f>IF(N236="nulová",J236,0)</f>
        <v>0</v>
      </c>
      <c r="BJ236" s="18" t="s">
        <v>82</v>
      </c>
      <c r="BK236" s="240">
        <f>ROUND(I236*H236,2)</f>
        <v>0</v>
      </c>
      <c r="BL236" s="18" t="s">
        <v>201</v>
      </c>
      <c r="BM236" s="239" t="s">
        <v>1227</v>
      </c>
    </row>
    <row r="237" s="2" customFormat="1" ht="16.5" customHeight="1">
      <c r="A237" s="39"/>
      <c r="B237" s="40"/>
      <c r="C237" s="228" t="s">
        <v>553</v>
      </c>
      <c r="D237" s="228" t="s">
        <v>196</v>
      </c>
      <c r="E237" s="229" t="s">
        <v>1153</v>
      </c>
      <c r="F237" s="230" t="s">
        <v>1154</v>
      </c>
      <c r="G237" s="231" t="s">
        <v>295</v>
      </c>
      <c r="H237" s="232">
        <v>3</v>
      </c>
      <c r="I237" s="233"/>
      <c r="J237" s="234">
        <f>ROUND(I237*H237,2)</f>
        <v>0</v>
      </c>
      <c r="K237" s="230" t="s">
        <v>1</v>
      </c>
      <c r="L237" s="45"/>
      <c r="M237" s="235" t="s">
        <v>1</v>
      </c>
      <c r="N237" s="236" t="s">
        <v>40</v>
      </c>
      <c r="O237" s="92"/>
      <c r="P237" s="237">
        <f>O237*H237</f>
        <v>0</v>
      </c>
      <c r="Q237" s="237">
        <v>0</v>
      </c>
      <c r="R237" s="237">
        <f>Q237*H237</f>
        <v>0</v>
      </c>
      <c r="S237" s="237">
        <v>0</v>
      </c>
      <c r="T237" s="238">
        <f>S237*H237</f>
        <v>0</v>
      </c>
      <c r="U237" s="39"/>
      <c r="V237" s="39"/>
      <c r="W237" s="39"/>
      <c r="X237" s="39"/>
      <c r="Y237" s="39"/>
      <c r="Z237" s="39"/>
      <c r="AA237" s="39"/>
      <c r="AB237" s="39"/>
      <c r="AC237" s="39"/>
      <c r="AD237" s="39"/>
      <c r="AE237" s="39"/>
      <c r="AR237" s="239" t="s">
        <v>201</v>
      </c>
      <c r="AT237" s="239" t="s">
        <v>196</v>
      </c>
      <c r="AU237" s="239" t="s">
        <v>84</v>
      </c>
      <c r="AY237" s="18" t="s">
        <v>194</v>
      </c>
      <c r="BE237" s="240">
        <f>IF(N237="základní",J237,0)</f>
        <v>0</v>
      </c>
      <c r="BF237" s="240">
        <f>IF(N237="snížená",J237,0)</f>
        <v>0</v>
      </c>
      <c r="BG237" s="240">
        <f>IF(N237="zákl. přenesená",J237,0)</f>
        <v>0</v>
      </c>
      <c r="BH237" s="240">
        <f>IF(N237="sníž. přenesená",J237,0)</f>
        <v>0</v>
      </c>
      <c r="BI237" s="240">
        <f>IF(N237="nulová",J237,0)</f>
        <v>0</v>
      </c>
      <c r="BJ237" s="18" t="s">
        <v>82</v>
      </c>
      <c r="BK237" s="240">
        <f>ROUND(I237*H237,2)</f>
        <v>0</v>
      </c>
      <c r="BL237" s="18" t="s">
        <v>201</v>
      </c>
      <c r="BM237" s="239" t="s">
        <v>1228</v>
      </c>
    </row>
    <row r="238" s="2" customFormat="1" ht="16.5" customHeight="1">
      <c r="A238" s="39"/>
      <c r="B238" s="40"/>
      <c r="C238" s="228" t="s">
        <v>561</v>
      </c>
      <c r="D238" s="228" t="s">
        <v>196</v>
      </c>
      <c r="E238" s="229" t="s">
        <v>1155</v>
      </c>
      <c r="F238" s="230" t="s">
        <v>1156</v>
      </c>
      <c r="G238" s="231" t="s">
        <v>295</v>
      </c>
      <c r="H238" s="232">
        <v>12</v>
      </c>
      <c r="I238" s="233"/>
      <c r="J238" s="234">
        <f>ROUND(I238*H238,2)</f>
        <v>0</v>
      </c>
      <c r="K238" s="230" t="s">
        <v>1</v>
      </c>
      <c r="L238" s="45"/>
      <c r="M238" s="235" t="s">
        <v>1</v>
      </c>
      <c r="N238" s="236" t="s">
        <v>40</v>
      </c>
      <c r="O238" s="92"/>
      <c r="P238" s="237">
        <f>O238*H238</f>
        <v>0</v>
      </c>
      <c r="Q238" s="237">
        <v>0</v>
      </c>
      <c r="R238" s="237">
        <f>Q238*H238</f>
        <v>0</v>
      </c>
      <c r="S238" s="237">
        <v>0</v>
      </c>
      <c r="T238" s="238">
        <f>S238*H238</f>
        <v>0</v>
      </c>
      <c r="U238" s="39"/>
      <c r="V238" s="39"/>
      <c r="W238" s="39"/>
      <c r="X238" s="39"/>
      <c r="Y238" s="39"/>
      <c r="Z238" s="39"/>
      <c r="AA238" s="39"/>
      <c r="AB238" s="39"/>
      <c r="AC238" s="39"/>
      <c r="AD238" s="39"/>
      <c r="AE238" s="39"/>
      <c r="AR238" s="239" t="s">
        <v>201</v>
      </c>
      <c r="AT238" s="239" t="s">
        <v>196</v>
      </c>
      <c r="AU238" s="239" t="s">
        <v>84</v>
      </c>
      <c r="AY238" s="18" t="s">
        <v>194</v>
      </c>
      <c r="BE238" s="240">
        <f>IF(N238="základní",J238,0)</f>
        <v>0</v>
      </c>
      <c r="BF238" s="240">
        <f>IF(N238="snížená",J238,0)</f>
        <v>0</v>
      </c>
      <c r="BG238" s="240">
        <f>IF(N238="zákl. přenesená",J238,0)</f>
        <v>0</v>
      </c>
      <c r="BH238" s="240">
        <f>IF(N238="sníž. přenesená",J238,0)</f>
        <v>0</v>
      </c>
      <c r="BI238" s="240">
        <f>IF(N238="nulová",J238,0)</f>
        <v>0</v>
      </c>
      <c r="BJ238" s="18" t="s">
        <v>82</v>
      </c>
      <c r="BK238" s="240">
        <f>ROUND(I238*H238,2)</f>
        <v>0</v>
      </c>
      <c r="BL238" s="18" t="s">
        <v>201</v>
      </c>
      <c r="BM238" s="239" t="s">
        <v>1229</v>
      </c>
    </row>
    <row r="239" s="2" customFormat="1" ht="16.5" customHeight="1">
      <c r="A239" s="39"/>
      <c r="B239" s="40"/>
      <c r="C239" s="228" t="s">
        <v>568</v>
      </c>
      <c r="D239" s="228" t="s">
        <v>196</v>
      </c>
      <c r="E239" s="229" t="s">
        <v>1157</v>
      </c>
      <c r="F239" s="230" t="s">
        <v>1158</v>
      </c>
      <c r="G239" s="231" t="s">
        <v>252</v>
      </c>
      <c r="H239" s="232">
        <v>3</v>
      </c>
      <c r="I239" s="233"/>
      <c r="J239" s="234">
        <f>ROUND(I239*H239,2)</f>
        <v>0</v>
      </c>
      <c r="K239" s="230" t="s">
        <v>1</v>
      </c>
      <c r="L239" s="45"/>
      <c r="M239" s="235" t="s">
        <v>1</v>
      </c>
      <c r="N239" s="236" t="s">
        <v>40</v>
      </c>
      <c r="O239" s="92"/>
      <c r="P239" s="237">
        <f>O239*H239</f>
        <v>0</v>
      </c>
      <c r="Q239" s="237">
        <v>0</v>
      </c>
      <c r="R239" s="237">
        <f>Q239*H239</f>
        <v>0</v>
      </c>
      <c r="S239" s="237">
        <v>0</v>
      </c>
      <c r="T239" s="238">
        <f>S239*H239</f>
        <v>0</v>
      </c>
      <c r="U239" s="39"/>
      <c r="V239" s="39"/>
      <c r="W239" s="39"/>
      <c r="X239" s="39"/>
      <c r="Y239" s="39"/>
      <c r="Z239" s="39"/>
      <c r="AA239" s="39"/>
      <c r="AB239" s="39"/>
      <c r="AC239" s="39"/>
      <c r="AD239" s="39"/>
      <c r="AE239" s="39"/>
      <c r="AR239" s="239" t="s">
        <v>201</v>
      </c>
      <c r="AT239" s="239" t="s">
        <v>196</v>
      </c>
      <c r="AU239" s="239" t="s">
        <v>84</v>
      </c>
      <c r="AY239" s="18" t="s">
        <v>194</v>
      </c>
      <c r="BE239" s="240">
        <f>IF(N239="základní",J239,0)</f>
        <v>0</v>
      </c>
      <c r="BF239" s="240">
        <f>IF(N239="snížená",J239,0)</f>
        <v>0</v>
      </c>
      <c r="BG239" s="240">
        <f>IF(N239="zákl. přenesená",J239,0)</f>
        <v>0</v>
      </c>
      <c r="BH239" s="240">
        <f>IF(N239="sníž. přenesená",J239,0)</f>
        <v>0</v>
      </c>
      <c r="BI239" s="240">
        <f>IF(N239="nulová",J239,0)</f>
        <v>0</v>
      </c>
      <c r="BJ239" s="18" t="s">
        <v>82</v>
      </c>
      <c r="BK239" s="240">
        <f>ROUND(I239*H239,2)</f>
        <v>0</v>
      </c>
      <c r="BL239" s="18" t="s">
        <v>201</v>
      </c>
      <c r="BM239" s="239" t="s">
        <v>1230</v>
      </c>
    </row>
    <row r="240" s="2" customFormat="1" ht="24.15" customHeight="1">
      <c r="A240" s="39"/>
      <c r="B240" s="40"/>
      <c r="C240" s="228" t="s">
        <v>596</v>
      </c>
      <c r="D240" s="228" t="s">
        <v>196</v>
      </c>
      <c r="E240" s="229" t="s">
        <v>1159</v>
      </c>
      <c r="F240" s="230" t="s">
        <v>1160</v>
      </c>
      <c r="G240" s="231" t="s">
        <v>295</v>
      </c>
      <c r="H240" s="232">
        <v>1</v>
      </c>
      <c r="I240" s="233"/>
      <c r="J240" s="234">
        <f>ROUND(I240*H240,2)</f>
        <v>0</v>
      </c>
      <c r="K240" s="230" t="s">
        <v>1</v>
      </c>
      <c r="L240" s="45"/>
      <c r="M240" s="235" t="s">
        <v>1</v>
      </c>
      <c r="N240" s="236" t="s">
        <v>40</v>
      </c>
      <c r="O240" s="92"/>
      <c r="P240" s="237">
        <f>O240*H240</f>
        <v>0</v>
      </c>
      <c r="Q240" s="237">
        <v>0</v>
      </c>
      <c r="R240" s="237">
        <f>Q240*H240</f>
        <v>0</v>
      </c>
      <c r="S240" s="237">
        <v>0</v>
      </c>
      <c r="T240" s="238">
        <f>S240*H240</f>
        <v>0</v>
      </c>
      <c r="U240" s="39"/>
      <c r="V240" s="39"/>
      <c r="W240" s="39"/>
      <c r="X240" s="39"/>
      <c r="Y240" s="39"/>
      <c r="Z240" s="39"/>
      <c r="AA240" s="39"/>
      <c r="AB240" s="39"/>
      <c r="AC240" s="39"/>
      <c r="AD240" s="39"/>
      <c r="AE240" s="39"/>
      <c r="AR240" s="239" t="s">
        <v>201</v>
      </c>
      <c r="AT240" s="239" t="s">
        <v>196</v>
      </c>
      <c r="AU240" s="239" t="s">
        <v>84</v>
      </c>
      <c r="AY240" s="18" t="s">
        <v>194</v>
      </c>
      <c r="BE240" s="240">
        <f>IF(N240="základní",J240,0)</f>
        <v>0</v>
      </c>
      <c r="BF240" s="240">
        <f>IF(N240="snížená",J240,0)</f>
        <v>0</v>
      </c>
      <c r="BG240" s="240">
        <f>IF(N240="zákl. přenesená",J240,0)</f>
        <v>0</v>
      </c>
      <c r="BH240" s="240">
        <f>IF(N240="sníž. přenesená",J240,0)</f>
        <v>0</v>
      </c>
      <c r="BI240" s="240">
        <f>IF(N240="nulová",J240,0)</f>
        <v>0</v>
      </c>
      <c r="BJ240" s="18" t="s">
        <v>82</v>
      </c>
      <c r="BK240" s="240">
        <f>ROUND(I240*H240,2)</f>
        <v>0</v>
      </c>
      <c r="BL240" s="18" t="s">
        <v>201</v>
      </c>
      <c r="BM240" s="239" t="s">
        <v>1231</v>
      </c>
    </row>
    <row r="241" s="2" customFormat="1" ht="24.15" customHeight="1">
      <c r="A241" s="39"/>
      <c r="B241" s="40"/>
      <c r="C241" s="228" t="s">
        <v>619</v>
      </c>
      <c r="D241" s="228" t="s">
        <v>196</v>
      </c>
      <c r="E241" s="229" t="s">
        <v>1161</v>
      </c>
      <c r="F241" s="230" t="s">
        <v>1162</v>
      </c>
      <c r="G241" s="231" t="s">
        <v>295</v>
      </c>
      <c r="H241" s="232">
        <v>3</v>
      </c>
      <c r="I241" s="233"/>
      <c r="J241" s="234">
        <f>ROUND(I241*H241,2)</f>
        <v>0</v>
      </c>
      <c r="K241" s="230" t="s">
        <v>1</v>
      </c>
      <c r="L241" s="45"/>
      <c r="M241" s="235" t="s">
        <v>1</v>
      </c>
      <c r="N241" s="236" t="s">
        <v>40</v>
      </c>
      <c r="O241" s="92"/>
      <c r="P241" s="237">
        <f>O241*H241</f>
        <v>0</v>
      </c>
      <c r="Q241" s="237">
        <v>0</v>
      </c>
      <c r="R241" s="237">
        <f>Q241*H241</f>
        <v>0</v>
      </c>
      <c r="S241" s="237">
        <v>0</v>
      </c>
      <c r="T241" s="238">
        <f>S241*H241</f>
        <v>0</v>
      </c>
      <c r="U241" s="39"/>
      <c r="V241" s="39"/>
      <c r="W241" s="39"/>
      <c r="X241" s="39"/>
      <c r="Y241" s="39"/>
      <c r="Z241" s="39"/>
      <c r="AA241" s="39"/>
      <c r="AB241" s="39"/>
      <c r="AC241" s="39"/>
      <c r="AD241" s="39"/>
      <c r="AE241" s="39"/>
      <c r="AR241" s="239" t="s">
        <v>201</v>
      </c>
      <c r="AT241" s="239" t="s">
        <v>196</v>
      </c>
      <c r="AU241" s="239" t="s">
        <v>84</v>
      </c>
      <c r="AY241" s="18" t="s">
        <v>194</v>
      </c>
      <c r="BE241" s="240">
        <f>IF(N241="základní",J241,0)</f>
        <v>0</v>
      </c>
      <c r="BF241" s="240">
        <f>IF(N241="snížená",J241,0)</f>
        <v>0</v>
      </c>
      <c r="BG241" s="240">
        <f>IF(N241="zákl. přenesená",J241,0)</f>
        <v>0</v>
      </c>
      <c r="BH241" s="240">
        <f>IF(N241="sníž. přenesená",J241,0)</f>
        <v>0</v>
      </c>
      <c r="BI241" s="240">
        <f>IF(N241="nulová",J241,0)</f>
        <v>0</v>
      </c>
      <c r="BJ241" s="18" t="s">
        <v>82</v>
      </c>
      <c r="BK241" s="240">
        <f>ROUND(I241*H241,2)</f>
        <v>0</v>
      </c>
      <c r="BL241" s="18" t="s">
        <v>201</v>
      </c>
      <c r="BM241" s="239" t="s">
        <v>1232</v>
      </c>
    </row>
    <row r="242" s="2" customFormat="1" ht="24.15" customHeight="1">
      <c r="A242" s="39"/>
      <c r="B242" s="40"/>
      <c r="C242" s="228" t="s">
        <v>623</v>
      </c>
      <c r="D242" s="228" t="s">
        <v>196</v>
      </c>
      <c r="E242" s="229" t="s">
        <v>1163</v>
      </c>
      <c r="F242" s="230" t="s">
        <v>1164</v>
      </c>
      <c r="G242" s="231" t="s">
        <v>295</v>
      </c>
      <c r="H242" s="232">
        <v>1</v>
      </c>
      <c r="I242" s="233"/>
      <c r="J242" s="234">
        <f>ROUND(I242*H242,2)</f>
        <v>0</v>
      </c>
      <c r="K242" s="230" t="s">
        <v>1</v>
      </c>
      <c r="L242" s="45"/>
      <c r="M242" s="235" t="s">
        <v>1</v>
      </c>
      <c r="N242" s="236" t="s">
        <v>40</v>
      </c>
      <c r="O242" s="92"/>
      <c r="P242" s="237">
        <f>O242*H242</f>
        <v>0</v>
      </c>
      <c r="Q242" s="237">
        <v>0</v>
      </c>
      <c r="R242" s="237">
        <f>Q242*H242</f>
        <v>0</v>
      </c>
      <c r="S242" s="237">
        <v>0</v>
      </c>
      <c r="T242" s="238">
        <f>S242*H242</f>
        <v>0</v>
      </c>
      <c r="U242" s="39"/>
      <c r="V242" s="39"/>
      <c r="W242" s="39"/>
      <c r="X242" s="39"/>
      <c r="Y242" s="39"/>
      <c r="Z242" s="39"/>
      <c r="AA242" s="39"/>
      <c r="AB242" s="39"/>
      <c r="AC242" s="39"/>
      <c r="AD242" s="39"/>
      <c r="AE242" s="39"/>
      <c r="AR242" s="239" t="s">
        <v>201</v>
      </c>
      <c r="AT242" s="239" t="s">
        <v>196</v>
      </c>
      <c r="AU242" s="239" t="s">
        <v>84</v>
      </c>
      <c r="AY242" s="18" t="s">
        <v>194</v>
      </c>
      <c r="BE242" s="240">
        <f>IF(N242="základní",J242,0)</f>
        <v>0</v>
      </c>
      <c r="BF242" s="240">
        <f>IF(N242="snížená",J242,0)</f>
        <v>0</v>
      </c>
      <c r="BG242" s="240">
        <f>IF(N242="zákl. přenesená",J242,0)</f>
        <v>0</v>
      </c>
      <c r="BH242" s="240">
        <f>IF(N242="sníž. přenesená",J242,0)</f>
        <v>0</v>
      </c>
      <c r="BI242" s="240">
        <f>IF(N242="nulová",J242,0)</f>
        <v>0</v>
      </c>
      <c r="BJ242" s="18" t="s">
        <v>82</v>
      </c>
      <c r="BK242" s="240">
        <f>ROUND(I242*H242,2)</f>
        <v>0</v>
      </c>
      <c r="BL242" s="18" t="s">
        <v>201</v>
      </c>
      <c r="BM242" s="239" t="s">
        <v>1233</v>
      </c>
    </row>
    <row r="243" s="2" customFormat="1" ht="24.15" customHeight="1">
      <c r="A243" s="39"/>
      <c r="B243" s="40"/>
      <c r="C243" s="228" t="s">
        <v>627</v>
      </c>
      <c r="D243" s="228" t="s">
        <v>196</v>
      </c>
      <c r="E243" s="229" t="s">
        <v>1165</v>
      </c>
      <c r="F243" s="230" t="s">
        <v>1166</v>
      </c>
      <c r="G243" s="231" t="s">
        <v>295</v>
      </c>
      <c r="H243" s="232">
        <v>1</v>
      </c>
      <c r="I243" s="233"/>
      <c r="J243" s="234">
        <f>ROUND(I243*H243,2)</f>
        <v>0</v>
      </c>
      <c r="K243" s="230" t="s">
        <v>1</v>
      </c>
      <c r="L243" s="45"/>
      <c r="M243" s="235" t="s">
        <v>1</v>
      </c>
      <c r="N243" s="236" t="s">
        <v>40</v>
      </c>
      <c r="O243" s="92"/>
      <c r="P243" s="237">
        <f>O243*H243</f>
        <v>0</v>
      </c>
      <c r="Q243" s="237">
        <v>0</v>
      </c>
      <c r="R243" s="237">
        <f>Q243*H243</f>
        <v>0</v>
      </c>
      <c r="S243" s="237">
        <v>0</v>
      </c>
      <c r="T243" s="238">
        <f>S243*H243</f>
        <v>0</v>
      </c>
      <c r="U243" s="39"/>
      <c r="V243" s="39"/>
      <c r="W243" s="39"/>
      <c r="X243" s="39"/>
      <c r="Y243" s="39"/>
      <c r="Z243" s="39"/>
      <c r="AA243" s="39"/>
      <c r="AB243" s="39"/>
      <c r="AC243" s="39"/>
      <c r="AD243" s="39"/>
      <c r="AE243" s="39"/>
      <c r="AR243" s="239" t="s">
        <v>201</v>
      </c>
      <c r="AT243" s="239" t="s">
        <v>196</v>
      </c>
      <c r="AU243" s="239" t="s">
        <v>84</v>
      </c>
      <c r="AY243" s="18" t="s">
        <v>194</v>
      </c>
      <c r="BE243" s="240">
        <f>IF(N243="základní",J243,0)</f>
        <v>0</v>
      </c>
      <c r="BF243" s="240">
        <f>IF(N243="snížená",J243,0)</f>
        <v>0</v>
      </c>
      <c r="BG243" s="240">
        <f>IF(N243="zákl. přenesená",J243,0)</f>
        <v>0</v>
      </c>
      <c r="BH243" s="240">
        <f>IF(N243="sníž. přenesená",J243,0)</f>
        <v>0</v>
      </c>
      <c r="BI243" s="240">
        <f>IF(N243="nulová",J243,0)</f>
        <v>0</v>
      </c>
      <c r="BJ243" s="18" t="s">
        <v>82</v>
      </c>
      <c r="BK243" s="240">
        <f>ROUND(I243*H243,2)</f>
        <v>0</v>
      </c>
      <c r="BL243" s="18" t="s">
        <v>201</v>
      </c>
      <c r="BM243" s="239" t="s">
        <v>1234</v>
      </c>
    </row>
    <row r="244" s="2" customFormat="1" ht="16.5" customHeight="1">
      <c r="A244" s="39"/>
      <c r="B244" s="40"/>
      <c r="C244" s="228" t="s">
        <v>632</v>
      </c>
      <c r="D244" s="228" t="s">
        <v>196</v>
      </c>
      <c r="E244" s="229" t="s">
        <v>1167</v>
      </c>
      <c r="F244" s="230" t="s">
        <v>1168</v>
      </c>
      <c r="G244" s="231" t="s">
        <v>295</v>
      </c>
      <c r="H244" s="232">
        <v>1</v>
      </c>
      <c r="I244" s="233"/>
      <c r="J244" s="234">
        <f>ROUND(I244*H244,2)</f>
        <v>0</v>
      </c>
      <c r="K244" s="230" t="s">
        <v>1</v>
      </c>
      <c r="L244" s="45"/>
      <c r="M244" s="235" t="s">
        <v>1</v>
      </c>
      <c r="N244" s="236" t="s">
        <v>40</v>
      </c>
      <c r="O244" s="92"/>
      <c r="P244" s="237">
        <f>O244*H244</f>
        <v>0</v>
      </c>
      <c r="Q244" s="237">
        <v>0</v>
      </c>
      <c r="R244" s="237">
        <f>Q244*H244</f>
        <v>0</v>
      </c>
      <c r="S244" s="237">
        <v>0</v>
      </c>
      <c r="T244" s="238">
        <f>S244*H244</f>
        <v>0</v>
      </c>
      <c r="U244" s="39"/>
      <c r="V244" s="39"/>
      <c r="W244" s="39"/>
      <c r="X244" s="39"/>
      <c r="Y244" s="39"/>
      <c r="Z244" s="39"/>
      <c r="AA244" s="39"/>
      <c r="AB244" s="39"/>
      <c r="AC244" s="39"/>
      <c r="AD244" s="39"/>
      <c r="AE244" s="39"/>
      <c r="AR244" s="239" t="s">
        <v>201</v>
      </c>
      <c r="AT244" s="239" t="s">
        <v>196</v>
      </c>
      <c r="AU244" s="239" t="s">
        <v>84</v>
      </c>
      <c r="AY244" s="18" t="s">
        <v>194</v>
      </c>
      <c r="BE244" s="240">
        <f>IF(N244="základní",J244,0)</f>
        <v>0</v>
      </c>
      <c r="BF244" s="240">
        <f>IF(N244="snížená",J244,0)</f>
        <v>0</v>
      </c>
      <c r="BG244" s="240">
        <f>IF(N244="zákl. přenesená",J244,0)</f>
        <v>0</v>
      </c>
      <c r="BH244" s="240">
        <f>IF(N244="sníž. přenesená",J244,0)</f>
        <v>0</v>
      </c>
      <c r="BI244" s="240">
        <f>IF(N244="nulová",J244,0)</f>
        <v>0</v>
      </c>
      <c r="BJ244" s="18" t="s">
        <v>82</v>
      </c>
      <c r="BK244" s="240">
        <f>ROUND(I244*H244,2)</f>
        <v>0</v>
      </c>
      <c r="BL244" s="18" t="s">
        <v>201</v>
      </c>
      <c r="BM244" s="239" t="s">
        <v>1235</v>
      </c>
    </row>
    <row r="245" s="2" customFormat="1" ht="16.5" customHeight="1">
      <c r="A245" s="39"/>
      <c r="B245" s="40"/>
      <c r="C245" s="228" t="s">
        <v>638</v>
      </c>
      <c r="D245" s="228" t="s">
        <v>196</v>
      </c>
      <c r="E245" s="229" t="s">
        <v>1169</v>
      </c>
      <c r="F245" s="230" t="s">
        <v>1170</v>
      </c>
      <c r="G245" s="231" t="s">
        <v>295</v>
      </c>
      <c r="H245" s="232">
        <v>1</v>
      </c>
      <c r="I245" s="233"/>
      <c r="J245" s="234">
        <f>ROUND(I245*H245,2)</f>
        <v>0</v>
      </c>
      <c r="K245" s="230" t="s">
        <v>1</v>
      </c>
      <c r="L245" s="45"/>
      <c r="M245" s="235" t="s">
        <v>1</v>
      </c>
      <c r="N245" s="236" t="s">
        <v>40</v>
      </c>
      <c r="O245" s="92"/>
      <c r="P245" s="237">
        <f>O245*H245</f>
        <v>0</v>
      </c>
      <c r="Q245" s="237">
        <v>0</v>
      </c>
      <c r="R245" s="237">
        <f>Q245*H245</f>
        <v>0</v>
      </c>
      <c r="S245" s="237">
        <v>0</v>
      </c>
      <c r="T245" s="238">
        <f>S245*H245</f>
        <v>0</v>
      </c>
      <c r="U245" s="39"/>
      <c r="V245" s="39"/>
      <c r="W245" s="39"/>
      <c r="X245" s="39"/>
      <c r="Y245" s="39"/>
      <c r="Z245" s="39"/>
      <c r="AA245" s="39"/>
      <c r="AB245" s="39"/>
      <c r="AC245" s="39"/>
      <c r="AD245" s="39"/>
      <c r="AE245" s="39"/>
      <c r="AR245" s="239" t="s">
        <v>201</v>
      </c>
      <c r="AT245" s="239" t="s">
        <v>196</v>
      </c>
      <c r="AU245" s="239" t="s">
        <v>84</v>
      </c>
      <c r="AY245" s="18" t="s">
        <v>194</v>
      </c>
      <c r="BE245" s="240">
        <f>IF(N245="základní",J245,0)</f>
        <v>0</v>
      </c>
      <c r="BF245" s="240">
        <f>IF(N245="snížená",J245,0)</f>
        <v>0</v>
      </c>
      <c r="BG245" s="240">
        <f>IF(N245="zákl. přenesená",J245,0)</f>
        <v>0</v>
      </c>
      <c r="BH245" s="240">
        <f>IF(N245="sníž. přenesená",J245,0)</f>
        <v>0</v>
      </c>
      <c r="BI245" s="240">
        <f>IF(N245="nulová",J245,0)</f>
        <v>0</v>
      </c>
      <c r="BJ245" s="18" t="s">
        <v>82</v>
      </c>
      <c r="BK245" s="240">
        <f>ROUND(I245*H245,2)</f>
        <v>0</v>
      </c>
      <c r="BL245" s="18" t="s">
        <v>201</v>
      </c>
      <c r="BM245" s="239" t="s">
        <v>1236</v>
      </c>
    </row>
    <row r="246" s="2" customFormat="1" ht="24.15" customHeight="1">
      <c r="A246" s="39"/>
      <c r="B246" s="40"/>
      <c r="C246" s="228" t="s">
        <v>647</v>
      </c>
      <c r="D246" s="228" t="s">
        <v>196</v>
      </c>
      <c r="E246" s="229" t="s">
        <v>1171</v>
      </c>
      <c r="F246" s="230" t="s">
        <v>1172</v>
      </c>
      <c r="G246" s="231" t="s">
        <v>252</v>
      </c>
      <c r="H246" s="232">
        <v>134</v>
      </c>
      <c r="I246" s="233"/>
      <c r="J246" s="234">
        <f>ROUND(I246*H246,2)</f>
        <v>0</v>
      </c>
      <c r="K246" s="230" t="s">
        <v>1</v>
      </c>
      <c r="L246" s="45"/>
      <c r="M246" s="235" t="s">
        <v>1</v>
      </c>
      <c r="N246" s="236" t="s">
        <v>40</v>
      </c>
      <c r="O246" s="92"/>
      <c r="P246" s="237">
        <f>O246*H246</f>
        <v>0</v>
      </c>
      <c r="Q246" s="237">
        <v>0</v>
      </c>
      <c r="R246" s="237">
        <f>Q246*H246</f>
        <v>0</v>
      </c>
      <c r="S246" s="237">
        <v>0</v>
      </c>
      <c r="T246" s="238">
        <f>S246*H246</f>
        <v>0</v>
      </c>
      <c r="U246" s="39"/>
      <c r="V246" s="39"/>
      <c r="W246" s="39"/>
      <c r="X246" s="39"/>
      <c r="Y246" s="39"/>
      <c r="Z246" s="39"/>
      <c r="AA246" s="39"/>
      <c r="AB246" s="39"/>
      <c r="AC246" s="39"/>
      <c r="AD246" s="39"/>
      <c r="AE246" s="39"/>
      <c r="AR246" s="239" t="s">
        <v>201</v>
      </c>
      <c r="AT246" s="239" t="s">
        <v>196</v>
      </c>
      <c r="AU246" s="239" t="s">
        <v>84</v>
      </c>
      <c r="AY246" s="18" t="s">
        <v>194</v>
      </c>
      <c r="BE246" s="240">
        <f>IF(N246="základní",J246,0)</f>
        <v>0</v>
      </c>
      <c r="BF246" s="240">
        <f>IF(N246="snížená",J246,0)</f>
        <v>0</v>
      </c>
      <c r="BG246" s="240">
        <f>IF(N246="zákl. přenesená",J246,0)</f>
        <v>0</v>
      </c>
      <c r="BH246" s="240">
        <f>IF(N246="sníž. přenesená",J246,0)</f>
        <v>0</v>
      </c>
      <c r="BI246" s="240">
        <f>IF(N246="nulová",J246,0)</f>
        <v>0</v>
      </c>
      <c r="BJ246" s="18" t="s">
        <v>82</v>
      </c>
      <c r="BK246" s="240">
        <f>ROUND(I246*H246,2)</f>
        <v>0</v>
      </c>
      <c r="BL246" s="18" t="s">
        <v>201</v>
      </c>
      <c r="BM246" s="239" t="s">
        <v>1237</v>
      </c>
    </row>
    <row r="247" s="2" customFormat="1" ht="37.8" customHeight="1">
      <c r="A247" s="39"/>
      <c r="B247" s="40"/>
      <c r="C247" s="228" t="s">
        <v>653</v>
      </c>
      <c r="D247" s="228" t="s">
        <v>196</v>
      </c>
      <c r="E247" s="229" t="s">
        <v>1173</v>
      </c>
      <c r="F247" s="230" t="s">
        <v>1174</v>
      </c>
      <c r="G247" s="231" t="s">
        <v>252</v>
      </c>
      <c r="H247" s="232">
        <v>49</v>
      </c>
      <c r="I247" s="233"/>
      <c r="J247" s="234">
        <f>ROUND(I247*H247,2)</f>
        <v>0</v>
      </c>
      <c r="K247" s="230" t="s">
        <v>1</v>
      </c>
      <c r="L247" s="45"/>
      <c r="M247" s="235" t="s">
        <v>1</v>
      </c>
      <c r="N247" s="236" t="s">
        <v>40</v>
      </c>
      <c r="O247" s="92"/>
      <c r="P247" s="237">
        <f>O247*H247</f>
        <v>0</v>
      </c>
      <c r="Q247" s="237">
        <v>0</v>
      </c>
      <c r="R247" s="237">
        <f>Q247*H247</f>
        <v>0</v>
      </c>
      <c r="S247" s="237">
        <v>0</v>
      </c>
      <c r="T247" s="238">
        <f>S247*H247</f>
        <v>0</v>
      </c>
      <c r="U247" s="39"/>
      <c r="V247" s="39"/>
      <c r="W247" s="39"/>
      <c r="X247" s="39"/>
      <c r="Y247" s="39"/>
      <c r="Z247" s="39"/>
      <c r="AA247" s="39"/>
      <c r="AB247" s="39"/>
      <c r="AC247" s="39"/>
      <c r="AD247" s="39"/>
      <c r="AE247" s="39"/>
      <c r="AR247" s="239" t="s">
        <v>201</v>
      </c>
      <c r="AT247" s="239" t="s">
        <v>196</v>
      </c>
      <c r="AU247" s="239" t="s">
        <v>84</v>
      </c>
      <c r="AY247" s="18" t="s">
        <v>194</v>
      </c>
      <c r="BE247" s="240">
        <f>IF(N247="základní",J247,0)</f>
        <v>0</v>
      </c>
      <c r="BF247" s="240">
        <f>IF(N247="snížená",J247,0)</f>
        <v>0</v>
      </c>
      <c r="BG247" s="240">
        <f>IF(N247="zákl. přenesená",J247,0)</f>
        <v>0</v>
      </c>
      <c r="BH247" s="240">
        <f>IF(N247="sníž. přenesená",J247,0)</f>
        <v>0</v>
      </c>
      <c r="BI247" s="240">
        <f>IF(N247="nulová",J247,0)</f>
        <v>0</v>
      </c>
      <c r="BJ247" s="18" t="s">
        <v>82</v>
      </c>
      <c r="BK247" s="240">
        <f>ROUND(I247*H247,2)</f>
        <v>0</v>
      </c>
      <c r="BL247" s="18" t="s">
        <v>201</v>
      </c>
      <c r="BM247" s="239" t="s">
        <v>1238</v>
      </c>
    </row>
    <row r="248" s="2" customFormat="1" ht="21.75" customHeight="1">
      <c r="A248" s="39"/>
      <c r="B248" s="40"/>
      <c r="C248" s="228" t="s">
        <v>659</v>
      </c>
      <c r="D248" s="228" t="s">
        <v>196</v>
      </c>
      <c r="E248" s="229" t="s">
        <v>1175</v>
      </c>
      <c r="F248" s="230" t="s">
        <v>1176</v>
      </c>
      <c r="G248" s="231" t="s">
        <v>252</v>
      </c>
      <c r="H248" s="232">
        <v>196</v>
      </c>
      <c r="I248" s="233"/>
      <c r="J248" s="234">
        <f>ROUND(I248*H248,2)</f>
        <v>0</v>
      </c>
      <c r="K248" s="230" t="s">
        <v>1</v>
      </c>
      <c r="L248" s="45"/>
      <c r="M248" s="235" t="s">
        <v>1</v>
      </c>
      <c r="N248" s="236" t="s">
        <v>40</v>
      </c>
      <c r="O248" s="92"/>
      <c r="P248" s="237">
        <f>O248*H248</f>
        <v>0</v>
      </c>
      <c r="Q248" s="237">
        <v>0</v>
      </c>
      <c r="R248" s="237">
        <f>Q248*H248</f>
        <v>0</v>
      </c>
      <c r="S248" s="237">
        <v>0</v>
      </c>
      <c r="T248" s="238">
        <f>S248*H248</f>
        <v>0</v>
      </c>
      <c r="U248" s="39"/>
      <c r="V248" s="39"/>
      <c r="W248" s="39"/>
      <c r="X248" s="39"/>
      <c r="Y248" s="39"/>
      <c r="Z248" s="39"/>
      <c r="AA248" s="39"/>
      <c r="AB248" s="39"/>
      <c r="AC248" s="39"/>
      <c r="AD248" s="39"/>
      <c r="AE248" s="39"/>
      <c r="AR248" s="239" t="s">
        <v>201</v>
      </c>
      <c r="AT248" s="239" t="s">
        <v>196</v>
      </c>
      <c r="AU248" s="239" t="s">
        <v>84</v>
      </c>
      <c r="AY248" s="18" t="s">
        <v>194</v>
      </c>
      <c r="BE248" s="240">
        <f>IF(N248="základní",J248,0)</f>
        <v>0</v>
      </c>
      <c r="BF248" s="240">
        <f>IF(N248="snížená",J248,0)</f>
        <v>0</v>
      </c>
      <c r="BG248" s="240">
        <f>IF(N248="zákl. přenesená",J248,0)</f>
        <v>0</v>
      </c>
      <c r="BH248" s="240">
        <f>IF(N248="sníž. přenesená",J248,0)</f>
        <v>0</v>
      </c>
      <c r="BI248" s="240">
        <f>IF(N248="nulová",J248,0)</f>
        <v>0</v>
      </c>
      <c r="BJ248" s="18" t="s">
        <v>82</v>
      </c>
      <c r="BK248" s="240">
        <f>ROUND(I248*H248,2)</f>
        <v>0</v>
      </c>
      <c r="BL248" s="18" t="s">
        <v>201</v>
      </c>
      <c r="BM248" s="239" t="s">
        <v>1239</v>
      </c>
    </row>
    <row r="249" s="2" customFormat="1" ht="16.5" customHeight="1">
      <c r="A249" s="39"/>
      <c r="B249" s="40"/>
      <c r="C249" s="228" t="s">
        <v>679</v>
      </c>
      <c r="D249" s="228" t="s">
        <v>196</v>
      </c>
      <c r="E249" s="229" t="s">
        <v>1240</v>
      </c>
      <c r="F249" s="230" t="s">
        <v>1241</v>
      </c>
      <c r="G249" s="231" t="s">
        <v>295</v>
      </c>
      <c r="H249" s="232">
        <v>2</v>
      </c>
      <c r="I249" s="233"/>
      <c r="J249" s="234">
        <f>ROUND(I249*H249,2)</f>
        <v>0</v>
      </c>
      <c r="K249" s="230" t="s">
        <v>1</v>
      </c>
      <c r="L249" s="45"/>
      <c r="M249" s="235" t="s">
        <v>1</v>
      </c>
      <c r="N249" s="236" t="s">
        <v>40</v>
      </c>
      <c r="O249" s="92"/>
      <c r="P249" s="237">
        <f>O249*H249</f>
        <v>0</v>
      </c>
      <c r="Q249" s="237">
        <v>0</v>
      </c>
      <c r="R249" s="237">
        <f>Q249*H249</f>
        <v>0</v>
      </c>
      <c r="S249" s="237">
        <v>0</v>
      </c>
      <c r="T249" s="238">
        <f>S249*H249</f>
        <v>0</v>
      </c>
      <c r="U249" s="39"/>
      <c r="V249" s="39"/>
      <c r="W249" s="39"/>
      <c r="X249" s="39"/>
      <c r="Y249" s="39"/>
      <c r="Z249" s="39"/>
      <c r="AA249" s="39"/>
      <c r="AB249" s="39"/>
      <c r="AC249" s="39"/>
      <c r="AD249" s="39"/>
      <c r="AE249" s="39"/>
      <c r="AR249" s="239" t="s">
        <v>201</v>
      </c>
      <c r="AT249" s="239" t="s">
        <v>196</v>
      </c>
      <c r="AU249" s="239" t="s">
        <v>84</v>
      </c>
      <c r="AY249" s="18" t="s">
        <v>194</v>
      </c>
      <c r="BE249" s="240">
        <f>IF(N249="základní",J249,0)</f>
        <v>0</v>
      </c>
      <c r="BF249" s="240">
        <f>IF(N249="snížená",J249,0)</f>
        <v>0</v>
      </c>
      <c r="BG249" s="240">
        <f>IF(N249="zákl. přenesená",J249,0)</f>
        <v>0</v>
      </c>
      <c r="BH249" s="240">
        <f>IF(N249="sníž. přenesená",J249,0)</f>
        <v>0</v>
      </c>
      <c r="BI249" s="240">
        <f>IF(N249="nulová",J249,0)</f>
        <v>0</v>
      </c>
      <c r="BJ249" s="18" t="s">
        <v>82</v>
      </c>
      <c r="BK249" s="240">
        <f>ROUND(I249*H249,2)</f>
        <v>0</v>
      </c>
      <c r="BL249" s="18" t="s">
        <v>201</v>
      </c>
      <c r="BM249" s="239" t="s">
        <v>1242</v>
      </c>
    </row>
    <row r="250" s="2" customFormat="1" ht="16.5" customHeight="1">
      <c r="A250" s="39"/>
      <c r="B250" s="40"/>
      <c r="C250" s="228" t="s">
        <v>683</v>
      </c>
      <c r="D250" s="228" t="s">
        <v>196</v>
      </c>
      <c r="E250" s="229" t="s">
        <v>1243</v>
      </c>
      <c r="F250" s="230" t="s">
        <v>1244</v>
      </c>
      <c r="G250" s="231" t="s">
        <v>906</v>
      </c>
      <c r="H250" s="232">
        <v>620</v>
      </c>
      <c r="I250" s="233"/>
      <c r="J250" s="234">
        <f>ROUND(I250*H250,2)</f>
        <v>0</v>
      </c>
      <c r="K250" s="230" t="s">
        <v>1</v>
      </c>
      <c r="L250" s="45"/>
      <c r="M250" s="235" t="s">
        <v>1</v>
      </c>
      <c r="N250" s="236" t="s">
        <v>40</v>
      </c>
      <c r="O250" s="92"/>
      <c r="P250" s="237">
        <f>O250*H250</f>
        <v>0</v>
      </c>
      <c r="Q250" s="237">
        <v>0</v>
      </c>
      <c r="R250" s="237">
        <f>Q250*H250</f>
        <v>0</v>
      </c>
      <c r="S250" s="237">
        <v>0</v>
      </c>
      <c r="T250" s="238">
        <f>S250*H250</f>
        <v>0</v>
      </c>
      <c r="U250" s="39"/>
      <c r="V250" s="39"/>
      <c r="W250" s="39"/>
      <c r="X250" s="39"/>
      <c r="Y250" s="39"/>
      <c r="Z250" s="39"/>
      <c r="AA250" s="39"/>
      <c r="AB250" s="39"/>
      <c r="AC250" s="39"/>
      <c r="AD250" s="39"/>
      <c r="AE250" s="39"/>
      <c r="AR250" s="239" t="s">
        <v>201</v>
      </c>
      <c r="AT250" s="239" t="s">
        <v>196</v>
      </c>
      <c r="AU250" s="239" t="s">
        <v>84</v>
      </c>
      <c r="AY250" s="18" t="s">
        <v>194</v>
      </c>
      <c r="BE250" s="240">
        <f>IF(N250="základní",J250,0)</f>
        <v>0</v>
      </c>
      <c r="BF250" s="240">
        <f>IF(N250="snížená",J250,0)</f>
        <v>0</v>
      </c>
      <c r="BG250" s="240">
        <f>IF(N250="zákl. přenesená",J250,0)</f>
        <v>0</v>
      </c>
      <c r="BH250" s="240">
        <f>IF(N250="sníž. přenesená",J250,0)</f>
        <v>0</v>
      </c>
      <c r="BI250" s="240">
        <f>IF(N250="nulová",J250,0)</f>
        <v>0</v>
      </c>
      <c r="BJ250" s="18" t="s">
        <v>82</v>
      </c>
      <c r="BK250" s="240">
        <f>ROUND(I250*H250,2)</f>
        <v>0</v>
      </c>
      <c r="BL250" s="18" t="s">
        <v>201</v>
      </c>
      <c r="BM250" s="239" t="s">
        <v>1245</v>
      </c>
    </row>
    <row r="251" s="2" customFormat="1" ht="16.5" customHeight="1">
      <c r="A251" s="39"/>
      <c r="B251" s="40"/>
      <c r="C251" s="228" t="s">
        <v>688</v>
      </c>
      <c r="D251" s="228" t="s">
        <v>196</v>
      </c>
      <c r="E251" s="229" t="s">
        <v>1246</v>
      </c>
      <c r="F251" s="230" t="s">
        <v>1247</v>
      </c>
      <c r="G251" s="231" t="s">
        <v>906</v>
      </c>
      <c r="H251" s="232">
        <v>95</v>
      </c>
      <c r="I251" s="233"/>
      <c r="J251" s="234">
        <f>ROUND(I251*H251,2)</f>
        <v>0</v>
      </c>
      <c r="K251" s="230" t="s">
        <v>1</v>
      </c>
      <c r="L251" s="45"/>
      <c r="M251" s="235" t="s">
        <v>1</v>
      </c>
      <c r="N251" s="236" t="s">
        <v>40</v>
      </c>
      <c r="O251" s="92"/>
      <c r="P251" s="237">
        <f>O251*H251</f>
        <v>0</v>
      </c>
      <c r="Q251" s="237">
        <v>0</v>
      </c>
      <c r="R251" s="237">
        <f>Q251*H251</f>
        <v>0</v>
      </c>
      <c r="S251" s="237">
        <v>0</v>
      </c>
      <c r="T251" s="238">
        <f>S251*H251</f>
        <v>0</v>
      </c>
      <c r="U251" s="39"/>
      <c r="V251" s="39"/>
      <c r="W251" s="39"/>
      <c r="X251" s="39"/>
      <c r="Y251" s="39"/>
      <c r="Z251" s="39"/>
      <c r="AA251" s="39"/>
      <c r="AB251" s="39"/>
      <c r="AC251" s="39"/>
      <c r="AD251" s="39"/>
      <c r="AE251" s="39"/>
      <c r="AR251" s="239" t="s">
        <v>201</v>
      </c>
      <c r="AT251" s="239" t="s">
        <v>196</v>
      </c>
      <c r="AU251" s="239" t="s">
        <v>84</v>
      </c>
      <c r="AY251" s="18" t="s">
        <v>194</v>
      </c>
      <c r="BE251" s="240">
        <f>IF(N251="základní",J251,0)</f>
        <v>0</v>
      </c>
      <c r="BF251" s="240">
        <f>IF(N251="snížená",J251,0)</f>
        <v>0</v>
      </c>
      <c r="BG251" s="240">
        <f>IF(N251="zákl. přenesená",J251,0)</f>
        <v>0</v>
      </c>
      <c r="BH251" s="240">
        <f>IF(N251="sníž. přenesená",J251,0)</f>
        <v>0</v>
      </c>
      <c r="BI251" s="240">
        <f>IF(N251="nulová",J251,0)</f>
        <v>0</v>
      </c>
      <c r="BJ251" s="18" t="s">
        <v>82</v>
      </c>
      <c r="BK251" s="240">
        <f>ROUND(I251*H251,2)</f>
        <v>0</v>
      </c>
      <c r="BL251" s="18" t="s">
        <v>201</v>
      </c>
      <c r="BM251" s="239" t="s">
        <v>1248</v>
      </c>
    </row>
    <row r="252" s="2" customFormat="1" ht="16.5" customHeight="1">
      <c r="A252" s="39"/>
      <c r="B252" s="40"/>
      <c r="C252" s="228" t="s">
        <v>695</v>
      </c>
      <c r="D252" s="228" t="s">
        <v>196</v>
      </c>
      <c r="E252" s="229" t="s">
        <v>1249</v>
      </c>
      <c r="F252" s="230" t="s">
        <v>1250</v>
      </c>
      <c r="G252" s="231" t="s">
        <v>1251</v>
      </c>
      <c r="H252" s="232">
        <v>1</v>
      </c>
      <c r="I252" s="233"/>
      <c r="J252" s="234">
        <f>ROUND(I252*H252,2)</f>
        <v>0</v>
      </c>
      <c r="K252" s="230" t="s">
        <v>1</v>
      </c>
      <c r="L252" s="45"/>
      <c r="M252" s="235" t="s">
        <v>1</v>
      </c>
      <c r="N252" s="236" t="s">
        <v>40</v>
      </c>
      <c r="O252" s="92"/>
      <c r="P252" s="237">
        <f>O252*H252</f>
        <v>0</v>
      </c>
      <c r="Q252" s="237">
        <v>0</v>
      </c>
      <c r="R252" s="237">
        <f>Q252*H252</f>
        <v>0</v>
      </c>
      <c r="S252" s="237">
        <v>0</v>
      </c>
      <c r="T252" s="238">
        <f>S252*H252</f>
        <v>0</v>
      </c>
      <c r="U252" s="39"/>
      <c r="V252" s="39"/>
      <c r="W252" s="39"/>
      <c r="X252" s="39"/>
      <c r="Y252" s="39"/>
      <c r="Z252" s="39"/>
      <c r="AA252" s="39"/>
      <c r="AB252" s="39"/>
      <c r="AC252" s="39"/>
      <c r="AD252" s="39"/>
      <c r="AE252" s="39"/>
      <c r="AR252" s="239" t="s">
        <v>201</v>
      </c>
      <c r="AT252" s="239" t="s">
        <v>196</v>
      </c>
      <c r="AU252" s="239" t="s">
        <v>84</v>
      </c>
      <c r="AY252" s="18" t="s">
        <v>194</v>
      </c>
      <c r="BE252" s="240">
        <f>IF(N252="základní",J252,0)</f>
        <v>0</v>
      </c>
      <c r="BF252" s="240">
        <f>IF(N252="snížená",J252,0)</f>
        <v>0</v>
      </c>
      <c r="BG252" s="240">
        <f>IF(N252="zákl. přenesená",J252,0)</f>
        <v>0</v>
      </c>
      <c r="BH252" s="240">
        <f>IF(N252="sníž. přenesená",J252,0)</f>
        <v>0</v>
      </c>
      <c r="BI252" s="240">
        <f>IF(N252="nulová",J252,0)</f>
        <v>0</v>
      </c>
      <c r="BJ252" s="18" t="s">
        <v>82</v>
      </c>
      <c r="BK252" s="240">
        <f>ROUND(I252*H252,2)</f>
        <v>0</v>
      </c>
      <c r="BL252" s="18" t="s">
        <v>201</v>
      </c>
      <c r="BM252" s="239" t="s">
        <v>1252</v>
      </c>
    </row>
    <row r="253" s="2" customFormat="1" ht="16.5" customHeight="1">
      <c r="A253" s="39"/>
      <c r="B253" s="40"/>
      <c r="C253" s="228" t="s">
        <v>702</v>
      </c>
      <c r="D253" s="228" t="s">
        <v>196</v>
      </c>
      <c r="E253" s="229" t="s">
        <v>1253</v>
      </c>
      <c r="F253" s="230" t="s">
        <v>1254</v>
      </c>
      <c r="G253" s="231" t="s">
        <v>1251</v>
      </c>
      <c r="H253" s="232">
        <v>1</v>
      </c>
      <c r="I253" s="233"/>
      <c r="J253" s="234">
        <f>ROUND(I253*H253,2)</f>
        <v>0</v>
      </c>
      <c r="K253" s="230" t="s">
        <v>1</v>
      </c>
      <c r="L253" s="45"/>
      <c r="M253" s="235" t="s">
        <v>1</v>
      </c>
      <c r="N253" s="236" t="s">
        <v>40</v>
      </c>
      <c r="O253" s="92"/>
      <c r="P253" s="237">
        <f>O253*H253</f>
        <v>0</v>
      </c>
      <c r="Q253" s="237">
        <v>0</v>
      </c>
      <c r="R253" s="237">
        <f>Q253*H253</f>
        <v>0</v>
      </c>
      <c r="S253" s="237">
        <v>0</v>
      </c>
      <c r="T253" s="238">
        <f>S253*H253</f>
        <v>0</v>
      </c>
      <c r="U253" s="39"/>
      <c r="V253" s="39"/>
      <c r="W253" s="39"/>
      <c r="X253" s="39"/>
      <c r="Y253" s="39"/>
      <c r="Z253" s="39"/>
      <c r="AA253" s="39"/>
      <c r="AB253" s="39"/>
      <c r="AC253" s="39"/>
      <c r="AD253" s="39"/>
      <c r="AE253" s="39"/>
      <c r="AR253" s="239" t="s">
        <v>201</v>
      </c>
      <c r="AT253" s="239" t="s">
        <v>196</v>
      </c>
      <c r="AU253" s="239" t="s">
        <v>84</v>
      </c>
      <c r="AY253" s="18" t="s">
        <v>194</v>
      </c>
      <c r="BE253" s="240">
        <f>IF(N253="základní",J253,0)</f>
        <v>0</v>
      </c>
      <c r="BF253" s="240">
        <f>IF(N253="snížená",J253,0)</f>
        <v>0</v>
      </c>
      <c r="BG253" s="240">
        <f>IF(N253="zákl. přenesená",J253,0)</f>
        <v>0</v>
      </c>
      <c r="BH253" s="240">
        <f>IF(N253="sníž. přenesená",J253,0)</f>
        <v>0</v>
      </c>
      <c r="BI253" s="240">
        <f>IF(N253="nulová",J253,0)</f>
        <v>0</v>
      </c>
      <c r="BJ253" s="18" t="s">
        <v>82</v>
      </c>
      <c r="BK253" s="240">
        <f>ROUND(I253*H253,2)</f>
        <v>0</v>
      </c>
      <c r="BL253" s="18" t="s">
        <v>201</v>
      </c>
      <c r="BM253" s="239" t="s">
        <v>1255</v>
      </c>
    </row>
    <row r="254" s="2" customFormat="1" ht="16.5" customHeight="1">
      <c r="A254" s="39"/>
      <c r="B254" s="40"/>
      <c r="C254" s="228" t="s">
        <v>707</v>
      </c>
      <c r="D254" s="228" t="s">
        <v>196</v>
      </c>
      <c r="E254" s="229" t="s">
        <v>1256</v>
      </c>
      <c r="F254" s="230" t="s">
        <v>1257</v>
      </c>
      <c r="G254" s="231" t="s">
        <v>1251</v>
      </c>
      <c r="H254" s="232">
        <v>1</v>
      </c>
      <c r="I254" s="233"/>
      <c r="J254" s="234">
        <f>ROUND(I254*H254,2)</f>
        <v>0</v>
      </c>
      <c r="K254" s="230" t="s">
        <v>1</v>
      </c>
      <c r="L254" s="45"/>
      <c r="M254" s="235" t="s">
        <v>1</v>
      </c>
      <c r="N254" s="236" t="s">
        <v>40</v>
      </c>
      <c r="O254" s="92"/>
      <c r="P254" s="237">
        <f>O254*H254</f>
        <v>0</v>
      </c>
      <c r="Q254" s="237">
        <v>0</v>
      </c>
      <c r="R254" s="237">
        <f>Q254*H254</f>
        <v>0</v>
      </c>
      <c r="S254" s="237">
        <v>0</v>
      </c>
      <c r="T254" s="238">
        <f>S254*H254</f>
        <v>0</v>
      </c>
      <c r="U254" s="39"/>
      <c r="V254" s="39"/>
      <c r="W254" s="39"/>
      <c r="X254" s="39"/>
      <c r="Y254" s="39"/>
      <c r="Z254" s="39"/>
      <c r="AA254" s="39"/>
      <c r="AB254" s="39"/>
      <c r="AC254" s="39"/>
      <c r="AD254" s="39"/>
      <c r="AE254" s="39"/>
      <c r="AR254" s="239" t="s">
        <v>201</v>
      </c>
      <c r="AT254" s="239" t="s">
        <v>196</v>
      </c>
      <c r="AU254" s="239" t="s">
        <v>84</v>
      </c>
      <c r="AY254" s="18" t="s">
        <v>194</v>
      </c>
      <c r="BE254" s="240">
        <f>IF(N254="základní",J254,0)</f>
        <v>0</v>
      </c>
      <c r="BF254" s="240">
        <f>IF(N254="snížená",J254,0)</f>
        <v>0</v>
      </c>
      <c r="BG254" s="240">
        <f>IF(N254="zákl. přenesená",J254,0)</f>
        <v>0</v>
      </c>
      <c r="BH254" s="240">
        <f>IF(N254="sníž. přenesená",J254,0)</f>
        <v>0</v>
      </c>
      <c r="BI254" s="240">
        <f>IF(N254="nulová",J254,0)</f>
        <v>0</v>
      </c>
      <c r="BJ254" s="18" t="s">
        <v>82</v>
      </c>
      <c r="BK254" s="240">
        <f>ROUND(I254*H254,2)</f>
        <v>0</v>
      </c>
      <c r="BL254" s="18" t="s">
        <v>201</v>
      </c>
      <c r="BM254" s="239" t="s">
        <v>1258</v>
      </c>
    </row>
    <row r="255" s="2" customFormat="1" ht="16.5" customHeight="1">
      <c r="A255" s="39"/>
      <c r="B255" s="40"/>
      <c r="C255" s="228" t="s">
        <v>713</v>
      </c>
      <c r="D255" s="228" t="s">
        <v>196</v>
      </c>
      <c r="E255" s="229" t="s">
        <v>1259</v>
      </c>
      <c r="F255" s="230" t="s">
        <v>1260</v>
      </c>
      <c r="G255" s="231" t="s">
        <v>1251</v>
      </c>
      <c r="H255" s="232">
        <v>1</v>
      </c>
      <c r="I255" s="233"/>
      <c r="J255" s="234">
        <f>ROUND(I255*H255,2)</f>
        <v>0</v>
      </c>
      <c r="K255" s="230" t="s">
        <v>1</v>
      </c>
      <c r="L255" s="45"/>
      <c r="M255" s="235" t="s">
        <v>1</v>
      </c>
      <c r="N255" s="236" t="s">
        <v>40</v>
      </c>
      <c r="O255" s="92"/>
      <c r="P255" s="237">
        <f>O255*H255</f>
        <v>0</v>
      </c>
      <c r="Q255" s="237">
        <v>0</v>
      </c>
      <c r="R255" s="237">
        <f>Q255*H255</f>
        <v>0</v>
      </c>
      <c r="S255" s="237">
        <v>0</v>
      </c>
      <c r="T255" s="238">
        <f>S255*H255</f>
        <v>0</v>
      </c>
      <c r="U255" s="39"/>
      <c r="V255" s="39"/>
      <c r="W255" s="39"/>
      <c r="X255" s="39"/>
      <c r="Y255" s="39"/>
      <c r="Z255" s="39"/>
      <c r="AA255" s="39"/>
      <c r="AB255" s="39"/>
      <c r="AC255" s="39"/>
      <c r="AD255" s="39"/>
      <c r="AE255" s="39"/>
      <c r="AR255" s="239" t="s">
        <v>201</v>
      </c>
      <c r="AT255" s="239" t="s">
        <v>196</v>
      </c>
      <c r="AU255" s="239" t="s">
        <v>84</v>
      </c>
      <c r="AY255" s="18" t="s">
        <v>194</v>
      </c>
      <c r="BE255" s="240">
        <f>IF(N255="základní",J255,0)</f>
        <v>0</v>
      </c>
      <c r="BF255" s="240">
        <f>IF(N255="snížená",J255,0)</f>
        <v>0</v>
      </c>
      <c r="BG255" s="240">
        <f>IF(N255="zákl. přenesená",J255,0)</f>
        <v>0</v>
      </c>
      <c r="BH255" s="240">
        <f>IF(N255="sníž. přenesená",J255,0)</f>
        <v>0</v>
      </c>
      <c r="BI255" s="240">
        <f>IF(N255="nulová",J255,0)</f>
        <v>0</v>
      </c>
      <c r="BJ255" s="18" t="s">
        <v>82</v>
      </c>
      <c r="BK255" s="240">
        <f>ROUND(I255*H255,2)</f>
        <v>0</v>
      </c>
      <c r="BL255" s="18" t="s">
        <v>201</v>
      </c>
      <c r="BM255" s="239" t="s">
        <v>1261</v>
      </c>
    </row>
    <row r="256" s="2" customFormat="1" ht="16.5" customHeight="1">
      <c r="A256" s="39"/>
      <c r="B256" s="40"/>
      <c r="C256" s="228" t="s">
        <v>719</v>
      </c>
      <c r="D256" s="228" t="s">
        <v>196</v>
      </c>
      <c r="E256" s="229" t="s">
        <v>1262</v>
      </c>
      <c r="F256" s="230" t="s">
        <v>1263</v>
      </c>
      <c r="G256" s="231" t="s">
        <v>1251</v>
      </c>
      <c r="H256" s="232">
        <v>1</v>
      </c>
      <c r="I256" s="233"/>
      <c r="J256" s="234">
        <f>ROUND(I256*H256,2)</f>
        <v>0</v>
      </c>
      <c r="K256" s="230" t="s">
        <v>1</v>
      </c>
      <c r="L256" s="45"/>
      <c r="M256" s="304" t="s">
        <v>1</v>
      </c>
      <c r="N256" s="305" t="s">
        <v>40</v>
      </c>
      <c r="O256" s="302"/>
      <c r="P256" s="306">
        <f>O256*H256</f>
        <v>0</v>
      </c>
      <c r="Q256" s="306">
        <v>0</v>
      </c>
      <c r="R256" s="306">
        <f>Q256*H256</f>
        <v>0</v>
      </c>
      <c r="S256" s="306">
        <v>0</v>
      </c>
      <c r="T256" s="307">
        <f>S256*H256</f>
        <v>0</v>
      </c>
      <c r="U256" s="39"/>
      <c r="V256" s="39"/>
      <c r="W256" s="39"/>
      <c r="X256" s="39"/>
      <c r="Y256" s="39"/>
      <c r="Z256" s="39"/>
      <c r="AA256" s="39"/>
      <c r="AB256" s="39"/>
      <c r="AC256" s="39"/>
      <c r="AD256" s="39"/>
      <c r="AE256" s="39"/>
      <c r="AR256" s="239" t="s">
        <v>201</v>
      </c>
      <c r="AT256" s="239" t="s">
        <v>196</v>
      </c>
      <c r="AU256" s="239" t="s">
        <v>84</v>
      </c>
      <c r="AY256" s="18" t="s">
        <v>194</v>
      </c>
      <c r="BE256" s="240">
        <f>IF(N256="základní",J256,0)</f>
        <v>0</v>
      </c>
      <c r="BF256" s="240">
        <f>IF(N256="snížená",J256,0)</f>
        <v>0</v>
      </c>
      <c r="BG256" s="240">
        <f>IF(N256="zákl. přenesená",J256,0)</f>
        <v>0</v>
      </c>
      <c r="BH256" s="240">
        <f>IF(N256="sníž. přenesená",J256,0)</f>
        <v>0</v>
      </c>
      <c r="BI256" s="240">
        <f>IF(N256="nulová",J256,0)</f>
        <v>0</v>
      </c>
      <c r="BJ256" s="18" t="s">
        <v>82</v>
      </c>
      <c r="BK256" s="240">
        <f>ROUND(I256*H256,2)</f>
        <v>0</v>
      </c>
      <c r="BL256" s="18" t="s">
        <v>201</v>
      </c>
      <c r="BM256" s="239" t="s">
        <v>1264</v>
      </c>
    </row>
    <row r="257" s="2" customFormat="1" ht="6.96" customHeight="1">
      <c r="A257" s="39"/>
      <c r="B257" s="67"/>
      <c r="C257" s="68"/>
      <c r="D257" s="68"/>
      <c r="E257" s="68"/>
      <c r="F257" s="68"/>
      <c r="G257" s="68"/>
      <c r="H257" s="68"/>
      <c r="I257" s="68"/>
      <c r="J257" s="68"/>
      <c r="K257" s="68"/>
      <c r="L257" s="45"/>
      <c r="M257" s="39"/>
      <c r="O257" s="39"/>
      <c r="P257" s="39"/>
      <c r="Q257" s="39"/>
      <c r="R257" s="39"/>
      <c r="S257" s="39"/>
      <c r="T257" s="39"/>
      <c r="U257" s="39"/>
      <c r="V257" s="39"/>
      <c r="W257" s="39"/>
      <c r="X257" s="39"/>
      <c r="Y257" s="39"/>
      <c r="Z257" s="39"/>
      <c r="AA257" s="39"/>
      <c r="AB257" s="39"/>
      <c r="AC257" s="39"/>
      <c r="AD257" s="39"/>
      <c r="AE257" s="39"/>
    </row>
  </sheetData>
  <sheetProtection sheet="1" autoFilter="0" formatColumns="0" formatRows="0" objects="1" scenarios="1" spinCount="100000" saltValue="pXEF23d67DH+XaqCUvgLY1cIxp8b8zEgcSdGElRGPFwn57aeoIpm40h8a+WW1hJ2TS/3hfKUqm/GMtUFkV38Zw==" hashValue="Qv1hx2xf6pjSCpjtTtpYBSVNPb5FUeEZjnHGJ2SWOupzwy9SQv4o63myvi2FhFJxDSJtNgmtwx2BUUSdzN3LHg==" algorithmName="SHA-512" password="CC35"/>
  <autoFilter ref="C122:K256"/>
  <mergeCells count="12">
    <mergeCell ref="E7:H7"/>
    <mergeCell ref="E9:H9"/>
    <mergeCell ref="E11:H11"/>
    <mergeCell ref="E20:H20"/>
    <mergeCell ref="E29:H29"/>
    <mergeCell ref="E85:H85"/>
    <mergeCell ref="E87:H87"/>
    <mergeCell ref="E89:H89"/>
    <mergeCell ref="E111:H111"/>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1265</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Královéhradecký kraj</v>
      </c>
      <c r="F17" s="39"/>
      <c r="G17" s="39"/>
      <c r="H17" s="39"/>
      <c r="I17" s="152"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IRBOS s.r.o.</v>
      </c>
      <c r="F23" s="39"/>
      <c r="G23" s="39"/>
      <c r="H23" s="39"/>
      <c r="I23" s="152"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ROUND(J129,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ROUND((SUM(BE129:BE227)),  2)</f>
        <v>0</v>
      </c>
      <c r="G35" s="39"/>
      <c r="H35" s="39"/>
      <c r="I35" s="166">
        <v>0.20999999999999999</v>
      </c>
      <c r="J35" s="165">
        <f>ROUND(((SUM(BE129:BE227))*I35),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ROUND((SUM(BF129:BF227)),  2)</f>
        <v>0</v>
      </c>
      <c r="G36" s="39"/>
      <c r="H36" s="39"/>
      <c r="I36" s="166">
        <v>0.14999999999999999</v>
      </c>
      <c r="J36" s="165">
        <f>ROUND(((SUM(BF129:BF227))*I36),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ROUND((SUM(BG129:BG227)),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ROUND((SUM(BH129:BH227)),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ROUND((SUM(BI129:BI227)),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D.1.4b - Zdravotně technické instalace</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J129</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1266</v>
      </c>
      <c r="E99" s="193"/>
      <c r="F99" s="193"/>
      <c r="G99" s="193"/>
      <c r="H99" s="193"/>
      <c r="I99" s="193"/>
      <c r="J99" s="194">
        <f>J130</f>
        <v>0</v>
      </c>
      <c r="K99" s="191"/>
      <c r="L99" s="195"/>
      <c r="S99" s="9"/>
      <c r="T99" s="9"/>
      <c r="U99" s="9"/>
      <c r="V99" s="9"/>
      <c r="W99" s="9"/>
      <c r="X99" s="9"/>
      <c r="Y99" s="9"/>
      <c r="Z99" s="9"/>
      <c r="AA99" s="9"/>
      <c r="AB99" s="9"/>
      <c r="AC99" s="9"/>
      <c r="AD99" s="9"/>
      <c r="AE99" s="9"/>
    </row>
    <row r="100" s="10" customFormat="1" ht="19.92" customHeight="1">
      <c r="A100" s="10"/>
      <c r="B100" s="196"/>
      <c r="C100" s="134"/>
      <c r="D100" s="197" t="s">
        <v>1267</v>
      </c>
      <c r="E100" s="198"/>
      <c r="F100" s="198"/>
      <c r="G100" s="198"/>
      <c r="H100" s="198"/>
      <c r="I100" s="198"/>
      <c r="J100" s="199">
        <f>J131</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1268</v>
      </c>
      <c r="E101" s="198"/>
      <c r="F101" s="198"/>
      <c r="G101" s="198"/>
      <c r="H101" s="198"/>
      <c r="I101" s="198"/>
      <c r="J101" s="199">
        <f>J139</f>
        <v>0</v>
      </c>
      <c r="K101" s="134"/>
      <c r="L101" s="200"/>
      <c r="S101" s="10"/>
      <c r="T101" s="10"/>
      <c r="U101" s="10"/>
      <c r="V101" s="10"/>
      <c r="W101" s="10"/>
      <c r="X101" s="10"/>
      <c r="Y101" s="10"/>
      <c r="Z101" s="10"/>
      <c r="AA101" s="10"/>
      <c r="AB101" s="10"/>
      <c r="AC101" s="10"/>
      <c r="AD101" s="10"/>
      <c r="AE101" s="10"/>
    </row>
    <row r="102" s="10" customFormat="1" ht="19.92" customHeight="1">
      <c r="A102" s="10"/>
      <c r="B102" s="196"/>
      <c r="C102" s="134"/>
      <c r="D102" s="197" t="s">
        <v>1269</v>
      </c>
      <c r="E102" s="198"/>
      <c r="F102" s="198"/>
      <c r="G102" s="198"/>
      <c r="H102" s="198"/>
      <c r="I102" s="198"/>
      <c r="J102" s="199">
        <f>J160</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1270</v>
      </c>
      <c r="E103" s="198"/>
      <c r="F103" s="198"/>
      <c r="G103" s="198"/>
      <c r="H103" s="198"/>
      <c r="I103" s="198"/>
      <c r="J103" s="199">
        <f>J209</f>
        <v>0</v>
      </c>
      <c r="K103" s="134"/>
      <c r="L103" s="200"/>
      <c r="S103" s="10"/>
      <c r="T103" s="10"/>
      <c r="U103" s="10"/>
      <c r="V103" s="10"/>
      <c r="W103" s="10"/>
      <c r="X103" s="10"/>
      <c r="Y103" s="10"/>
      <c r="Z103" s="10"/>
      <c r="AA103" s="10"/>
      <c r="AB103" s="10"/>
      <c r="AC103" s="10"/>
      <c r="AD103" s="10"/>
      <c r="AE103" s="10"/>
    </row>
    <row r="104" s="10" customFormat="1" ht="19.92" customHeight="1">
      <c r="A104" s="10"/>
      <c r="B104" s="196"/>
      <c r="C104" s="134"/>
      <c r="D104" s="197" t="s">
        <v>1271</v>
      </c>
      <c r="E104" s="198"/>
      <c r="F104" s="198"/>
      <c r="G104" s="198"/>
      <c r="H104" s="198"/>
      <c r="I104" s="198"/>
      <c r="J104" s="199">
        <f>J217</f>
        <v>0</v>
      </c>
      <c r="K104" s="134"/>
      <c r="L104" s="200"/>
      <c r="S104" s="10"/>
      <c r="T104" s="10"/>
      <c r="U104" s="10"/>
      <c r="V104" s="10"/>
      <c r="W104" s="10"/>
      <c r="X104" s="10"/>
      <c r="Y104" s="10"/>
      <c r="Z104" s="10"/>
      <c r="AA104" s="10"/>
      <c r="AB104" s="10"/>
      <c r="AC104" s="10"/>
      <c r="AD104" s="10"/>
      <c r="AE104" s="10"/>
    </row>
    <row r="105" s="10" customFormat="1" ht="19.92" customHeight="1">
      <c r="A105" s="10"/>
      <c r="B105" s="196"/>
      <c r="C105" s="134"/>
      <c r="D105" s="197" t="s">
        <v>1272</v>
      </c>
      <c r="E105" s="198"/>
      <c r="F105" s="198"/>
      <c r="G105" s="198"/>
      <c r="H105" s="198"/>
      <c r="I105" s="198"/>
      <c r="J105" s="199">
        <f>J219</f>
        <v>0</v>
      </c>
      <c r="K105" s="134"/>
      <c r="L105" s="200"/>
      <c r="S105" s="10"/>
      <c r="T105" s="10"/>
      <c r="U105" s="10"/>
      <c r="V105" s="10"/>
      <c r="W105" s="10"/>
      <c r="X105" s="10"/>
      <c r="Y105" s="10"/>
      <c r="Z105" s="10"/>
      <c r="AA105" s="10"/>
      <c r="AB105" s="10"/>
      <c r="AC105" s="10"/>
      <c r="AD105" s="10"/>
      <c r="AE105" s="10"/>
    </row>
    <row r="106" s="10" customFormat="1" ht="19.92" customHeight="1">
      <c r="A106" s="10"/>
      <c r="B106" s="196"/>
      <c r="C106" s="134"/>
      <c r="D106" s="197" t="s">
        <v>1273</v>
      </c>
      <c r="E106" s="198"/>
      <c r="F106" s="198"/>
      <c r="G106" s="198"/>
      <c r="H106" s="198"/>
      <c r="I106" s="198"/>
      <c r="J106" s="199">
        <f>J223</f>
        <v>0</v>
      </c>
      <c r="K106" s="134"/>
      <c r="L106" s="200"/>
      <c r="S106" s="10"/>
      <c r="T106" s="10"/>
      <c r="U106" s="10"/>
      <c r="V106" s="10"/>
      <c r="W106" s="10"/>
      <c r="X106" s="10"/>
      <c r="Y106" s="10"/>
      <c r="Z106" s="10"/>
      <c r="AA106" s="10"/>
      <c r="AB106" s="10"/>
      <c r="AC106" s="10"/>
      <c r="AD106" s="10"/>
      <c r="AE106" s="10"/>
    </row>
    <row r="107" s="10" customFormat="1" ht="19.92" customHeight="1">
      <c r="A107" s="10"/>
      <c r="B107" s="196"/>
      <c r="C107" s="134"/>
      <c r="D107" s="197" t="s">
        <v>1274</v>
      </c>
      <c r="E107" s="198"/>
      <c r="F107" s="198"/>
      <c r="G107" s="198"/>
      <c r="H107" s="198"/>
      <c r="I107" s="198"/>
      <c r="J107" s="199">
        <f>J226</f>
        <v>0</v>
      </c>
      <c r="K107" s="134"/>
      <c r="L107" s="200"/>
      <c r="S107" s="10"/>
      <c r="T107" s="10"/>
      <c r="U107" s="10"/>
      <c r="V107" s="10"/>
      <c r="W107" s="10"/>
      <c r="X107" s="10"/>
      <c r="Y107" s="10"/>
      <c r="Z107" s="10"/>
      <c r="AA107" s="10"/>
      <c r="AB107" s="10"/>
      <c r="AC107" s="10"/>
      <c r="AD107" s="10"/>
      <c r="AE107" s="10"/>
    </row>
    <row r="108" s="2" customFormat="1" ht="21.84"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67"/>
      <c r="C109" s="68"/>
      <c r="D109" s="68"/>
      <c r="E109" s="68"/>
      <c r="F109" s="68"/>
      <c r="G109" s="68"/>
      <c r="H109" s="68"/>
      <c r="I109" s="68"/>
      <c r="J109" s="68"/>
      <c r="K109" s="68"/>
      <c r="L109" s="64"/>
      <c r="S109" s="39"/>
      <c r="T109" s="39"/>
      <c r="U109" s="39"/>
      <c r="V109" s="39"/>
      <c r="W109" s="39"/>
      <c r="X109" s="39"/>
      <c r="Y109" s="39"/>
      <c r="Z109" s="39"/>
      <c r="AA109" s="39"/>
      <c r="AB109" s="39"/>
      <c r="AC109" s="39"/>
      <c r="AD109" s="39"/>
      <c r="AE109" s="39"/>
    </row>
    <row r="113" s="2" customFormat="1" ht="6.96" customHeight="1">
      <c r="A113" s="39"/>
      <c r="B113" s="69"/>
      <c r="C113" s="70"/>
      <c r="D113" s="70"/>
      <c r="E113" s="70"/>
      <c r="F113" s="70"/>
      <c r="G113" s="70"/>
      <c r="H113" s="70"/>
      <c r="I113" s="70"/>
      <c r="J113" s="70"/>
      <c r="K113" s="70"/>
      <c r="L113" s="64"/>
      <c r="S113" s="39"/>
      <c r="T113" s="39"/>
      <c r="U113" s="39"/>
      <c r="V113" s="39"/>
      <c r="W113" s="39"/>
      <c r="X113" s="39"/>
      <c r="Y113" s="39"/>
      <c r="Z113" s="39"/>
      <c r="AA113" s="39"/>
      <c r="AB113" s="39"/>
      <c r="AC113" s="39"/>
      <c r="AD113" s="39"/>
      <c r="AE113" s="39"/>
    </row>
    <row r="114" s="2" customFormat="1" ht="24.96" customHeight="1">
      <c r="A114" s="39"/>
      <c r="B114" s="40"/>
      <c r="C114" s="24" t="s">
        <v>179</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16</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185" t="str">
        <f>E7</f>
        <v>Nemocnice RK – rekonstrukce gastro provozu</v>
      </c>
      <c r="F117" s="33"/>
      <c r="G117" s="33"/>
      <c r="H117" s="33"/>
      <c r="I117" s="41"/>
      <c r="J117" s="41"/>
      <c r="K117" s="41"/>
      <c r="L117" s="64"/>
      <c r="S117" s="39"/>
      <c r="T117" s="39"/>
      <c r="U117" s="39"/>
      <c r="V117" s="39"/>
      <c r="W117" s="39"/>
      <c r="X117" s="39"/>
      <c r="Y117" s="39"/>
      <c r="Z117" s="39"/>
      <c r="AA117" s="39"/>
      <c r="AB117" s="39"/>
      <c r="AC117" s="39"/>
      <c r="AD117" s="39"/>
      <c r="AE117" s="39"/>
    </row>
    <row r="118" s="1" customFormat="1" ht="12" customHeight="1">
      <c r="B118" s="22"/>
      <c r="C118" s="33" t="s">
        <v>147</v>
      </c>
      <c r="D118" s="23"/>
      <c r="E118" s="23"/>
      <c r="F118" s="23"/>
      <c r="G118" s="23"/>
      <c r="H118" s="23"/>
      <c r="I118" s="23"/>
      <c r="J118" s="23"/>
      <c r="K118" s="23"/>
      <c r="L118" s="21"/>
    </row>
    <row r="119" s="2" customFormat="1" ht="16.5" customHeight="1">
      <c r="A119" s="39"/>
      <c r="B119" s="40"/>
      <c r="C119" s="41"/>
      <c r="D119" s="41"/>
      <c r="E119" s="185" t="s">
        <v>150</v>
      </c>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151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77" t="str">
        <f>E11</f>
        <v>D.1.4b - Zdravotně technické instalace</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20</v>
      </c>
      <c r="D123" s="41"/>
      <c r="E123" s="41"/>
      <c r="F123" s="28" t="str">
        <f>F14</f>
        <v xml:space="preserve"> </v>
      </c>
      <c r="G123" s="41"/>
      <c r="H123" s="41"/>
      <c r="I123" s="33" t="s">
        <v>22</v>
      </c>
      <c r="J123" s="80" t="str">
        <f>IF(J14="","",J14)</f>
        <v>3. 2. 2025</v>
      </c>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5.15" customHeight="1">
      <c r="A125" s="39"/>
      <c r="B125" s="40"/>
      <c r="C125" s="33" t="s">
        <v>24</v>
      </c>
      <c r="D125" s="41"/>
      <c r="E125" s="41"/>
      <c r="F125" s="28" t="str">
        <f>E17</f>
        <v>Královéhradecký kraj</v>
      </c>
      <c r="G125" s="41"/>
      <c r="H125" s="41"/>
      <c r="I125" s="33" t="s">
        <v>30</v>
      </c>
      <c r="J125" s="37" t="str">
        <f>E23</f>
        <v>IRBOS s.r.o.</v>
      </c>
      <c r="K125" s="41"/>
      <c r="L125" s="64"/>
      <c r="S125" s="39"/>
      <c r="T125" s="39"/>
      <c r="U125" s="39"/>
      <c r="V125" s="39"/>
      <c r="W125" s="39"/>
      <c r="X125" s="39"/>
      <c r="Y125" s="39"/>
      <c r="Z125" s="39"/>
      <c r="AA125" s="39"/>
      <c r="AB125" s="39"/>
      <c r="AC125" s="39"/>
      <c r="AD125" s="39"/>
      <c r="AE125" s="39"/>
    </row>
    <row r="126" s="2" customFormat="1" ht="15.15" customHeight="1">
      <c r="A126" s="39"/>
      <c r="B126" s="40"/>
      <c r="C126" s="33" t="s">
        <v>28</v>
      </c>
      <c r="D126" s="41"/>
      <c r="E126" s="41"/>
      <c r="F126" s="28" t="str">
        <f>IF(E20="","",E20)</f>
        <v>Vyplň údaj</v>
      </c>
      <c r="G126" s="41"/>
      <c r="H126" s="41"/>
      <c r="I126" s="33" t="s">
        <v>33</v>
      </c>
      <c r="J126" s="37" t="str">
        <f>E26</f>
        <v xml:space="preserve"> </v>
      </c>
      <c r="K126" s="41"/>
      <c r="L126" s="64"/>
      <c r="S126" s="39"/>
      <c r="T126" s="39"/>
      <c r="U126" s="39"/>
      <c r="V126" s="39"/>
      <c r="W126" s="39"/>
      <c r="X126" s="39"/>
      <c r="Y126" s="39"/>
      <c r="Z126" s="39"/>
      <c r="AA126" s="39"/>
      <c r="AB126" s="39"/>
      <c r="AC126" s="39"/>
      <c r="AD126" s="39"/>
      <c r="AE126" s="39"/>
    </row>
    <row r="127" s="2" customFormat="1" ht="10.32"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11" customFormat="1" ht="29.28" customHeight="1">
      <c r="A128" s="201"/>
      <c r="B128" s="202"/>
      <c r="C128" s="203" t="s">
        <v>180</v>
      </c>
      <c r="D128" s="204" t="s">
        <v>60</v>
      </c>
      <c r="E128" s="204" t="s">
        <v>56</v>
      </c>
      <c r="F128" s="204" t="s">
        <v>57</v>
      </c>
      <c r="G128" s="204" t="s">
        <v>181</v>
      </c>
      <c r="H128" s="204" t="s">
        <v>182</v>
      </c>
      <c r="I128" s="204" t="s">
        <v>183</v>
      </c>
      <c r="J128" s="204" t="s">
        <v>155</v>
      </c>
      <c r="K128" s="205" t="s">
        <v>184</v>
      </c>
      <c r="L128" s="206"/>
      <c r="M128" s="101" t="s">
        <v>1</v>
      </c>
      <c r="N128" s="102" t="s">
        <v>39</v>
      </c>
      <c r="O128" s="102" t="s">
        <v>185</v>
      </c>
      <c r="P128" s="102" t="s">
        <v>186</v>
      </c>
      <c r="Q128" s="102" t="s">
        <v>187</v>
      </c>
      <c r="R128" s="102" t="s">
        <v>188</v>
      </c>
      <c r="S128" s="102" t="s">
        <v>189</v>
      </c>
      <c r="T128" s="103" t="s">
        <v>190</v>
      </c>
      <c r="U128" s="201"/>
      <c r="V128" s="201"/>
      <c r="W128" s="201"/>
      <c r="X128" s="201"/>
      <c r="Y128" s="201"/>
      <c r="Z128" s="201"/>
      <c r="AA128" s="201"/>
      <c r="AB128" s="201"/>
      <c r="AC128" s="201"/>
      <c r="AD128" s="201"/>
      <c r="AE128" s="201"/>
    </row>
    <row r="129" s="2" customFormat="1" ht="22.8" customHeight="1">
      <c r="A129" s="39"/>
      <c r="B129" s="40"/>
      <c r="C129" s="108" t="s">
        <v>191</v>
      </c>
      <c r="D129" s="41"/>
      <c r="E129" s="41"/>
      <c r="F129" s="41"/>
      <c r="G129" s="41"/>
      <c r="H129" s="41"/>
      <c r="I129" s="41"/>
      <c r="J129" s="207">
        <f>BK129</f>
        <v>0</v>
      </c>
      <c r="K129" s="41"/>
      <c r="L129" s="45"/>
      <c r="M129" s="104"/>
      <c r="N129" s="208"/>
      <c r="O129" s="105"/>
      <c r="P129" s="209">
        <f>P130</f>
        <v>0</v>
      </c>
      <c r="Q129" s="105"/>
      <c r="R129" s="209">
        <f>R130</f>
        <v>0</v>
      </c>
      <c r="S129" s="105"/>
      <c r="T129" s="210">
        <f>T130</f>
        <v>0</v>
      </c>
      <c r="U129" s="39"/>
      <c r="V129" s="39"/>
      <c r="W129" s="39"/>
      <c r="X129" s="39"/>
      <c r="Y129" s="39"/>
      <c r="Z129" s="39"/>
      <c r="AA129" s="39"/>
      <c r="AB129" s="39"/>
      <c r="AC129" s="39"/>
      <c r="AD129" s="39"/>
      <c r="AE129" s="39"/>
      <c r="AT129" s="18" t="s">
        <v>74</v>
      </c>
      <c r="AU129" s="18" t="s">
        <v>157</v>
      </c>
      <c r="BK129" s="211">
        <f>BK130</f>
        <v>0</v>
      </c>
    </row>
    <row r="130" s="12" customFormat="1" ht="25.92" customHeight="1">
      <c r="A130" s="12"/>
      <c r="B130" s="212"/>
      <c r="C130" s="213"/>
      <c r="D130" s="214" t="s">
        <v>74</v>
      </c>
      <c r="E130" s="215" t="s">
        <v>643</v>
      </c>
      <c r="F130" s="215" t="s">
        <v>1275</v>
      </c>
      <c r="G130" s="213"/>
      <c r="H130" s="213"/>
      <c r="I130" s="216"/>
      <c r="J130" s="217">
        <f>BK130</f>
        <v>0</v>
      </c>
      <c r="K130" s="213"/>
      <c r="L130" s="218"/>
      <c r="M130" s="219"/>
      <c r="N130" s="220"/>
      <c r="O130" s="220"/>
      <c r="P130" s="221">
        <f>P131+P139+P160+P209+P217+P219+P223+P226</f>
        <v>0</v>
      </c>
      <c r="Q130" s="220"/>
      <c r="R130" s="221">
        <f>R131+R139+R160+R209+R217+R219+R223+R226</f>
        <v>0</v>
      </c>
      <c r="S130" s="220"/>
      <c r="T130" s="222">
        <f>T131+T139+T160+T209+T217+T219+T223+T226</f>
        <v>0</v>
      </c>
      <c r="U130" s="12"/>
      <c r="V130" s="12"/>
      <c r="W130" s="12"/>
      <c r="X130" s="12"/>
      <c r="Y130" s="12"/>
      <c r="Z130" s="12"/>
      <c r="AA130" s="12"/>
      <c r="AB130" s="12"/>
      <c r="AC130" s="12"/>
      <c r="AD130" s="12"/>
      <c r="AE130" s="12"/>
      <c r="AR130" s="223" t="s">
        <v>84</v>
      </c>
      <c r="AT130" s="224" t="s">
        <v>74</v>
      </c>
      <c r="AU130" s="224" t="s">
        <v>75</v>
      </c>
      <c r="AY130" s="223" t="s">
        <v>194</v>
      </c>
      <c r="BK130" s="225">
        <f>BK131+BK139+BK160+BK209+BK217+BK219+BK223+BK226</f>
        <v>0</v>
      </c>
    </row>
    <row r="131" s="12" customFormat="1" ht="22.8" customHeight="1">
      <c r="A131" s="12"/>
      <c r="B131" s="212"/>
      <c r="C131" s="213"/>
      <c r="D131" s="214" t="s">
        <v>74</v>
      </c>
      <c r="E131" s="226" t="s">
        <v>711</v>
      </c>
      <c r="F131" s="226" t="s">
        <v>1276</v>
      </c>
      <c r="G131" s="213"/>
      <c r="H131" s="213"/>
      <c r="I131" s="216"/>
      <c r="J131" s="227">
        <f>BK131</f>
        <v>0</v>
      </c>
      <c r="K131" s="213"/>
      <c r="L131" s="218"/>
      <c r="M131" s="219"/>
      <c r="N131" s="220"/>
      <c r="O131" s="220"/>
      <c r="P131" s="221">
        <f>SUM(P132:P138)</f>
        <v>0</v>
      </c>
      <c r="Q131" s="220"/>
      <c r="R131" s="221">
        <f>SUM(R132:R138)</f>
        <v>0</v>
      </c>
      <c r="S131" s="220"/>
      <c r="T131" s="222">
        <f>SUM(T132:T138)</f>
        <v>0</v>
      </c>
      <c r="U131" s="12"/>
      <c r="V131" s="12"/>
      <c r="W131" s="12"/>
      <c r="X131" s="12"/>
      <c r="Y131" s="12"/>
      <c r="Z131" s="12"/>
      <c r="AA131" s="12"/>
      <c r="AB131" s="12"/>
      <c r="AC131" s="12"/>
      <c r="AD131" s="12"/>
      <c r="AE131" s="12"/>
      <c r="AR131" s="223" t="s">
        <v>84</v>
      </c>
      <c r="AT131" s="224" t="s">
        <v>74</v>
      </c>
      <c r="AU131" s="224" t="s">
        <v>82</v>
      </c>
      <c r="AY131" s="223" t="s">
        <v>194</v>
      </c>
      <c r="BK131" s="225">
        <f>SUM(BK132:BK138)</f>
        <v>0</v>
      </c>
    </row>
    <row r="132" s="2" customFormat="1" ht="44.25" customHeight="1">
      <c r="A132" s="39"/>
      <c r="B132" s="40"/>
      <c r="C132" s="228" t="s">
        <v>82</v>
      </c>
      <c r="D132" s="228" t="s">
        <v>196</v>
      </c>
      <c r="E132" s="229" t="s">
        <v>1277</v>
      </c>
      <c r="F132" s="230" t="s">
        <v>1278</v>
      </c>
      <c r="G132" s="231" t="s">
        <v>301</v>
      </c>
      <c r="H132" s="232">
        <v>32</v>
      </c>
      <c r="I132" s="233"/>
      <c r="J132" s="234">
        <f>ROUND(I132*H132,2)</f>
        <v>0</v>
      </c>
      <c r="K132" s="230" t="s">
        <v>1</v>
      </c>
      <c r="L132" s="45"/>
      <c r="M132" s="235" t="s">
        <v>1</v>
      </c>
      <c r="N132" s="236" t="s">
        <v>40</v>
      </c>
      <c r="O132" s="92"/>
      <c r="P132" s="237">
        <f>O132*H132</f>
        <v>0</v>
      </c>
      <c r="Q132" s="237">
        <v>0</v>
      </c>
      <c r="R132" s="237">
        <f>Q132*H132</f>
        <v>0</v>
      </c>
      <c r="S132" s="237">
        <v>0</v>
      </c>
      <c r="T132" s="238">
        <f>S132*H132</f>
        <v>0</v>
      </c>
      <c r="U132" s="39"/>
      <c r="V132" s="39"/>
      <c r="W132" s="39"/>
      <c r="X132" s="39"/>
      <c r="Y132" s="39"/>
      <c r="Z132" s="39"/>
      <c r="AA132" s="39"/>
      <c r="AB132" s="39"/>
      <c r="AC132" s="39"/>
      <c r="AD132" s="39"/>
      <c r="AE132" s="39"/>
      <c r="AR132" s="239" t="s">
        <v>282</v>
      </c>
      <c r="AT132" s="239" t="s">
        <v>196</v>
      </c>
      <c r="AU132" s="239" t="s">
        <v>84</v>
      </c>
      <c r="AY132" s="18" t="s">
        <v>194</v>
      </c>
      <c r="BE132" s="240">
        <f>IF(N132="základní",J132,0)</f>
        <v>0</v>
      </c>
      <c r="BF132" s="240">
        <f>IF(N132="snížená",J132,0)</f>
        <v>0</v>
      </c>
      <c r="BG132" s="240">
        <f>IF(N132="zákl. přenesená",J132,0)</f>
        <v>0</v>
      </c>
      <c r="BH132" s="240">
        <f>IF(N132="sníž. přenesená",J132,0)</f>
        <v>0</v>
      </c>
      <c r="BI132" s="240">
        <f>IF(N132="nulová",J132,0)</f>
        <v>0</v>
      </c>
      <c r="BJ132" s="18" t="s">
        <v>82</v>
      </c>
      <c r="BK132" s="240">
        <f>ROUND(I132*H132,2)</f>
        <v>0</v>
      </c>
      <c r="BL132" s="18" t="s">
        <v>282</v>
      </c>
      <c r="BM132" s="239" t="s">
        <v>84</v>
      </c>
    </row>
    <row r="133" s="2" customFormat="1" ht="44.25" customHeight="1">
      <c r="A133" s="39"/>
      <c r="B133" s="40"/>
      <c r="C133" s="228" t="s">
        <v>212</v>
      </c>
      <c r="D133" s="228" t="s">
        <v>196</v>
      </c>
      <c r="E133" s="229" t="s">
        <v>1279</v>
      </c>
      <c r="F133" s="230" t="s">
        <v>1280</v>
      </c>
      <c r="G133" s="231" t="s">
        <v>301</v>
      </c>
      <c r="H133" s="232">
        <v>52</v>
      </c>
      <c r="I133" s="233"/>
      <c r="J133" s="234">
        <f>ROUND(I133*H133,2)</f>
        <v>0</v>
      </c>
      <c r="K133" s="230" t="s">
        <v>1</v>
      </c>
      <c r="L133" s="45"/>
      <c r="M133" s="235" t="s">
        <v>1</v>
      </c>
      <c r="N133" s="236" t="s">
        <v>40</v>
      </c>
      <c r="O133" s="92"/>
      <c r="P133" s="237">
        <f>O133*H133</f>
        <v>0</v>
      </c>
      <c r="Q133" s="237">
        <v>0</v>
      </c>
      <c r="R133" s="237">
        <f>Q133*H133</f>
        <v>0</v>
      </c>
      <c r="S133" s="237">
        <v>0</v>
      </c>
      <c r="T133" s="238">
        <f>S133*H133</f>
        <v>0</v>
      </c>
      <c r="U133" s="39"/>
      <c r="V133" s="39"/>
      <c r="W133" s="39"/>
      <c r="X133" s="39"/>
      <c r="Y133" s="39"/>
      <c r="Z133" s="39"/>
      <c r="AA133" s="39"/>
      <c r="AB133" s="39"/>
      <c r="AC133" s="39"/>
      <c r="AD133" s="39"/>
      <c r="AE133" s="39"/>
      <c r="AR133" s="239" t="s">
        <v>282</v>
      </c>
      <c r="AT133" s="239" t="s">
        <v>196</v>
      </c>
      <c r="AU133" s="239" t="s">
        <v>84</v>
      </c>
      <c r="AY133" s="18" t="s">
        <v>194</v>
      </c>
      <c r="BE133" s="240">
        <f>IF(N133="základní",J133,0)</f>
        <v>0</v>
      </c>
      <c r="BF133" s="240">
        <f>IF(N133="snížená",J133,0)</f>
        <v>0</v>
      </c>
      <c r="BG133" s="240">
        <f>IF(N133="zákl. přenesená",J133,0)</f>
        <v>0</v>
      </c>
      <c r="BH133" s="240">
        <f>IF(N133="sníž. přenesená",J133,0)</f>
        <v>0</v>
      </c>
      <c r="BI133" s="240">
        <f>IF(N133="nulová",J133,0)</f>
        <v>0</v>
      </c>
      <c r="BJ133" s="18" t="s">
        <v>82</v>
      </c>
      <c r="BK133" s="240">
        <f>ROUND(I133*H133,2)</f>
        <v>0</v>
      </c>
      <c r="BL133" s="18" t="s">
        <v>282</v>
      </c>
      <c r="BM133" s="239" t="s">
        <v>201</v>
      </c>
    </row>
    <row r="134" s="2" customFormat="1" ht="44.25" customHeight="1">
      <c r="A134" s="39"/>
      <c r="B134" s="40"/>
      <c r="C134" s="228" t="s">
        <v>201</v>
      </c>
      <c r="D134" s="228" t="s">
        <v>196</v>
      </c>
      <c r="E134" s="229" t="s">
        <v>1281</v>
      </c>
      <c r="F134" s="230" t="s">
        <v>1282</v>
      </c>
      <c r="G134" s="231" t="s">
        <v>301</v>
      </c>
      <c r="H134" s="232">
        <v>4</v>
      </c>
      <c r="I134" s="233"/>
      <c r="J134" s="234">
        <f>ROUND(I134*H134,2)</f>
        <v>0</v>
      </c>
      <c r="K134" s="230" t="s">
        <v>1</v>
      </c>
      <c r="L134" s="45"/>
      <c r="M134" s="235" t="s">
        <v>1</v>
      </c>
      <c r="N134" s="236" t="s">
        <v>40</v>
      </c>
      <c r="O134" s="92"/>
      <c r="P134" s="237">
        <f>O134*H134</f>
        <v>0</v>
      </c>
      <c r="Q134" s="237">
        <v>0</v>
      </c>
      <c r="R134" s="237">
        <f>Q134*H134</f>
        <v>0</v>
      </c>
      <c r="S134" s="237">
        <v>0</v>
      </c>
      <c r="T134" s="238">
        <f>S134*H134</f>
        <v>0</v>
      </c>
      <c r="U134" s="39"/>
      <c r="V134" s="39"/>
      <c r="W134" s="39"/>
      <c r="X134" s="39"/>
      <c r="Y134" s="39"/>
      <c r="Z134" s="39"/>
      <c r="AA134" s="39"/>
      <c r="AB134" s="39"/>
      <c r="AC134" s="39"/>
      <c r="AD134" s="39"/>
      <c r="AE134" s="39"/>
      <c r="AR134" s="239" t="s">
        <v>282</v>
      </c>
      <c r="AT134" s="239" t="s">
        <v>196</v>
      </c>
      <c r="AU134" s="239" t="s">
        <v>84</v>
      </c>
      <c r="AY134" s="18" t="s">
        <v>194</v>
      </c>
      <c r="BE134" s="240">
        <f>IF(N134="základní",J134,0)</f>
        <v>0</v>
      </c>
      <c r="BF134" s="240">
        <f>IF(N134="snížená",J134,0)</f>
        <v>0</v>
      </c>
      <c r="BG134" s="240">
        <f>IF(N134="zákl. přenesená",J134,0)</f>
        <v>0</v>
      </c>
      <c r="BH134" s="240">
        <f>IF(N134="sníž. přenesená",J134,0)</f>
        <v>0</v>
      </c>
      <c r="BI134" s="240">
        <f>IF(N134="nulová",J134,0)</f>
        <v>0</v>
      </c>
      <c r="BJ134" s="18" t="s">
        <v>82</v>
      </c>
      <c r="BK134" s="240">
        <f>ROUND(I134*H134,2)</f>
        <v>0</v>
      </c>
      <c r="BL134" s="18" t="s">
        <v>282</v>
      </c>
      <c r="BM134" s="239" t="s">
        <v>229</v>
      </c>
    </row>
    <row r="135" s="2" customFormat="1" ht="44.25" customHeight="1">
      <c r="A135" s="39"/>
      <c r="B135" s="40"/>
      <c r="C135" s="228" t="s">
        <v>84</v>
      </c>
      <c r="D135" s="228" t="s">
        <v>196</v>
      </c>
      <c r="E135" s="229" t="s">
        <v>1283</v>
      </c>
      <c r="F135" s="230" t="s">
        <v>1284</v>
      </c>
      <c r="G135" s="231" t="s">
        <v>301</v>
      </c>
      <c r="H135" s="232">
        <v>32</v>
      </c>
      <c r="I135" s="233"/>
      <c r="J135" s="234">
        <f>ROUND(I135*H135,2)</f>
        <v>0</v>
      </c>
      <c r="K135" s="230" t="s">
        <v>1</v>
      </c>
      <c r="L135" s="45"/>
      <c r="M135" s="235" t="s">
        <v>1</v>
      </c>
      <c r="N135" s="236" t="s">
        <v>40</v>
      </c>
      <c r="O135" s="92"/>
      <c r="P135" s="237">
        <f>O135*H135</f>
        <v>0</v>
      </c>
      <c r="Q135" s="237">
        <v>0</v>
      </c>
      <c r="R135" s="237">
        <f>Q135*H135</f>
        <v>0</v>
      </c>
      <c r="S135" s="237">
        <v>0</v>
      </c>
      <c r="T135" s="238">
        <f>S135*H135</f>
        <v>0</v>
      </c>
      <c r="U135" s="39"/>
      <c r="V135" s="39"/>
      <c r="W135" s="39"/>
      <c r="X135" s="39"/>
      <c r="Y135" s="39"/>
      <c r="Z135" s="39"/>
      <c r="AA135" s="39"/>
      <c r="AB135" s="39"/>
      <c r="AC135" s="39"/>
      <c r="AD135" s="39"/>
      <c r="AE135" s="39"/>
      <c r="AR135" s="239" t="s">
        <v>282</v>
      </c>
      <c r="AT135" s="239" t="s">
        <v>196</v>
      </c>
      <c r="AU135" s="239" t="s">
        <v>84</v>
      </c>
      <c r="AY135" s="18" t="s">
        <v>194</v>
      </c>
      <c r="BE135" s="240">
        <f>IF(N135="základní",J135,0)</f>
        <v>0</v>
      </c>
      <c r="BF135" s="240">
        <f>IF(N135="snížená",J135,0)</f>
        <v>0</v>
      </c>
      <c r="BG135" s="240">
        <f>IF(N135="zákl. přenesená",J135,0)</f>
        <v>0</v>
      </c>
      <c r="BH135" s="240">
        <f>IF(N135="sníž. přenesená",J135,0)</f>
        <v>0</v>
      </c>
      <c r="BI135" s="240">
        <f>IF(N135="nulová",J135,0)</f>
        <v>0</v>
      </c>
      <c r="BJ135" s="18" t="s">
        <v>82</v>
      </c>
      <c r="BK135" s="240">
        <f>ROUND(I135*H135,2)</f>
        <v>0</v>
      </c>
      <c r="BL135" s="18" t="s">
        <v>282</v>
      </c>
      <c r="BM135" s="239" t="s">
        <v>239</v>
      </c>
    </row>
    <row r="136" s="2" customFormat="1" ht="44.25" customHeight="1">
      <c r="A136" s="39"/>
      <c r="B136" s="40"/>
      <c r="C136" s="228" t="s">
        <v>225</v>
      </c>
      <c r="D136" s="228" t="s">
        <v>196</v>
      </c>
      <c r="E136" s="229" t="s">
        <v>1285</v>
      </c>
      <c r="F136" s="230" t="s">
        <v>1286</v>
      </c>
      <c r="G136" s="231" t="s">
        <v>301</v>
      </c>
      <c r="H136" s="232">
        <v>34</v>
      </c>
      <c r="I136" s="233"/>
      <c r="J136" s="234">
        <f>ROUND(I136*H136,2)</f>
        <v>0</v>
      </c>
      <c r="K136" s="230" t="s">
        <v>1</v>
      </c>
      <c r="L136" s="45"/>
      <c r="M136" s="235" t="s">
        <v>1</v>
      </c>
      <c r="N136" s="236" t="s">
        <v>40</v>
      </c>
      <c r="O136" s="92"/>
      <c r="P136" s="237">
        <f>O136*H136</f>
        <v>0</v>
      </c>
      <c r="Q136" s="237">
        <v>0</v>
      </c>
      <c r="R136" s="237">
        <f>Q136*H136</f>
        <v>0</v>
      </c>
      <c r="S136" s="237">
        <v>0</v>
      </c>
      <c r="T136" s="238">
        <f>S136*H136</f>
        <v>0</v>
      </c>
      <c r="U136" s="39"/>
      <c r="V136" s="39"/>
      <c r="W136" s="39"/>
      <c r="X136" s="39"/>
      <c r="Y136" s="39"/>
      <c r="Z136" s="39"/>
      <c r="AA136" s="39"/>
      <c r="AB136" s="39"/>
      <c r="AC136" s="39"/>
      <c r="AD136" s="39"/>
      <c r="AE136" s="39"/>
      <c r="AR136" s="239" t="s">
        <v>282</v>
      </c>
      <c r="AT136" s="239" t="s">
        <v>196</v>
      </c>
      <c r="AU136" s="239" t="s">
        <v>84</v>
      </c>
      <c r="AY136" s="18" t="s">
        <v>194</v>
      </c>
      <c r="BE136" s="240">
        <f>IF(N136="základní",J136,0)</f>
        <v>0</v>
      </c>
      <c r="BF136" s="240">
        <f>IF(N136="snížená",J136,0)</f>
        <v>0</v>
      </c>
      <c r="BG136" s="240">
        <f>IF(N136="zákl. přenesená",J136,0)</f>
        <v>0</v>
      </c>
      <c r="BH136" s="240">
        <f>IF(N136="sníž. přenesená",J136,0)</f>
        <v>0</v>
      </c>
      <c r="BI136" s="240">
        <f>IF(N136="nulová",J136,0)</f>
        <v>0</v>
      </c>
      <c r="BJ136" s="18" t="s">
        <v>82</v>
      </c>
      <c r="BK136" s="240">
        <f>ROUND(I136*H136,2)</f>
        <v>0</v>
      </c>
      <c r="BL136" s="18" t="s">
        <v>282</v>
      </c>
      <c r="BM136" s="239" t="s">
        <v>249</v>
      </c>
    </row>
    <row r="137" s="2" customFormat="1" ht="24.15" customHeight="1">
      <c r="A137" s="39"/>
      <c r="B137" s="40"/>
      <c r="C137" s="228" t="s">
        <v>229</v>
      </c>
      <c r="D137" s="228" t="s">
        <v>196</v>
      </c>
      <c r="E137" s="229" t="s">
        <v>1287</v>
      </c>
      <c r="F137" s="230" t="s">
        <v>1288</v>
      </c>
      <c r="G137" s="231" t="s">
        <v>301</v>
      </c>
      <c r="H137" s="232">
        <v>154</v>
      </c>
      <c r="I137" s="233"/>
      <c r="J137" s="234">
        <f>ROUND(I137*H137,2)</f>
        <v>0</v>
      </c>
      <c r="K137" s="230" t="s">
        <v>1</v>
      </c>
      <c r="L137" s="45"/>
      <c r="M137" s="235" t="s">
        <v>1</v>
      </c>
      <c r="N137" s="236" t="s">
        <v>40</v>
      </c>
      <c r="O137" s="92"/>
      <c r="P137" s="237">
        <f>O137*H137</f>
        <v>0</v>
      </c>
      <c r="Q137" s="237">
        <v>0</v>
      </c>
      <c r="R137" s="237">
        <f>Q137*H137</f>
        <v>0</v>
      </c>
      <c r="S137" s="237">
        <v>0</v>
      </c>
      <c r="T137" s="238">
        <f>S137*H137</f>
        <v>0</v>
      </c>
      <c r="U137" s="39"/>
      <c r="V137" s="39"/>
      <c r="W137" s="39"/>
      <c r="X137" s="39"/>
      <c r="Y137" s="39"/>
      <c r="Z137" s="39"/>
      <c r="AA137" s="39"/>
      <c r="AB137" s="39"/>
      <c r="AC137" s="39"/>
      <c r="AD137" s="39"/>
      <c r="AE137" s="39"/>
      <c r="AR137" s="239" t="s">
        <v>282</v>
      </c>
      <c r="AT137" s="239" t="s">
        <v>196</v>
      </c>
      <c r="AU137" s="239" t="s">
        <v>84</v>
      </c>
      <c r="AY137" s="18" t="s">
        <v>194</v>
      </c>
      <c r="BE137" s="240">
        <f>IF(N137="základní",J137,0)</f>
        <v>0</v>
      </c>
      <c r="BF137" s="240">
        <f>IF(N137="snížená",J137,0)</f>
        <v>0</v>
      </c>
      <c r="BG137" s="240">
        <f>IF(N137="zákl. přenesená",J137,0)</f>
        <v>0</v>
      </c>
      <c r="BH137" s="240">
        <f>IF(N137="sníž. přenesená",J137,0)</f>
        <v>0</v>
      </c>
      <c r="BI137" s="240">
        <f>IF(N137="nulová",J137,0)</f>
        <v>0</v>
      </c>
      <c r="BJ137" s="18" t="s">
        <v>82</v>
      </c>
      <c r="BK137" s="240">
        <f>ROUND(I137*H137,2)</f>
        <v>0</v>
      </c>
      <c r="BL137" s="18" t="s">
        <v>282</v>
      </c>
      <c r="BM137" s="239" t="s">
        <v>263</v>
      </c>
    </row>
    <row r="138" s="2" customFormat="1" ht="24.15" customHeight="1">
      <c r="A138" s="39"/>
      <c r="B138" s="40"/>
      <c r="C138" s="228" t="s">
        <v>235</v>
      </c>
      <c r="D138" s="228" t="s">
        <v>196</v>
      </c>
      <c r="E138" s="229" t="s">
        <v>1289</v>
      </c>
      <c r="F138" s="230" t="s">
        <v>1290</v>
      </c>
      <c r="G138" s="231" t="s">
        <v>301</v>
      </c>
      <c r="H138" s="232">
        <v>10</v>
      </c>
      <c r="I138" s="233"/>
      <c r="J138" s="234">
        <f>ROUND(I138*H138,2)</f>
        <v>0</v>
      </c>
      <c r="K138" s="230" t="s">
        <v>1</v>
      </c>
      <c r="L138" s="45"/>
      <c r="M138" s="235" t="s">
        <v>1</v>
      </c>
      <c r="N138" s="236" t="s">
        <v>40</v>
      </c>
      <c r="O138" s="92"/>
      <c r="P138" s="237">
        <f>O138*H138</f>
        <v>0</v>
      </c>
      <c r="Q138" s="237">
        <v>0</v>
      </c>
      <c r="R138" s="237">
        <f>Q138*H138</f>
        <v>0</v>
      </c>
      <c r="S138" s="237">
        <v>0</v>
      </c>
      <c r="T138" s="238">
        <f>S138*H138</f>
        <v>0</v>
      </c>
      <c r="U138" s="39"/>
      <c r="V138" s="39"/>
      <c r="W138" s="39"/>
      <c r="X138" s="39"/>
      <c r="Y138" s="39"/>
      <c r="Z138" s="39"/>
      <c r="AA138" s="39"/>
      <c r="AB138" s="39"/>
      <c r="AC138" s="39"/>
      <c r="AD138" s="39"/>
      <c r="AE138" s="39"/>
      <c r="AR138" s="239" t="s">
        <v>282</v>
      </c>
      <c r="AT138" s="239" t="s">
        <v>196</v>
      </c>
      <c r="AU138" s="239" t="s">
        <v>84</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282</v>
      </c>
      <c r="BM138" s="239" t="s">
        <v>273</v>
      </c>
    </row>
    <row r="139" s="12" customFormat="1" ht="22.8" customHeight="1">
      <c r="A139" s="12"/>
      <c r="B139" s="212"/>
      <c r="C139" s="213"/>
      <c r="D139" s="214" t="s">
        <v>74</v>
      </c>
      <c r="E139" s="226" t="s">
        <v>767</v>
      </c>
      <c r="F139" s="226" t="s">
        <v>1291</v>
      </c>
      <c r="G139" s="213"/>
      <c r="H139" s="213"/>
      <c r="I139" s="216"/>
      <c r="J139" s="227">
        <f>BK139</f>
        <v>0</v>
      </c>
      <c r="K139" s="213"/>
      <c r="L139" s="218"/>
      <c r="M139" s="219"/>
      <c r="N139" s="220"/>
      <c r="O139" s="220"/>
      <c r="P139" s="221">
        <f>SUM(P140:P159)</f>
        <v>0</v>
      </c>
      <c r="Q139" s="220"/>
      <c r="R139" s="221">
        <f>SUM(R140:R159)</f>
        <v>0</v>
      </c>
      <c r="S139" s="220"/>
      <c r="T139" s="222">
        <f>SUM(T140:T159)</f>
        <v>0</v>
      </c>
      <c r="U139" s="12"/>
      <c r="V139" s="12"/>
      <c r="W139" s="12"/>
      <c r="X139" s="12"/>
      <c r="Y139" s="12"/>
      <c r="Z139" s="12"/>
      <c r="AA139" s="12"/>
      <c r="AB139" s="12"/>
      <c r="AC139" s="12"/>
      <c r="AD139" s="12"/>
      <c r="AE139" s="12"/>
      <c r="AR139" s="223" t="s">
        <v>84</v>
      </c>
      <c r="AT139" s="224" t="s">
        <v>74</v>
      </c>
      <c r="AU139" s="224" t="s">
        <v>82</v>
      </c>
      <c r="AY139" s="223" t="s">
        <v>194</v>
      </c>
      <c r="BK139" s="225">
        <f>SUM(BK140:BK159)</f>
        <v>0</v>
      </c>
    </row>
    <row r="140" s="2" customFormat="1" ht="16.5" customHeight="1">
      <c r="A140" s="39"/>
      <c r="B140" s="40"/>
      <c r="C140" s="228" t="s">
        <v>239</v>
      </c>
      <c r="D140" s="228" t="s">
        <v>196</v>
      </c>
      <c r="E140" s="229" t="s">
        <v>1292</v>
      </c>
      <c r="F140" s="230" t="s">
        <v>1293</v>
      </c>
      <c r="G140" s="231" t="s">
        <v>259</v>
      </c>
      <c r="H140" s="232">
        <v>2</v>
      </c>
      <c r="I140" s="233"/>
      <c r="J140" s="234">
        <f>ROUND(I140*H140,2)</f>
        <v>0</v>
      </c>
      <c r="K140" s="230" t="s">
        <v>1</v>
      </c>
      <c r="L140" s="45"/>
      <c r="M140" s="235" t="s">
        <v>1</v>
      </c>
      <c r="N140" s="236" t="s">
        <v>40</v>
      </c>
      <c r="O140" s="92"/>
      <c r="P140" s="237">
        <f>O140*H140</f>
        <v>0</v>
      </c>
      <c r="Q140" s="237">
        <v>0</v>
      </c>
      <c r="R140" s="237">
        <f>Q140*H140</f>
        <v>0</v>
      </c>
      <c r="S140" s="237">
        <v>0</v>
      </c>
      <c r="T140" s="238">
        <f>S140*H140</f>
        <v>0</v>
      </c>
      <c r="U140" s="39"/>
      <c r="V140" s="39"/>
      <c r="W140" s="39"/>
      <c r="X140" s="39"/>
      <c r="Y140" s="39"/>
      <c r="Z140" s="39"/>
      <c r="AA140" s="39"/>
      <c r="AB140" s="39"/>
      <c r="AC140" s="39"/>
      <c r="AD140" s="39"/>
      <c r="AE140" s="39"/>
      <c r="AR140" s="239" t="s">
        <v>282</v>
      </c>
      <c r="AT140" s="239" t="s">
        <v>196</v>
      </c>
      <c r="AU140" s="239" t="s">
        <v>84</v>
      </c>
      <c r="AY140" s="18" t="s">
        <v>194</v>
      </c>
      <c r="BE140" s="240">
        <f>IF(N140="základní",J140,0)</f>
        <v>0</v>
      </c>
      <c r="BF140" s="240">
        <f>IF(N140="snížená",J140,0)</f>
        <v>0</v>
      </c>
      <c r="BG140" s="240">
        <f>IF(N140="zákl. přenesená",J140,0)</f>
        <v>0</v>
      </c>
      <c r="BH140" s="240">
        <f>IF(N140="sníž. přenesená",J140,0)</f>
        <v>0</v>
      </c>
      <c r="BI140" s="240">
        <f>IF(N140="nulová",J140,0)</f>
        <v>0</v>
      </c>
      <c r="BJ140" s="18" t="s">
        <v>82</v>
      </c>
      <c r="BK140" s="240">
        <f>ROUND(I140*H140,2)</f>
        <v>0</v>
      </c>
      <c r="BL140" s="18" t="s">
        <v>282</v>
      </c>
      <c r="BM140" s="239" t="s">
        <v>282</v>
      </c>
    </row>
    <row r="141" s="2" customFormat="1" ht="16.5" customHeight="1">
      <c r="A141" s="39"/>
      <c r="B141" s="40"/>
      <c r="C141" s="228" t="s">
        <v>243</v>
      </c>
      <c r="D141" s="228" t="s">
        <v>196</v>
      </c>
      <c r="E141" s="229" t="s">
        <v>1294</v>
      </c>
      <c r="F141" s="230" t="s">
        <v>1295</v>
      </c>
      <c r="G141" s="231" t="s">
        <v>259</v>
      </c>
      <c r="H141" s="232">
        <v>1</v>
      </c>
      <c r="I141" s="233"/>
      <c r="J141" s="234">
        <f>ROUND(I141*H141,2)</f>
        <v>0</v>
      </c>
      <c r="K141" s="230" t="s">
        <v>1</v>
      </c>
      <c r="L141" s="45"/>
      <c r="M141" s="235" t="s">
        <v>1</v>
      </c>
      <c r="N141" s="236" t="s">
        <v>40</v>
      </c>
      <c r="O141" s="92"/>
      <c r="P141" s="237">
        <f>O141*H141</f>
        <v>0</v>
      </c>
      <c r="Q141" s="237">
        <v>0</v>
      </c>
      <c r="R141" s="237">
        <f>Q141*H141</f>
        <v>0</v>
      </c>
      <c r="S141" s="237">
        <v>0</v>
      </c>
      <c r="T141" s="238">
        <f>S141*H141</f>
        <v>0</v>
      </c>
      <c r="U141" s="39"/>
      <c r="V141" s="39"/>
      <c r="W141" s="39"/>
      <c r="X141" s="39"/>
      <c r="Y141" s="39"/>
      <c r="Z141" s="39"/>
      <c r="AA141" s="39"/>
      <c r="AB141" s="39"/>
      <c r="AC141" s="39"/>
      <c r="AD141" s="39"/>
      <c r="AE141" s="39"/>
      <c r="AR141" s="239" t="s">
        <v>282</v>
      </c>
      <c r="AT141" s="239" t="s">
        <v>196</v>
      </c>
      <c r="AU141" s="239" t="s">
        <v>84</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282</v>
      </c>
      <c r="BM141" s="239" t="s">
        <v>292</v>
      </c>
    </row>
    <row r="142" s="2" customFormat="1" ht="16.5" customHeight="1">
      <c r="A142" s="39"/>
      <c r="B142" s="40"/>
      <c r="C142" s="228" t="s">
        <v>249</v>
      </c>
      <c r="D142" s="228" t="s">
        <v>196</v>
      </c>
      <c r="E142" s="229" t="s">
        <v>1296</v>
      </c>
      <c r="F142" s="230" t="s">
        <v>1297</v>
      </c>
      <c r="G142" s="231" t="s">
        <v>259</v>
      </c>
      <c r="H142" s="232">
        <v>1</v>
      </c>
      <c r="I142" s="233"/>
      <c r="J142" s="234">
        <f>ROUND(I142*H142,2)</f>
        <v>0</v>
      </c>
      <c r="K142" s="230" t="s">
        <v>1</v>
      </c>
      <c r="L142" s="45"/>
      <c r="M142" s="235" t="s">
        <v>1</v>
      </c>
      <c r="N142" s="236" t="s">
        <v>40</v>
      </c>
      <c r="O142" s="92"/>
      <c r="P142" s="237">
        <f>O142*H142</f>
        <v>0</v>
      </c>
      <c r="Q142" s="237">
        <v>0</v>
      </c>
      <c r="R142" s="237">
        <f>Q142*H142</f>
        <v>0</v>
      </c>
      <c r="S142" s="237">
        <v>0</v>
      </c>
      <c r="T142" s="238">
        <f>S142*H142</f>
        <v>0</v>
      </c>
      <c r="U142" s="39"/>
      <c r="V142" s="39"/>
      <c r="W142" s="39"/>
      <c r="X142" s="39"/>
      <c r="Y142" s="39"/>
      <c r="Z142" s="39"/>
      <c r="AA142" s="39"/>
      <c r="AB142" s="39"/>
      <c r="AC142" s="39"/>
      <c r="AD142" s="39"/>
      <c r="AE142" s="39"/>
      <c r="AR142" s="239" t="s">
        <v>282</v>
      </c>
      <c r="AT142" s="239" t="s">
        <v>196</v>
      </c>
      <c r="AU142" s="239" t="s">
        <v>84</v>
      </c>
      <c r="AY142" s="18" t="s">
        <v>194</v>
      </c>
      <c r="BE142" s="240">
        <f>IF(N142="základní",J142,0)</f>
        <v>0</v>
      </c>
      <c r="BF142" s="240">
        <f>IF(N142="snížená",J142,0)</f>
        <v>0</v>
      </c>
      <c r="BG142" s="240">
        <f>IF(N142="zákl. přenesená",J142,0)</f>
        <v>0</v>
      </c>
      <c r="BH142" s="240">
        <f>IF(N142="sníž. přenesená",J142,0)</f>
        <v>0</v>
      </c>
      <c r="BI142" s="240">
        <f>IF(N142="nulová",J142,0)</f>
        <v>0</v>
      </c>
      <c r="BJ142" s="18" t="s">
        <v>82</v>
      </c>
      <c r="BK142" s="240">
        <f>ROUND(I142*H142,2)</f>
        <v>0</v>
      </c>
      <c r="BL142" s="18" t="s">
        <v>282</v>
      </c>
      <c r="BM142" s="239" t="s">
        <v>304</v>
      </c>
    </row>
    <row r="143" s="2" customFormat="1" ht="16.5" customHeight="1">
      <c r="A143" s="39"/>
      <c r="B143" s="40"/>
      <c r="C143" s="228" t="s">
        <v>256</v>
      </c>
      <c r="D143" s="228" t="s">
        <v>196</v>
      </c>
      <c r="E143" s="229" t="s">
        <v>1298</v>
      </c>
      <c r="F143" s="230" t="s">
        <v>1299</v>
      </c>
      <c r="G143" s="231" t="s">
        <v>259</v>
      </c>
      <c r="H143" s="232">
        <v>1</v>
      </c>
      <c r="I143" s="233"/>
      <c r="J143" s="234">
        <f>ROUND(I143*H143,2)</f>
        <v>0</v>
      </c>
      <c r="K143" s="230" t="s">
        <v>1</v>
      </c>
      <c r="L143" s="45"/>
      <c r="M143" s="235" t="s">
        <v>1</v>
      </c>
      <c r="N143" s="236" t="s">
        <v>40</v>
      </c>
      <c r="O143" s="92"/>
      <c r="P143" s="237">
        <f>O143*H143</f>
        <v>0</v>
      </c>
      <c r="Q143" s="237">
        <v>0</v>
      </c>
      <c r="R143" s="237">
        <f>Q143*H143</f>
        <v>0</v>
      </c>
      <c r="S143" s="237">
        <v>0</v>
      </c>
      <c r="T143" s="238">
        <f>S143*H143</f>
        <v>0</v>
      </c>
      <c r="U143" s="39"/>
      <c r="V143" s="39"/>
      <c r="W143" s="39"/>
      <c r="X143" s="39"/>
      <c r="Y143" s="39"/>
      <c r="Z143" s="39"/>
      <c r="AA143" s="39"/>
      <c r="AB143" s="39"/>
      <c r="AC143" s="39"/>
      <c r="AD143" s="39"/>
      <c r="AE143" s="39"/>
      <c r="AR143" s="239" t="s">
        <v>282</v>
      </c>
      <c r="AT143" s="239" t="s">
        <v>196</v>
      </c>
      <c r="AU143" s="239" t="s">
        <v>84</v>
      </c>
      <c r="AY143" s="18" t="s">
        <v>194</v>
      </c>
      <c r="BE143" s="240">
        <f>IF(N143="základní",J143,0)</f>
        <v>0</v>
      </c>
      <c r="BF143" s="240">
        <f>IF(N143="snížená",J143,0)</f>
        <v>0</v>
      </c>
      <c r="BG143" s="240">
        <f>IF(N143="zákl. přenesená",J143,0)</f>
        <v>0</v>
      </c>
      <c r="BH143" s="240">
        <f>IF(N143="sníž. přenesená",J143,0)</f>
        <v>0</v>
      </c>
      <c r="BI143" s="240">
        <f>IF(N143="nulová",J143,0)</f>
        <v>0</v>
      </c>
      <c r="BJ143" s="18" t="s">
        <v>82</v>
      </c>
      <c r="BK143" s="240">
        <f>ROUND(I143*H143,2)</f>
        <v>0</v>
      </c>
      <c r="BL143" s="18" t="s">
        <v>282</v>
      </c>
      <c r="BM143" s="239" t="s">
        <v>318</v>
      </c>
    </row>
    <row r="144" s="2" customFormat="1" ht="21.75" customHeight="1">
      <c r="A144" s="39"/>
      <c r="B144" s="40"/>
      <c r="C144" s="228" t="s">
        <v>263</v>
      </c>
      <c r="D144" s="228" t="s">
        <v>196</v>
      </c>
      <c r="E144" s="229" t="s">
        <v>1300</v>
      </c>
      <c r="F144" s="230" t="s">
        <v>1301</v>
      </c>
      <c r="G144" s="231" t="s">
        <v>301</v>
      </c>
      <c r="H144" s="232">
        <v>63</v>
      </c>
      <c r="I144" s="233"/>
      <c r="J144" s="234">
        <f>ROUND(I144*H144,2)</f>
        <v>0</v>
      </c>
      <c r="K144" s="230" t="s">
        <v>1</v>
      </c>
      <c r="L144" s="45"/>
      <c r="M144" s="235" t="s">
        <v>1</v>
      </c>
      <c r="N144" s="236" t="s">
        <v>40</v>
      </c>
      <c r="O144" s="92"/>
      <c r="P144" s="237">
        <f>O144*H144</f>
        <v>0</v>
      </c>
      <c r="Q144" s="237">
        <v>0</v>
      </c>
      <c r="R144" s="237">
        <f>Q144*H144</f>
        <v>0</v>
      </c>
      <c r="S144" s="237">
        <v>0</v>
      </c>
      <c r="T144" s="238">
        <f>S144*H144</f>
        <v>0</v>
      </c>
      <c r="U144" s="39"/>
      <c r="V144" s="39"/>
      <c r="W144" s="39"/>
      <c r="X144" s="39"/>
      <c r="Y144" s="39"/>
      <c r="Z144" s="39"/>
      <c r="AA144" s="39"/>
      <c r="AB144" s="39"/>
      <c r="AC144" s="39"/>
      <c r="AD144" s="39"/>
      <c r="AE144" s="39"/>
      <c r="AR144" s="239" t="s">
        <v>282</v>
      </c>
      <c r="AT144" s="239" t="s">
        <v>196</v>
      </c>
      <c r="AU144" s="239" t="s">
        <v>84</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282</v>
      </c>
      <c r="BM144" s="239" t="s">
        <v>335</v>
      </c>
    </row>
    <row r="145" s="2" customFormat="1" ht="21.75" customHeight="1">
      <c r="A145" s="39"/>
      <c r="B145" s="40"/>
      <c r="C145" s="228" t="s">
        <v>268</v>
      </c>
      <c r="D145" s="228" t="s">
        <v>196</v>
      </c>
      <c r="E145" s="229" t="s">
        <v>1302</v>
      </c>
      <c r="F145" s="230" t="s">
        <v>1303</v>
      </c>
      <c r="G145" s="231" t="s">
        <v>301</v>
      </c>
      <c r="H145" s="232">
        <v>69</v>
      </c>
      <c r="I145" s="233"/>
      <c r="J145" s="234">
        <f>ROUND(I145*H145,2)</f>
        <v>0</v>
      </c>
      <c r="K145" s="230" t="s">
        <v>1</v>
      </c>
      <c r="L145" s="45"/>
      <c r="M145" s="235" t="s">
        <v>1</v>
      </c>
      <c r="N145" s="236" t="s">
        <v>40</v>
      </c>
      <c r="O145" s="92"/>
      <c r="P145" s="237">
        <f>O145*H145</f>
        <v>0</v>
      </c>
      <c r="Q145" s="237">
        <v>0</v>
      </c>
      <c r="R145" s="237">
        <f>Q145*H145</f>
        <v>0</v>
      </c>
      <c r="S145" s="237">
        <v>0</v>
      </c>
      <c r="T145" s="238">
        <f>S145*H145</f>
        <v>0</v>
      </c>
      <c r="U145" s="39"/>
      <c r="V145" s="39"/>
      <c r="W145" s="39"/>
      <c r="X145" s="39"/>
      <c r="Y145" s="39"/>
      <c r="Z145" s="39"/>
      <c r="AA145" s="39"/>
      <c r="AB145" s="39"/>
      <c r="AC145" s="39"/>
      <c r="AD145" s="39"/>
      <c r="AE145" s="39"/>
      <c r="AR145" s="239" t="s">
        <v>282</v>
      </c>
      <c r="AT145" s="239" t="s">
        <v>196</v>
      </c>
      <c r="AU145" s="239" t="s">
        <v>84</v>
      </c>
      <c r="AY145" s="18" t="s">
        <v>194</v>
      </c>
      <c r="BE145" s="240">
        <f>IF(N145="základní",J145,0)</f>
        <v>0</v>
      </c>
      <c r="BF145" s="240">
        <f>IF(N145="snížená",J145,0)</f>
        <v>0</v>
      </c>
      <c r="BG145" s="240">
        <f>IF(N145="zákl. přenesená",J145,0)</f>
        <v>0</v>
      </c>
      <c r="BH145" s="240">
        <f>IF(N145="sníž. přenesená",J145,0)</f>
        <v>0</v>
      </c>
      <c r="BI145" s="240">
        <f>IF(N145="nulová",J145,0)</f>
        <v>0</v>
      </c>
      <c r="BJ145" s="18" t="s">
        <v>82</v>
      </c>
      <c r="BK145" s="240">
        <f>ROUND(I145*H145,2)</f>
        <v>0</v>
      </c>
      <c r="BL145" s="18" t="s">
        <v>282</v>
      </c>
      <c r="BM145" s="239" t="s">
        <v>366</v>
      </c>
    </row>
    <row r="146" s="2" customFormat="1" ht="24.15" customHeight="1">
      <c r="A146" s="39"/>
      <c r="B146" s="40"/>
      <c r="C146" s="228" t="s">
        <v>273</v>
      </c>
      <c r="D146" s="228" t="s">
        <v>196</v>
      </c>
      <c r="E146" s="229" t="s">
        <v>1304</v>
      </c>
      <c r="F146" s="230" t="s">
        <v>1305</v>
      </c>
      <c r="G146" s="231" t="s">
        <v>301</v>
      </c>
      <c r="H146" s="232">
        <v>13</v>
      </c>
      <c r="I146" s="233"/>
      <c r="J146" s="234">
        <f>ROUND(I146*H146,2)</f>
        <v>0</v>
      </c>
      <c r="K146" s="230" t="s">
        <v>1</v>
      </c>
      <c r="L146" s="45"/>
      <c r="M146" s="235" t="s">
        <v>1</v>
      </c>
      <c r="N146" s="236" t="s">
        <v>40</v>
      </c>
      <c r="O146" s="92"/>
      <c r="P146" s="237">
        <f>O146*H146</f>
        <v>0</v>
      </c>
      <c r="Q146" s="237">
        <v>0</v>
      </c>
      <c r="R146" s="237">
        <f>Q146*H146</f>
        <v>0</v>
      </c>
      <c r="S146" s="237">
        <v>0</v>
      </c>
      <c r="T146" s="238">
        <f>S146*H146</f>
        <v>0</v>
      </c>
      <c r="U146" s="39"/>
      <c r="V146" s="39"/>
      <c r="W146" s="39"/>
      <c r="X146" s="39"/>
      <c r="Y146" s="39"/>
      <c r="Z146" s="39"/>
      <c r="AA146" s="39"/>
      <c r="AB146" s="39"/>
      <c r="AC146" s="39"/>
      <c r="AD146" s="39"/>
      <c r="AE146" s="39"/>
      <c r="AR146" s="239" t="s">
        <v>282</v>
      </c>
      <c r="AT146" s="239" t="s">
        <v>196</v>
      </c>
      <c r="AU146" s="239" t="s">
        <v>84</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282</v>
      </c>
      <c r="BM146" s="239" t="s">
        <v>381</v>
      </c>
    </row>
    <row r="147" s="2" customFormat="1" ht="21.75" customHeight="1">
      <c r="A147" s="39"/>
      <c r="B147" s="40"/>
      <c r="C147" s="228" t="s">
        <v>8</v>
      </c>
      <c r="D147" s="228" t="s">
        <v>196</v>
      </c>
      <c r="E147" s="229" t="s">
        <v>1306</v>
      </c>
      <c r="F147" s="230" t="s">
        <v>1307</v>
      </c>
      <c r="G147" s="231" t="s">
        <v>301</v>
      </c>
      <c r="H147" s="232">
        <v>35</v>
      </c>
      <c r="I147" s="233"/>
      <c r="J147" s="234">
        <f>ROUND(I147*H147,2)</f>
        <v>0</v>
      </c>
      <c r="K147" s="230" t="s">
        <v>1</v>
      </c>
      <c r="L147" s="45"/>
      <c r="M147" s="235" t="s">
        <v>1</v>
      </c>
      <c r="N147" s="236" t="s">
        <v>40</v>
      </c>
      <c r="O147" s="92"/>
      <c r="P147" s="237">
        <f>O147*H147</f>
        <v>0</v>
      </c>
      <c r="Q147" s="237">
        <v>0</v>
      </c>
      <c r="R147" s="237">
        <f>Q147*H147</f>
        <v>0</v>
      </c>
      <c r="S147" s="237">
        <v>0</v>
      </c>
      <c r="T147" s="238">
        <f>S147*H147</f>
        <v>0</v>
      </c>
      <c r="U147" s="39"/>
      <c r="V147" s="39"/>
      <c r="W147" s="39"/>
      <c r="X147" s="39"/>
      <c r="Y147" s="39"/>
      <c r="Z147" s="39"/>
      <c r="AA147" s="39"/>
      <c r="AB147" s="39"/>
      <c r="AC147" s="39"/>
      <c r="AD147" s="39"/>
      <c r="AE147" s="39"/>
      <c r="AR147" s="239" t="s">
        <v>282</v>
      </c>
      <c r="AT147" s="239" t="s">
        <v>196</v>
      </c>
      <c r="AU147" s="239" t="s">
        <v>84</v>
      </c>
      <c r="AY147" s="18" t="s">
        <v>194</v>
      </c>
      <c r="BE147" s="240">
        <f>IF(N147="základní",J147,0)</f>
        <v>0</v>
      </c>
      <c r="BF147" s="240">
        <f>IF(N147="snížená",J147,0)</f>
        <v>0</v>
      </c>
      <c r="BG147" s="240">
        <f>IF(N147="zákl. přenesená",J147,0)</f>
        <v>0</v>
      </c>
      <c r="BH147" s="240">
        <f>IF(N147="sníž. přenesená",J147,0)</f>
        <v>0</v>
      </c>
      <c r="BI147" s="240">
        <f>IF(N147="nulová",J147,0)</f>
        <v>0</v>
      </c>
      <c r="BJ147" s="18" t="s">
        <v>82</v>
      </c>
      <c r="BK147" s="240">
        <f>ROUND(I147*H147,2)</f>
        <v>0</v>
      </c>
      <c r="BL147" s="18" t="s">
        <v>282</v>
      </c>
      <c r="BM147" s="239" t="s">
        <v>396</v>
      </c>
    </row>
    <row r="148" s="2" customFormat="1" ht="24.15" customHeight="1">
      <c r="A148" s="39"/>
      <c r="B148" s="40"/>
      <c r="C148" s="228" t="s">
        <v>282</v>
      </c>
      <c r="D148" s="228" t="s">
        <v>196</v>
      </c>
      <c r="E148" s="229" t="s">
        <v>1308</v>
      </c>
      <c r="F148" s="230" t="s">
        <v>1309</v>
      </c>
      <c r="G148" s="231" t="s">
        <v>301</v>
      </c>
      <c r="H148" s="232">
        <v>13</v>
      </c>
      <c r="I148" s="233"/>
      <c r="J148" s="234">
        <f>ROUND(I148*H148,2)</f>
        <v>0</v>
      </c>
      <c r="K148" s="230" t="s">
        <v>1</v>
      </c>
      <c r="L148" s="45"/>
      <c r="M148" s="235" t="s">
        <v>1</v>
      </c>
      <c r="N148" s="236" t="s">
        <v>40</v>
      </c>
      <c r="O148" s="92"/>
      <c r="P148" s="237">
        <f>O148*H148</f>
        <v>0</v>
      </c>
      <c r="Q148" s="237">
        <v>0</v>
      </c>
      <c r="R148" s="237">
        <f>Q148*H148</f>
        <v>0</v>
      </c>
      <c r="S148" s="237">
        <v>0</v>
      </c>
      <c r="T148" s="238">
        <f>S148*H148</f>
        <v>0</v>
      </c>
      <c r="U148" s="39"/>
      <c r="V148" s="39"/>
      <c r="W148" s="39"/>
      <c r="X148" s="39"/>
      <c r="Y148" s="39"/>
      <c r="Z148" s="39"/>
      <c r="AA148" s="39"/>
      <c r="AB148" s="39"/>
      <c r="AC148" s="39"/>
      <c r="AD148" s="39"/>
      <c r="AE148" s="39"/>
      <c r="AR148" s="239" t="s">
        <v>282</v>
      </c>
      <c r="AT148" s="239" t="s">
        <v>196</v>
      </c>
      <c r="AU148" s="239" t="s">
        <v>84</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282</v>
      </c>
      <c r="BM148" s="239" t="s">
        <v>444</v>
      </c>
    </row>
    <row r="149" s="2" customFormat="1" ht="24.15" customHeight="1">
      <c r="A149" s="39"/>
      <c r="B149" s="40"/>
      <c r="C149" s="228" t="s">
        <v>287</v>
      </c>
      <c r="D149" s="228" t="s">
        <v>196</v>
      </c>
      <c r="E149" s="229" t="s">
        <v>1310</v>
      </c>
      <c r="F149" s="230" t="s">
        <v>1311</v>
      </c>
      <c r="G149" s="231" t="s">
        <v>301</v>
      </c>
      <c r="H149" s="232">
        <v>13</v>
      </c>
      <c r="I149" s="233"/>
      <c r="J149" s="234">
        <f>ROUND(I149*H149,2)</f>
        <v>0</v>
      </c>
      <c r="K149" s="230" t="s">
        <v>1</v>
      </c>
      <c r="L149" s="45"/>
      <c r="M149" s="235" t="s">
        <v>1</v>
      </c>
      <c r="N149" s="236" t="s">
        <v>40</v>
      </c>
      <c r="O149" s="92"/>
      <c r="P149" s="237">
        <f>O149*H149</f>
        <v>0</v>
      </c>
      <c r="Q149" s="237">
        <v>0</v>
      </c>
      <c r="R149" s="237">
        <f>Q149*H149</f>
        <v>0</v>
      </c>
      <c r="S149" s="237">
        <v>0</v>
      </c>
      <c r="T149" s="238">
        <f>S149*H149</f>
        <v>0</v>
      </c>
      <c r="U149" s="39"/>
      <c r="V149" s="39"/>
      <c r="W149" s="39"/>
      <c r="X149" s="39"/>
      <c r="Y149" s="39"/>
      <c r="Z149" s="39"/>
      <c r="AA149" s="39"/>
      <c r="AB149" s="39"/>
      <c r="AC149" s="39"/>
      <c r="AD149" s="39"/>
      <c r="AE149" s="39"/>
      <c r="AR149" s="239" t="s">
        <v>282</v>
      </c>
      <c r="AT149" s="239" t="s">
        <v>196</v>
      </c>
      <c r="AU149" s="239" t="s">
        <v>84</v>
      </c>
      <c r="AY149" s="18" t="s">
        <v>194</v>
      </c>
      <c r="BE149" s="240">
        <f>IF(N149="základní",J149,0)</f>
        <v>0</v>
      </c>
      <c r="BF149" s="240">
        <f>IF(N149="snížená",J149,0)</f>
        <v>0</v>
      </c>
      <c r="BG149" s="240">
        <f>IF(N149="zákl. přenesená",J149,0)</f>
        <v>0</v>
      </c>
      <c r="BH149" s="240">
        <f>IF(N149="sníž. přenesená",J149,0)</f>
        <v>0</v>
      </c>
      <c r="BI149" s="240">
        <f>IF(N149="nulová",J149,0)</f>
        <v>0</v>
      </c>
      <c r="BJ149" s="18" t="s">
        <v>82</v>
      </c>
      <c r="BK149" s="240">
        <f>ROUND(I149*H149,2)</f>
        <v>0</v>
      </c>
      <c r="BL149" s="18" t="s">
        <v>282</v>
      </c>
      <c r="BM149" s="239" t="s">
        <v>456</v>
      </c>
    </row>
    <row r="150" s="2" customFormat="1" ht="21.75" customHeight="1">
      <c r="A150" s="39"/>
      <c r="B150" s="40"/>
      <c r="C150" s="228" t="s">
        <v>292</v>
      </c>
      <c r="D150" s="228" t="s">
        <v>196</v>
      </c>
      <c r="E150" s="229" t="s">
        <v>1312</v>
      </c>
      <c r="F150" s="230" t="s">
        <v>1313</v>
      </c>
      <c r="G150" s="231" t="s">
        <v>301</v>
      </c>
      <c r="H150" s="232">
        <v>33</v>
      </c>
      <c r="I150" s="233"/>
      <c r="J150" s="234">
        <f>ROUND(I150*H150,2)</f>
        <v>0</v>
      </c>
      <c r="K150" s="230" t="s">
        <v>1</v>
      </c>
      <c r="L150" s="45"/>
      <c r="M150" s="235" t="s">
        <v>1</v>
      </c>
      <c r="N150" s="236"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282</v>
      </c>
      <c r="AT150" s="239" t="s">
        <v>196</v>
      </c>
      <c r="AU150" s="239" t="s">
        <v>84</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282</v>
      </c>
      <c r="BM150" s="239" t="s">
        <v>467</v>
      </c>
    </row>
    <row r="151" s="2" customFormat="1" ht="21.75" customHeight="1">
      <c r="A151" s="39"/>
      <c r="B151" s="40"/>
      <c r="C151" s="228" t="s">
        <v>298</v>
      </c>
      <c r="D151" s="228" t="s">
        <v>196</v>
      </c>
      <c r="E151" s="229" t="s">
        <v>1314</v>
      </c>
      <c r="F151" s="230" t="s">
        <v>1315</v>
      </c>
      <c r="G151" s="231" t="s">
        <v>301</v>
      </c>
      <c r="H151" s="232">
        <v>76</v>
      </c>
      <c r="I151" s="233"/>
      <c r="J151" s="234">
        <f>ROUND(I151*H151,2)</f>
        <v>0</v>
      </c>
      <c r="K151" s="230" t="s">
        <v>1</v>
      </c>
      <c r="L151" s="45"/>
      <c r="M151" s="235" t="s">
        <v>1</v>
      </c>
      <c r="N151" s="236" t="s">
        <v>40</v>
      </c>
      <c r="O151" s="92"/>
      <c r="P151" s="237">
        <f>O151*H151</f>
        <v>0</v>
      </c>
      <c r="Q151" s="237">
        <v>0</v>
      </c>
      <c r="R151" s="237">
        <f>Q151*H151</f>
        <v>0</v>
      </c>
      <c r="S151" s="237">
        <v>0</v>
      </c>
      <c r="T151" s="238">
        <f>S151*H151</f>
        <v>0</v>
      </c>
      <c r="U151" s="39"/>
      <c r="V151" s="39"/>
      <c r="W151" s="39"/>
      <c r="X151" s="39"/>
      <c r="Y151" s="39"/>
      <c r="Z151" s="39"/>
      <c r="AA151" s="39"/>
      <c r="AB151" s="39"/>
      <c r="AC151" s="39"/>
      <c r="AD151" s="39"/>
      <c r="AE151" s="39"/>
      <c r="AR151" s="239" t="s">
        <v>282</v>
      </c>
      <c r="AT151" s="239" t="s">
        <v>196</v>
      </c>
      <c r="AU151" s="239" t="s">
        <v>84</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282</v>
      </c>
      <c r="BM151" s="239" t="s">
        <v>483</v>
      </c>
    </row>
    <row r="152" s="2" customFormat="1" ht="16.5" customHeight="1">
      <c r="A152" s="39"/>
      <c r="B152" s="40"/>
      <c r="C152" s="228" t="s">
        <v>304</v>
      </c>
      <c r="D152" s="228" t="s">
        <v>196</v>
      </c>
      <c r="E152" s="229" t="s">
        <v>1316</v>
      </c>
      <c r="F152" s="230" t="s">
        <v>1317</v>
      </c>
      <c r="G152" s="231" t="s">
        <v>259</v>
      </c>
      <c r="H152" s="232">
        <v>40</v>
      </c>
      <c r="I152" s="233"/>
      <c r="J152" s="234">
        <f>ROUND(I152*H152,2)</f>
        <v>0</v>
      </c>
      <c r="K152" s="230" t="s">
        <v>1</v>
      </c>
      <c r="L152" s="45"/>
      <c r="M152" s="235" t="s">
        <v>1</v>
      </c>
      <c r="N152" s="236" t="s">
        <v>40</v>
      </c>
      <c r="O152" s="92"/>
      <c r="P152" s="237">
        <f>O152*H152</f>
        <v>0</v>
      </c>
      <c r="Q152" s="237">
        <v>0</v>
      </c>
      <c r="R152" s="237">
        <f>Q152*H152</f>
        <v>0</v>
      </c>
      <c r="S152" s="237">
        <v>0</v>
      </c>
      <c r="T152" s="238">
        <f>S152*H152</f>
        <v>0</v>
      </c>
      <c r="U152" s="39"/>
      <c r="V152" s="39"/>
      <c r="W152" s="39"/>
      <c r="X152" s="39"/>
      <c r="Y152" s="39"/>
      <c r="Z152" s="39"/>
      <c r="AA152" s="39"/>
      <c r="AB152" s="39"/>
      <c r="AC152" s="39"/>
      <c r="AD152" s="39"/>
      <c r="AE152" s="39"/>
      <c r="AR152" s="239" t="s">
        <v>282</v>
      </c>
      <c r="AT152" s="239" t="s">
        <v>196</v>
      </c>
      <c r="AU152" s="239" t="s">
        <v>84</v>
      </c>
      <c r="AY152" s="18" t="s">
        <v>194</v>
      </c>
      <c r="BE152" s="240">
        <f>IF(N152="základní",J152,0)</f>
        <v>0</v>
      </c>
      <c r="BF152" s="240">
        <f>IF(N152="snížená",J152,0)</f>
        <v>0</v>
      </c>
      <c r="BG152" s="240">
        <f>IF(N152="zákl. přenesená",J152,0)</f>
        <v>0</v>
      </c>
      <c r="BH152" s="240">
        <f>IF(N152="sníž. přenesená",J152,0)</f>
        <v>0</v>
      </c>
      <c r="BI152" s="240">
        <f>IF(N152="nulová",J152,0)</f>
        <v>0</v>
      </c>
      <c r="BJ152" s="18" t="s">
        <v>82</v>
      </c>
      <c r="BK152" s="240">
        <f>ROUND(I152*H152,2)</f>
        <v>0</v>
      </c>
      <c r="BL152" s="18" t="s">
        <v>282</v>
      </c>
      <c r="BM152" s="239" t="s">
        <v>497</v>
      </c>
    </row>
    <row r="153" s="2" customFormat="1" ht="16.5" customHeight="1">
      <c r="A153" s="39"/>
      <c r="B153" s="40"/>
      <c r="C153" s="228" t="s">
        <v>7</v>
      </c>
      <c r="D153" s="228" t="s">
        <v>196</v>
      </c>
      <c r="E153" s="229" t="s">
        <v>1318</v>
      </c>
      <c r="F153" s="230" t="s">
        <v>1319</v>
      </c>
      <c r="G153" s="231" t="s">
        <v>259</v>
      </c>
      <c r="H153" s="232">
        <v>18</v>
      </c>
      <c r="I153" s="233"/>
      <c r="J153" s="234">
        <f>ROUND(I153*H153,2)</f>
        <v>0</v>
      </c>
      <c r="K153" s="230" t="s">
        <v>1</v>
      </c>
      <c r="L153" s="45"/>
      <c r="M153" s="235" t="s">
        <v>1</v>
      </c>
      <c r="N153" s="236" t="s">
        <v>40</v>
      </c>
      <c r="O153" s="92"/>
      <c r="P153" s="237">
        <f>O153*H153</f>
        <v>0</v>
      </c>
      <c r="Q153" s="237">
        <v>0</v>
      </c>
      <c r="R153" s="237">
        <f>Q153*H153</f>
        <v>0</v>
      </c>
      <c r="S153" s="237">
        <v>0</v>
      </c>
      <c r="T153" s="238">
        <f>S153*H153</f>
        <v>0</v>
      </c>
      <c r="U153" s="39"/>
      <c r="V153" s="39"/>
      <c r="W153" s="39"/>
      <c r="X153" s="39"/>
      <c r="Y153" s="39"/>
      <c r="Z153" s="39"/>
      <c r="AA153" s="39"/>
      <c r="AB153" s="39"/>
      <c r="AC153" s="39"/>
      <c r="AD153" s="39"/>
      <c r="AE153" s="39"/>
      <c r="AR153" s="239" t="s">
        <v>282</v>
      </c>
      <c r="AT153" s="239" t="s">
        <v>196</v>
      </c>
      <c r="AU153" s="239" t="s">
        <v>84</v>
      </c>
      <c r="AY153" s="18" t="s">
        <v>194</v>
      </c>
      <c r="BE153" s="240">
        <f>IF(N153="základní",J153,0)</f>
        <v>0</v>
      </c>
      <c r="BF153" s="240">
        <f>IF(N153="snížená",J153,0)</f>
        <v>0</v>
      </c>
      <c r="BG153" s="240">
        <f>IF(N153="zákl. přenesená",J153,0)</f>
        <v>0</v>
      </c>
      <c r="BH153" s="240">
        <f>IF(N153="sníž. přenesená",J153,0)</f>
        <v>0</v>
      </c>
      <c r="BI153" s="240">
        <f>IF(N153="nulová",J153,0)</f>
        <v>0</v>
      </c>
      <c r="BJ153" s="18" t="s">
        <v>82</v>
      </c>
      <c r="BK153" s="240">
        <f>ROUND(I153*H153,2)</f>
        <v>0</v>
      </c>
      <c r="BL153" s="18" t="s">
        <v>282</v>
      </c>
      <c r="BM153" s="239" t="s">
        <v>508</v>
      </c>
    </row>
    <row r="154" s="2" customFormat="1" ht="21.75" customHeight="1">
      <c r="A154" s="39"/>
      <c r="B154" s="40"/>
      <c r="C154" s="228" t="s">
        <v>318</v>
      </c>
      <c r="D154" s="228" t="s">
        <v>196</v>
      </c>
      <c r="E154" s="229" t="s">
        <v>1320</v>
      </c>
      <c r="F154" s="230" t="s">
        <v>1321</v>
      </c>
      <c r="G154" s="231" t="s">
        <v>259</v>
      </c>
      <c r="H154" s="232">
        <v>13</v>
      </c>
      <c r="I154" s="233"/>
      <c r="J154" s="234">
        <f>ROUND(I154*H154,2)</f>
        <v>0</v>
      </c>
      <c r="K154" s="230" t="s">
        <v>1</v>
      </c>
      <c r="L154" s="45"/>
      <c r="M154" s="235" t="s">
        <v>1</v>
      </c>
      <c r="N154" s="236" t="s">
        <v>40</v>
      </c>
      <c r="O154" s="92"/>
      <c r="P154" s="237">
        <f>O154*H154</f>
        <v>0</v>
      </c>
      <c r="Q154" s="237">
        <v>0</v>
      </c>
      <c r="R154" s="237">
        <f>Q154*H154</f>
        <v>0</v>
      </c>
      <c r="S154" s="237">
        <v>0</v>
      </c>
      <c r="T154" s="238">
        <f>S154*H154</f>
        <v>0</v>
      </c>
      <c r="U154" s="39"/>
      <c r="V154" s="39"/>
      <c r="W154" s="39"/>
      <c r="X154" s="39"/>
      <c r="Y154" s="39"/>
      <c r="Z154" s="39"/>
      <c r="AA154" s="39"/>
      <c r="AB154" s="39"/>
      <c r="AC154" s="39"/>
      <c r="AD154" s="39"/>
      <c r="AE154" s="39"/>
      <c r="AR154" s="239" t="s">
        <v>282</v>
      </c>
      <c r="AT154" s="239" t="s">
        <v>196</v>
      </c>
      <c r="AU154" s="239" t="s">
        <v>84</v>
      </c>
      <c r="AY154" s="18" t="s">
        <v>194</v>
      </c>
      <c r="BE154" s="240">
        <f>IF(N154="základní",J154,0)</f>
        <v>0</v>
      </c>
      <c r="BF154" s="240">
        <f>IF(N154="snížená",J154,0)</f>
        <v>0</v>
      </c>
      <c r="BG154" s="240">
        <f>IF(N154="zákl. přenesená",J154,0)</f>
        <v>0</v>
      </c>
      <c r="BH154" s="240">
        <f>IF(N154="sníž. přenesená",J154,0)</f>
        <v>0</v>
      </c>
      <c r="BI154" s="240">
        <f>IF(N154="nulová",J154,0)</f>
        <v>0</v>
      </c>
      <c r="BJ154" s="18" t="s">
        <v>82</v>
      </c>
      <c r="BK154" s="240">
        <f>ROUND(I154*H154,2)</f>
        <v>0</v>
      </c>
      <c r="BL154" s="18" t="s">
        <v>282</v>
      </c>
      <c r="BM154" s="239" t="s">
        <v>519</v>
      </c>
    </row>
    <row r="155" s="2" customFormat="1" ht="21.75" customHeight="1">
      <c r="A155" s="39"/>
      <c r="B155" s="40"/>
      <c r="C155" s="228" t="s">
        <v>331</v>
      </c>
      <c r="D155" s="228" t="s">
        <v>196</v>
      </c>
      <c r="E155" s="229" t="s">
        <v>1322</v>
      </c>
      <c r="F155" s="230" t="s">
        <v>1323</v>
      </c>
      <c r="G155" s="231" t="s">
        <v>259</v>
      </c>
      <c r="H155" s="232">
        <v>1</v>
      </c>
      <c r="I155" s="233"/>
      <c r="J155" s="234">
        <f>ROUND(I155*H155,2)</f>
        <v>0</v>
      </c>
      <c r="K155" s="230" t="s">
        <v>1</v>
      </c>
      <c r="L155" s="45"/>
      <c r="M155" s="235" t="s">
        <v>1</v>
      </c>
      <c r="N155" s="236" t="s">
        <v>40</v>
      </c>
      <c r="O155" s="92"/>
      <c r="P155" s="237">
        <f>O155*H155</f>
        <v>0</v>
      </c>
      <c r="Q155" s="237">
        <v>0</v>
      </c>
      <c r="R155" s="237">
        <f>Q155*H155</f>
        <v>0</v>
      </c>
      <c r="S155" s="237">
        <v>0</v>
      </c>
      <c r="T155" s="238">
        <f>S155*H155</f>
        <v>0</v>
      </c>
      <c r="U155" s="39"/>
      <c r="V155" s="39"/>
      <c r="W155" s="39"/>
      <c r="X155" s="39"/>
      <c r="Y155" s="39"/>
      <c r="Z155" s="39"/>
      <c r="AA155" s="39"/>
      <c r="AB155" s="39"/>
      <c r="AC155" s="39"/>
      <c r="AD155" s="39"/>
      <c r="AE155" s="39"/>
      <c r="AR155" s="239" t="s">
        <v>282</v>
      </c>
      <c r="AT155" s="239" t="s">
        <v>196</v>
      </c>
      <c r="AU155" s="239" t="s">
        <v>84</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282</v>
      </c>
      <c r="BM155" s="239" t="s">
        <v>529</v>
      </c>
    </row>
    <row r="156" s="2" customFormat="1" ht="24.15" customHeight="1">
      <c r="A156" s="39"/>
      <c r="B156" s="40"/>
      <c r="C156" s="228" t="s">
        <v>335</v>
      </c>
      <c r="D156" s="228" t="s">
        <v>196</v>
      </c>
      <c r="E156" s="229" t="s">
        <v>1324</v>
      </c>
      <c r="F156" s="230" t="s">
        <v>1325</v>
      </c>
      <c r="G156" s="231" t="s">
        <v>259</v>
      </c>
      <c r="H156" s="232">
        <v>20</v>
      </c>
      <c r="I156" s="233"/>
      <c r="J156" s="234">
        <f>ROUND(I156*H156,2)</f>
        <v>0</v>
      </c>
      <c r="K156" s="230" t="s">
        <v>1</v>
      </c>
      <c r="L156" s="45"/>
      <c r="M156" s="235" t="s">
        <v>1</v>
      </c>
      <c r="N156" s="236" t="s">
        <v>40</v>
      </c>
      <c r="O156" s="92"/>
      <c r="P156" s="237">
        <f>O156*H156</f>
        <v>0</v>
      </c>
      <c r="Q156" s="237">
        <v>0</v>
      </c>
      <c r="R156" s="237">
        <f>Q156*H156</f>
        <v>0</v>
      </c>
      <c r="S156" s="237">
        <v>0</v>
      </c>
      <c r="T156" s="238">
        <f>S156*H156</f>
        <v>0</v>
      </c>
      <c r="U156" s="39"/>
      <c r="V156" s="39"/>
      <c r="W156" s="39"/>
      <c r="X156" s="39"/>
      <c r="Y156" s="39"/>
      <c r="Z156" s="39"/>
      <c r="AA156" s="39"/>
      <c r="AB156" s="39"/>
      <c r="AC156" s="39"/>
      <c r="AD156" s="39"/>
      <c r="AE156" s="39"/>
      <c r="AR156" s="239" t="s">
        <v>282</v>
      </c>
      <c r="AT156" s="239" t="s">
        <v>196</v>
      </c>
      <c r="AU156" s="239" t="s">
        <v>84</v>
      </c>
      <c r="AY156" s="18" t="s">
        <v>194</v>
      </c>
      <c r="BE156" s="240">
        <f>IF(N156="základní",J156,0)</f>
        <v>0</v>
      </c>
      <c r="BF156" s="240">
        <f>IF(N156="snížená",J156,0)</f>
        <v>0</v>
      </c>
      <c r="BG156" s="240">
        <f>IF(N156="zákl. přenesená",J156,0)</f>
        <v>0</v>
      </c>
      <c r="BH156" s="240">
        <f>IF(N156="sníž. přenesená",J156,0)</f>
        <v>0</v>
      </c>
      <c r="BI156" s="240">
        <f>IF(N156="nulová",J156,0)</f>
        <v>0</v>
      </c>
      <c r="BJ156" s="18" t="s">
        <v>82</v>
      </c>
      <c r="BK156" s="240">
        <f>ROUND(I156*H156,2)</f>
        <v>0</v>
      </c>
      <c r="BL156" s="18" t="s">
        <v>282</v>
      </c>
      <c r="BM156" s="239" t="s">
        <v>542</v>
      </c>
    </row>
    <row r="157" s="2" customFormat="1" ht="16.5" customHeight="1">
      <c r="A157" s="39"/>
      <c r="B157" s="40"/>
      <c r="C157" s="228" t="s">
        <v>345</v>
      </c>
      <c r="D157" s="228" t="s">
        <v>196</v>
      </c>
      <c r="E157" s="229" t="s">
        <v>1326</v>
      </c>
      <c r="F157" s="230" t="s">
        <v>1327</v>
      </c>
      <c r="G157" s="231" t="s">
        <v>259</v>
      </c>
      <c r="H157" s="232">
        <v>2</v>
      </c>
      <c r="I157" s="233"/>
      <c r="J157" s="234">
        <f>ROUND(I157*H157,2)</f>
        <v>0</v>
      </c>
      <c r="K157" s="230" t="s">
        <v>1</v>
      </c>
      <c r="L157" s="45"/>
      <c r="M157" s="235" t="s">
        <v>1</v>
      </c>
      <c r="N157" s="236" t="s">
        <v>40</v>
      </c>
      <c r="O157" s="92"/>
      <c r="P157" s="237">
        <f>O157*H157</f>
        <v>0</v>
      </c>
      <c r="Q157" s="237">
        <v>0</v>
      </c>
      <c r="R157" s="237">
        <f>Q157*H157</f>
        <v>0</v>
      </c>
      <c r="S157" s="237">
        <v>0</v>
      </c>
      <c r="T157" s="238">
        <f>S157*H157</f>
        <v>0</v>
      </c>
      <c r="U157" s="39"/>
      <c r="V157" s="39"/>
      <c r="W157" s="39"/>
      <c r="X157" s="39"/>
      <c r="Y157" s="39"/>
      <c r="Z157" s="39"/>
      <c r="AA157" s="39"/>
      <c r="AB157" s="39"/>
      <c r="AC157" s="39"/>
      <c r="AD157" s="39"/>
      <c r="AE157" s="39"/>
      <c r="AR157" s="239" t="s">
        <v>282</v>
      </c>
      <c r="AT157" s="239" t="s">
        <v>196</v>
      </c>
      <c r="AU157" s="239" t="s">
        <v>84</v>
      </c>
      <c r="AY157" s="18" t="s">
        <v>194</v>
      </c>
      <c r="BE157" s="240">
        <f>IF(N157="základní",J157,0)</f>
        <v>0</v>
      </c>
      <c r="BF157" s="240">
        <f>IF(N157="snížená",J157,0)</f>
        <v>0</v>
      </c>
      <c r="BG157" s="240">
        <f>IF(N157="zákl. přenesená",J157,0)</f>
        <v>0</v>
      </c>
      <c r="BH157" s="240">
        <f>IF(N157="sníž. přenesená",J157,0)</f>
        <v>0</v>
      </c>
      <c r="BI157" s="240">
        <f>IF(N157="nulová",J157,0)</f>
        <v>0</v>
      </c>
      <c r="BJ157" s="18" t="s">
        <v>82</v>
      </c>
      <c r="BK157" s="240">
        <f>ROUND(I157*H157,2)</f>
        <v>0</v>
      </c>
      <c r="BL157" s="18" t="s">
        <v>282</v>
      </c>
      <c r="BM157" s="239" t="s">
        <v>553</v>
      </c>
    </row>
    <row r="158" s="2" customFormat="1" ht="24.15" customHeight="1">
      <c r="A158" s="39"/>
      <c r="B158" s="40"/>
      <c r="C158" s="228" t="s">
        <v>366</v>
      </c>
      <c r="D158" s="228" t="s">
        <v>196</v>
      </c>
      <c r="E158" s="229" t="s">
        <v>1328</v>
      </c>
      <c r="F158" s="230" t="s">
        <v>1329</v>
      </c>
      <c r="G158" s="231" t="s">
        <v>301</v>
      </c>
      <c r="H158" s="232">
        <v>326</v>
      </c>
      <c r="I158" s="233"/>
      <c r="J158" s="234">
        <f>ROUND(I158*H158,2)</f>
        <v>0</v>
      </c>
      <c r="K158" s="230" t="s">
        <v>1</v>
      </c>
      <c r="L158" s="45"/>
      <c r="M158" s="235" t="s">
        <v>1</v>
      </c>
      <c r="N158" s="236"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282</v>
      </c>
      <c r="AT158" s="239" t="s">
        <v>196</v>
      </c>
      <c r="AU158" s="239" t="s">
        <v>84</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282</v>
      </c>
      <c r="BM158" s="239" t="s">
        <v>568</v>
      </c>
    </row>
    <row r="159" s="2" customFormat="1" ht="24.15" customHeight="1">
      <c r="A159" s="39"/>
      <c r="B159" s="40"/>
      <c r="C159" s="228" t="s">
        <v>375</v>
      </c>
      <c r="D159" s="228" t="s">
        <v>196</v>
      </c>
      <c r="E159" s="229" t="s">
        <v>1330</v>
      </c>
      <c r="F159" s="230" t="s">
        <v>1331</v>
      </c>
      <c r="G159" s="231" t="s">
        <v>691</v>
      </c>
      <c r="H159" s="299"/>
      <c r="I159" s="233"/>
      <c r="J159" s="234">
        <f>ROUND(I159*H159,2)</f>
        <v>0</v>
      </c>
      <c r="K159" s="230" t="s">
        <v>1</v>
      </c>
      <c r="L159" s="45"/>
      <c r="M159" s="235" t="s">
        <v>1</v>
      </c>
      <c r="N159" s="236" t="s">
        <v>40</v>
      </c>
      <c r="O159" s="92"/>
      <c r="P159" s="237">
        <f>O159*H159</f>
        <v>0</v>
      </c>
      <c r="Q159" s="237">
        <v>0</v>
      </c>
      <c r="R159" s="237">
        <f>Q159*H159</f>
        <v>0</v>
      </c>
      <c r="S159" s="237">
        <v>0</v>
      </c>
      <c r="T159" s="238">
        <f>S159*H159</f>
        <v>0</v>
      </c>
      <c r="U159" s="39"/>
      <c r="V159" s="39"/>
      <c r="W159" s="39"/>
      <c r="X159" s="39"/>
      <c r="Y159" s="39"/>
      <c r="Z159" s="39"/>
      <c r="AA159" s="39"/>
      <c r="AB159" s="39"/>
      <c r="AC159" s="39"/>
      <c r="AD159" s="39"/>
      <c r="AE159" s="39"/>
      <c r="AR159" s="239" t="s">
        <v>282</v>
      </c>
      <c r="AT159" s="239" t="s">
        <v>196</v>
      </c>
      <c r="AU159" s="239" t="s">
        <v>84</v>
      </c>
      <c r="AY159" s="18" t="s">
        <v>194</v>
      </c>
      <c r="BE159" s="240">
        <f>IF(N159="základní",J159,0)</f>
        <v>0</v>
      </c>
      <c r="BF159" s="240">
        <f>IF(N159="snížená",J159,0)</f>
        <v>0</v>
      </c>
      <c r="BG159" s="240">
        <f>IF(N159="zákl. přenesená",J159,0)</f>
        <v>0</v>
      </c>
      <c r="BH159" s="240">
        <f>IF(N159="sníž. přenesená",J159,0)</f>
        <v>0</v>
      </c>
      <c r="BI159" s="240">
        <f>IF(N159="nulová",J159,0)</f>
        <v>0</v>
      </c>
      <c r="BJ159" s="18" t="s">
        <v>82</v>
      </c>
      <c r="BK159" s="240">
        <f>ROUND(I159*H159,2)</f>
        <v>0</v>
      </c>
      <c r="BL159" s="18" t="s">
        <v>282</v>
      </c>
      <c r="BM159" s="239" t="s">
        <v>619</v>
      </c>
    </row>
    <row r="160" s="12" customFormat="1" ht="22.8" customHeight="1">
      <c r="A160" s="12"/>
      <c r="B160" s="212"/>
      <c r="C160" s="213"/>
      <c r="D160" s="214" t="s">
        <v>74</v>
      </c>
      <c r="E160" s="226" t="s">
        <v>1332</v>
      </c>
      <c r="F160" s="226" t="s">
        <v>1333</v>
      </c>
      <c r="G160" s="213"/>
      <c r="H160" s="213"/>
      <c r="I160" s="216"/>
      <c r="J160" s="227">
        <f>BK160</f>
        <v>0</v>
      </c>
      <c r="K160" s="213"/>
      <c r="L160" s="218"/>
      <c r="M160" s="219"/>
      <c r="N160" s="220"/>
      <c r="O160" s="220"/>
      <c r="P160" s="221">
        <f>SUM(P161:P208)</f>
        <v>0</v>
      </c>
      <c r="Q160" s="220"/>
      <c r="R160" s="221">
        <f>SUM(R161:R208)</f>
        <v>0</v>
      </c>
      <c r="S160" s="220"/>
      <c r="T160" s="222">
        <f>SUM(T161:T208)</f>
        <v>0</v>
      </c>
      <c r="U160" s="12"/>
      <c r="V160" s="12"/>
      <c r="W160" s="12"/>
      <c r="X160" s="12"/>
      <c r="Y160" s="12"/>
      <c r="Z160" s="12"/>
      <c r="AA160" s="12"/>
      <c r="AB160" s="12"/>
      <c r="AC160" s="12"/>
      <c r="AD160" s="12"/>
      <c r="AE160" s="12"/>
      <c r="AR160" s="223" t="s">
        <v>84</v>
      </c>
      <c r="AT160" s="224" t="s">
        <v>74</v>
      </c>
      <c r="AU160" s="224" t="s">
        <v>82</v>
      </c>
      <c r="AY160" s="223" t="s">
        <v>194</v>
      </c>
      <c r="BK160" s="225">
        <f>SUM(BK161:BK208)</f>
        <v>0</v>
      </c>
    </row>
    <row r="161" s="2" customFormat="1" ht="21.75" customHeight="1">
      <c r="A161" s="39"/>
      <c r="B161" s="40"/>
      <c r="C161" s="228" t="s">
        <v>396</v>
      </c>
      <c r="D161" s="228" t="s">
        <v>196</v>
      </c>
      <c r="E161" s="229" t="s">
        <v>1334</v>
      </c>
      <c r="F161" s="230" t="s">
        <v>1335</v>
      </c>
      <c r="G161" s="231" t="s">
        <v>295</v>
      </c>
      <c r="H161" s="232">
        <v>2</v>
      </c>
      <c r="I161" s="233"/>
      <c r="J161" s="234">
        <f>ROUND(I161*H161,2)</f>
        <v>0</v>
      </c>
      <c r="K161" s="230" t="s">
        <v>1</v>
      </c>
      <c r="L161" s="45"/>
      <c r="M161" s="235" t="s">
        <v>1</v>
      </c>
      <c r="N161" s="236" t="s">
        <v>40</v>
      </c>
      <c r="O161" s="92"/>
      <c r="P161" s="237">
        <f>O161*H161</f>
        <v>0</v>
      </c>
      <c r="Q161" s="237">
        <v>0</v>
      </c>
      <c r="R161" s="237">
        <f>Q161*H161</f>
        <v>0</v>
      </c>
      <c r="S161" s="237">
        <v>0</v>
      </c>
      <c r="T161" s="238">
        <f>S161*H161</f>
        <v>0</v>
      </c>
      <c r="U161" s="39"/>
      <c r="V161" s="39"/>
      <c r="W161" s="39"/>
      <c r="X161" s="39"/>
      <c r="Y161" s="39"/>
      <c r="Z161" s="39"/>
      <c r="AA161" s="39"/>
      <c r="AB161" s="39"/>
      <c r="AC161" s="39"/>
      <c r="AD161" s="39"/>
      <c r="AE161" s="39"/>
      <c r="AR161" s="239" t="s">
        <v>282</v>
      </c>
      <c r="AT161" s="239" t="s">
        <v>196</v>
      </c>
      <c r="AU161" s="239" t="s">
        <v>84</v>
      </c>
      <c r="AY161" s="18" t="s">
        <v>194</v>
      </c>
      <c r="BE161" s="240">
        <f>IF(N161="základní",J161,0)</f>
        <v>0</v>
      </c>
      <c r="BF161" s="240">
        <f>IF(N161="snížená",J161,0)</f>
        <v>0</v>
      </c>
      <c r="BG161" s="240">
        <f>IF(N161="zákl. přenesená",J161,0)</f>
        <v>0</v>
      </c>
      <c r="BH161" s="240">
        <f>IF(N161="sníž. přenesená",J161,0)</f>
        <v>0</v>
      </c>
      <c r="BI161" s="240">
        <f>IF(N161="nulová",J161,0)</f>
        <v>0</v>
      </c>
      <c r="BJ161" s="18" t="s">
        <v>82</v>
      </c>
      <c r="BK161" s="240">
        <f>ROUND(I161*H161,2)</f>
        <v>0</v>
      </c>
      <c r="BL161" s="18" t="s">
        <v>282</v>
      </c>
      <c r="BM161" s="239" t="s">
        <v>627</v>
      </c>
    </row>
    <row r="162" s="2" customFormat="1" ht="21.75" customHeight="1">
      <c r="A162" s="39"/>
      <c r="B162" s="40"/>
      <c r="C162" s="228" t="s">
        <v>438</v>
      </c>
      <c r="D162" s="228" t="s">
        <v>196</v>
      </c>
      <c r="E162" s="229" t="s">
        <v>1336</v>
      </c>
      <c r="F162" s="230" t="s">
        <v>1337</v>
      </c>
      <c r="G162" s="231" t="s">
        <v>295</v>
      </c>
      <c r="H162" s="232">
        <v>1</v>
      </c>
      <c r="I162" s="233"/>
      <c r="J162" s="234">
        <f>ROUND(I162*H162,2)</f>
        <v>0</v>
      </c>
      <c r="K162" s="230" t="s">
        <v>1</v>
      </c>
      <c r="L162" s="45"/>
      <c r="M162" s="235" t="s">
        <v>1</v>
      </c>
      <c r="N162" s="236" t="s">
        <v>40</v>
      </c>
      <c r="O162" s="92"/>
      <c r="P162" s="237">
        <f>O162*H162</f>
        <v>0</v>
      </c>
      <c r="Q162" s="237">
        <v>0</v>
      </c>
      <c r="R162" s="237">
        <f>Q162*H162</f>
        <v>0</v>
      </c>
      <c r="S162" s="237">
        <v>0</v>
      </c>
      <c r="T162" s="238">
        <f>S162*H162</f>
        <v>0</v>
      </c>
      <c r="U162" s="39"/>
      <c r="V162" s="39"/>
      <c r="W162" s="39"/>
      <c r="X162" s="39"/>
      <c r="Y162" s="39"/>
      <c r="Z162" s="39"/>
      <c r="AA162" s="39"/>
      <c r="AB162" s="39"/>
      <c r="AC162" s="39"/>
      <c r="AD162" s="39"/>
      <c r="AE162" s="39"/>
      <c r="AR162" s="239" t="s">
        <v>282</v>
      </c>
      <c r="AT162" s="239" t="s">
        <v>196</v>
      </c>
      <c r="AU162" s="239" t="s">
        <v>84</v>
      </c>
      <c r="AY162" s="18" t="s">
        <v>194</v>
      </c>
      <c r="BE162" s="240">
        <f>IF(N162="základní",J162,0)</f>
        <v>0</v>
      </c>
      <c r="BF162" s="240">
        <f>IF(N162="snížená",J162,0)</f>
        <v>0</v>
      </c>
      <c r="BG162" s="240">
        <f>IF(N162="zákl. přenesená",J162,0)</f>
        <v>0</v>
      </c>
      <c r="BH162" s="240">
        <f>IF(N162="sníž. přenesená",J162,0)</f>
        <v>0</v>
      </c>
      <c r="BI162" s="240">
        <f>IF(N162="nulová",J162,0)</f>
        <v>0</v>
      </c>
      <c r="BJ162" s="18" t="s">
        <v>82</v>
      </c>
      <c r="BK162" s="240">
        <f>ROUND(I162*H162,2)</f>
        <v>0</v>
      </c>
      <c r="BL162" s="18" t="s">
        <v>282</v>
      </c>
      <c r="BM162" s="239" t="s">
        <v>638</v>
      </c>
    </row>
    <row r="163" s="2" customFormat="1" ht="24.15" customHeight="1">
      <c r="A163" s="39"/>
      <c r="B163" s="40"/>
      <c r="C163" s="228" t="s">
        <v>444</v>
      </c>
      <c r="D163" s="228" t="s">
        <v>196</v>
      </c>
      <c r="E163" s="229" t="s">
        <v>1338</v>
      </c>
      <c r="F163" s="230" t="s">
        <v>1339</v>
      </c>
      <c r="G163" s="231" t="s">
        <v>1251</v>
      </c>
      <c r="H163" s="232">
        <v>1</v>
      </c>
      <c r="I163" s="233"/>
      <c r="J163" s="234">
        <f>ROUND(I163*H163,2)</f>
        <v>0</v>
      </c>
      <c r="K163" s="230" t="s">
        <v>1</v>
      </c>
      <c r="L163" s="45"/>
      <c r="M163" s="235" t="s">
        <v>1</v>
      </c>
      <c r="N163" s="236" t="s">
        <v>40</v>
      </c>
      <c r="O163" s="92"/>
      <c r="P163" s="237">
        <f>O163*H163</f>
        <v>0</v>
      </c>
      <c r="Q163" s="237">
        <v>0</v>
      </c>
      <c r="R163" s="237">
        <f>Q163*H163</f>
        <v>0</v>
      </c>
      <c r="S163" s="237">
        <v>0</v>
      </c>
      <c r="T163" s="238">
        <f>S163*H163</f>
        <v>0</v>
      </c>
      <c r="U163" s="39"/>
      <c r="V163" s="39"/>
      <c r="W163" s="39"/>
      <c r="X163" s="39"/>
      <c r="Y163" s="39"/>
      <c r="Z163" s="39"/>
      <c r="AA163" s="39"/>
      <c r="AB163" s="39"/>
      <c r="AC163" s="39"/>
      <c r="AD163" s="39"/>
      <c r="AE163" s="39"/>
      <c r="AR163" s="239" t="s">
        <v>282</v>
      </c>
      <c r="AT163" s="239" t="s">
        <v>196</v>
      </c>
      <c r="AU163" s="239" t="s">
        <v>84</v>
      </c>
      <c r="AY163" s="18" t="s">
        <v>194</v>
      </c>
      <c r="BE163" s="240">
        <f>IF(N163="základní",J163,0)</f>
        <v>0</v>
      </c>
      <c r="BF163" s="240">
        <f>IF(N163="snížená",J163,0)</f>
        <v>0</v>
      </c>
      <c r="BG163" s="240">
        <f>IF(N163="zákl. přenesená",J163,0)</f>
        <v>0</v>
      </c>
      <c r="BH163" s="240">
        <f>IF(N163="sníž. přenesená",J163,0)</f>
        <v>0</v>
      </c>
      <c r="BI163" s="240">
        <f>IF(N163="nulová",J163,0)</f>
        <v>0</v>
      </c>
      <c r="BJ163" s="18" t="s">
        <v>82</v>
      </c>
      <c r="BK163" s="240">
        <f>ROUND(I163*H163,2)</f>
        <v>0</v>
      </c>
      <c r="BL163" s="18" t="s">
        <v>282</v>
      </c>
      <c r="BM163" s="239" t="s">
        <v>653</v>
      </c>
    </row>
    <row r="164" s="2" customFormat="1" ht="24.15" customHeight="1">
      <c r="A164" s="39"/>
      <c r="B164" s="40"/>
      <c r="C164" s="228" t="s">
        <v>381</v>
      </c>
      <c r="D164" s="228" t="s">
        <v>196</v>
      </c>
      <c r="E164" s="229" t="s">
        <v>1340</v>
      </c>
      <c r="F164" s="230" t="s">
        <v>1341</v>
      </c>
      <c r="G164" s="231" t="s">
        <v>301</v>
      </c>
      <c r="H164" s="232">
        <v>8</v>
      </c>
      <c r="I164" s="233"/>
      <c r="J164" s="234">
        <f>ROUND(I164*H164,2)</f>
        <v>0</v>
      </c>
      <c r="K164" s="230" t="s">
        <v>1</v>
      </c>
      <c r="L164" s="45"/>
      <c r="M164" s="235" t="s">
        <v>1</v>
      </c>
      <c r="N164" s="236" t="s">
        <v>40</v>
      </c>
      <c r="O164" s="92"/>
      <c r="P164" s="237">
        <f>O164*H164</f>
        <v>0</v>
      </c>
      <c r="Q164" s="237">
        <v>0</v>
      </c>
      <c r="R164" s="237">
        <f>Q164*H164</f>
        <v>0</v>
      </c>
      <c r="S164" s="237">
        <v>0</v>
      </c>
      <c r="T164" s="238">
        <f>S164*H164</f>
        <v>0</v>
      </c>
      <c r="U164" s="39"/>
      <c r="V164" s="39"/>
      <c r="W164" s="39"/>
      <c r="X164" s="39"/>
      <c r="Y164" s="39"/>
      <c r="Z164" s="39"/>
      <c r="AA164" s="39"/>
      <c r="AB164" s="39"/>
      <c r="AC164" s="39"/>
      <c r="AD164" s="39"/>
      <c r="AE164" s="39"/>
      <c r="AR164" s="239" t="s">
        <v>282</v>
      </c>
      <c r="AT164" s="239" t="s">
        <v>196</v>
      </c>
      <c r="AU164" s="239" t="s">
        <v>84</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282</v>
      </c>
      <c r="BM164" s="239" t="s">
        <v>679</v>
      </c>
    </row>
    <row r="165" s="2" customFormat="1" ht="24.15" customHeight="1">
      <c r="A165" s="39"/>
      <c r="B165" s="40"/>
      <c r="C165" s="228" t="s">
        <v>386</v>
      </c>
      <c r="D165" s="228" t="s">
        <v>196</v>
      </c>
      <c r="E165" s="229" t="s">
        <v>1342</v>
      </c>
      <c r="F165" s="230" t="s">
        <v>1343</v>
      </c>
      <c r="G165" s="231" t="s">
        <v>301</v>
      </c>
      <c r="H165" s="232">
        <v>2</v>
      </c>
      <c r="I165" s="233"/>
      <c r="J165" s="234">
        <f>ROUND(I165*H165,2)</f>
        <v>0</v>
      </c>
      <c r="K165" s="230" t="s">
        <v>1</v>
      </c>
      <c r="L165" s="45"/>
      <c r="M165" s="235" t="s">
        <v>1</v>
      </c>
      <c r="N165" s="236" t="s">
        <v>40</v>
      </c>
      <c r="O165" s="92"/>
      <c r="P165" s="237">
        <f>O165*H165</f>
        <v>0</v>
      </c>
      <c r="Q165" s="237">
        <v>0</v>
      </c>
      <c r="R165" s="237">
        <f>Q165*H165</f>
        <v>0</v>
      </c>
      <c r="S165" s="237">
        <v>0</v>
      </c>
      <c r="T165" s="238">
        <f>S165*H165</f>
        <v>0</v>
      </c>
      <c r="U165" s="39"/>
      <c r="V165" s="39"/>
      <c r="W165" s="39"/>
      <c r="X165" s="39"/>
      <c r="Y165" s="39"/>
      <c r="Z165" s="39"/>
      <c r="AA165" s="39"/>
      <c r="AB165" s="39"/>
      <c r="AC165" s="39"/>
      <c r="AD165" s="39"/>
      <c r="AE165" s="39"/>
      <c r="AR165" s="239" t="s">
        <v>282</v>
      </c>
      <c r="AT165" s="239" t="s">
        <v>196</v>
      </c>
      <c r="AU165" s="239" t="s">
        <v>84</v>
      </c>
      <c r="AY165" s="18" t="s">
        <v>194</v>
      </c>
      <c r="BE165" s="240">
        <f>IF(N165="základní",J165,0)</f>
        <v>0</v>
      </c>
      <c r="BF165" s="240">
        <f>IF(N165="snížená",J165,0)</f>
        <v>0</v>
      </c>
      <c r="BG165" s="240">
        <f>IF(N165="zákl. přenesená",J165,0)</f>
        <v>0</v>
      </c>
      <c r="BH165" s="240">
        <f>IF(N165="sníž. přenesená",J165,0)</f>
        <v>0</v>
      </c>
      <c r="BI165" s="240">
        <f>IF(N165="nulová",J165,0)</f>
        <v>0</v>
      </c>
      <c r="BJ165" s="18" t="s">
        <v>82</v>
      </c>
      <c r="BK165" s="240">
        <f>ROUND(I165*H165,2)</f>
        <v>0</v>
      </c>
      <c r="BL165" s="18" t="s">
        <v>282</v>
      </c>
      <c r="BM165" s="239" t="s">
        <v>688</v>
      </c>
    </row>
    <row r="166" s="2" customFormat="1" ht="24.15" customHeight="1">
      <c r="A166" s="39"/>
      <c r="B166" s="40"/>
      <c r="C166" s="228" t="s">
        <v>449</v>
      </c>
      <c r="D166" s="228" t="s">
        <v>196</v>
      </c>
      <c r="E166" s="229" t="s">
        <v>1344</v>
      </c>
      <c r="F166" s="230" t="s">
        <v>1345</v>
      </c>
      <c r="G166" s="231" t="s">
        <v>301</v>
      </c>
      <c r="H166" s="232">
        <v>32</v>
      </c>
      <c r="I166" s="233"/>
      <c r="J166" s="234">
        <f>ROUND(I166*H166,2)</f>
        <v>0</v>
      </c>
      <c r="K166" s="230" t="s">
        <v>1</v>
      </c>
      <c r="L166" s="45"/>
      <c r="M166" s="235" t="s">
        <v>1</v>
      </c>
      <c r="N166" s="236" t="s">
        <v>40</v>
      </c>
      <c r="O166" s="92"/>
      <c r="P166" s="237">
        <f>O166*H166</f>
        <v>0</v>
      </c>
      <c r="Q166" s="237">
        <v>0</v>
      </c>
      <c r="R166" s="237">
        <f>Q166*H166</f>
        <v>0</v>
      </c>
      <c r="S166" s="237">
        <v>0</v>
      </c>
      <c r="T166" s="238">
        <f>S166*H166</f>
        <v>0</v>
      </c>
      <c r="U166" s="39"/>
      <c r="V166" s="39"/>
      <c r="W166" s="39"/>
      <c r="X166" s="39"/>
      <c r="Y166" s="39"/>
      <c r="Z166" s="39"/>
      <c r="AA166" s="39"/>
      <c r="AB166" s="39"/>
      <c r="AC166" s="39"/>
      <c r="AD166" s="39"/>
      <c r="AE166" s="39"/>
      <c r="AR166" s="239" t="s">
        <v>282</v>
      </c>
      <c r="AT166" s="239" t="s">
        <v>196</v>
      </c>
      <c r="AU166" s="239" t="s">
        <v>84</v>
      </c>
      <c r="AY166" s="18" t="s">
        <v>194</v>
      </c>
      <c r="BE166" s="240">
        <f>IF(N166="základní",J166,0)</f>
        <v>0</v>
      </c>
      <c r="BF166" s="240">
        <f>IF(N166="snížená",J166,0)</f>
        <v>0</v>
      </c>
      <c r="BG166" s="240">
        <f>IF(N166="zákl. přenesená",J166,0)</f>
        <v>0</v>
      </c>
      <c r="BH166" s="240">
        <f>IF(N166="sníž. přenesená",J166,0)</f>
        <v>0</v>
      </c>
      <c r="BI166" s="240">
        <f>IF(N166="nulová",J166,0)</f>
        <v>0</v>
      </c>
      <c r="BJ166" s="18" t="s">
        <v>82</v>
      </c>
      <c r="BK166" s="240">
        <f>ROUND(I166*H166,2)</f>
        <v>0</v>
      </c>
      <c r="BL166" s="18" t="s">
        <v>282</v>
      </c>
      <c r="BM166" s="239" t="s">
        <v>702</v>
      </c>
    </row>
    <row r="167" s="2" customFormat="1" ht="24.15" customHeight="1">
      <c r="A167" s="39"/>
      <c r="B167" s="40"/>
      <c r="C167" s="228" t="s">
        <v>456</v>
      </c>
      <c r="D167" s="228" t="s">
        <v>196</v>
      </c>
      <c r="E167" s="229" t="s">
        <v>1346</v>
      </c>
      <c r="F167" s="230" t="s">
        <v>1347</v>
      </c>
      <c r="G167" s="231" t="s">
        <v>301</v>
      </c>
      <c r="H167" s="232">
        <v>30</v>
      </c>
      <c r="I167" s="233"/>
      <c r="J167" s="234">
        <f>ROUND(I167*H167,2)</f>
        <v>0</v>
      </c>
      <c r="K167" s="230" t="s">
        <v>1</v>
      </c>
      <c r="L167" s="45"/>
      <c r="M167" s="235" t="s">
        <v>1</v>
      </c>
      <c r="N167" s="236" t="s">
        <v>40</v>
      </c>
      <c r="O167" s="92"/>
      <c r="P167" s="237">
        <f>O167*H167</f>
        <v>0</v>
      </c>
      <c r="Q167" s="237">
        <v>0</v>
      </c>
      <c r="R167" s="237">
        <f>Q167*H167</f>
        <v>0</v>
      </c>
      <c r="S167" s="237">
        <v>0</v>
      </c>
      <c r="T167" s="238">
        <f>S167*H167</f>
        <v>0</v>
      </c>
      <c r="U167" s="39"/>
      <c r="V167" s="39"/>
      <c r="W167" s="39"/>
      <c r="X167" s="39"/>
      <c r="Y167" s="39"/>
      <c r="Z167" s="39"/>
      <c r="AA167" s="39"/>
      <c r="AB167" s="39"/>
      <c r="AC167" s="39"/>
      <c r="AD167" s="39"/>
      <c r="AE167" s="39"/>
      <c r="AR167" s="239" t="s">
        <v>282</v>
      </c>
      <c r="AT167" s="239" t="s">
        <v>196</v>
      </c>
      <c r="AU167" s="239" t="s">
        <v>84</v>
      </c>
      <c r="AY167" s="18" t="s">
        <v>194</v>
      </c>
      <c r="BE167" s="240">
        <f>IF(N167="základní",J167,0)</f>
        <v>0</v>
      </c>
      <c r="BF167" s="240">
        <f>IF(N167="snížená",J167,0)</f>
        <v>0</v>
      </c>
      <c r="BG167" s="240">
        <f>IF(N167="zákl. přenesená",J167,0)</f>
        <v>0</v>
      </c>
      <c r="BH167" s="240">
        <f>IF(N167="sníž. přenesená",J167,0)</f>
        <v>0</v>
      </c>
      <c r="BI167" s="240">
        <f>IF(N167="nulová",J167,0)</f>
        <v>0</v>
      </c>
      <c r="BJ167" s="18" t="s">
        <v>82</v>
      </c>
      <c r="BK167" s="240">
        <f>ROUND(I167*H167,2)</f>
        <v>0</v>
      </c>
      <c r="BL167" s="18" t="s">
        <v>282</v>
      </c>
      <c r="BM167" s="239" t="s">
        <v>713</v>
      </c>
    </row>
    <row r="168" s="2" customFormat="1" ht="24.15" customHeight="1">
      <c r="A168" s="39"/>
      <c r="B168" s="40"/>
      <c r="C168" s="228" t="s">
        <v>462</v>
      </c>
      <c r="D168" s="228" t="s">
        <v>196</v>
      </c>
      <c r="E168" s="229" t="s">
        <v>1348</v>
      </c>
      <c r="F168" s="230" t="s">
        <v>1349</v>
      </c>
      <c r="G168" s="231" t="s">
        <v>301</v>
      </c>
      <c r="H168" s="232">
        <v>86</v>
      </c>
      <c r="I168" s="233"/>
      <c r="J168" s="234">
        <f>ROUND(I168*H168,2)</f>
        <v>0</v>
      </c>
      <c r="K168" s="230" t="s">
        <v>1</v>
      </c>
      <c r="L168" s="45"/>
      <c r="M168" s="235" t="s">
        <v>1</v>
      </c>
      <c r="N168" s="236" t="s">
        <v>40</v>
      </c>
      <c r="O168" s="92"/>
      <c r="P168" s="237">
        <f>O168*H168</f>
        <v>0</v>
      </c>
      <c r="Q168" s="237">
        <v>0</v>
      </c>
      <c r="R168" s="237">
        <f>Q168*H168</f>
        <v>0</v>
      </c>
      <c r="S168" s="237">
        <v>0</v>
      </c>
      <c r="T168" s="238">
        <f>S168*H168</f>
        <v>0</v>
      </c>
      <c r="U168" s="39"/>
      <c r="V168" s="39"/>
      <c r="W168" s="39"/>
      <c r="X168" s="39"/>
      <c r="Y168" s="39"/>
      <c r="Z168" s="39"/>
      <c r="AA168" s="39"/>
      <c r="AB168" s="39"/>
      <c r="AC168" s="39"/>
      <c r="AD168" s="39"/>
      <c r="AE168" s="39"/>
      <c r="AR168" s="239" t="s">
        <v>282</v>
      </c>
      <c r="AT168" s="239" t="s">
        <v>196</v>
      </c>
      <c r="AU168" s="239" t="s">
        <v>84</v>
      </c>
      <c r="AY168" s="18" t="s">
        <v>194</v>
      </c>
      <c r="BE168" s="240">
        <f>IF(N168="základní",J168,0)</f>
        <v>0</v>
      </c>
      <c r="BF168" s="240">
        <f>IF(N168="snížená",J168,0)</f>
        <v>0</v>
      </c>
      <c r="BG168" s="240">
        <f>IF(N168="zákl. přenesená",J168,0)</f>
        <v>0</v>
      </c>
      <c r="BH168" s="240">
        <f>IF(N168="sníž. přenesená",J168,0)</f>
        <v>0</v>
      </c>
      <c r="BI168" s="240">
        <f>IF(N168="nulová",J168,0)</f>
        <v>0</v>
      </c>
      <c r="BJ168" s="18" t="s">
        <v>82</v>
      </c>
      <c r="BK168" s="240">
        <f>ROUND(I168*H168,2)</f>
        <v>0</v>
      </c>
      <c r="BL168" s="18" t="s">
        <v>282</v>
      </c>
      <c r="BM168" s="239" t="s">
        <v>723</v>
      </c>
    </row>
    <row r="169" s="2" customFormat="1" ht="24.15" customHeight="1">
      <c r="A169" s="39"/>
      <c r="B169" s="40"/>
      <c r="C169" s="228" t="s">
        <v>467</v>
      </c>
      <c r="D169" s="228" t="s">
        <v>196</v>
      </c>
      <c r="E169" s="229" t="s">
        <v>1350</v>
      </c>
      <c r="F169" s="230" t="s">
        <v>1351</v>
      </c>
      <c r="G169" s="231" t="s">
        <v>301</v>
      </c>
      <c r="H169" s="232">
        <v>59</v>
      </c>
      <c r="I169" s="233"/>
      <c r="J169" s="234">
        <f>ROUND(I169*H169,2)</f>
        <v>0</v>
      </c>
      <c r="K169" s="230" t="s">
        <v>1</v>
      </c>
      <c r="L169" s="45"/>
      <c r="M169" s="235" t="s">
        <v>1</v>
      </c>
      <c r="N169" s="236" t="s">
        <v>40</v>
      </c>
      <c r="O169" s="92"/>
      <c r="P169" s="237">
        <f>O169*H169</f>
        <v>0</v>
      </c>
      <c r="Q169" s="237">
        <v>0</v>
      </c>
      <c r="R169" s="237">
        <f>Q169*H169</f>
        <v>0</v>
      </c>
      <c r="S169" s="237">
        <v>0</v>
      </c>
      <c r="T169" s="238">
        <f>S169*H169</f>
        <v>0</v>
      </c>
      <c r="U169" s="39"/>
      <c r="V169" s="39"/>
      <c r="W169" s="39"/>
      <c r="X169" s="39"/>
      <c r="Y169" s="39"/>
      <c r="Z169" s="39"/>
      <c r="AA169" s="39"/>
      <c r="AB169" s="39"/>
      <c r="AC169" s="39"/>
      <c r="AD169" s="39"/>
      <c r="AE169" s="39"/>
      <c r="AR169" s="239" t="s">
        <v>282</v>
      </c>
      <c r="AT169" s="239" t="s">
        <v>196</v>
      </c>
      <c r="AU169" s="239" t="s">
        <v>84</v>
      </c>
      <c r="AY169" s="18" t="s">
        <v>194</v>
      </c>
      <c r="BE169" s="240">
        <f>IF(N169="základní",J169,0)</f>
        <v>0</v>
      </c>
      <c r="BF169" s="240">
        <f>IF(N169="snížená",J169,0)</f>
        <v>0</v>
      </c>
      <c r="BG169" s="240">
        <f>IF(N169="zákl. přenesená",J169,0)</f>
        <v>0</v>
      </c>
      <c r="BH169" s="240">
        <f>IF(N169="sníž. přenesená",J169,0)</f>
        <v>0</v>
      </c>
      <c r="BI169" s="240">
        <f>IF(N169="nulová",J169,0)</f>
        <v>0</v>
      </c>
      <c r="BJ169" s="18" t="s">
        <v>82</v>
      </c>
      <c r="BK169" s="240">
        <f>ROUND(I169*H169,2)</f>
        <v>0</v>
      </c>
      <c r="BL169" s="18" t="s">
        <v>282</v>
      </c>
      <c r="BM169" s="239" t="s">
        <v>753</v>
      </c>
    </row>
    <row r="170" s="2" customFormat="1" ht="24.15" customHeight="1">
      <c r="A170" s="39"/>
      <c r="B170" s="40"/>
      <c r="C170" s="228" t="s">
        <v>475</v>
      </c>
      <c r="D170" s="228" t="s">
        <v>196</v>
      </c>
      <c r="E170" s="229" t="s">
        <v>1352</v>
      </c>
      <c r="F170" s="230" t="s">
        <v>1353</v>
      </c>
      <c r="G170" s="231" t="s">
        <v>301</v>
      </c>
      <c r="H170" s="232">
        <v>79</v>
      </c>
      <c r="I170" s="233"/>
      <c r="J170" s="234">
        <f>ROUND(I170*H170,2)</f>
        <v>0</v>
      </c>
      <c r="K170" s="230" t="s">
        <v>1</v>
      </c>
      <c r="L170" s="45"/>
      <c r="M170" s="235" t="s">
        <v>1</v>
      </c>
      <c r="N170" s="236" t="s">
        <v>40</v>
      </c>
      <c r="O170" s="92"/>
      <c r="P170" s="237">
        <f>O170*H170</f>
        <v>0</v>
      </c>
      <c r="Q170" s="237">
        <v>0</v>
      </c>
      <c r="R170" s="237">
        <f>Q170*H170</f>
        <v>0</v>
      </c>
      <c r="S170" s="237">
        <v>0</v>
      </c>
      <c r="T170" s="238">
        <f>S170*H170</f>
        <v>0</v>
      </c>
      <c r="U170" s="39"/>
      <c r="V170" s="39"/>
      <c r="W170" s="39"/>
      <c r="X170" s="39"/>
      <c r="Y170" s="39"/>
      <c r="Z170" s="39"/>
      <c r="AA170" s="39"/>
      <c r="AB170" s="39"/>
      <c r="AC170" s="39"/>
      <c r="AD170" s="39"/>
      <c r="AE170" s="39"/>
      <c r="AR170" s="239" t="s">
        <v>282</v>
      </c>
      <c r="AT170" s="239" t="s">
        <v>196</v>
      </c>
      <c r="AU170" s="239" t="s">
        <v>84</v>
      </c>
      <c r="AY170" s="18" t="s">
        <v>194</v>
      </c>
      <c r="BE170" s="240">
        <f>IF(N170="základní",J170,0)</f>
        <v>0</v>
      </c>
      <c r="BF170" s="240">
        <f>IF(N170="snížená",J170,0)</f>
        <v>0</v>
      </c>
      <c r="BG170" s="240">
        <f>IF(N170="zákl. přenesená",J170,0)</f>
        <v>0</v>
      </c>
      <c r="BH170" s="240">
        <f>IF(N170="sníž. přenesená",J170,0)</f>
        <v>0</v>
      </c>
      <c r="BI170" s="240">
        <f>IF(N170="nulová",J170,0)</f>
        <v>0</v>
      </c>
      <c r="BJ170" s="18" t="s">
        <v>82</v>
      </c>
      <c r="BK170" s="240">
        <f>ROUND(I170*H170,2)</f>
        <v>0</v>
      </c>
      <c r="BL170" s="18" t="s">
        <v>282</v>
      </c>
      <c r="BM170" s="239" t="s">
        <v>763</v>
      </c>
    </row>
    <row r="171" s="2" customFormat="1" ht="24.15" customHeight="1">
      <c r="A171" s="39"/>
      <c r="B171" s="40"/>
      <c r="C171" s="228" t="s">
        <v>483</v>
      </c>
      <c r="D171" s="228" t="s">
        <v>196</v>
      </c>
      <c r="E171" s="229" t="s">
        <v>1354</v>
      </c>
      <c r="F171" s="230" t="s">
        <v>1355</v>
      </c>
      <c r="G171" s="231" t="s">
        <v>301</v>
      </c>
      <c r="H171" s="232">
        <v>19</v>
      </c>
      <c r="I171" s="233"/>
      <c r="J171" s="234">
        <f>ROUND(I171*H171,2)</f>
        <v>0</v>
      </c>
      <c r="K171" s="230" t="s">
        <v>1</v>
      </c>
      <c r="L171" s="45"/>
      <c r="M171" s="235" t="s">
        <v>1</v>
      </c>
      <c r="N171" s="236" t="s">
        <v>40</v>
      </c>
      <c r="O171" s="92"/>
      <c r="P171" s="237">
        <f>O171*H171</f>
        <v>0</v>
      </c>
      <c r="Q171" s="237">
        <v>0</v>
      </c>
      <c r="R171" s="237">
        <f>Q171*H171</f>
        <v>0</v>
      </c>
      <c r="S171" s="237">
        <v>0</v>
      </c>
      <c r="T171" s="238">
        <f>S171*H171</f>
        <v>0</v>
      </c>
      <c r="U171" s="39"/>
      <c r="V171" s="39"/>
      <c r="W171" s="39"/>
      <c r="X171" s="39"/>
      <c r="Y171" s="39"/>
      <c r="Z171" s="39"/>
      <c r="AA171" s="39"/>
      <c r="AB171" s="39"/>
      <c r="AC171" s="39"/>
      <c r="AD171" s="39"/>
      <c r="AE171" s="39"/>
      <c r="AR171" s="239" t="s">
        <v>282</v>
      </c>
      <c r="AT171" s="239" t="s">
        <v>196</v>
      </c>
      <c r="AU171" s="239" t="s">
        <v>84</v>
      </c>
      <c r="AY171" s="18" t="s">
        <v>194</v>
      </c>
      <c r="BE171" s="240">
        <f>IF(N171="základní",J171,0)</f>
        <v>0</v>
      </c>
      <c r="BF171" s="240">
        <f>IF(N171="snížená",J171,0)</f>
        <v>0</v>
      </c>
      <c r="BG171" s="240">
        <f>IF(N171="zákl. přenesená",J171,0)</f>
        <v>0</v>
      </c>
      <c r="BH171" s="240">
        <f>IF(N171="sníž. přenesená",J171,0)</f>
        <v>0</v>
      </c>
      <c r="BI171" s="240">
        <f>IF(N171="nulová",J171,0)</f>
        <v>0</v>
      </c>
      <c r="BJ171" s="18" t="s">
        <v>82</v>
      </c>
      <c r="BK171" s="240">
        <f>ROUND(I171*H171,2)</f>
        <v>0</v>
      </c>
      <c r="BL171" s="18" t="s">
        <v>282</v>
      </c>
      <c r="BM171" s="239" t="s">
        <v>776</v>
      </c>
    </row>
    <row r="172" s="2" customFormat="1" ht="24.15" customHeight="1">
      <c r="A172" s="39"/>
      <c r="B172" s="40"/>
      <c r="C172" s="228" t="s">
        <v>493</v>
      </c>
      <c r="D172" s="228" t="s">
        <v>196</v>
      </c>
      <c r="E172" s="229" t="s">
        <v>1356</v>
      </c>
      <c r="F172" s="230" t="s">
        <v>1357</v>
      </c>
      <c r="G172" s="231" t="s">
        <v>301</v>
      </c>
      <c r="H172" s="232">
        <v>59</v>
      </c>
      <c r="I172" s="233"/>
      <c r="J172" s="234">
        <f>ROUND(I172*H172,2)</f>
        <v>0</v>
      </c>
      <c r="K172" s="230" t="s">
        <v>1</v>
      </c>
      <c r="L172" s="45"/>
      <c r="M172" s="235" t="s">
        <v>1</v>
      </c>
      <c r="N172" s="236" t="s">
        <v>40</v>
      </c>
      <c r="O172" s="92"/>
      <c r="P172" s="237">
        <f>O172*H172</f>
        <v>0</v>
      </c>
      <c r="Q172" s="237">
        <v>0</v>
      </c>
      <c r="R172" s="237">
        <f>Q172*H172</f>
        <v>0</v>
      </c>
      <c r="S172" s="237">
        <v>0</v>
      </c>
      <c r="T172" s="238">
        <f>S172*H172</f>
        <v>0</v>
      </c>
      <c r="U172" s="39"/>
      <c r="V172" s="39"/>
      <c r="W172" s="39"/>
      <c r="X172" s="39"/>
      <c r="Y172" s="39"/>
      <c r="Z172" s="39"/>
      <c r="AA172" s="39"/>
      <c r="AB172" s="39"/>
      <c r="AC172" s="39"/>
      <c r="AD172" s="39"/>
      <c r="AE172" s="39"/>
      <c r="AR172" s="239" t="s">
        <v>282</v>
      </c>
      <c r="AT172" s="239" t="s">
        <v>196</v>
      </c>
      <c r="AU172" s="239" t="s">
        <v>84</v>
      </c>
      <c r="AY172" s="18" t="s">
        <v>194</v>
      </c>
      <c r="BE172" s="240">
        <f>IF(N172="základní",J172,0)</f>
        <v>0</v>
      </c>
      <c r="BF172" s="240">
        <f>IF(N172="snížená",J172,0)</f>
        <v>0</v>
      </c>
      <c r="BG172" s="240">
        <f>IF(N172="zákl. přenesená",J172,0)</f>
        <v>0</v>
      </c>
      <c r="BH172" s="240">
        <f>IF(N172="sníž. přenesená",J172,0)</f>
        <v>0</v>
      </c>
      <c r="BI172" s="240">
        <f>IF(N172="nulová",J172,0)</f>
        <v>0</v>
      </c>
      <c r="BJ172" s="18" t="s">
        <v>82</v>
      </c>
      <c r="BK172" s="240">
        <f>ROUND(I172*H172,2)</f>
        <v>0</v>
      </c>
      <c r="BL172" s="18" t="s">
        <v>282</v>
      </c>
      <c r="BM172" s="239" t="s">
        <v>787</v>
      </c>
    </row>
    <row r="173" s="2" customFormat="1" ht="24.15" customHeight="1">
      <c r="A173" s="39"/>
      <c r="B173" s="40"/>
      <c r="C173" s="228" t="s">
        <v>497</v>
      </c>
      <c r="D173" s="228" t="s">
        <v>196</v>
      </c>
      <c r="E173" s="229" t="s">
        <v>1358</v>
      </c>
      <c r="F173" s="230" t="s">
        <v>1359</v>
      </c>
      <c r="G173" s="231" t="s">
        <v>301</v>
      </c>
      <c r="H173" s="232">
        <v>70</v>
      </c>
      <c r="I173" s="233"/>
      <c r="J173" s="234">
        <f>ROUND(I173*H173,2)</f>
        <v>0</v>
      </c>
      <c r="K173" s="230" t="s">
        <v>1</v>
      </c>
      <c r="L173" s="45"/>
      <c r="M173" s="235" t="s">
        <v>1</v>
      </c>
      <c r="N173" s="236" t="s">
        <v>40</v>
      </c>
      <c r="O173" s="92"/>
      <c r="P173" s="237">
        <f>O173*H173</f>
        <v>0</v>
      </c>
      <c r="Q173" s="237">
        <v>0</v>
      </c>
      <c r="R173" s="237">
        <f>Q173*H173</f>
        <v>0</v>
      </c>
      <c r="S173" s="237">
        <v>0</v>
      </c>
      <c r="T173" s="238">
        <f>S173*H173</f>
        <v>0</v>
      </c>
      <c r="U173" s="39"/>
      <c r="V173" s="39"/>
      <c r="W173" s="39"/>
      <c r="X173" s="39"/>
      <c r="Y173" s="39"/>
      <c r="Z173" s="39"/>
      <c r="AA173" s="39"/>
      <c r="AB173" s="39"/>
      <c r="AC173" s="39"/>
      <c r="AD173" s="39"/>
      <c r="AE173" s="39"/>
      <c r="AR173" s="239" t="s">
        <v>282</v>
      </c>
      <c r="AT173" s="239" t="s">
        <v>196</v>
      </c>
      <c r="AU173" s="239" t="s">
        <v>84</v>
      </c>
      <c r="AY173" s="18" t="s">
        <v>194</v>
      </c>
      <c r="BE173" s="240">
        <f>IF(N173="základní",J173,0)</f>
        <v>0</v>
      </c>
      <c r="BF173" s="240">
        <f>IF(N173="snížená",J173,0)</f>
        <v>0</v>
      </c>
      <c r="BG173" s="240">
        <f>IF(N173="zákl. přenesená",J173,0)</f>
        <v>0</v>
      </c>
      <c r="BH173" s="240">
        <f>IF(N173="sníž. přenesená",J173,0)</f>
        <v>0</v>
      </c>
      <c r="BI173" s="240">
        <f>IF(N173="nulová",J173,0)</f>
        <v>0</v>
      </c>
      <c r="BJ173" s="18" t="s">
        <v>82</v>
      </c>
      <c r="BK173" s="240">
        <f>ROUND(I173*H173,2)</f>
        <v>0</v>
      </c>
      <c r="BL173" s="18" t="s">
        <v>282</v>
      </c>
      <c r="BM173" s="239" t="s">
        <v>800</v>
      </c>
    </row>
    <row r="174" s="2" customFormat="1" ht="24.15" customHeight="1">
      <c r="A174" s="39"/>
      <c r="B174" s="40"/>
      <c r="C174" s="228" t="s">
        <v>503</v>
      </c>
      <c r="D174" s="228" t="s">
        <v>196</v>
      </c>
      <c r="E174" s="229" t="s">
        <v>1360</v>
      </c>
      <c r="F174" s="230" t="s">
        <v>1361</v>
      </c>
      <c r="G174" s="231" t="s">
        <v>301</v>
      </c>
      <c r="H174" s="232">
        <v>41</v>
      </c>
      <c r="I174" s="233"/>
      <c r="J174" s="234">
        <f>ROUND(I174*H174,2)</f>
        <v>0</v>
      </c>
      <c r="K174" s="230" t="s">
        <v>1</v>
      </c>
      <c r="L174" s="45"/>
      <c r="M174" s="235" t="s">
        <v>1</v>
      </c>
      <c r="N174" s="236" t="s">
        <v>40</v>
      </c>
      <c r="O174" s="92"/>
      <c r="P174" s="237">
        <f>O174*H174</f>
        <v>0</v>
      </c>
      <c r="Q174" s="237">
        <v>0</v>
      </c>
      <c r="R174" s="237">
        <f>Q174*H174</f>
        <v>0</v>
      </c>
      <c r="S174" s="237">
        <v>0</v>
      </c>
      <c r="T174" s="238">
        <f>S174*H174</f>
        <v>0</v>
      </c>
      <c r="U174" s="39"/>
      <c r="V174" s="39"/>
      <c r="W174" s="39"/>
      <c r="X174" s="39"/>
      <c r="Y174" s="39"/>
      <c r="Z174" s="39"/>
      <c r="AA174" s="39"/>
      <c r="AB174" s="39"/>
      <c r="AC174" s="39"/>
      <c r="AD174" s="39"/>
      <c r="AE174" s="39"/>
      <c r="AR174" s="239" t="s">
        <v>282</v>
      </c>
      <c r="AT174" s="239" t="s">
        <v>196</v>
      </c>
      <c r="AU174" s="239" t="s">
        <v>84</v>
      </c>
      <c r="AY174" s="18" t="s">
        <v>194</v>
      </c>
      <c r="BE174" s="240">
        <f>IF(N174="základní",J174,0)</f>
        <v>0</v>
      </c>
      <c r="BF174" s="240">
        <f>IF(N174="snížená",J174,0)</f>
        <v>0</v>
      </c>
      <c r="BG174" s="240">
        <f>IF(N174="zákl. přenesená",J174,0)</f>
        <v>0</v>
      </c>
      <c r="BH174" s="240">
        <f>IF(N174="sníž. přenesená",J174,0)</f>
        <v>0</v>
      </c>
      <c r="BI174" s="240">
        <f>IF(N174="nulová",J174,0)</f>
        <v>0</v>
      </c>
      <c r="BJ174" s="18" t="s">
        <v>82</v>
      </c>
      <c r="BK174" s="240">
        <f>ROUND(I174*H174,2)</f>
        <v>0</v>
      </c>
      <c r="BL174" s="18" t="s">
        <v>282</v>
      </c>
      <c r="BM174" s="239" t="s">
        <v>813</v>
      </c>
    </row>
    <row r="175" s="2" customFormat="1" ht="24.15" customHeight="1">
      <c r="A175" s="39"/>
      <c r="B175" s="40"/>
      <c r="C175" s="228" t="s">
        <v>508</v>
      </c>
      <c r="D175" s="228" t="s">
        <v>196</v>
      </c>
      <c r="E175" s="229" t="s">
        <v>1362</v>
      </c>
      <c r="F175" s="230" t="s">
        <v>1363</v>
      </c>
      <c r="G175" s="231" t="s">
        <v>301</v>
      </c>
      <c r="H175" s="232">
        <v>17</v>
      </c>
      <c r="I175" s="233"/>
      <c r="J175" s="234">
        <f>ROUND(I175*H175,2)</f>
        <v>0</v>
      </c>
      <c r="K175" s="230" t="s">
        <v>1</v>
      </c>
      <c r="L175" s="45"/>
      <c r="M175" s="235" t="s">
        <v>1</v>
      </c>
      <c r="N175" s="236" t="s">
        <v>40</v>
      </c>
      <c r="O175" s="92"/>
      <c r="P175" s="237">
        <f>O175*H175</f>
        <v>0</v>
      </c>
      <c r="Q175" s="237">
        <v>0</v>
      </c>
      <c r="R175" s="237">
        <f>Q175*H175</f>
        <v>0</v>
      </c>
      <c r="S175" s="237">
        <v>0</v>
      </c>
      <c r="T175" s="238">
        <f>S175*H175</f>
        <v>0</v>
      </c>
      <c r="U175" s="39"/>
      <c r="V175" s="39"/>
      <c r="W175" s="39"/>
      <c r="X175" s="39"/>
      <c r="Y175" s="39"/>
      <c r="Z175" s="39"/>
      <c r="AA175" s="39"/>
      <c r="AB175" s="39"/>
      <c r="AC175" s="39"/>
      <c r="AD175" s="39"/>
      <c r="AE175" s="39"/>
      <c r="AR175" s="239" t="s">
        <v>282</v>
      </c>
      <c r="AT175" s="239" t="s">
        <v>196</v>
      </c>
      <c r="AU175" s="239" t="s">
        <v>84</v>
      </c>
      <c r="AY175" s="18" t="s">
        <v>194</v>
      </c>
      <c r="BE175" s="240">
        <f>IF(N175="základní",J175,0)</f>
        <v>0</v>
      </c>
      <c r="BF175" s="240">
        <f>IF(N175="snížená",J175,0)</f>
        <v>0</v>
      </c>
      <c r="BG175" s="240">
        <f>IF(N175="zákl. přenesená",J175,0)</f>
        <v>0</v>
      </c>
      <c r="BH175" s="240">
        <f>IF(N175="sníž. přenesená",J175,0)</f>
        <v>0</v>
      </c>
      <c r="BI175" s="240">
        <f>IF(N175="nulová",J175,0)</f>
        <v>0</v>
      </c>
      <c r="BJ175" s="18" t="s">
        <v>82</v>
      </c>
      <c r="BK175" s="240">
        <f>ROUND(I175*H175,2)</f>
        <v>0</v>
      </c>
      <c r="BL175" s="18" t="s">
        <v>282</v>
      </c>
      <c r="BM175" s="239" t="s">
        <v>824</v>
      </c>
    </row>
    <row r="176" s="2" customFormat="1" ht="24.15" customHeight="1">
      <c r="A176" s="39"/>
      <c r="B176" s="40"/>
      <c r="C176" s="228" t="s">
        <v>514</v>
      </c>
      <c r="D176" s="228" t="s">
        <v>196</v>
      </c>
      <c r="E176" s="229" t="s">
        <v>1364</v>
      </c>
      <c r="F176" s="230" t="s">
        <v>1365</v>
      </c>
      <c r="G176" s="231" t="s">
        <v>301</v>
      </c>
      <c r="H176" s="232">
        <v>58</v>
      </c>
      <c r="I176" s="233"/>
      <c r="J176" s="234">
        <f>ROUND(I176*H176,2)</f>
        <v>0</v>
      </c>
      <c r="K176" s="230" t="s">
        <v>1</v>
      </c>
      <c r="L176" s="45"/>
      <c r="M176" s="235" t="s">
        <v>1</v>
      </c>
      <c r="N176" s="236" t="s">
        <v>40</v>
      </c>
      <c r="O176" s="92"/>
      <c r="P176" s="237">
        <f>O176*H176</f>
        <v>0</v>
      </c>
      <c r="Q176" s="237">
        <v>0</v>
      </c>
      <c r="R176" s="237">
        <f>Q176*H176</f>
        <v>0</v>
      </c>
      <c r="S176" s="237">
        <v>0</v>
      </c>
      <c r="T176" s="238">
        <f>S176*H176</f>
        <v>0</v>
      </c>
      <c r="U176" s="39"/>
      <c r="V176" s="39"/>
      <c r="W176" s="39"/>
      <c r="X176" s="39"/>
      <c r="Y176" s="39"/>
      <c r="Z176" s="39"/>
      <c r="AA176" s="39"/>
      <c r="AB176" s="39"/>
      <c r="AC176" s="39"/>
      <c r="AD176" s="39"/>
      <c r="AE176" s="39"/>
      <c r="AR176" s="239" t="s">
        <v>282</v>
      </c>
      <c r="AT176" s="239" t="s">
        <v>196</v>
      </c>
      <c r="AU176" s="239" t="s">
        <v>84</v>
      </c>
      <c r="AY176" s="18" t="s">
        <v>194</v>
      </c>
      <c r="BE176" s="240">
        <f>IF(N176="základní",J176,0)</f>
        <v>0</v>
      </c>
      <c r="BF176" s="240">
        <f>IF(N176="snížená",J176,0)</f>
        <v>0</v>
      </c>
      <c r="BG176" s="240">
        <f>IF(N176="zákl. přenesená",J176,0)</f>
        <v>0</v>
      </c>
      <c r="BH176" s="240">
        <f>IF(N176="sníž. přenesená",J176,0)</f>
        <v>0</v>
      </c>
      <c r="BI176" s="240">
        <f>IF(N176="nulová",J176,0)</f>
        <v>0</v>
      </c>
      <c r="BJ176" s="18" t="s">
        <v>82</v>
      </c>
      <c r="BK176" s="240">
        <f>ROUND(I176*H176,2)</f>
        <v>0</v>
      </c>
      <c r="BL176" s="18" t="s">
        <v>282</v>
      </c>
      <c r="BM176" s="239" t="s">
        <v>834</v>
      </c>
    </row>
    <row r="177" s="2" customFormat="1" ht="24.15" customHeight="1">
      <c r="A177" s="39"/>
      <c r="B177" s="40"/>
      <c r="C177" s="228" t="s">
        <v>519</v>
      </c>
      <c r="D177" s="228" t="s">
        <v>196</v>
      </c>
      <c r="E177" s="229" t="s">
        <v>1366</v>
      </c>
      <c r="F177" s="230" t="s">
        <v>1367</v>
      </c>
      <c r="G177" s="231" t="s">
        <v>301</v>
      </c>
      <c r="H177" s="232">
        <v>70</v>
      </c>
      <c r="I177" s="233"/>
      <c r="J177" s="234">
        <f>ROUND(I177*H177,2)</f>
        <v>0</v>
      </c>
      <c r="K177" s="230" t="s">
        <v>1</v>
      </c>
      <c r="L177" s="45"/>
      <c r="M177" s="235" t="s">
        <v>1</v>
      </c>
      <c r="N177" s="236" t="s">
        <v>40</v>
      </c>
      <c r="O177" s="92"/>
      <c r="P177" s="237">
        <f>O177*H177</f>
        <v>0</v>
      </c>
      <c r="Q177" s="237">
        <v>0</v>
      </c>
      <c r="R177" s="237">
        <f>Q177*H177</f>
        <v>0</v>
      </c>
      <c r="S177" s="237">
        <v>0</v>
      </c>
      <c r="T177" s="238">
        <f>S177*H177</f>
        <v>0</v>
      </c>
      <c r="U177" s="39"/>
      <c r="V177" s="39"/>
      <c r="W177" s="39"/>
      <c r="X177" s="39"/>
      <c r="Y177" s="39"/>
      <c r="Z177" s="39"/>
      <c r="AA177" s="39"/>
      <c r="AB177" s="39"/>
      <c r="AC177" s="39"/>
      <c r="AD177" s="39"/>
      <c r="AE177" s="39"/>
      <c r="AR177" s="239" t="s">
        <v>282</v>
      </c>
      <c r="AT177" s="239" t="s">
        <v>196</v>
      </c>
      <c r="AU177" s="239" t="s">
        <v>84</v>
      </c>
      <c r="AY177" s="18" t="s">
        <v>194</v>
      </c>
      <c r="BE177" s="240">
        <f>IF(N177="základní",J177,0)</f>
        <v>0</v>
      </c>
      <c r="BF177" s="240">
        <f>IF(N177="snížená",J177,0)</f>
        <v>0</v>
      </c>
      <c r="BG177" s="240">
        <f>IF(N177="zákl. přenesená",J177,0)</f>
        <v>0</v>
      </c>
      <c r="BH177" s="240">
        <f>IF(N177="sníž. přenesená",J177,0)</f>
        <v>0</v>
      </c>
      <c r="BI177" s="240">
        <f>IF(N177="nulová",J177,0)</f>
        <v>0</v>
      </c>
      <c r="BJ177" s="18" t="s">
        <v>82</v>
      </c>
      <c r="BK177" s="240">
        <f>ROUND(I177*H177,2)</f>
        <v>0</v>
      </c>
      <c r="BL177" s="18" t="s">
        <v>282</v>
      </c>
      <c r="BM177" s="239" t="s">
        <v>843</v>
      </c>
    </row>
    <row r="178" s="2" customFormat="1" ht="24.15" customHeight="1">
      <c r="A178" s="39"/>
      <c r="B178" s="40"/>
      <c r="C178" s="228" t="s">
        <v>523</v>
      </c>
      <c r="D178" s="228" t="s">
        <v>196</v>
      </c>
      <c r="E178" s="229" t="s">
        <v>1368</v>
      </c>
      <c r="F178" s="230" t="s">
        <v>1369</v>
      </c>
      <c r="G178" s="231" t="s">
        <v>301</v>
      </c>
      <c r="H178" s="232">
        <v>10</v>
      </c>
      <c r="I178" s="233"/>
      <c r="J178" s="234">
        <f>ROUND(I178*H178,2)</f>
        <v>0</v>
      </c>
      <c r="K178" s="230" t="s">
        <v>1</v>
      </c>
      <c r="L178" s="45"/>
      <c r="M178" s="235" t="s">
        <v>1</v>
      </c>
      <c r="N178" s="236" t="s">
        <v>40</v>
      </c>
      <c r="O178" s="92"/>
      <c r="P178" s="237">
        <f>O178*H178</f>
        <v>0</v>
      </c>
      <c r="Q178" s="237">
        <v>0</v>
      </c>
      <c r="R178" s="237">
        <f>Q178*H178</f>
        <v>0</v>
      </c>
      <c r="S178" s="237">
        <v>0</v>
      </c>
      <c r="T178" s="238">
        <f>S178*H178</f>
        <v>0</v>
      </c>
      <c r="U178" s="39"/>
      <c r="V178" s="39"/>
      <c r="W178" s="39"/>
      <c r="X178" s="39"/>
      <c r="Y178" s="39"/>
      <c r="Z178" s="39"/>
      <c r="AA178" s="39"/>
      <c r="AB178" s="39"/>
      <c r="AC178" s="39"/>
      <c r="AD178" s="39"/>
      <c r="AE178" s="39"/>
      <c r="AR178" s="239" t="s">
        <v>282</v>
      </c>
      <c r="AT178" s="239" t="s">
        <v>196</v>
      </c>
      <c r="AU178" s="239" t="s">
        <v>84</v>
      </c>
      <c r="AY178" s="18" t="s">
        <v>194</v>
      </c>
      <c r="BE178" s="240">
        <f>IF(N178="základní",J178,0)</f>
        <v>0</v>
      </c>
      <c r="BF178" s="240">
        <f>IF(N178="snížená",J178,0)</f>
        <v>0</v>
      </c>
      <c r="BG178" s="240">
        <f>IF(N178="zákl. přenesená",J178,0)</f>
        <v>0</v>
      </c>
      <c r="BH178" s="240">
        <f>IF(N178="sníž. přenesená",J178,0)</f>
        <v>0</v>
      </c>
      <c r="BI178" s="240">
        <f>IF(N178="nulová",J178,0)</f>
        <v>0</v>
      </c>
      <c r="BJ178" s="18" t="s">
        <v>82</v>
      </c>
      <c r="BK178" s="240">
        <f>ROUND(I178*H178,2)</f>
        <v>0</v>
      </c>
      <c r="BL178" s="18" t="s">
        <v>282</v>
      </c>
      <c r="BM178" s="239" t="s">
        <v>853</v>
      </c>
    </row>
    <row r="179" s="2" customFormat="1" ht="37.8" customHeight="1">
      <c r="A179" s="39"/>
      <c r="B179" s="40"/>
      <c r="C179" s="228" t="s">
        <v>529</v>
      </c>
      <c r="D179" s="228" t="s">
        <v>196</v>
      </c>
      <c r="E179" s="229" t="s">
        <v>1370</v>
      </c>
      <c r="F179" s="230" t="s">
        <v>1371</v>
      </c>
      <c r="G179" s="231" t="s">
        <v>301</v>
      </c>
      <c r="H179" s="232">
        <v>59</v>
      </c>
      <c r="I179" s="233"/>
      <c r="J179" s="234">
        <f>ROUND(I179*H179,2)</f>
        <v>0</v>
      </c>
      <c r="K179" s="230" t="s">
        <v>1</v>
      </c>
      <c r="L179" s="45"/>
      <c r="M179" s="235" t="s">
        <v>1</v>
      </c>
      <c r="N179" s="236" t="s">
        <v>40</v>
      </c>
      <c r="O179" s="92"/>
      <c r="P179" s="237">
        <f>O179*H179</f>
        <v>0</v>
      </c>
      <c r="Q179" s="237">
        <v>0</v>
      </c>
      <c r="R179" s="237">
        <f>Q179*H179</f>
        <v>0</v>
      </c>
      <c r="S179" s="237">
        <v>0</v>
      </c>
      <c r="T179" s="238">
        <f>S179*H179</f>
        <v>0</v>
      </c>
      <c r="U179" s="39"/>
      <c r="V179" s="39"/>
      <c r="W179" s="39"/>
      <c r="X179" s="39"/>
      <c r="Y179" s="39"/>
      <c r="Z179" s="39"/>
      <c r="AA179" s="39"/>
      <c r="AB179" s="39"/>
      <c r="AC179" s="39"/>
      <c r="AD179" s="39"/>
      <c r="AE179" s="39"/>
      <c r="AR179" s="239" t="s">
        <v>282</v>
      </c>
      <c r="AT179" s="239" t="s">
        <v>196</v>
      </c>
      <c r="AU179" s="239" t="s">
        <v>84</v>
      </c>
      <c r="AY179" s="18" t="s">
        <v>194</v>
      </c>
      <c r="BE179" s="240">
        <f>IF(N179="základní",J179,0)</f>
        <v>0</v>
      </c>
      <c r="BF179" s="240">
        <f>IF(N179="snížená",J179,0)</f>
        <v>0</v>
      </c>
      <c r="BG179" s="240">
        <f>IF(N179="zákl. přenesená",J179,0)</f>
        <v>0</v>
      </c>
      <c r="BH179" s="240">
        <f>IF(N179="sníž. přenesená",J179,0)</f>
        <v>0</v>
      </c>
      <c r="BI179" s="240">
        <f>IF(N179="nulová",J179,0)</f>
        <v>0</v>
      </c>
      <c r="BJ179" s="18" t="s">
        <v>82</v>
      </c>
      <c r="BK179" s="240">
        <f>ROUND(I179*H179,2)</f>
        <v>0</v>
      </c>
      <c r="BL179" s="18" t="s">
        <v>282</v>
      </c>
      <c r="BM179" s="239" t="s">
        <v>864</v>
      </c>
    </row>
    <row r="180" s="2" customFormat="1" ht="37.8" customHeight="1">
      <c r="A180" s="39"/>
      <c r="B180" s="40"/>
      <c r="C180" s="228" t="s">
        <v>534</v>
      </c>
      <c r="D180" s="228" t="s">
        <v>196</v>
      </c>
      <c r="E180" s="229" t="s">
        <v>1372</v>
      </c>
      <c r="F180" s="230" t="s">
        <v>1373</v>
      </c>
      <c r="G180" s="231" t="s">
        <v>301</v>
      </c>
      <c r="H180" s="232">
        <v>111</v>
      </c>
      <c r="I180" s="233"/>
      <c r="J180" s="234">
        <f>ROUND(I180*H180,2)</f>
        <v>0</v>
      </c>
      <c r="K180" s="230" t="s">
        <v>1</v>
      </c>
      <c r="L180" s="45"/>
      <c r="M180" s="235" t="s">
        <v>1</v>
      </c>
      <c r="N180" s="236" t="s">
        <v>40</v>
      </c>
      <c r="O180" s="92"/>
      <c r="P180" s="237">
        <f>O180*H180</f>
        <v>0</v>
      </c>
      <c r="Q180" s="237">
        <v>0</v>
      </c>
      <c r="R180" s="237">
        <f>Q180*H180</f>
        <v>0</v>
      </c>
      <c r="S180" s="237">
        <v>0</v>
      </c>
      <c r="T180" s="238">
        <f>S180*H180</f>
        <v>0</v>
      </c>
      <c r="U180" s="39"/>
      <c r="V180" s="39"/>
      <c r="W180" s="39"/>
      <c r="X180" s="39"/>
      <c r="Y180" s="39"/>
      <c r="Z180" s="39"/>
      <c r="AA180" s="39"/>
      <c r="AB180" s="39"/>
      <c r="AC180" s="39"/>
      <c r="AD180" s="39"/>
      <c r="AE180" s="39"/>
      <c r="AR180" s="239" t="s">
        <v>282</v>
      </c>
      <c r="AT180" s="239" t="s">
        <v>196</v>
      </c>
      <c r="AU180" s="239" t="s">
        <v>84</v>
      </c>
      <c r="AY180" s="18" t="s">
        <v>194</v>
      </c>
      <c r="BE180" s="240">
        <f>IF(N180="základní",J180,0)</f>
        <v>0</v>
      </c>
      <c r="BF180" s="240">
        <f>IF(N180="snížená",J180,0)</f>
        <v>0</v>
      </c>
      <c r="BG180" s="240">
        <f>IF(N180="zákl. přenesená",J180,0)</f>
        <v>0</v>
      </c>
      <c r="BH180" s="240">
        <f>IF(N180="sníž. přenesená",J180,0)</f>
        <v>0</v>
      </c>
      <c r="BI180" s="240">
        <f>IF(N180="nulová",J180,0)</f>
        <v>0</v>
      </c>
      <c r="BJ180" s="18" t="s">
        <v>82</v>
      </c>
      <c r="BK180" s="240">
        <f>ROUND(I180*H180,2)</f>
        <v>0</v>
      </c>
      <c r="BL180" s="18" t="s">
        <v>282</v>
      </c>
      <c r="BM180" s="239" t="s">
        <v>875</v>
      </c>
    </row>
    <row r="181" s="2" customFormat="1" ht="37.8" customHeight="1">
      <c r="A181" s="39"/>
      <c r="B181" s="40"/>
      <c r="C181" s="228" t="s">
        <v>542</v>
      </c>
      <c r="D181" s="228" t="s">
        <v>196</v>
      </c>
      <c r="E181" s="229" t="s">
        <v>1374</v>
      </c>
      <c r="F181" s="230" t="s">
        <v>1375</v>
      </c>
      <c r="G181" s="231" t="s">
        <v>301</v>
      </c>
      <c r="H181" s="232">
        <v>6</v>
      </c>
      <c r="I181" s="233"/>
      <c r="J181" s="234">
        <f>ROUND(I181*H181,2)</f>
        <v>0</v>
      </c>
      <c r="K181" s="230" t="s">
        <v>1</v>
      </c>
      <c r="L181" s="45"/>
      <c r="M181" s="235" t="s">
        <v>1</v>
      </c>
      <c r="N181" s="236" t="s">
        <v>40</v>
      </c>
      <c r="O181" s="92"/>
      <c r="P181" s="237">
        <f>O181*H181</f>
        <v>0</v>
      </c>
      <c r="Q181" s="237">
        <v>0</v>
      </c>
      <c r="R181" s="237">
        <f>Q181*H181</f>
        <v>0</v>
      </c>
      <c r="S181" s="237">
        <v>0</v>
      </c>
      <c r="T181" s="238">
        <f>S181*H181</f>
        <v>0</v>
      </c>
      <c r="U181" s="39"/>
      <c r="V181" s="39"/>
      <c r="W181" s="39"/>
      <c r="X181" s="39"/>
      <c r="Y181" s="39"/>
      <c r="Z181" s="39"/>
      <c r="AA181" s="39"/>
      <c r="AB181" s="39"/>
      <c r="AC181" s="39"/>
      <c r="AD181" s="39"/>
      <c r="AE181" s="39"/>
      <c r="AR181" s="239" t="s">
        <v>282</v>
      </c>
      <c r="AT181" s="239" t="s">
        <v>196</v>
      </c>
      <c r="AU181" s="239" t="s">
        <v>84</v>
      </c>
      <c r="AY181" s="18" t="s">
        <v>194</v>
      </c>
      <c r="BE181" s="240">
        <f>IF(N181="základní",J181,0)</f>
        <v>0</v>
      </c>
      <c r="BF181" s="240">
        <f>IF(N181="snížená",J181,0)</f>
        <v>0</v>
      </c>
      <c r="BG181" s="240">
        <f>IF(N181="zákl. přenesená",J181,0)</f>
        <v>0</v>
      </c>
      <c r="BH181" s="240">
        <f>IF(N181="sníž. přenesená",J181,0)</f>
        <v>0</v>
      </c>
      <c r="BI181" s="240">
        <f>IF(N181="nulová",J181,0)</f>
        <v>0</v>
      </c>
      <c r="BJ181" s="18" t="s">
        <v>82</v>
      </c>
      <c r="BK181" s="240">
        <f>ROUND(I181*H181,2)</f>
        <v>0</v>
      </c>
      <c r="BL181" s="18" t="s">
        <v>282</v>
      </c>
      <c r="BM181" s="239" t="s">
        <v>885</v>
      </c>
    </row>
    <row r="182" s="2" customFormat="1" ht="37.8" customHeight="1">
      <c r="A182" s="39"/>
      <c r="B182" s="40"/>
      <c r="C182" s="228" t="s">
        <v>548</v>
      </c>
      <c r="D182" s="228" t="s">
        <v>196</v>
      </c>
      <c r="E182" s="229" t="s">
        <v>1376</v>
      </c>
      <c r="F182" s="230" t="s">
        <v>1377</v>
      </c>
      <c r="G182" s="231" t="s">
        <v>301</v>
      </c>
      <c r="H182" s="232">
        <v>11</v>
      </c>
      <c r="I182" s="233"/>
      <c r="J182" s="234">
        <f>ROUND(I182*H182,2)</f>
        <v>0</v>
      </c>
      <c r="K182" s="230" t="s">
        <v>1</v>
      </c>
      <c r="L182" s="45"/>
      <c r="M182" s="235" t="s">
        <v>1</v>
      </c>
      <c r="N182" s="236" t="s">
        <v>40</v>
      </c>
      <c r="O182" s="92"/>
      <c r="P182" s="237">
        <f>O182*H182</f>
        <v>0</v>
      </c>
      <c r="Q182" s="237">
        <v>0</v>
      </c>
      <c r="R182" s="237">
        <f>Q182*H182</f>
        <v>0</v>
      </c>
      <c r="S182" s="237">
        <v>0</v>
      </c>
      <c r="T182" s="238">
        <f>S182*H182</f>
        <v>0</v>
      </c>
      <c r="U182" s="39"/>
      <c r="V182" s="39"/>
      <c r="W182" s="39"/>
      <c r="X182" s="39"/>
      <c r="Y182" s="39"/>
      <c r="Z182" s="39"/>
      <c r="AA182" s="39"/>
      <c r="AB182" s="39"/>
      <c r="AC182" s="39"/>
      <c r="AD182" s="39"/>
      <c r="AE182" s="39"/>
      <c r="AR182" s="239" t="s">
        <v>282</v>
      </c>
      <c r="AT182" s="239" t="s">
        <v>196</v>
      </c>
      <c r="AU182" s="239" t="s">
        <v>84</v>
      </c>
      <c r="AY182" s="18" t="s">
        <v>194</v>
      </c>
      <c r="BE182" s="240">
        <f>IF(N182="základní",J182,0)</f>
        <v>0</v>
      </c>
      <c r="BF182" s="240">
        <f>IF(N182="snížená",J182,0)</f>
        <v>0</v>
      </c>
      <c r="BG182" s="240">
        <f>IF(N182="zákl. přenesená",J182,0)</f>
        <v>0</v>
      </c>
      <c r="BH182" s="240">
        <f>IF(N182="sníž. přenesená",J182,0)</f>
        <v>0</v>
      </c>
      <c r="BI182" s="240">
        <f>IF(N182="nulová",J182,0)</f>
        <v>0</v>
      </c>
      <c r="BJ182" s="18" t="s">
        <v>82</v>
      </c>
      <c r="BK182" s="240">
        <f>ROUND(I182*H182,2)</f>
        <v>0</v>
      </c>
      <c r="BL182" s="18" t="s">
        <v>282</v>
      </c>
      <c r="BM182" s="239" t="s">
        <v>895</v>
      </c>
    </row>
    <row r="183" s="2" customFormat="1" ht="37.8" customHeight="1">
      <c r="A183" s="39"/>
      <c r="B183" s="40"/>
      <c r="C183" s="228" t="s">
        <v>553</v>
      </c>
      <c r="D183" s="228" t="s">
        <v>196</v>
      </c>
      <c r="E183" s="229" t="s">
        <v>1378</v>
      </c>
      <c r="F183" s="230" t="s">
        <v>1379</v>
      </c>
      <c r="G183" s="231" t="s">
        <v>301</v>
      </c>
      <c r="H183" s="232">
        <v>138</v>
      </c>
      <c r="I183" s="233"/>
      <c r="J183" s="234">
        <f>ROUND(I183*H183,2)</f>
        <v>0</v>
      </c>
      <c r="K183" s="230" t="s">
        <v>1</v>
      </c>
      <c r="L183" s="45"/>
      <c r="M183" s="235" t="s">
        <v>1</v>
      </c>
      <c r="N183" s="236" t="s">
        <v>40</v>
      </c>
      <c r="O183" s="92"/>
      <c r="P183" s="237">
        <f>O183*H183</f>
        <v>0</v>
      </c>
      <c r="Q183" s="237">
        <v>0</v>
      </c>
      <c r="R183" s="237">
        <f>Q183*H183</f>
        <v>0</v>
      </c>
      <c r="S183" s="237">
        <v>0</v>
      </c>
      <c r="T183" s="238">
        <f>S183*H183</f>
        <v>0</v>
      </c>
      <c r="U183" s="39"/>
      <c r="V183" s="39"/>
      <c r="W183" s="39"/>
      <c r="X183" s="39"/>
      <c r="Y183" s="39"/>
      <c r="Z183" s="39"/>
      <c r="AA183" s="39"/>
      <c r="AB183" s="39"/>
      <c r="AC183" s="39"/>
      <c r="AD183" s="39"/>
      <c r="AE183" s="39"/>
      <c r="AR183" s="239" t="s">
        <v>282</v>
      </c>
      <c r="AT183" s="239" t="s">
        <v>196</v>
      </c>
      <c r="AU183" s="239" t="s">
        <v>84</v>
      </c>
      <c r="AY183" s="18" t="s">
        <v>194</v>
      </c>
      <c r="BE183" s="240">
        <f>IF(N183="základní",J183,0)</f>
        <v>0</v>
      </c>
      <c r="BF183" s="240">
        <f>IF(N183="snížená",J183,0)</f>
        <v>0</v>
      </c>
      <c r="BG183" s="240">
        <f>IF(N183="zákl. přenesená",J183,0)</f>
        <v>0</v>
      </c>
      <c r="BH183" s="240">
        <f>IF(N183="sníž. přenesená",J183,0)</f>
        <v>0</v>
      </c>
      <c r="BI183" s="240">
        <f>IF(N183="nulová",J183,0)</f>
        <v>0</v>
      </c>
      <c r="BJ183" s="18" t="s">
        <v>82</v>
      </c>
      <c r="BK183" s="240">
        <f>ROUND(I183*H183,2)</f>
        <v>0</v>
      </c>
      <c r="BL183" s="18" t="s">
        <v>282</v>
      </c>
      <c r="BM183" s="239" t="s">
        <v>903</v>
      </c>
    </row>
    <row r="184" s="2" customFormat="1" ht="37.8" customHeight="1">
      <c r="A184" s="39"/>
      <c r="B184" s="40"/>
      <c r="C184" s="228" t="s">
        <v>561</v>
      </c>
      <c r="D184" s="228" t="s">
        <v>196</v>
      </c>
      <c r="E184" s="229" t="s">
        <v>1380</v>
      </c>
      <c r="F184" s="230" t="s">
        <v>1381</v>
      </c>
      <c r="G184" s="231" t="s">
        <v>301</v>
      </c>
      <c r="H184" s="232">
        <v>19</v>
      </c>
      <c r="I184" s="233"/>
      <c r="J184" s="234">
        <f>ROUND(I184*H184,2)</f>
        <v>0</v>
      </c>
      <c r="K184" s="230" t="s">
        <v>1</v>
      </c>
      <c r="L184" s="45"/>
      <c r="M184" s="235" t="s">
        <v>1</v>
      </c>
      <c r="N184" s="236" t="s">
        <v>40</v>
      </c>
      <c r="O184" s="92"/>
      <c r="P184" s="237">
        <f>O184*H184</f>
        <v>0</v>
      </c>
      <c r="Q184" s="237">
        <v>0</v>
      </c>
      <c r="R184" s="237">
        <f>Q184*H184</f>
        <v>0</v>
      </c>
      <c r="S184" s="237">
        <v>0</v>
      </c>
      <c r="T184" s="238">
        <f>S184*H184</f>
        <v>0</v>
      </c>
      <c r="U184" s="39"/>
      <c r="V184" s="39"/>
      <c r="W184" s="39"/>
      <c r="X184" s="39"/>
      <c r="Y184" s="39"/>
      <c r="Z184" s="39"/>
      <c r="AA184" s="39"/>
      <c r="AB184" s="39"/>
      <c r="AC184" s="39"/>
      <c r="AD184" s="39"/>
      <c r="AE184" s="39"/>
      <c r="AR184" s="239" t="s">
        <v>282</v>
      </c>
      <c r="AT184" s="239" t="s">
        <v>196</v>
      </c>
      <c r="AU184" s="239" t="s">
        <v>84</v>
      </c>
      <c r="AY184" s="18" t="s">
        <v>194</v>
      </c>
      <c r="BE184" s="240">
        <f>IF(N184="základní",J184,0)</f>
        <v>0</v>
      </c>
      <c r="BF184" s="240">
        <f>IF(N184="snížená",J184,0)</f>
        <v>0</v>
      </c>
      <c r="BG184" s="240">
        <f>IF(N184="zákl. přenesená",J184,0)</f>
        <v>0</v>
      </c>
      <c r="BH184" s="240">
        <f>IF(N184="sníž. přenesená",J184,0)</f>
        <v>0</v>
      </c>
      <c r="BI184" s="240">
        <f>IF(N184="nulová",J184,0)</f>
        <v>0</v>
      </c>
      <c r="BJ184" s="18" t="s">
        <v>82</v>
      </c>
      <c r="BK184" s="240">
        <f>ROUND(I184*H184,2)</f>
        <v>0</v>
      </c>
      <c r="BL184" s="18" t="s">
        <v>282</v>
      </c>
      <c r="BM184" s="239" t="s">
        <v>914</v>
      </c>
    </row>
    <row r="185" s="2" customFormat="1" ht="37.8" customHeight="1">
      <c r="A185" s="39"/>
      <c r="B185" s="40"/>
      <c r="C185" s="228" t="s">
        <v>568</v>
      </c>
      <c r="D185" s="228" t="s">
        <v>196</v>
      </c>
      <c r="E185" s="229" t="s">
        <v>1382</v>
      </c>
      <c r="F185" s="230" t="s">
        <v>1383</v>
      </c>
      <c r="G185" s="231" t="s">
        <v>301</v>
      </c>
      <c r="H185" s="232">
        <v>58</v>
      </c>
      <c r="I185" s="233"/>
      <c r="J185" s="234">
        <f>ROUND(I185*H185,2)</f>
        <v>0</v>
      </c>
      <c r="K185" s="230" t="s">
        <v>1</v>
      </c>
      <c r="L185" s="45"/>
      <c r="M185" s="235" t="s">
        <v>1</v>
      </c>
      <c r="N185" s="236" t="s">
        <v>40</v>
      </c>
      <c r="O185" s="92"/>
      <c r="P185" s="237">
        <f>O185*H185</f>
        <v>0</v>
      </c>
      <c r="Q185" s="237">
        <v>0</v>
      </c>
      <c r="R185" s="237">
        <f>Q185*H185</f>
        <v>0</v>
      </c>
      <c r="S185" s="237">
        <v>0</v>
      </c>
      <c r="T185" s="238">
        <f>S185*H185</f>
        <v>0</v>
      </c>
      <c r="U185" s="39"/>
      <c r="V185" s="39"/>
      <c r="W185" s="39"/>
      <c r="X185" s="39"/>
      <c r="Y185" s="39"/>
      <c r="Z185" s="39"/>
      <c r="AA185" s="39"/>
      <c r="AB185" s="39"/>
      <c r="AC185" s="39"/>
      <c r="AD185" s="39"/>
      <c r="AE185" s="39"/>
      <c r="AR185" s="239" t="s">
        <v>282</v>
      </c>
      <c r="AT185" s="239" t="s">
        <v>196</v>
      </c>
      <c r="AU185" s="239" t="s">
        <v>84</v>
      </c>
      <c r="AY185" s="18" t="s">
        <v>194</v>
      </c>
      <c r="BE185" s="240">
        <f>IF(N185="základní",J185,0)</f>
        <v>0</v>
      </c>
      <c r="BF185" s="240">
        <f>IF(N185="snížená",J185,0)</f>
        <v>0</v>
      </c>
      <c r="BG185" s="240">
        <f>IF(N185="zákl. přenesená",J185,0)</f>
        <v>0</v>
      </c>
      <c r="BH185" s="240">
        <f>IF(N185="sníž. přenesená",J185,0)</f>
        <v>0</v>
      </c>
      <c r="BI185" s="240">
        <f>IF(N185="nulová",J185,0)</f>
        <v>0</v>
      </c>
      <c r="BJ185" s="18" t="s">
        <v>82</v>
      </c>
      <c r="BK185" s="240">
        <f>ROUND(I185*H185,2)</f>
        <v>0</v>
      </c>
      <c r="BL185" s="18" t="s">
        <v>282</v>
      </c>
      <c r="BM185" s="239" t="s">
        <v>924</v>
      </c>
    </row>
    <row r="186" s="2" customFormat="1" ht="37.8" customHeight="1">
      <c r="A186" s="39"/>
      <c r="B186" s="40"/>
      <c r="C186" s="228" t="s">
        <v>596</v>
      </c>
      <c r="D186" s="228" t="s">
        <v>196</v>
      </c>
      <c r="E186" s="229" t="s">
        <v>1384</v>
      </c>
      <c r="F186" s="230" t="s">
        <v>1385</v>
      </c>
      <c r="G186" s="231" t="s">
        <v>301</v>
      </c>
      <c r="H186" s="232">
        <v>80</v>
      </c>
      <c r="I186" s="233"/>
      <c r="J186" s="234">
        <f>ROUND(I186*H186,2)</f>
        <v>0</v>
      </c>
      <c r="K186" s="230" t="s">
        <v>1</v>
      </c>
      <c r="L186" s="45"/>
      <c r="M186" s="235" t="s">
        <v>1</v>
      </c>
      <c r="N186" s="236" t="s">
        <v>40</v>
      </c>
      <c r="O186" s="92"/>
      <c r="P186" s="237">
        <f>O186*H186</f>
        <v>0</v>
      </c>
      <c r="Q186" s="237">
        <v>0</v>
      </c>
      <c r="R186" s="237">
        <f>Q186*H186</f>
        <v>0</v>
      </c>
      <c r="S186" s="237">
        <v>0</v>
      </c>
      <c r="T186" s="238">
        <f>S186*H186</f>
        <v>0</v>
      </c>
      <c r="U186" s="39"/>
      <c r="V186" s="39"/>
      <c r="W186" s="39"/>
      <c r="X186" s="39"/>
      <c r="Y186" s="39"/>
      <c r="Z186" s="39"/>
      <c r="AA186" s="39"/>
      <c r="AB186" s="39"/>
      <c r="AC186" s="39"/>
      <c r="AD186" s="39"/>
      <c r="AE186" s="39"/>
      <c r="AR186" s="239" t="s">
        <v>282</v>
      </c>
      <c r="AT186" s="239" t="s">
        <v>196</v>
      </c>
      <c r="AU186" s="239" t="s">
        <v>84</v>
      </c>
      <c r="AY186" s="18" t="s">
        <v>194</v>
      </c>
      <c r="BE186" s="240">
        <f>IF(N186="základní",J186,0)</f>
        <v>0</v>
      </c>
      <c r="BF186" s="240">
        <f>IF(N186="snížená",J186,0)</f>
        <v>0</v>
      </c>
      <c r="BG186" s="240">
        <f>IF(N186="zákl. přenesená",J186,0)</f>
        <v>0</v>
      </c>
      <c r="BH186" s="240">
        <f>IF(N186="sníž. přenesená",J186,0)</f>
        <v>0</v>
      </c>
      <c r="BI186" s="240">
        <f>IF(N186="nulová",J186,0)</f>
        <v>0</v>
      </c>
      <c r="BJ186" s="18" t="s">
        <v>82</v>
      </c>
      <c r="BK186" s="240">
        <f>ROUND(I186*H186,2)</f>
        <v>0</v>
      </c>
      <c r="BL186" s="18" t="s">
        <v>282</v>
      </c>
      <c r="BM186" s="239" t="s">
        <v>934</v>
      </c>
    </row>
    <row r="187" s="2" customFormat="1" ht="16.5" customHeight="1">
      <c r="A187" s="39"/>
      <c r="B187" s="40"/>
      <c r="C187" s="228" t="s">
        <v>619</v>
      </c>
      <c r="D187" s="228" t="s">
        <v>196</v>
      </c>
      <c r="E187" s="229" t="s">
        <v>1386</v>
      </c>
      <c r="F187" s="230" t="s">
        <v>1387</v>
      </c>
      <c r="G187" s="231" t="s">
        <v>259</v>
      </c>
      <c r="H187" s="232">
        <v>90</v>
      </c>
      <c r="I187" s="233"/>
      <c r="J187" s="234">
        <f>ROUND(I187*H187,2)</f>
        <v>0</v>
      </c>
      <c r="K187" s="230" t="s">
        <v>1</v>
      </c>
      <c r="L187" s="45"/>
      <c r="M187" s="235" t="s">
        <v>1</v>
      </c>
      <c r="N187" s="236" t="s">
        <v>40</v>
      </c>
      <c r="O187" s="92"/>
      <c r="P187" s="237">
        <f>O187*H187</f>
        <v>0</v>
      </c>
      <c r="Q187" s="237">
        <v>0</v>
      </c>
      <c r="R187" s="237">
        <f>Q187*H187</f>
        <v>0</v>
      </c>
      <c r="S187" s="237">
        <v>0</v>
      </c>
      <c r="T187" s="238">
        <f>S187*H187</f>
        <v>0</v>
      </c>
      <c r="U187" s="39"/>
      <c r="V187" s="39"/>
      <c r="W187" s="39"/>
      <c r="X187" s="39"/>
      <c r="Y187" s="39"/>
      <c r="Z187" s="39"/>
      <c r="AA187" s="39"/>
      <c r="AB187" s="39"/>
      <c r="AC187" s="39"/>
      <c r="AD187" s="39"/>
      <c r="AE187" s="39"/>
      <c r="AR187" s="239" t="s">
        <v>282</v>
      </c>
      <c r="AT187" s="239" t="s">
        <v>196</v>
      </c>
      <c r="AU187" s="239" t="s">
        <v>84</v>
      </c>
      <c r="AY187" s="18" t="s">
        <v>194</v>
      </c>
      <c r="BE187" s="240">
        <f>IF(N187="základní",J187,0)</f>
        <v>0</v>
      </c>
      <c r="BF187" s="240">
        <f>IF(N187="snížená",J187,0)</f>
        <v>0</v>
      </c>
      <c r="BG187" s="240">
        <f>IF(N187="zákl. přenesená",J187,0)</f>
        <v>0</v>
      </c>
      <c r="BH187" s="240">
        <f>IF(N187="sníž. přenesená",J187,0)</f>
        <v>0</v>
      </c>
      <c r="BI187" s="240">
        <f>IF(N187="nulová",J187,0)</f>
        <v>0</v>
      </c>
      <c r="BJ187" s="18" t="s">
        <v>82</v>
      </c>
      <c r="BK187" s="240">
        <f>ROUND(I187*H187,2)</f>
        <v>0</v>
      </c>
      <c r="BL187" s="18" t="s">
        <v>282</v>
      </c>
      <c r="BM187" s="239" t="s">
        <v>943</v>
      </c>
    </row>
    <row r="188" s="2" customFormat="1" ht="21.75" customHeight="1">
      <c r="A188" s="39"/>
      <c r="B188" s="40"/>
      <c r="C188" s="228" t="s">
        <v>623</v>
      </c>
      <c r="D188" s="228" t="s">
        <v>196</v>
      </c>
      <c r="E188" s="229" t="s">
        <v>1388</v>
      </c>
      <c r="F188" s="230" t="s">
        <v>1389</v>
      </c>
      <c r="G188" s="231" t="s">
        <v>259</v>
      </c>
      <c r="H188" s="232">
        <v>64</v>
      </c>
      <c r="I188" s="233"/>
      <c r="J188" s="234">
        <f>ROUND(I188*H188,2)</f>
        <v>0</v>
      </c>
      <c r="K188" s="230" t="s">
        <v>1</v>
      </c>
      <c r="L188" s="45"/>
      <c r="M188" s="235" t="s">
        <v>1</v>
      </c>
      <c r="N188" s="236" t="s">
        <v>40</v>
      </c>
      <c r="O188" s="92"/>
      <c r="P188" s="237">
        <f>O188*H188</f>
        <v>0</v>
      </c>
      <c r="Q188" s="237">
        <v>0</v>
      </c>
      <c r="R188" s="237">
        <f>Q188*H188</f>
        <v>0</v>
      </c>
      <c r="S188" s="237">
        <v>0</v>
      </c>
      <c r="T188" s="238">
        <f>S188*H188</f>
        <v>0</v>
      </c>
      <c r="U188" s="39"/>
      <c r="V188" s="39"/>
      <c r="W188" s="39"/>
      <c r="X188" s="39"/>
      <c r="Y188" s="39"/>
      <c r="Z188" s="39"/>
      <c r="AA188" s="39"/>
      <c r="AB188" s="39"/>
      <c r="AC188" s="39"/>
      <c r="AD188" s="39"/>
      <c r="AE188" s="39"/>
      <c r="AR188" s="239" t="s">
        <v>282</v>
      </c>
      <c r="AT188" s="239" t="s">
        <v>196</v>
      </c>
      <c r="AU188" s="239" t="s">
        <v>84</v>
      </c>
      <c r="AY188" s="18" t="s">
        <v>194</v>
      </c>
      <c r="BE188" s="240">
        <f>IF(N188="základní",J188,0)</f>
        <v>0</v>
      </c>
      <c r="BF188" s="240">
        <f>IF(N188="snížená",J188,0)</f>
        <v>0</v>
      </c>
      <c r="BG188" s="240">
        <f>IF(N188="zákl. přenesená",J188,0)</f>
        <v>0</v>
      </c>
      <c r="BH188" s="240">
        <f>IF(N188="sníž. přenesená",J188,0)</f>
        <v>0</v>
      </c>
      <c r="BI188" s="240">
        <f>IF(N188="nulová",J188,0)</f>
        <v>0</v>
      </c>
      <c r="BJ188" s="18" t="s">
        <v>82</v>
      </c>
      <c r="BK188" s="240">
        <f>ROUND(I188*H188,2)</f>
        <v>0</v>
      </c>
      <c r="BL188" s="18" t="s">
        <v>282</v>
      </c>
      <c r="BM188" s="239" t="s">
        <v>952</v>
      </c>
    </row>
    <row r="189" s="2" customFormat="1" ht="21.75" customHeight="1">
      <c r="A189" s="39"/>
      <c r="B189" s="40"/>
      <c r="C189" s="228" t="s">
        <v>627</v>
      </c>
      <c r="D189" s="228" t="s">
        <v>196</v>
      </c>
      <c r="E189" s="229" t="s">
        <v>1390</v>
      </c>
      <c r="F189" s="230" t="s">
        <v>1391</v>
      </c>
      <c r="G189" s="231" t="s">
        <v>259</v>
      </c>
      <c r="H189" s="232">
        <v>24</v>
      </c>
      <c r="I189" s="233"/>
      <c r="J189" s="234">
        <f>ROUND(I189*H189,2)</f>
        <v>0</v>
      </c>
      <c r="K189" s="230" t="s">
        <v>1</v>
      </c>
      <c r="L189" s="45"/>
      <c r="M189" s="235" t="s">
        <v>1</v>
      </c>
      <c r="N189" s="236" t="s">
        <v>40</v>
      </c>
      <c r="O189" s="92"/>
      <c r="P189" s="237">
        <f>O189*H189</f>
        <v>0</v>
      </c>
      <c r="Q189" s="237">
        <v>0</v>
      </c>
      <c r="R189" s="237">
        <f>Q189*H189</f>
        <v>0</v>
      </c>
      <c r="S189" s="237">
        <v>0</v>
      </c>
      <c r="T189" s="238">
        <f>S189*H189</f>
        <v>0</v>
      </c>
      <c r="U189" s="39"/>
      <c r="V189" s="39"/>
      <c r="W189" s="39"/>
      <c r="X189" s="39"/>
      <c r="Y189" s="39"/>
      <c r="Z189" s="39"/>
      <c r="AA189" s="39"/>
      <c r="AB189" s="39"/>
      <c r="AC189" s="39"/>
      <c r="AD189" s="39"/>
      <c r="AE189" s="39"/>
      <c r="AR189" s="239" t="s">
        <v>282</v>
      </c>
      <c r="AT189" s="239" t="s">
        <v>196</v>
      </c>
      <c r="AU189" s="239" t="s">
        <v>84</v>
      </c>
      <c r="AY189" s="18" t="s">
        <v>194</v>
      </c>
      <c r="BE189" s="240">
        <f>IF(N189="základní",J189,0)</f>
        <v>0</v>
      </c>
      <c r="BF189" s="240">
        <f>IF(N189="snížená",J189,0)</f>
        <v>0</v>
      </c>
      <c r="BG189" s="240">
        <f>IF(N189="zákl. přenesená",J189,0)</f>
        <v>0</v>
      </c>
      <c r="BH189" s="240">
        <f>IF(N189="sníž. přenesená",J189,0)</f>
        <v>0</v>
      </c>
      <c r="BI189" s="240">
        <f>IF(N189="nulová",J189,0)</f>
        <v>0</v>
      </c>
      <c r="BJ189" s="18" t="s">
        <v>82</v>
      </c>
      <c r="BK189" s="240">
        <f>ROUND(I189*H189,2)</f>
        <v>0</v>
      </c>
      <c r="BL189" s="18" t="s">
        <v>282</v>
      </c>
      <c r="BM189" s="239" t="s">
        <v>962</v>
      </c>
    </row>
    <row r="190" s="2" customFormat="1" ht="16.5" customHeight="1">
      <c r="A190" s="39"/>
      <c r="B190" s="40"/>
      <c r="C190" s="228" t="s">
        <v>632</v>
      </c>
      <c r="D190" s="228" t="s">
        <v>196</v>
      </c>
      <c r="E190" s="229" t="s">
        <v>1392</v>
      </c>
      <c r="F190" s="230" t="s">
        <v>1393</v>
      </c>
      <c r="G190" s="231" t="s">
        <v>1394</v>
      </c>
      <c r="H190" s="232">
        <v>2</v>
      </c>
      <c r="I190" s="233"/>
      <c r="J190" s="234">
        <f>ROUND(I190*H190,2)</f>
        <v>0</v>
      </c>
      <c r="K190" s="230" t="s">
        <v>1</v>
      </c>
      <c r="L190" s="45"/>
      <c r="M190" s="235" t="s">
        <v>1</v>
      </c>
      <c r="N190" s="236" t="s">
        <v>40</v>
      </c>
      <c r="O190" s="92"/>
      <c r="P190" s="237">
        <f>O190*H190</f>
        <v>0</v>
      </c>
      <c r="Q190" s="237">
        <v>0</v>
      </c>
      <c r="R190" s="237">
        <f>Q190*H190</f>
        <v>0</v>
      </c>
      <c r="S190" s="237">
        <v>0</v>
      </c>
      <c r="T190" s="238">
        <f>S190*H190</f>
        <v>0</v>
      </c>
      <c r="U190" s="39"/>
      <c r="V190" s="39"/>
      <c r="W190" s="39"/>
      <c r="X190" s="39"/>
      <c r="Y190" s="39"/>
      <c r="Z190" s="39"/>
      <c r="AA190" s="39"/>
      <c r="AB190" s="39"/>
      <c r="AC190" s="39"/>
      <c r="AD190" s="39"/>
      <c r="AE190" s="39"/>
      <c r="AR190" s="239" t="s">
        <v>282</v>
      </c>
      <c r="AT190" s="239" t="s">
        <v>196</v>
      </c>
      <c r="AU190" s="239" t="s">
        <v>84</v>
      </c>
      <c r="AY190" s="18" t="s">
        <v>194</v>
      </c>
      <c r="BE190" s="240">
        <f>IF(N190="základní",J190,0)</f>
        <v>0</v>
      </c>
      <c r="BF190" s="240">
        <f>IF(N190="snížená",J190,0)</f>
        <v>0</v>
      </c>
      <c r="BG190" s="240">
        <f>IF(N190="zákl. přenesená",J190,0)</f>
        <v>0</v>
      </c>
      <c r="BH190" s="240">
        <f>IF(N190="sníž. přenesená",J190,0)</f>
        <v>0</v>
      </c>
      <c r="BI190" s="240">
        <f>IF(N190="nulová",J190,0)</f>
        <v>0</v>
      </c>
      <c r="BJ190" s="18" t="s">
        <v>82</v>
      </c>
      <c r="BK190" s="240">
        <f>ROUND(I190*H190,2)</f>
        <v>0</v>
      </c>
      <c r="BL190" s="18" t="s">
        <v>282</v>
      </c>
      <c r="BM190" s="239" t="s">
        <v>970</v>
      </c>
    </row>
    <row r="191" s="2" customFormat="1" ht="21.75" customHeight="1">
      <c r="A191" s="39"/>
      <c r="B191" s="40"/>
      <c r="C191" s="228" t="s">
        <v>638</v>
      </c>
      <c r="D191" s="228" t="s">
        <v>196</v>
      </c>
      <c r="E191" s="229" t="s">
        <v>1395</v>
      </c>
      <c r="F191" s="230" t="s">
        <v>1396</v>
      </c>
      <c r="G191" s="231" t="s">
        <v>259</v>
      </c>
      <c r="H191" s="232">
        <v>1</v>
      </c>
      <c r="I191" s="233"/>
      <c r="J191" s="234">
        <f>ROUND(I191*H191,2)</f>
        <v>0</v>
      </c>
      <c r="K191" s="230" t="s">
        <v>1</v>
      </c>
      <c r="L191" s="45"/>
      <c r="M191" s="235" t="s">
        <v>1</v>
      </c>
      <c r="N191" s="236" t="s">
        <v>40</v>
      </c>
      <c r="O191" s="92"/>
      <c r="P191" s="237">
        <f>O191*H191</f>
        <v>0</v>
      </c>
      <c r="Q191" s="237">
        <v>0</v>
      </c>
      <c r="R191" s="237">
        <f>Q191*H191</f>
        <v>0</v>
      </c>
      <c r="S191" s="237">
        <v>0</v>
      </c>
      <c r="T191" s="238">
        <f>S191*H191</f>
        <v>0</v>
      </c>
      <c r="U191" s="39"/>
      <c r="V191" s="39"/>
      <c r="W191" s="39"/>
      <c r="X191" s="39"/>
      <c r="Y191" s="39"/>
      <c r="Z191" s="39"/>
      <c r="AA191" s="39"/>
      <c r="AB191" s="39"/>
      <c r="AC191" s="39"/>
      <c r="AD191" s="39"/>
      <c r="AE191" s="39"/>
      <c r="AR191" s="239" t="s">
        <v>282</v>
      </c>
      <c r="AT191" s="239" t="s">
        <v>196</v>
      </c>
      <c r="AU191" s="239" t="s">
        <v>84</v>
      </c>
      <c r="AY191" s="18" t="s">
        <v>194</v>
      </c>
      <c r="BE191" s="240">
        <f>IF(N191="základní",J191,0)</f>
        <v>0</v>
      </c>
      <c r="BF191" s="240">
        <f>IF(N191="snížená",J191,0)</f>
        <v>0</v>
      </c>
      <c r="BG191" s="240">
        <f>IF(N191="zákl. přenesená",J191,0)</f>
        <v>0</v>
      </c>
      <c r="BH191" s="240">
        <f>IF(N191="sníž. přenesená",J191,0)</f>
        <v>0</v>
      </c>
      <c r="BI191" s="240">
        <f>IF(N191="nulová",J191,0)</f>
        <v>0</v>
      </c>
      <c r="BJ191" s="18" t="s">
        <v>82</v>
      </c>
      <c r="BK191" s="240">
        <f>ROUND(I191*H191,2)</f>
        <v>0</v>
      </c>
      <c r="BL191" s="18" t="s">
        <v>282</v>
      </c>
      <c r="BM191" s="239" t="s">
        <v>983</v>
      </c>
    </row>
    <row r="192" s="2" customFormat="1" ht="21.75" customHeight="1">
      <c r="A192" s="39"/>
      <c r="B192" s="40"/>
      <c r="C192" s="228" t="s">
        <v>647</v>
      </c>
      <c r="D192" s="228" t="s">
        <v>196</v>
      </c>
      <c r="E192" s="229" t="s">
        <v>1397</v>
      </c>
      <c r="F192" s="230" t="s">
        <v>1398</v>
      </c>
      <c r="G192" s="231" t="s">
        <v>259</v>
      </c>
      <c r="H192" s="232">
        <v>14</v>
      </c>
      <c r="I192" s="233"/>
      <c r="J192" s="234">
        <f>ROUND(I192*H192,2)</f>
        <v>0</v>
      </c>
      <c r="K192" s="230" t="s">
        <v>1</v>
      </c>
      <c r="L192" s="45"/>
      <c r="M192" s="235" t="s">
        <v>1</v>
      </c>
      <c r="N192" s="236" t="s">
        <v>40</v>
      </c>
      <c r="O192" s="92"/>
      <c r="P192" s="237">
        <f>O192*H192</f>
        <v>0</v>
      </c>
      <c r="Q192" s="237">
        <v>0</v>
      </c>
      <c r="R192" s="237">
        <f>Q192*H192</f>
        <v>0</v>
      </c>
      <c r="S192" s="237">
        <v>0</v>
      </c>
      <c r="T192" s="238">
        <f>S192*H192</f>
        <v>0</v>
      </c>
      <c r="U192" s="39"/>
      <c r="V192" s="39"/>
      <c r="W192" s="39"/>
      <c r="X192" s="39"/>
      <c r="Y192" s="39"/>
      <c r="Z192" s="39"/>
      <c r="AA192" s="39"/>
      <c r="AB192" s="39"/>
      <c r="AC192" s="39"/>
      <c r="AD192" s="39"/>
      <c r="AE192" s="39"/>
      <c r="AR192" s="239" t="s">
        <v>282</v>
      </c>
      <c r="AT192" s="239" t="s">
        <v>196</v>
      </c>
      <c r="AU192" s="239" t="s">
        <v>84</v>
      </c>
      <c r="AY192" s="18" t="s">
        <v>194</v>
      </c>
      <c r="BE192" s="240">
        <f>IF(N192="základní",J192,0)</f>
        <v>0</v>
      </c>
      <c r="BF192" s="240">
        <f>IF(N192="snížená",J192,0)</f>
        <v>0</v>
      </c>
      <c r="BG192" s="240">
        <f>IF(N192="zákl. přenesená",J192,0)</f>
        <v>0</v>
      </c>
      <c r="BH192" s="240">
        <f>IF(N192="sníž. přenesená",J192,0)</f>
        <v>0</v>
      </c>
      <c r="BI192" s="240">
        <f>IF(N192="nulová",J192,0)</f>
        <v>0</v>
      </c>
      <c r="BJ192" s="18" t="s">
        <v>82</v>
      </c>
      <c r="BK192" s="240">
        <f>ROUND(I192*H192,2)</f>
        <v>0</v>
      </c>
      <c r="BL192" s="18" t="s">
        <v>282</v>
      </c>
      <c r="BM192" s="239" t="s">
        <v>1026</v>
      </c>
    </row>
    <row r="193" s="2" customFormat="1" ht="21.75" customHeight="1">
      <c r="A193" s="39"/>
      <c r="B193" s="40"/>
      <c r="C193" s="228" t="s">
        <v>653</v>
      </c>
      <c r="D193" s="228" t="s">
        <v>196</v>
      </c>
      <c r="E193" s="229" t="s">
        <v>1397</v>
      </c>
      <c r="F193" s="230" t="s">
        <v>1398</v>
      </c>
      <c r="G193" s="231" t="s">
        <v>259</v>
      </c>
      <c r="H193" s="232">
        <v>10</v>
      </c>
      <c r="I193" s="233"/>
      <c r="J193" s="234">
        <f>ROUND(I193*H193,2)</f>
        <v>0</v>
      </c>
      <c r="K193" s="230" t="s">
        <v>1</v>
      </c>
      <c r="L193" s="45"/>
      <c r="M193" s="235" t="s">
        <v>1</v>
      </c>
      <c r="N193" s="236" t="s">
        <v>40</v>
      </c>
      <c r="O193" s="92"/>
      <c r="P193" s="237">
        <f>O193*H193</f>
        <v>0</v>
      </c>
      <c r="Q193" s="237">
        <v>0</v>
      </c>
      <c r="R193" s="237">
        <f>Q193*H193</f>
        <v>0</v>
      </c>
      <c r="S193" s="237">
        <v>0</v>
      </c>
      <c r="T193" s="238">
        <f>S193*H193</f>
        <v>0</v>
      </c>
      <c r="U193" s="39"/>
      <c r="V193" s="39"/>
      <c r="W193" s="39"/>
      <c r="X193" s="39"/>
      <c r="Y193" s="39"/>
      <c r="Z193" s="39"/>
      <c r="AA193" s="39"/>
      <c r="AB193" s="39"/>
      <c r="AC193" s="39"/>
      <c r="AD193" s="39"/>
      <c r="AE193" s="39"/>
      <c r="AR193" s="239" t="s">
        <v>282</v>
      </c>
      <c r="AT193" s="239" t="s">
        <v>196</v>
      </c>
      <c r="AU193" s="239" t="s">
        <v>84</v>
      </c>
      <c r="AY193" s="18" t="s">
        <v>194</v>
      </c>
      <c r="BE193" s="240">
        <f>IF(N193="základní",J193,0)</f>
        <v>0</v>
      </c>
      <c r="BF193" s="240">
        <f>IF(N193="snížená",J193,0)</f>
        <v>0</v>
      </c>
      <c r="BG193" s="240">
        <f>IF(N193="zákl. přenesená",J193,0)</f>
        <v>0</v>
      </c>
      <c r="BH193" s="240">
        <f>IF(N193="sníž. přenesená",J193,0)</f>
        <v>0</v>
      </c>
      <c r="BI193" s="240">
        <f>IF(N193="nulová",J193,0)</f>
        <v>0</v>
      </c>
      <c r="BJ193" s="18" t="s">
        <v>82</v>
      </c>
      <c r="BK193" s="240">
        <f>ROUND(I193*H193,2)</f>
        <v>0</v>
      </c>
      <c r="BL193" s="18" t="s">
        <v>282</v>
      </c>
      <c r="BM193" s="239" t="s">
        <v>1034</v>
      </c>
    </row>
    <row r="194" s="2" customFormat="1" ht="21.75" customHeight="1">
      <c r="A194" s="39"/>
      <c r="B194" s="40"/>
      <c r="C194" s="228" t="s">
        <v>659</v>
      </c>
      <c r="D194" s="228" t="s">
        <v>196</v>
      </c>
      <c r="E194" s="229" t="s">
        <v>1399</v>
      </c>
      <c r="F194" s="230" t="s">
        <v>1400</v>
      </c>
      <c r="G194" s="231" t="s">
        <v>259</v>
      </c>
      <c r="H194" s="232">
        <v>6</v>
      </c>
      <c r="I194" s="233"/>
      <c r="J194" s="234">
        <f>ROUND(I194*H194,2)</f>
        <v>0</v>
      </c>
      <c r="K194" s="230" t="s">
        <v>1</v>
      </c>
      <c r="L194" s="45"/>
      <c r="M194" s="235" t="s">
        <v>1</v>
      </c>
      <c r="N194" s="236" t="s">
        <v>40</v>
      </c>
      <c r="O194" s="92"/>
      <c r="P194" s="237">
        <f>O194*H194</f>
        <v>0</v>
      </c>
      <c r="Q194" s="237">
        <v>0</v>
      </c>
      <c r="R194" s="237">
        <f>Q194*H194</f>
        <v>0</v>
      </c>
      <c r="S194" s="237">
        <v>0</v>
      </c>
      <c r="T194" s="238">
        <f>S194*H194</f>
        <v>0</v>
      </c>
      <c r="U194" s="39"/>
      <c r="V194" s="39"/>
      <c r="W194" s="39"/>
      <c r="X194" s="39"/>
      <c r="Y194" s="39"/>
      <c r="Z194" s="39"/>
      <c r="AA194" s="39"/>
      <c r="AB194" s="39"/>
      <c r="AC194" s="39"/>
      <c r="AD194" s="39"/>
      <c r="AE194" s="39"/>
      <c r="AR194" s="239" t="s">
        <v>282</v>
      </c>
      <c r="AT194" s="239" t="s">
        <v>196</v>
      </c>
      <c r="AU194" s="239" t="s">
        <v>84</v>
      </c>
      <c r="AY194" s="18" t="s">
        <v>194</v>
      </c>
      <c r="BE194" s="240">
        <f>IF(N194="základní",J194,0)</f>
        <v>0</v>
      </c>
      <c r="BF194" s="240">
        <f>IF(N194="snížená",J194,0)</f>
        <v>0</v>
      </c>
      <c r="BG194" s="240">
        <f>IF(N194="zákl. přenesená",J194,0)</f>
        <v>0</v>
      </c>
      <c r="BH194" s="240">
        <f>IF(N194="sníž. přenesená",J194,0)</f>
        <v>0</v>
      </c>
      <c r="BI194" s="240">
        <f>IF(N194="nulová",J194,0)</f>
        <v>0</v>
      </c>
      <c r="BJ194" s="18" t="s">
        <v>82</v>
      </c>
      <c r="BK194" s="240">
        <f>ROUND(I194*H194,2)</f>
        <v>0</v>
      </c>
      <c r="BL194" s="18" t="s">
        <v>282</v>
      </c>
      <c r="BM194" s="239" t="s">
        <v>1045</v>
      </c>
    </row>
    <row r="195" s="2" customFormat="1" ht="21.75" customHeight="1">
      <c r="A195" s="39"/>
      <c r="B195" s="40"/>
      <c r="C195" s="228" t="s">
        <v>679</v>
      </c>
      <c r="D195" s="228" t="s">
        <v>196</v>
      </c>
      <c r="E195" s="229" t="s">
        <v>1401</v>
      </c>
      <c r="F195" s="230" t="s">
        <v>1402</v>
      </c>
      <c r="G195" s="231" t="s">
        <v>259</v>
      </c>
      <c r="H195" s="232">
        <v>3</v>
      </c>
      <c r="I195" s="233"/>
      <c r="J195" s="234">
        <f>ROUND(I195*H195,2)</f>
        <v>0</v>
      </c>
      <c r="K195" s="230" t="s">
        <v>1</v>
      </c>
      <c r="L195" s="45"/>
      <c r="M195" s="235" t="s">
        <v>1</v>
      </c>
      <c r="N195" s="236" t="s">
        <v>40</v>
      </c>
      <c r="O195" s="92"/>
      <c r="P195" s="237">
        <f>O195*H195</f>
        <v>0</v>
      </c>
      <c r="Q195" s="237">
        <v>0</v>
      </c>
      <c r="R195" s="237">
        <f>Q195*H195</f>
        <v>0</v>
      </c>
      <c r="S195" s="237">
        <v>0</v>
      </c>
      <c r="T195" s="238">
        <f>S195*H195</f>
        <v>0</v>
      </c>
      <c r="U195" s="39"/>
      <c r="V195" s="39"/>
      <c r="W195" s="39"/>
      <c r="X195" s="39"/>
      <c r="Y195" s="39"/>
      <c r="Z195" s="39"/>
      <c r="AA195" s="39"/>
      <c r="AB195" s="39"/>
      <c r="AC195" s="39"/>
      <c r="AD195" s="39"/>
      <c r="AE195" s="39"/>
      <c r="AR195" s="239" t="s">
        <v>282</v>
      </c>
      <c r="AT195" s="239" t="s">
        <v>196</v>
      </c>
      <c r="AU195" s="239" t="s">
        <v>84</v>
      </c>
      <c r="AY195" s="18" t="s">
        <v>194</v>
      </c>
      <c r="BE195" s="240">
        <f>IF(N195="základní",J195,0)</f>
        <v>0</v>
      </c>
      <c r="BF195" s="240">
        <f>IF(N195="snížená",J195,0)</f>
        <v>0</v>
      </c>
      <c r="BG195" s="240">
        <f>IF(N195="zákl. přenesená",J195,0)</f>
        <v>0</v>
      </c>
      <c r="BH195" s="240">
        <f>IF(N195="sníž. přenesená",J195,0)</f>
        <v>0</v>
      </c>
      <c r="BI195" s="240">
        <f>IF(N195="nulová",J195,0)</f>
        <v>0</v>
      </c>
      <c r="BJ195" s="18" t="s">
        <v>82</v>
      </c>
      <c r="BK195" s="240">
        <f>ROUND(I195*H195,2)</f>
        <v>0</v>
      </c>
      <c r="BL195" s="18" t="s">
        <v>282</v>
      </c>
      <c r="BM195" s="239" t="s">
        <v>1403</v>
      </c>
    </row>
    <row r="196" s="2" customFormat="1" ht="24.15" customHeight="1">
      <c r="A196" s="39"/>
      <c r="B196" s="40"/>
      <c r="C196" s="228" t="s">
        <v>683</v>
      </c>
      <c r="D196" s="228" t="s">
        <v>196</v>
      </c>
      <c r="E196" s="229" t="s">
        <v>1404</v>
      </c>
      <c r="F196" s="230" t="s">
        <v>1405</v>
      </c>
      <c r="G196" s="231" t="s">
        <v>259</v>
      </c>
      <c r="H196" s="232">
        <v>6</v>
      </c>
      <c r="I196" s="233"/>
      <c r="J196" s="234">
        <f>ROUND(I196*H196,2)</f>
        <v>0</v>
      </c>
      <c r="K196" s="230" t="s">
        <v>1</v>
      </c>
      <c r="L196" s="45"/>
      <c r="M196" s="235" t="s">
        <v>1</v>
      </c>
      <c r="N196" s="236" t="s">
        <v>40</v>
      </c>
      <c r="O196" s="92"/>
      <c r="P196" s="237">
        <f>O196*H196</f>
        <v>0</v>
      </c>
      <c r="Q196" s="237">
        <v>0</v>
      </c>
      <c r="R196" s="237">
        <f>Q196*H196</f>
        <v>0</v>
      </c>
      <c r="S196" s="237">
        <v>0</v>
      </c>
      <c r="T196" s="238">
        <f>S196*H196</f>
        <v>0</v>
      </c>
      <c r="U196" s="39"/>
      <c r="V196" s="39"/>
      <c r="W196" s="39"/>
      <c r="X196" s="39"/>
      <c r="Y196" s="39"/>
      <c r="Z196" s="39"/>
      <c r="AA196" s="39"/>
      <c r="AB196" s="39"/>
      <c r="AC196" s="39"/>
      <c r="AD196" s="39"/>
      <c r="AE196" s="39"/>
      <c r="AR196" s="239" t="s">
        <v>282</v>
      </c>
      <c r="AT196" s="239" t="s">
        <v>196</v>
      </c>
      <c r="AU196" s="239" t="s">
        <v>84</v>
      </c>
      <c r="AY196" s="18" t="s">
        <v>194</v>
      </c>
      <c r="BE196" s="240">
        <f>IF(N196="základní",J196,0)</f>
        <v>0</v>
      </c>
      <c r="BF196" s="240">
        <f>IF(N196="snížená",J196,0)</f>
        <v>0</v>
      </c>
      <c r="BG196" s="240">
        <f>IF(N196="zákl. přenesená",J196,0)</f>
        <v>0</v>
      </c>
      <c r="BH196" s="240">
        <f>IF(N196="sníž. přenesená",J196,0)</f>
        <v>0</v>
      </c>
      <c r="BI196" s="240">
        <f>IF(N196="nulová",J196,0)</f>
        <v>0</v>
      </c>
      <c r="BJ196" s="18" t="s">
        <v>82</v>
      </c>
      <c r="BK196" s="240">
        <f>ROUND(I196*H196,2)</f>
        <v>0</v>
      </c>
      <c r="BL196" s="18" t="s">
        <v>282</v>
      </c>
      <c r="BM196" s="239" t="s">
        <v>1406</v>
      </c>
    </row>
    <row r="197" s="2" customFormat="1" ht="24.15" customHeight="1">
      <c r="A197" s="39"/>
      <c r="B197" s="40"/>
      <c r="C197" s="228" t="s">
        <v>688</v>
      </c>
      <c r="D197" s="228" t="s">
        <v>196</v>
      </c>
      <c r="E197" s="229" t="s">
        <v>1407</v>
      </c>
      <c r="F197" s="230" t="s">
        <v>1408</v>
      </c>
      <c r="G197" s="231" t="s">
        <v>259</v>
      </c>
      <c r="H197" s="232">
        <v>10</v>
      </c>
      <c r="I197" s="233"/>
      <c r="J197" s="234">
        <f>ROUND(I197*H197,2)</f>
        <v>0</v>
      </c>
      <c r="K197" s="230" t="s">
        <v>1</v>
      </c>
      <c r="L197" s="45"/>
      <c r="M197" s="235" t="s">
        <v>1</v>
      </c>
      <c r="N197" s="236" t="s">
        <v>40</v>
      </c>
      <c r="O197" s="92"/>
      <c r="P197" s="237">
        <f>O197*H197</f>
        <v>0</v>
      </c>
      <c r="Q197" s="237">
        <v>0</v>
      </c>
      <c r="R197" s="237">
        <f>Q197*H197</f>
        <v>0</v>
      </c>
      <c r="S197" s="237">
        <v>0</v>
      </c>
      <c r="T197" s="238">
        <f>S197*H197</f>
        <v>0</v>
      </c>
      <c r="U197" s="39"/>
      <c r="V197" s="39"/>
      <c r="W197" s="39"/>
      <c r="X197" s="39"/>
      <c r="Y197" s="39"/>
      <c r="Z197" s="39"/>
      <c r="AA197" s="39"/>
      <c r="AB197" s="39"/>
      <c r="AC197" s="39"/>
      <c r="AD197" s="39"/>
      <c r="AE197" s="39"/>
      <c r="AR197" s="239" t="s">
        <v>282</v>
      </c>
      <c r="AT197" s="239" t="s">
        <v>196</v>
      </c>
      <c r="AU197" s="239" t="s">
        <v>84</v>
      </c>
      <c r="AY197" s="18" t="s">
        <v>194</v>
      </c>
      <c r="BE197" s="240">
        <f>IF(N197="základní",J197,0)</f>
        <v>0</v>
      </c>
      <c r="BF197" s="240">
        <f>IF(N197="snížená",J197,0)</f>
        <v>0</v>
      </c>
      <c r="BG197" s="240">
        <f>IF(N197="zákl. přenesená",J197,0)</f>
        <v>0</v>
      </c>
      <c r="BH197" s="240">
        <f>IF(N197="sníž. přenesená",J197,0)</f>
        <v>0</v>
      </c>
      <c r="BI197" s="240">
        <f>IF(N197="nulová",J197,0)</f>
        <v>0</v>
      </c>
      <c r="BJ197" s="18" t="s">
        <v>82</v>
      </c>
      <c r="BK197" s="240">
        <f>ROUND(I197*H197,2)</f>
        <v>0</v>
      </c>
      <c r="BL197" s="18" t="s">
        <v>282</v>
      </c>
      <c r="BM197" s="239" t="s">
        <v>1409</v>
      </c>
    </row>
    <row r="198" s="2" customFormat="1" ht="16.5" customHeight="1">
      <c r="A198" s="39"/>
      <c r="B198" s="40"/>
      <c r="C198" s="228" t="s">
        <v>695</v>
      </c>
      <c r="D198" s="228" t="s">
        <v>196</v>
      </c>
      <c r="E198" s="229" t="s">
        <v>1410</v>
      </c>
      <c r="F198" s="230" t="s">
        <v>1411</v>
      </c>
      <c r="G198" s="231" t="s">
        <v>259</v>
      </c>
      <c r="H198" s="232">
        <v>3</v>
      </c>
      <c r="I198" s="233"/>
      <c r="J198" s="234">
        <f>ROUND(I198*H198,2)</f>
        <v>0</v>
      </c>
      <c r="K198" s="230" t="s">
        <v>1</v>
      </c>
      <c r="L198" s="45"/>
      <c r="M198" s="235" t="s">
        <v>1</v>
      </c>
      <c r="N198" s="236" t="s">
        <v>40</v>
      </c>
      <c r="O198" s="92"/>
      <c r="P198" s="237">
        <f>O198*H198</f>
        <v>0</v>
      </c>
      <c r="Q198" s="237">
        <v>0</v>
      </c>
      <c r="R198" s="237">
        <f>Q198*H198</f>
        <v>0</v>
      </c>
      <c r="S198" s="237">
        <v>0</v>
      </c>
      <c r="T198" s="238">
        <f>S198*H198</f>
        <v>0</v>
      </c>
      <c r="U198" s="39"/>
      <c r="V198" s="39"/>
      <c r="W198" s="39"/>
      <c r="X198" s="39"/>
      <c r="Y198" s="39"/>
      <c r="Z198" s="39"/>
      <c r="AA198" s="39"/>
      <c r="AB198" s="39"/>
      <c r="AC198" s="39"/>
      <c r="AD198" s="39"/>
      <c r="AE198" s="39"/>
      <c r="AR198" s="239" t="s">
        <v>282</v>
      </c>
      <c r="AT198" s="239" t="s">
        <v>196</v>
      </c>
      <c r="AU198" s="239" t="s">
        <v>84</v>
      </c>
      <c r="AY198" s="18" t="s">
        <v>194</v>
      </c>
      <c r="BE198" s="240">
        <f>IF(N198="základní",J198,0)</f>
        <v>0</v>
      </c>
      <c r="BF198" s="240">
        <f>IF(N198="snížená",J198,0)</f>
        <v>0</v>
      </c>
      <c r="BG198" s="240">
        <f>IF(N198="zákl. přenesená",J198,0)</f>
        <v>0</v>
      </c>
      <c r="BH198" s="240">
        <f>IF(N198="sníž. přenesená",J198,0)</f>
        <v>0</v>
      </c>
      <c r="BI198" s="240">
        <f>IF(N198="nulová",J198,0)</f>
        <v>0</v>
      </c>
      <c r="BJ198" s="18" t="s">
        <v>82</v>
      </c>
      <c r="BK198" s="240">
        <f>ROUND(I198*H198,2)</f>
        <v>0</v>
      </c>
      <c r="BL198" s="18" t="s">
        <v>282</v>
      </c>
      <c r="BM198" s="239" t="s">
        <v>1412</v>
      </c>
    </row>
    <row r="199" s="2" customFormat="1" ht="16.5" customHeight="1">
      <c r="A199" s="39"/>
      <c r="B199" s="40"/>
      <c r="C199" s="228" t="s">
        <v>702</v>
      </c>
      <c r="D199" s="228" t="s">
        <v>196</v>
      </c>
      <c r="E199" s="229" t="s">
        <v>1413</v>
      </c>
      <c r="F199" s="230" t="s">
        <v>1414</v>
      </c>
      <c r="G199" s="231" t="s">
        <v>259</v>
      </c>
      <c r="H199" s="232">
        <v>2</v>
      </c>
      <c r="I199" s="233"/>
      <c r="J199" s="234">
        <f>ROUND(I199*H199,2)</f>
        <v>0</v>
      </c>
      <c r="K199" s="230" t="s">
        <v>1</v>
      </c>
      <c r="L199" s="45"/>
      <c r="M199" s="235" t="s">
        <v>1</v>
      </c>
      <c r="N199" s="236" t="s">
        <v>40</v>
      </c>
      <c r="O199" s="92"/>
      <c r="P199" s="237">
        <f>O199*H199</f>
        <v>0</v>
      </c>
      <c r="Q199" s="237">
        <v>0</v>
      </c>
      <c r="R199" s="237">
        <f>Q199*H199</f>
        <v>0</v>
      </c>
      <c r="S199" s="237">
        <v>0</v>
      </c>
      <c r="T199" s="238">
        <f>S199*H199</f>
        <v>0</v>
      </c>
      <c r="U199" s="39"/>
      <c r="V199" s="39"/>
      <c r="W199" s="39"/>
      <c r="X199" s="39"/>
      <c r="Y199" s="39"/>
      <c r="Z199" s="39"/>
      <c r="AA199" s="39"/>
      <c r="AB199" s="39"/>
      <c r="AC199" s="39"/>
      <c r="AD199" s="39"/>
      <c r="AE199" s="39"/>
      <c r="AR199" s="239" t="s">
        <v>282</v>
      </c>
      <c r="AT199" s="239" t="s">
        <v>196</v>
      </c>
      <c r="AU199" s="239" t="s">
        <v>84</v>
      </c>
      <c r="AY199" s="18" t="s">
        <v>194</v>
      </c>
      <c r="BE199" s="240">
        <f>IF(N199="základní",J199,0)</f>
        <v>0</v>
      </c>
      <c r="BF199" s="240">
        <f>IF(N199="snížená",J199,0)</f>
        <v>0</v>
      </c>
      <c r="BG199" s="240">
        <f>IF(N199="zákl. přenesená",J199,0)</f>
        <v>0</v>
      </c>
      <c r="BH199" s="240">
        <f>IF(N199="sníž. přenesená",J199,0)</f>
        <v>0</v>
      </c>
      <c r="BI199" s="240">
        <f>IF(N199="nulová",J199,0)</f>
        <v>0</v>
      </c>
      <c r="BJ199" s="18" t="s">
        <v>82</v>
      </c>
      <c r="BK199" s="240">
        <f>ROUND(I199*H199,2)</f>
        <v>0</v>
      </c>
      <c r="BL199" s="18" t="s">
        <v>282</v>
      </c>
      <c r="BM199" s="239" t="s">
        <v>1415</v>
      </c>
    </row>
    <row r="200" s="2" customFormat="1" ht="16.5" customHeight="1">
      <c r="A200" s="39"/>
      <c r="B200" s="40"/>
      <c r="C200" s="228" t="s">
        <v>707</v>
      </c>
      <c r="D200" s="228" t="s">
        <v>196</v>
      </c>
      <c r="E200" s="229" t="s">
        <v>1416</v>
      </c>
      <c r="F200" s="230" t="s">
        <v>1417</v>
      </c>
      <c r="G200" s="231" t="s">
        <v>259</v>
      </c>
      <c r="H200" s="232">
        <v>1</v>
      </c>
      <c r="I200" s="233"/>
      <c r="J200" s="234">
        <f>ROUND(I200*H200,2)</f>
        <v>0</v>
      </c>
      <c r="K200" s="230" t="s">
        <v>1</v>
      </c>
      <c r="L200" s="45"/>
      <c r="M200" s="235" t="s">
        <v>1</v>
      </c>
      <c r="N200" s="236" t="s">
        <v>40</v>
      </c>
      <c r="O200" s="92"/>
      <c r="P200" s="237">
        <f>O200*H200</f>
        <v>0</v>
      </c>
      <c r="Q200" s="237">
        <v>0</v>
      </c>
      <c r="R200" s="237">
        <f>Q200*H200</f>
        <v>0</v>
      </c>
      <c r="S200" s="237">
        <v>0</v>
      </c>
      <c r="T200" s="238">
        <f>S200*H200</f>
        <v>0</v>
      </c>
      <c r="U200" s="39"/>
      <c r="V200" s="39"/>
      <c r="W200" s="39"/>
      <c r="X200" s="39"/>
      <c r="Y200" s="39"/>
      <c r="Z200" s="39"/>
      <c r="AA200" s="39"/>
      <c r="AB200" s="39"/>
      <c r="AC200" s="39"/>
      <c r="AD200" s="39"/>
      <c r="AE200" s="39"/>
      <c r="AR200" s="239" t="s">
        <v>282</v>
      </c>
      <c r="AT200" s="239" t="s">
        <v>196</v>
      </c>
      <c r="AU200" s="239" t="s">
        <v>84</v>
      </c>
      <c r="AY200" s="18" t="s">
        <v>194</v>
      </c>
      <c r="BE200" s="240">
        <f>IF(N200="základní",J200,0)</f>
        <v>0</v>
      </c>
      <c r="BF200" s="240">
        <f>IF(N200="snížená",J200,0)</f>
        <v>0</v>
      </c>
      <c r="BG200" s="240">
        <f>IF(N200="zákl. přenesená",J200,0)</f>
        <v>0</v>
      </c>
      <c r="BH200" s="240">
        <f>IF(N200="sníž. přenesená",J200,0)</f>
        <v>0</v>
      </c>
      <c r="BI200" s="240">
        <f>IF(N200="nulová",J200,0)</f>
        <v>0</v>
      </c>
      <c r="BJ200" s="18" t="s">
        <v>82</v>
      </c>
      <c r="BK200" s="240">
        <f>ROUND(I200*H200,2)</f>
        <v>0</v>
      </c>
      <c r="BL200" s="18" t="s">
        <v>282</v>
      </c>
      <c r="BM200" s="239" t="s">
        <v>1418</v>
      </c>
    </row>
    <row r="201" s="2" customFormat="1" ht="21.75" customHeight="1">
      <c r="A201" s="39"/>
      <c r="B201" s="40"/>
      <c r="C201" s="228" t="s">
        <v>713</v>
      </c>
      <c r="D201" s="228" t="s">
        <v>196</v>
      </c>
      <c r="E201" s="229" t="s">
        <v>1419</v>
      </c>
      <c r="F201" s="230" t="s">
        <v>1420</v>
      </c>
      <c r="G201" s="231" t="s">
        <v>259</v>
      </c>
      <c r="H201" s="232">
        <v>2</v>
      </c>
      <c r="I201" s="233"/>
      <c r="J201" s="234">
        <f>ROUND(I201*H201,2)</f>
        <v>0</v>
      </c>
      <c r="K201" s="230" t="s">
        <v>1</v>
      </c>
      <c r="L201" s="45"/>
      <c r="M201" s="235" t="s">
        <v>1</v>
      </c>
      <c r="N201" s="236" t="s">
        <v>40</v>
      </c>
      <c r="O201" s="92"/>
      <c r="P201" s="237">
        <f>O201*H201</f>
        <v>0</v>
      </c>
      <c r="Q201" s="237">
        <v>0</v>
      </c>
      <c r="R201" s="237">
        <f>Q201*H201</f>
        <v>0</v>
      </c>
      <c r="S201" s="237">
        <v>0</v>
      </c>
      <c r="T201" s="238">
        <f>S201*H201</f>
        <v>0</v>
      </c>
      <c r="U201" s="39"/>
      <c r="V201" s="39"/>
      <c r="W201" s="39"/>
      <c r="X201" s="39"/>
      <c r="Y201" s="39"/>
      <c r="Z201" s="39"/>
      <c r="AA201" s="39"/>
      <c r="AB201" s="39"/>
      <c r="AC201" s="39"/>
      <c r="AD201" s="39"/>
      <c r="AE201" s="39"/>
      <c r="AR201" s="239" t="s">
        <v>282</v>
      </c>
      <c r="AT201" s="239" t="s">
        <v>196</v>
      </c>
      <c r="AU201" s="239" t="s">
        <v>84</v>
      </c>
      <c r="AY201" s="18" t="s">
        <v>194</v>
      </c>
      <c r="BE201" s="240">
        <f>IF(N201="základní",J201,0)</f>
        <v>0</v>
      </c>
      <c r="BF201" s="240">
        <f>IF(N201="snížená",J201,0)</f>
        <v>0</v>
      </c>
      <c r="BG201" s="240">
        <f>IF(N201="zákl. přenesená",J201,0)</f>
        <v>0</v>
      </c>
      <c r="BH201" s="240">
        <f>IF(N201="sníž. přenesená",J201,0)</f>
        <v>0</v>
      </c>
      <c r="BI201" s="240">
        <f>IF(N201="nulová",J201,0)</f>
        <v>0</v>
      </c>
      <c r="BJ201" s="18" t="s">
        <v>82</v>
      </c>
      <c r="BK201" s="240">
        <f>ROUND(I201*H201,2)</f>
        <v>0</v>
      </c>
      <c r="BL201" s="18" t="s">
        <v>282</v>
      </c>
      <c r="BM201" s="239" t="s">
        <v>1421</v>
      </c>
    </row>
    <row r="202" s="2" customFormat="1" ht="21.75" customHeight="1">
      <c r="A202" s="39"/>
      <c r="B202" s="40"/>
      <c r="C202" s="228" t="s">
        <v>719</v>
      </c>
      <c r="D202" s="228" t="s">
        <v>196</v>
      </c>
      <c r="E202" s="229" t="s">
        <v>1422</v>
      </c>
      <c r="F202" s="230" t="s">
        <v>1423</v>
      </c>
      <c r="G202" s="231" t="s">
        <v>259</v>
      </c>
      <c r="H202" s="232">
        <v>4</v>
      </c>
      <c r="I202" s="233"/>
      <c r="J202" s="234">
        <f>ROUND(I202*H202,2)</f>
        <v>0</v>
      </c>
      <c r="K202" s="230" t="s">
        <v>1</v>
      </c>
      <c r="L202" s="45"/>
      <c r="M202" s="235" t="s">
        <v>1</v>
      </c>
      <c r="N202" s="236" t="s">
        <v>40</v>
      </c>
      <c r="O202" s="92"/>
      <c r="P202" s="237">
        <f>O202*H202</f>
        <v>0</v>
      </c>
      <c r="Q202" s="237">
        <v>0</v>
      </c>
      <c r="R202" s="237">
        <f>Q202*H202</f>
        <v>0</v>
      </c>
      <c r="S202" s="237">
        <v>0</v>
      </c>
      <c r="T202" s="238">
        <f>S202*H202</f>
        <v>0</v>
      </c>
      <c r="U202" s="39"/>
      <c r="V202" s="39"/>
      <c r="W202" s="39"/>
      <c r="X202" s="39"/>
      <c r="Y202" s="39"/>
      <c r="Z202" s="39"/>
      <c r="AA202" s="39"/>
      <c r="AB202" s="39"/>
      <c r="AC202" s="39"/>
      <c r="AD202" s="39"/>
      <c r="AE202" s="39"/>
      <c r="AR202" s="239" t="s">
        <v>282</v>
      </c>
      <c r="AT202" s="239" t="s">
        <v>196</v>
      </c>
      <c r="AU202" s="239" t="s">
        <v>84</v>
      </c>
      <c r="AY202" s="18" t="s">
        <v>194</v>
      </c>
      <c r="BE202" s="240">
        <f>IF(N202="základní",J202,0)</f>
        <v>0</v>
      </c>
      <c r="BF202" s="240">
        <f>IF(N202="snížená",J202,0)</f>
        <v>0</v>
      </c>
      <c r="BG202" s="240">
        <f>IF(N202="zákl. přenesená",J202,0)</f>
        <v>0</v>
      </c>
      <c r="BH202" s="240">
        <f>IF(N202="sníž. přenesená",J202,0)</f>
        <v>0</v>
      </c>
      <c r="BI202" s="240">
        <f>IF(N202="nulová",J202,0)</f>
        <v>0</v>
      </c>
      <c r="BJ202" s="18" t="s">
        <v>82</v>
      </c>
      <c r="BK202" s="240">
        <f>ROUND(I202*H202,2)</f>
        <v>0</v>
      </c>
      <c r="BL202" s="18" t="s">
        <v>282</v>
      </c>
      <c r="BM202" s="239" t="s">
        <v>1424</v>
      </c>
    </row>
    <row r="203" s="2" customFormat="1" ht="21.75" customHeight="1">
      <c r="A203" s="39"/>
      <c r="B203" s="40"/>
      <c r="C203" s="228" t="s">
        <v>723</v>
      </c>
      <c r="D203" s="228" t="s">
        <v>196</v>
      </c>
      <c r="E203" s="229" t="s">
        <v>1425</v>
      </c>
      <c r="F203" s="230" t="s">
        <v>1426</v>
      </c>
      <c r="G203" s="231" t="s">
        <v>259</v>
      </c>
      <c r="H203" s="232">
        <v>2</v>
      </c>
      <c r="I203" s="233"/>
      <c r="J203" s="234">
        <f>ROUND(I203*H203,2)</f>
        <v>0</v>
      </c>
      <c r="K203" s="230" t="s">
        <v>1</v>
      </c>
      <c r="L203" s="45"/>
      <c r="M203" s="235" t="s">
        <v>1</v>
      </c>
      <c r="N203" s="236" t="s">
        <v>40</v>
      </c>
      <c r="O203" s="92"/>
      <c r="P203" s="237">
        <f>O203*H203</f>
        <v>0</v>
      </c>
      <c r="Q203" s="237">
        <v>0</v>
      </c>
      <c r="R203" s="237">
        <f>Q203*H203</f>
        <v>0</v>
      </c>
      <c r="S203" s="237">
        <v>0</v>
      </c>
      <c r="T203" s="238">
        <f>S203*H203</f>
        <v>0</v>
      </c>
      <c r="U203" s="39"/>
      <c r="V203" s="39"/>
      <c r="W203" s="39"/>
      <c r="X203" s="39"/>
      <c r="Y203" s="39"/>
      <c r="Z203" s="39"/>
      <c r="AA203" s="39"/>
      <c r="AB203" s="39"/>
      <c r="AC203" s="39"/>
      <c r="AD203" s="39"/>
      <c r="AE203" s="39"/>
      <c r="AR203" s="239" t="s">
        <v>282</v>
      </c>
      <c r="AT203" s="239" t="s">
        <v>196</v>
      </c>
      <c r="AU203" s="239" t="s">
        <v>84</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282</v>
      </c>
      <c r="BM203" s="239" t="s">
        <v>1427</v>
      </c>
    </row>
    <row r="204" s="2" customFormat="1" ht="21.75" customHeight="1">
      <c r="A204" s="39"/>
      <c r="B204" s="40"/>
      <c r="C204" s="228" t="s">
        <v>728</v>
      </c>
      <c r="D204" s="228" t="s">
        <v>196</v>
      </c>
      <c r="E204" s="229" t="s">
        <v>1428</v>
      </c>
      <c r="F204" s="230" t="s">
        <v>1429</v>
      </c>
      <c r="G204" s="231" t="s">
        <v>259</v>
      </c>
      <c r="H204" s="232">
        <v>1</v>
      </c>
      <c r="I204" s="233"/>
      <c r="J204" s="234">
        <f>ROUND(I204*H204,2)</f>
        <v>0</v>
      </c>
      <c r="K204" s="230" t="s">
        <v>1</v>
      </c>
      <c r="L204" s="45"/>
      <c r="M204" s="235" t="s">
        <v>1</v>
      </c>
      <c r="N204" s="236" t="s">
        <v>40</v>
      </c>
      <c r="O204" s="92"/>
      <c r="P204" s="237">
        <f>O204*H204</f>
        <v>0</v>
      </c>
      <c r="Q204" s="237">
        <v>0</v>
      </c>
      <c r="R204" s="237">
        <f>Q204*H204</f>
        <v>0</v>
      </c>
      <c r="S204" s="237">
        <v>0</v>
      </c>
      <c r="T204" s="238">
        <f>S204*H204</f>
        <v>0</v>
      </c>
      <c r="U204" s="39"/>
      <c r="V204" s="39"/>
      <c r="W204" s="39"/>
      <c r="X204" s="39"/>
      <c r="Y204" s="39"/>
      <c r="Z204" s="39"/>
      <c r="AA204" s="39"/>
      <c r="AB204" s="39"/>
      <c r="AC204" s="39"/>
      <c r="AD204" s="39"/>
      <c r="AE204" s="39"/>
      <c r="AR204" s="239" t="s">
        <v>282</v>
      </c>
      <c r="AT204" s="239" t="s">
        <v>196</v>
      </c>
      <c r="AU204" s="239" t="s">
        <v>84</v>
      </c>
      <c r="AY204" s="18" t="s">
        <v>194</v>
      </c>
      <c r="BE204" s="240">
        <f>IF(N204="základní",J204,0)</f>
        <v>0</v>
      </c>
      <c r="BF204" s="240">
        <f>IF(N204="snížená",J204,0)</f>
        <v>0</v>
      </c>
      <c r="BG204" s="240">
        <f>IF(N204="zákl. přenesená",J204,0)</f>
        <v>0</v>
      </c>
      <c r="BH204" s="240">
        <f>IF(N204="sníž. přenesená",J204,0)</f>
        <v>0</v>
      </c>
      <c r="BI204" s="240">
        <f>IF(N204="nulová",J204,0)</f>
        <v>0</v>
      </c>
      <c r="BJ204" s="18" t="s">
        <v>82</v>
      </c>
      <c r="BK204" s="240">
        <f>ROUND(I204*H204,2)</f>
        <v>0</v>
      </c>
      <c r="BL204" s="18" t="s">
        <v>282</v>
      </c>
      <c r="BM204" s="239" t="s">
        <v>1430</v>
      </c>
    </row>
    <row r="205" s="2" customFormat="1" ht="24.15" customHeight="1">
      <c r="A205" s="39"/>
      <c r="B205" s="40"/>
      <c r="C205" s="228" t="s">
        <v>753</v>
      </c>
      <c r="D205" s="228" t="s">
        <v>196</v>
      </c>
      <c r="E205" s="229" t="s">
        <v>1431</v>
      </c>
      <c r="F205" s="230" t="s">
        <v>1432</v>
      </c>
      <c r="G205" s="231" t="s">
        <v>301</v>
      </c>
      <c r="H205" s="232">
        <v>629</v>
      </c>
      <c r="I205" s="233"/>
      <c r="J205" s="234">
        <f>ROUND(I205*H205,2)</f>
        <v>0</v>
      </c>
      <c r="K205" s="230" t="s">
        <v>1</v>
      </c>
      <c r="L205" s="45"/>
      <c r="M205" s="235" t="s">
        <v>1</v>
      </c>
      <c r="N205" s="236" t="s">
        <v>40</v>
      </c>
      <c r="O205" s="92"/>
      <c r="P205" s="237">
        <f>O205*H205</f>
        <v>0</v>
      </c>
      <c r="Q205" s="237">
        <v>0</v>
      </c>
      <c r="R205" s="237">
        <f>Q205*H205</f>
        <v>0</v>
      </c>
      <c r="S205" s="237">
        <v>0</v>
      </c>
      <c r="T205" s="238">
        <f>S205*H205</f>
        <v>0</v>
      </c>
      <c r="U205" s="39"/>
      <c r="V205" s="39"/>
      <c r="W205" s="39"/>
      <c r="X205" s="39"/>
      <c r="Y205" s="39"/>
      <c r="Z205" s="39"/>
      <c r="AA205" s="39"/>
      <c r="AB205" s="39"/>
      <c r="AC205" s="39"/>
      <c r="AD205" s="39"/>
      <c r="AE205" s="39"/>
      <c r="AR205" s="239" t="s">
        <v>282</v>
      </c>
      <c r="AT205" s="239" t="s">
        <v>196</v>
      </c>
      <c r="AU205" s="239" t="s">
        <v>84</v>
      </c>
      <c r="AY205" s="18" t="s">
        <v>194</v>
      </c>
      <c r="BE205" s="240">
        <f>IF(N205="základní",J205,0)</f>
        <v>0</v>
      </c>
      <c r="BF205" s="240">
        <f>IF(N205="snížená",J205,0)</f>
        <v>0</v>
      </c>
      <c r="BG205" s="240">
        <f>IF(N205="zákl. přenesená",J205,0)</f>
        <v>0</v>
      </c>
      <c r="BH205" s="240">
        <f>IF(N205="sníž. přenesená",J205,0)</f>
        <v>0</v>
      </c>
      <c r="BI205" s="240">
        <f>IF(N205="nulová",J205,0)</f>
        <v>0</v>
      </c>
      <c r="BJ205" s="18" t="s">
        <v>82</v>
      </c>
      <c r="BK205" s="240">
        <f>ROUND(I205*H205,2)</f>
        <v>0</v>
      </c>
      <c r="BL205" s="18" t="s">
        <v>282</v>
      </c>
      <c r="BM205" s="239" t="s">
        <v>1433</v>
      </c>
    </row>
    <row r="206" s="2" customFormat="1" ht="21.75" customHeight="1">
      <c r="A206" s="39"/>
      <c r="B206" s="40"/>
      <c r="C206" s="228" t="s">
        <v>758</v>
      </c>
      <c r="D206" s="228" t="s">
        <v>196</v>
      </c>
      <c r="E206" s="229" t="s">
        <v>1434</v>
      </c>
      <c r="F206" s="230" t="s">
        <v>1435</v>
      </c>
      <c r="G206" s="231" t="s">
        <v>301</v>
      </c>
      <c r="H206" s="232">
        <v>629</v>
      </c>
      <c r="I206" s="233"/>
      <c r="J206" s="234">
        <f>ROUND(I206*H206,2)</f>
        <v>0</v>
      </c>
      <c r="K206" s="230" t="s">
        <v>1</v>
      </c>
      <c r="L206" s="45"/>
      <c r="M206" s="235" t="s">
        <v>1</v>
      </c>
      <c r="N206" s="236" t="s">
        <v>40</v>
      </c>
      <c r="O206" s="92"/>
      <c r="P206" s="237">
        <f>O206*H206</f>
        <v>0</v>
      </c>
      <c r="Q206" s="237">
        <v>0</v>
      </c>
      <c r="R206" s="237">
        <f>Q206*H206</f>
        <v>0</v>
      </c>
      <c r="S206" s="237">
        <v>0</v>
      </c>
      <c r="T206" s="238">
        <f>S206*H206</f>
        <v>0</v>
      </c>
      <c r="U206" s="39"/>
      <c r="V206" s="39"/>
      <c r="W206" s="39"/>
      <c r="X206" s="39"/>
      <c r="Y206" s="39"/>
      <c r="Z206" s="39"/>
      <c r="AA206" s="39"/>
      <c r="AB206" s="39"/>
      <c r="AC206" s="39"/>
      <c r="AD206" s="39"/>
      <c r="AE206" s="39"/>
      <c r="AR206" s="239" t="s">
        <v>282</v>
      </c>
      <c r="AT206" s="239" t="s">
        <v>196</v>
      </c>
      <c r="AU206" s="239" t="s">
        <v>84</v>
      </c>
      <c r="AY206" s="18" t="s">
        <v>194</v>
      </c>
      <c r="BE206" s="240">
        <f>IF(N206="základní",J206,0)</f>
        <v>0</v>
      </c>
      <c r="BF206" s="240">
        <f>IF(N206="snížená",J206,0)</f>
        <v>0</v>
      </c>
      <c r="BG206" s="240">
        <f>IF(N206="zákl. přenesená",J206,0)</f>
        <v>0</v>
      </c>
      <c r="BH206" s="240">
        <f>IF(N206="sníž. přenesená",J206,0)</f>
        <v>0</v>
      </c>
      <c r="BI206" s="240">
        <f>IF(N206="nulová",J206,0)</f>
        <v>0</v>
      </c>
      <c r="BJ206" s="18" t="s">
        <v>82</v>
      </c>
      <c r="BK206" s="240">
        <f>ROUND(I206*H206,2)</f>
        <v>0</v>
      </c>
      <c r="BL206" s="18" t="s">
        <v>282</v>
      </c>
      <c r="BM206" s="239" t="s">
        <v>1436</v>
      </c>
    </row>
    <row r="207" s="2" customFormat="1" ht="37.8" customHeight="1">
      <c r="A207" s="39"/>
      <c r="B207" s="40"/>
      <c r="C207" s="228" t="s">
        <v>763</v>
      </c>
      <c r="D207" s="228" t="s">
        <v>196</v>
      </c>
      <c r="E207" s="229" t="s">
        <v>1437</v>
      </c>
      <c r="F207" s="230" t="s">
        <v>1438</v>
      </c>
      <c r="G207" s="231" t="s">
        <v>259</v>
      </c>
      <c r="H207" s="232">
        <v>1</v>
      </c>
      <c r="I207" s="233"/>
      <c r="J207" s="234">
        <f>ROUND(I207*H207,2)</f>
        <v>0</v>
      </c>
      <c r="K207" s="230" t="s">
        <v>1</v>
      </c>
      <c r="L207" s="45"/>
      <c r="M207" s="235" t="s">
        <v>1</v>
      </c>
      <c r="N207" s="236" t="s">
        <v>40</v>
      </c>
      <c r="O207" s="92"/>
      <c r="P207" s="237">
        <f>O207*H207</f>
        <v>0</v>
      </c>
      <c r="Q207" s="237">
        <v>0</v>
      </c>
      <c r="R207" s="237">
        <f>Q207*H207</f>
        <v>0</v>
      </c>
      <c r="S207" s="237">
        <v>0</v>
      </c>
      <c r="T207" s="238">
        <f>S207*H207</f>
        <v>0</v>
      </c>
      <c r="U207" s="39"/>
      <c r="V207" s="39"/>
      <c r="W207" s="39"/>
      <c r="X207" s="39"/>
      <c r="Y207" s="39"/>
      <c r="Z207" s="39"/>
      <c r="AA207" s="39"/>
      <c r="AB207" s="39"/>
      <c r="AC207" s="39"/>
      <c r="AD207" s="39"/>
      <c r="AE207" s="39"/>
      <c r="AR207" s="239" t="s">
        <v>282</v>
      </c>
      <c r="AT207" s="239" t="s">
        <v>196</v>
      </c>
      <c r="AU207" s="239" t="s">
        <v>84</v>
      </c>
      <c r="AY207" s="18" t="s">
        <v>194</v>
      </c>
      <c r="BE207" s="240">
        <f>IF(N207="základní",J207,0)</f>
        <v>0</v>
      </c>
      <c r="BF207" s="240">
        <f>IF(N207="snížená",J207,0)</f>
        <v>0</v>
      </c>
      <c r="BG207" s="240">
        <f>IF(N207="zákl. přenesená",J207,0)</f>
        <v>0</v>
      </c>
      <c r="BH207" s="240">
        <f>IF(N207="sníž. přenesená",J207,0)</f>
        <v>0</v>
      </c>
      <c r="BI207" s="240">
        <f>IF(N207="nulová",J207,0)</f>
        <v>0</v>
      </c>
      <c r="BJ207" s="18" t="s">
        <v>82</v>
      </c>
      <c r="BK207" s="240">
        <f>ROUND(I207*H207,2)</f>
        <v>0</v>
      </c>
      <c r="BL207" s="18" t="s">
        <v>282</v>
      </c>
      <c r="BM207" s="239" t="s">
        <v>1439</v>
      </c>
    </row>
    <row r="208" s="2" customFormat="1" ht="24.15" customHeight="1">
      <c r="A208" s="39"/>
      <c r="B208" s="40"/>
      <c r="C208" s="228" t="s">
        <v>769</v>
      </c>
      <c r="D208" s="228" t="s">
        <v>196</v>
      </c>
      <c r="E208" s="229" t="s">
        <v>1440</v>
      </c>
      <c r="F208" s="230" t="s">
        <v>1441</v>
      </c>
      <c r="G208" s="231" t="s">
        <v>691</v>
      </c>
      <c r="H208" s="299"/>
      <c r="I208" s="233"/>
      <c r="J208" s="234">
        <f>ROUND(I208*H208,2)</f>
        <v>0</v>
      </c>
      <c r="K208" s="230" t="s">
        <v>1</v>
      </c>
      <c r="L208" s="45"/>
      <c r="M208" s="235" t="s">
        <v>1</v>
      </c>
      <c r="N208" s="236" t="s">
        <v>40</v>
      </c>
      <c r="O208" s="92"/>
      <c r="P208" s="237">
        <f>O208*H208</f>
        <v>0</v>
      </c>
      <c r="Q208" s="237">
        <v>0</v>
      </c>
      <c r="R208" s="237">
        <f>Q208*H208</f>
        <v>0</v>
      </c>
      <c r="S208" s="237">
        <v>0</v>
      </c>
      <c r="T208" s="238">
        <f>S208*H208</f>
        <v>0</v>
      </c>
      <c r="U208" s="39"/>
      <c r="V208" s="39"/>
      <c r="W208" s="39"/>
      <c r="X208" s="39"/>
      <c r="Y208" s="39"/>
      <c r="Z208" s="39"/>
      <c r="AA208" s="39"/>
      <c r="AB208" s="39"/>
      <c r="AC208" s="39"/>
      <c r="AD208" s="39"/>
      <c r="AE208" s="39"/>
      <c r="AR208" s="239" t="s">
        <v>282</v>
      </c>
      <c r="AT208" s="239" t="s">
        <v>196</v>
      </c>
      <c r="AU208" s="239" t="s">
        <v>84</v>
      </c>
      <c r="AY208" s="18" t="s">
        <v>194</v>
      </c>
      <c r="BE208" s="240">
        <f>IF(N208="základní",J208,0)</f>
        <v>0</v>
      </c>
      <c r="BF208" s="240">
        <f>IF(N208="snížená",J208,0)</f>
        <v>0</v>
      </c>
      <c r="BG208" s="240">
        <f>IF(N208="zákl. přenesená",J208,0)</f>
        <v>0</v>
      </c>
      <c r="BH208" s="240">
        <f>IF(N208="sníž. přenesená",J208,0)</f>
        <v>0</v>
      </c>
      <c r="BI208" s="240">
        <f>IF(N208="nulová",J208,0)</f>
        <v>0</v>
      </c>
      <c r="BJ208" s="18" t="s">
        <v>82</v>
      </c>
      <c r="BK208" s="240">
        <f>ROUND(I208*H208,2)</f>
        <v>0</v>
      </c>
      <c r="BL208" s="18" t="s">
        <v>282</v>
      </c>
      <c r="BM208" s="239" t="s">
        <v>1442</v>
      </c>
    </row>
    <row r="209" s="12" customFormat="1" ht="22.8" customHeight="1">
      <c r="A209" s="12"/>
      <c r="B209" s="212"/>
      <c r="C209" s="213"/>
      <c r="D209" s="214" t="s">
        <v>74</v>
      </c>
      <c r="E209" s="226" t="s">
        <v>1443</v>
      </c>
      <c r="F209" s="226" t="s">
        <v>1444</v>
      </c>
      <c r="G209" s="213"/>
      <c r="H209" s="213"/>
      <c r="I209" s="216"/>
      <c r="J209" s="227">
        <f>BK209</f>
        <v>0</v>
      </c>
      <c r="K209" s="213"/>
      <c r="L209" s="218"/>
      <c r="M209" s="219"/>
      <c r="N209" s="220"/>
      <c r="O209" s="220"/>
      <c r="P209" s="221">
        <f>SUM(P210:P216)</f>
        <v>0</v>
      </c>
      <c r="Q209" s="220"/>
      <c r="R209" s="221">
        <f>SUM(R210:R216)</f>
        <v>0</v>
      </c>
      <c r="S209" s="220"/>
      <c r="T209" s="222">
        <f>SUM(T210:T216)</f>
        <v>0</v>
      </c>
      <c r="U209" s="12"/>
      <c r="V209" s="12"/>
      <c r="W209" s="12"/>
      <c r="X209" s="12"/>
      <c r="Y209" s="12"/>
      <c r="Z209" s="12"/>
      <c r="AA209" s="12"/>
      <c r="AB209" s="12"/>
      <c r="AC209" s="12"/>
      <c r="AD209" s="12"/>
      <c r="AE209" s="12"/>
      <c r="AR209" s="223" t="s">
        <v>84</v>
      </c>
      <c r="AT209" s="224" t="s">
        <v>74</v>
      </c>
      <c r="AU209" s="224" t="s">
        <v>82</v>
      </c>
      <c r="AY209" s="223" t="s">
        <v>194</v>
      </c>
      <c r="BK209" s="225">
        <f>SUM(BK210:BK216)</f>
        <v>0</v>
      </c>
    </row>
    <row r="210" s="2" customFormat="1" ht="24.15" customHeight="1">
      <c r="A210" s="39"/>
      <c r="B210" s="40"/>
      <c r="C210" s="228" t="s">
        <v>776</v>
      </c>
      <c r="D210" s="228" t="s">
        <v>196</v>
      </c>
      <c r="E210" s="229" t="s">
        <v>1445</v>
      </c>
      <c r="F210" s="230" t="s">
        <v>1446</v>
      </c>
      <c r="G210" s="231" t="s">
        <v>1447</v>
      </c>
      <c r="H210" s="232">
        <v>3</v>
      </c>
      <c r="I210" s="233"/>
      <c r="J210" s="234">
        <f>ROUND(I210*H210,2)</f>
        <v>0</v>
      </c>
      <c r="K210" s="230" t="s">
        <v>1</v>
      </c>
      <c r="L210" s="45"/>
      <c r="M210" s="235" t="s">
        <v>1</v>
      </c>
      <c r="N210" s="236" t="s">
        <v>40</v>
      </c>
      <c r="O210" s="92"/>
      <c r="P210" s="237">
        <f>O210*H210</f>
        <v>0</v>
      </c>
      <c r="Q210" s="237">
        <v>0</v>
      </c>
      <c r="R210" s="237">
        <f>Q210*H210</f>
        <v>0</v>
      </c>
      <c r="S210" s="237">
        <v>0</v>
      </c>
      <c r="T210" s="238">
        <f>S210*H210</f>
        <v>0</v>
      </c>
      <c r="U210" s="39"/>
      <c r="V210" s="39"/>
      <c r="W210" s="39"/>
      <c r="X210" s="39"/>
      <c r="Y210" s="39"/>
      <c r="Z210" s="39"/>
      <c r="AA210" s="39"/>
      <c r="AB210" s="39"/>
      <c r="AC210" s="39"/>
      <c r="AD210" s="39"/>
      <c r="AE210" s="39"/>
      <c r="AR210" s="239" t="s">
        <v>282</v>
      </c>
      <c r="AT210" s="239" t="s">
        <v>196</v>
      </c>
      <c r="AU210" s="239" t="s">
        <v>84</v>
      </c>
      <c r="AY210" s="18" t="s">
        <v>194</v>
      </c>
      <c r="BE210" s="240">
        <f>IF(N210="základní",J210,0)</f>
        <v>0</v>
      </c>
      <c r="BF210" s="240">
        <f>IF(N210="snížená",J210,0)</f>
        <v>0</v>
      </c>
      <c r="BG210" s="240">
        <f>IF(N210="zákl. přenesená",J210,0)</f>
        <v>0</v>
      </c>
      <c r="BH210" s="240">
        <f>IF(N210="sníž. přenesená",J210,0)</f>
        <v>0</v>
      </c>
      <c r="BI210" s="240">
        <f>IF(N210="nulová",J210,0)</f>
        <v>0</v>
      </c>
      <c r="BJ210" s="18" t="s">
        <v>82</v>
      </c>
      <c r="BK210" s="240">
        <f>ROUND(I210*H210,2)</f>
        <v>0</v>
      </c>
      <c r="BL210" s="18" t="s">
        <v>282</v>
      </c>
      <c r="BM210" s="239" t="s">
        <v>1448</v>
      </c>
    </row>
    <row r="211" s="2" customFormat="1" ht="24.15" customHeight="1">
      <c r="A211" s="39"/>
      <c r="B211" s="40"/>
      <c r="C211" s="228" t="s">
        <v>781</v>
      </c>
      <c r="D211" s="228" t="s">
        <v>196</v>
      </c>
      <c r="E211" s="229" t="s">
        <v>1449</v>
      </c>
      <c r="F211" s="230" t="s">
        <v>1450</v>
      </c>
      <c r="G211" s="231" t="s">
        <v>1447</v>
      </c>
      <c r="H211" s="232">
        <v>58</v>
      </c>
      <c r="I211" s="233"/>
      <c r="J211" s="234">
        <f>ROUND(I211*H211,2)</f>
        <v>0</v>
      </c>
      <c r="K211" s="230" t="s">
        <v>1</v>
      </c>
      <c r="L211" s="45"/>
      <c r="M211" s="235" t="s">
        <v>1</v>
      </c>
      <c r="N211" s="236" t="s">
        <v>40</v>
      </c>
      <c r="O211" s="92"/>
      <c r="P211" s="237">
        <f>O211*H211</f>
        <v>0</v>
      </c>
      <c r="Q211" s="237">
        <v>0</v>
      </c>
      <c r="R211" s="237">
        <f>Q211*H211</f>
        <v>0</v>
      </c>
      <c r="S211" s="237">
        <v>0</v>
      </c>
      <c r="T211" s="238">
        <f>S211*H211</f>
        <v>0</v>
      </c>
      <c r="U211" s="39"/>
      <c r="V211" s="39"/>
      <c r="W211" s="39"/>
      <c r="X211" s="39"/>
      <c r="Y211" s="39"/>
      <c r="Z211" s="39"/>
      <c r="AA211" s="39"/>
      <c r="AB211" s="39"/>
      <c r="AC211" s="39"/>
      <c r="AD211" s="39"/>
      <c r="AE211" s="39"/>
      <c r="AR211" s="239" t="s">
        <v>282</v>
      </c>
      <c r="AT211" s="239" t="s">
        <v>196</v>
      </c>
      <c r="AU211" s="239" t="s">
        <v>84</v>
      </c>
      <c r="AY211" s="18" t="s">
        <v>194</v>
      </c>
      <c r="BE211" s="240">
        <f>IF(N211="základní",J211,0)</f>
        <v>0</v>
      </c>
      <c r="BF211" s="240">
        <f>IF(N211="snížená",J211,0)</f>
        <v>0</v>
      </c>
      <c r="BG211" s="240">
        <f>IF(N211="zákl. přenesená",J211,0)</f>
        <v>0</v>
      </c>
      <c r="BH211" s="240">
        <f>IF(N211="sníž. přenesená",J211,0)</f>
        <v>0</v>
      </c>
      <c r="BI211" s="240">
        <f>IF(N211="nulová",J211,0)</f>
        <v>0</v>
      </c>
      <c r="BJ211" s="18" t="s">
        <v>82</v>
      </c>
      <c r="BK211" s="240">
        <f>ROUND(I211*H211,2)</f>
        <v>0</v>
      </c>
      <c r="BL211" s="18" t="s">
        <v>282</v>
      </c>
      <c r="BM211" s="239" t="s">
        <v>1451</v>
      </c>
    </row>
    <row r="212" s="2" customFormat="1" ht="37.8" customHeight="1">
      <c r="A212" s="39"/>
      <c r="B212" s="40"/>
      <c r="C212" s="228" t="s">
        <v>787</v>
      </c>
      <c r="D212" s="228" t="s">
        <v>196</v>
      </c>
      <c r="E212" s="229" t="s">
        <v>1452</v>
      </c>
      <c r="F212" s="230" t="s">
        <v>1453</v>
      </c>
      <c r="G212" s="231" t="s">
        <v>1447</v>
      </c>
      <c r="H212" s="232">
        <v>2</v>
      </c>
      <c r="I212" s="233"/>
      <c r="J212" s="234">
        <f>ROUND(I212*H212,2)</f>
        <v>0</v>
      </c>
      <c r="K212" s="230" t="s">
        <v>1</v>
      </c>
      <c r="L212" s="45"/>
      <c r="M212" s="235" t="s">
        <v>1</v>
      </c>
      <c r="N212" s="236" t="s">
        <v>40</v>
      </c>
      <c r="O212" s="92"/>
      <c r="P212" s="237">
        <f>O212*H212</f>
        <v>0</v>
      </c>
      <c r="Q212" s="237">
        <v>0</v>
      </c>
      <c r="R212" s="237">
        <f>Q212*H212</f>
        <v>0</v>
      </c>
      <c r="S212" s="237">
        <v>0</v>
      </c>
      <c r="T212" s="238">
        <f>S212*H212</f>
        <v>0</v>
      </c>
      <c r="U212" s="39"/>
      <c r="V212" s="39"/>
      <c r="W212" s="39"/>
      <c r="X212" s="39"/>
      <c r="Y212" s="39"/>
      <c r="Z212" s="39"/>
      <c r="AA212" s="39"/>
      <c r="AB212" s="39"/>
      <c r="AC212" s="39"/>
      <c r="AD212" s="39"/>
      <c r="AE212" s="39"/>
      <c r="AR212" s="239" t="s">
        <v>282</v>
      </c>
      <c r="AT212" s="239" t="s">
        <v>196</v>
      </c>
      <c r="AU212" s="239" t="s">
        <v>84</v>
      </c>
      <c r="AY212" s="18" t="s">
        <v>194</v>
      </c>
      <c r="BE212" s="240">
        <f>IF(N212="základní",J212,0)</f>
        <v>0</v>
      </c>
      <c r="BF212" s="240">
        <f>IF(N212="snížená",J212,0)</f>
        <v>0</v>
      </c>
      <c r="BG212" s="240">
        <f>IF(N212="zákl. přenesená",J212,0)</f>
        <v>0</v>
      </c>
      <c r="BH212" s="240">
        <f>IF(N212="sníž. přenesená",J212,0)</f>
        <v>0</v>
      </c>
      <c r="BI212" s="240">
        <f>IF(N212="nulová",J212,0)</f>
        <v>0</v>
      </c>
      <c r="BJ212" s="18" t="s">
        <v>82</v>
      </c>
      <c r="BK212" s="240">
        <f>ROUND(I212*H212,2)</f>
        <v>0</v>
      </c>
      <c r="BL212" s="18" t="s">
        <v>282</v>
      </c>
      <c r="BM212" s="239" t="s">
        <v>1454</v>
      </c>
    </row>
    <row r="213" s="2" customFormat="1" ht="44.25" customHeight="1">
      <c r="A213" s="39"/>
      <c r="B213" s="40"/>
      <c r="C213" s="228" t="s">
        <v>792</v>
      </c>
      <c r="D213" s="228" t="s">
        <v>196</v>
      </c>
      <c r="E213" s="229" t="s">
        <v>1455</v>
      </c>
      <c r="F213" s="230" t="s">
        <v>1456</v>
      </c>
      <c r="G213" s="231" t="s">
        <v>1447</v>
      </c>
      <c r="H213" s="232">
        <v>1</v>
      </c>
      <c r="I213" s="233"/>
      <c r="J213" s="234">
        <f>ROUND(I213*H213,2)</f>
        <v>0</v>
      </c>
      <c r="K213" s="230" t="s">
        <v>1</v>
      </c>
      <c r="L213" s="45"/>
      <c r="M213" s="235" t="s">
        <v>1</v>
      </c>
      <c r="N213" s="236" t="s">
        <v>40</v>
      </c>
      <c r="O213" s="92"/>
      <c r="P213" s="237">
        <f>O213*H213</f>
        <v>0</v>
      </c>
      <c r="Q213" s="237">
        <v>0</v>
      </c>
      <c r="R213" s="237">
        <f>Q213*H213</f>
        <v>0</v>
      </c>
      <c r="S213" s="237">
        <v>0</v>
      </c>
      <c r="T213" s="238">
        <f>S213*H213</f>
        <v>0</v>
      </c>
      <c r="U213" s="39"/>
      <c r="V213" s="39"/>
      <c r="W213" s="39"/>
      <c r="X213" s="39"/>
      <c r="Y213" s="39"/>
      <c r="Z213" s="39"/>
      <c r="AA213" s="39"/>
      <c r="AB213" s="39"/>
      <c r="AC213" s="39"/>
      <c r="AD213" s="39"/>
      <c r="AE213" s="39"/>
      <c r="AR213" s="239" t="s">
        <v>282</v>
      </c>
      <c r="AT213" s="239" t="s">
        <v>196</v>
      </c>
      <c r="AU213" s="239" t="s">
        <v>84</v>
      </c>
      <c r="AY213" s="18" t="s">
        <v>194</v>
      </c>
      <c r="BE213" s="240">
        <f>IF(N213="základní",J213,0)</f>
        <v>0</v>
      </c>
      <c r="BF213" s="240">
        <f>IF(N213="snížená",J213,0)</f>
        <v>0</v>
      </c>
      <c r="BG213" s="240">
        <f>IF(N213="zákl. přenesená",J213,0)</f>
        <v>0</v>
      </c>
      <c r="BH213" s="240">
        <f>IF(N213="sníž. přenesená",J213,0)</f>
        <v>0</v>
      </c>
      <c r="BI213" s="240">
        <f>IF(N213="nulová",J213,0)</f>
        <v>0</v>
      </c>
      <c r="BJ213" s="18" t="s">
        <v>82</v>
      </c>
      <c r="BK213" s="240">
        <f>ROUND(I213*H213,2)</f>
        <v>0</v>
      </c>
      <c r="BL213" s="18" t="s">
        <v>282</v>
      </c>
      <c r="BM213" s="239" t="s">
        <v>1457</v>
      </c>
    </row>
    <row r="214" s="2" customFormat="1" ht="21.75" customHeight="1">
      <c r="A214" s="39"/>
      <c r="B214" s="40"/>
      <c r="C214" s="228" t="s">
        <v>800</v>
      </c>
      <c r="D214" s="228" t="s">
        <v>196</v>
      </c>
      <c r="E214" s="229" t="s">
        <v>1458</v>
      </c>
      <c r="F214" s="230" t="s">
        <v>1459</v>
      </c>
      <c r="G214" s="231" t="s">
        <v>1447</v>
      </c>
      <c r="H214" s="232">
        <v>3</v>
      </c>
      <c r="I214" s="233"/>
      <c r="J214" s="234">
        <f>ROUND(I214*H214,2)</f>
        <v>0</v>
      </c>
      <c r="K214" s="230" t="s">
        <v>1</v>
      </c>
      <c r="L214" s="45"/>
      <c r="M214" s="235" t="s">
        <v>1</v>
      </c>
      <c r="N214" s="236" t="s">
        <v>40</v>
      </c>
      <c r="O214" s="92"/>
      <c r="P214" s="237">
        <f>O214*H214</f>
        <v>0</v>
      </c>
      <c r="Q214" s="237">
        <v>0</v>
      </c>
      <c r="R214" s="237">
        <f>Q214*H214</f>
        <v>0</v>
      </c>
      <c r="S214" s="237">
        <v>0</v>
      </c>
      <c r="T214" s="238">
        <f>S214*H214</f>
        <v>0</v>
      </c>
      <c r="U214" s="39"/>
      <c r="V214" s="39"/>
      <c r="W214" s="39"/>
      <c r="X214" s="39"/>
      <c r="Y214" s="39"/>
      <c r="Z214" s="39"/>
      <c r="AA214" s="39"/>
      <c r="AB214" s="39"/>
      <c r="AC214" s="39"/>
      <c r="AD214" s="39"/>
      <c r="AE214" s="39"/>
      <c r="AR214" s="239" t="s">
        <v>282</v>
      </c>
      <c r="AT214" s="239" t="s">
        <v>196</v>
      </c>
      <c r="AU214" s="239" t="s">
        <v>84</v>
      </c>
      <c r="AY214" s="18" t="s">
        <v>194</v>
      </c>
      <c r="BE214" s="240">
        <f>IF(N214="základní",J214,0)</f>
        <v>0</v>
      </c>
      <c r="BF214" s="240">
        <f>IF(N214="snížená",J214,0)</f>
        <v>0</v>
      </c>
      <c r="BG214" s="240">
        <f>IF(N214="zákl. přenesená",J214,0)</f>
        <v>0</v>
      </c>
      <c r="BH214" s="240">
        <f>IF(N214="sníž. přenesená",J214,0)</f>
        <v>0</v>
      </c>
      <c r="BI214" s="240">
        <f>IF(N214="nulová",J214,0)</f>
        <v>0</v>
      </c>
      <c r="BJ214" s="18" t="s">
        <v>82</v>
      </c>
      <c r="BK214" s="240">
        <f>ROUND(I214*H214,2)</f>
        <v>0</v>
      </c>
      <c r="BL214" s="18" t="s">
        <v>282</v>
      </c>
      <c r="BM214" s="239" t="s">
        <v>1460</v>
      </c>
    </row>
    <row r="215" s="2" customFormat="1" ht="16.5" customHeight="1">
      <c r="A215" s="39"/>
      <c r="B215" s="40"/>
      <c r="C215" s="228" t="s">
        <v>807</v>
      </c>
      <c r="D215" s="228" t="s">
        <v>196</v>
      </c>
      <c r="E215" s="229" t="s">
        <v>1461</v>
      </c>
      <c r="F215" s="230" t="s">
        <v>1462</v>
      </c>
      <c r="G215" s="231" t="s">
        <v>259</v>
      </c>
      <c r="H215" s="232">
        <v>4</v>
      </c>
      <c r="I215" s="233"/>
      <c r="J215" s="234">
        <f>ROUND(I215*H215,2)</f>
        <v>0</v>
      </c>
      <c r="K215" s="230" t="s">
        <v>1</v>
      </c>
      <c r="L215" s="45"/>
      <c r="M215" s="235" t="s">
        <v>1</v>
      </c>
      <c r="N215" s="236" t="s">
        <v>40</v>
      </c>
      <c r="O215" s="92"/>
      <c r="P215" s="237">
        <f>O215*H215</f>
        <v>0</v>
      </c>
      <c r="Q215" s="237">
        <v>0</v>
      </c>
      <c r="R215" s="237">
        <f>Q215*H215</f>
        <v>0</v>
      </c>
      <c r="S215" s="237">
        <v>0</v>
      </c>
      <c r="T215" s="238">
        <f>S215*H215</f>
        <v>0</v>
      </c>
      <c r="U215" s="39"/>
      <c r="V215" s="39"/>
      <c r="W215" s="39"/>
      <c r="X215" s="39"/>
      <c r="Y215" s="39"/>
      <c r="Z215" s="39"/>
      <c r="AA215" s="39"/>
      <c r="AB215" s="39"/>
      <c r="AC215" s="39"/>
      <c r="AD215" s="39"/>
      <c r="AE215" s="39"/>
      <c r="AR215" s="239" t="s">
        <v>282</v>
      </c>
      <c r="AT215" s="239" t="s">
        <v>196</v>
      </c>
      <c r="AU215" s="239" t="s">
        <v>84</v>
      </c>
      <c r="AY215" s="18" t="s">
        <v>194</v>
      </c>
      <c r="BE215" s="240">
        <f>IF(N215="základní",J215,0)</f>
        <v>0</v>
      </c>
      <c r="BF215" s="240">
        <f>IF(N215="snížená",J215,0)</f>
        <v>0</v>
      </c>
      <c r="BG215" s="240">
        <f>IF(N215="zákl. přenesená",J215,0)</f>
        <v>0</v>
      </c>
      <c r="BH215" s="240">
        <f>IF(N215="sníž. přenesená",J215,0)</f>
        <v>0</v>
      </c>
      <c r="BI215" s="240">
        <f>IF(N215="nulová",J215,0)</f>
        <v>0</v>
      </c>
      <c r="BJ215" s="18" t="s">
        <v>82</v>
      </c>
      <c r="BK215" s="240">
        <f>ROUND(I215*H215,2)</f>
        <v>0</v>
      </c>
      <c r="BL215" s="18" t="s">
        <v>282</v>
      </c>
      <c r="BM215" s="239" t="s">
        <v>1463</v>
      </c>
    </row>
    <row r="216" s="2" customFormat="1" ht="24.15" customHeight="1">
      <c r="A216" s="39"/>
      <c r="B216" s="40"/>
      <c r="C216" s="228" t="s">
        <v>813</v>
      </c>
      <c r="D216" s="228" t="s">
        <v>196</v>
      </c>
      <c r="E216" s="229" t="s">
        <v>1464</v>
      </c>
      <c r="F216" s="230" t="s">
        <v>1465</v>
      </c>
      <c r="G216" s="231" t="s">
        <v>691</v>
      </c>
      <c r="H216" s="299"/>
      <c r="I216" s="233"/>
      <c r="J216" s="234">
        <f>ROUND(I216*H216,2)</f>
        <v>0</v>
      </c>
      <c r="K216" s="230" t="s">
        <v>1</v>
      </c>
      <c r="L216" s="45"/>
      <c r="M216" s="235" t="s">
        <v>1</v>
      </c>
      <c r="N216" s="236" t="s">
        <v>40</v>
      </c>
      <c r="O216" s="92"/>
      <c r="P216" s="237">
        <f>O216*H216</f>
        <v>0</v>
      </c>
      <c r="Q216" s="237">
        <v>0</v>
      </c>
      <c r="R216" s="237">
        <f>Q216*H216</f>
        <v>0</v>
      </c>
      <c r="S216" s="237">
        <v>0</v>
      </c>
      <c r="T216" s="238">
        <f>S216*H216</f>
        <v>0</v>
      </c>
      <c r="U216" s="39"/>
      <c r="V216" s="39"/>
      <c r="W216" s="39"/>
      <c r="X216" s="39"/>
      <c r="Y216" s="39"/>
      <c r="Z216" s="39"/>
      <c r="AA216" s="39"/>
      <c r="AB216" s="39"/>
      <c r="AC216" s="39"/>
      <c r="AD216" s="39"/>
      <c r="AE216" s="39"/>
      <c r="AR216" s="239" t="s">
        <v>282</v>
      </c>
      <c r="AT216" s="239" t="s">
        <v>196</v>
      </c>
      <c r="AU216" s="239" t="s">
        <v>84</v>
      </c>
      <c r="AY216" s="18" t="s">
        <v>194</v>
      </c>
      <c r="BE216" s="240">
        <f>IF(N216="základní",J216,0)</f>
        <v>0</v>
      </c>
      <c r="BF216" s="240">
        <f>IF(N216="snížená",J216,0)</f>
        <v>0</v>
      </c>
      <c r="BG216" s="240">
        <f>IF(N216="zákl. přenesená",J216,0)</f>
        <v>0</v>
      </c>
      <c r="BH216" s="240">
        <f>IF(N216="sníž. přenesená",J216,0)</f>
        <v>0</v>
      </c>
      <c r="BI216" s="240">
        <f>IF(N216="nulová",J216,0)</f>
        <v>0</v>
      </c>
      <c r="BJ216" s="18" t="s">
        <v>82</v>
      </c>
      <c r="BK216" s="240">
        <f>ROUND(I216*H216,2)</f>
        <v>0</v>
      </c>
      <c r="BL216" s="18" t="s">
        <v>282</v>
      </c>
      <c r="BM216" s="239" t="s">
        <v>1466</v>
      </c>
    </row>
    <row r="217" s="12" customFormat="1" ht="22.8" customHeight="1">
      <c r="A217" s="12"/>
      <c r="B217" s="212"/>
      <c r="C217" s="213"/>
      <c r="D217" s="214" t="s">
        <v>74</v>
      </c>
      <c r="E217" s="226" t="s">
        <v>1467</v>
      </c>
      <c r="F217" s="226" t="s">
        <v>1468</v>
      </c>
      <c r="G217" s="213"/>
      <c r="H217" s="213"/>
      <c r="I217" s="216"/>
      <c r="J217" s="227">
        <f>BK217</f>
        <v>0</v>
      </c>
      <c r="K217" s="213"/>
      <c r="L217" s="218"/>
      <c r="M217" s="219"/>
      <c r="N217" s="220"/>
      <c r="O217" s="220"/>
      <c r="P217" s="221">
        <f>P218</f>
        <v>0</v>
      </c>
      <c r="Q217" s="220"/>
      <c r="R217" s="221">
        <f>R218</f>
        <v>0</v>
      </c>
      <c r="S217" s="220"/>
      <c r="T217" s="222">
        <f>T218</f>
        <v>0</v>
      </c>
      <c r="U217" s="12"/>
      <c r="V217" s="12"/>
      <c r="W217" s="12"/>
      <c r="X217" s="12"/>
      <c r="Y217" s="12"/>
      <c r="Z217" s="12"/>
      <c r="AA217" s="12"/>
      <c r="AB217" s="12"/>
      <c r="AC217" s="12"/>
      <c r="AD217" s="12"/>
      <c r="AE217" s="12"/>
      <c r="AR217" s="223" t="s">
        <v>84</v>
      </c>
      <c r="AT217" s="224" t="s">
        <v>74</v>
      </c>
      <c r="AU217" s="224" t="s">
        <v>82</v>
      </c>
      <c r="AY217" s="223" t="s">
        <v>194</v>
      </c>
      <c r="BK217" s="225">
        <f>BK218</f>
        <v>0</v>
      </c>
    </row>
    <row r="218" s="2" customFormat="1" ht="33" customHeight="1">
      <c r="A218" s="39"/>
      <c r="B218" s="40"/>
      <c r="C218" s="228" t="s">
        <v>819</v>
      </c>
      <c r="D218" s="228" t="s">
        <v>196</v>
      </c>
      <c r="E218" s="229" t="s">
        <v>1469</v>
      </c>
      <c r="F218" s="230" t="s">
        <v>1470</v>
      </c>
      <c r="G218" s="231" t="s">
        <v>259</v>
      </c>
      <c r="H218" s="232">
        <v>16</v>
      </c>
      <c r="I218" s="233"/>
      <c r="J218" s="234">
        <f>ROUND(I218*H218,2)</f>
        <v>0</v>
      </c>
      <c r="K218" s="230" t="s">
        <v>1</v>
      </c>
      <c r="L218" s="45"/>
      <c r="M218" s="235" t="s">
        <v>1</v>
      </c>
      <c r="N218" s="236" t="s">
        <v>40</v>
      </c>
      <c r="O218" s="92"/>
      <c r="P218" s="237">
        <f>O218*H218</f>
        <v>0</v>
      </c>
      <c r="Q218" s="237">
        <v>0</v>
      </c>
      <c r="R218" s="237">
        <f>Q218*H218</f>
        <v>0</v>
      </c>
      <c r="S218" s="237">
        <v>0</v>
      </c>
      <c r="T218" s="238">
        <f>S218*H218</f>
        <v>0</v>
      </c>
      <c r="U218" s="39"/>
      <c r="V218" s="39"/>
      <c r="W218" s="39"/>
      <c r="X218" s="39"/>
      <c r="Y218" s="39"/>
      <c r="Z218" s="39"/>
      <c r="AA218" s="39"/>
      <c r="AB218" s="39"/>
      <c r="AC218" s="39"/>
      <c r="AD218" s="39"/>
      <c r="AE218" s="39"/>
      <c r="AR218" s="239" t="s">
        <v>282</v>
      </c>
      <c r="AT218" s="239" t="s">
        <v>196</v>
      </c>
      <c r="AU218" s="239" t="s">
        <v>84</v>
      </c>
      <c r="AY218" s="18" t="s">
        <v>194</v>
      </c>
      <c r="BE218" s="240">
        <f>IF(N218="základní",J218,0)</f>
        <v>0</v>
      </c>
      <c r="BF218" s="240">
        <f>IF(N218="snížená",J218,0)</f>
        <v>0</v>
      </c>
      <c r="BG218" s="240">
        <f>IF(N218="zákl. přenesená",J218,0)</f>
        <v>0</v>
      </c>
      <c r="BH218" s="240">
        <f>IF(N218="sníž. přenesená",J218,0)</f>
        <v>0</v>
      </c>
      <c r="BI218" s="240">
        <f>IF(N218="nulová",J218,0)</f>
        <v>0</v>
      </c>
      <c r="BJ218" s="18" t="s">
        <v>82</v>
      </c>
      <c r="BK218" s="240">
        <f>ROUND(I218*H218,2)</f>
        <v>0</v>
      </c>
      <c r="BL218" s="18" t="s">
        <v>282</v>
      </c>
      <c r="BM218" s="239" t="s">
        <v>1471</v>
      </c>
    </row>
    <row r="219" s="12" customFormat="1" ht="22.8" customHeight="1">
      <c r="A219" s="12"/>
      <c r="B219" s="212"/>
      <c r="C219" s="213"/>
      <c r="D219" s="214" t="s">
        <v>74</v>
      </c>
      <c r="E219" s="226" t="s">
        <v>1472</v>
      </c>
      <c r="F219" s="226" t="s">
        <v>1473</v>
      </c>
      <c r="G219" s="213"/>
      <c r="H219" s="213"/>
      <c r="I219" s="216"/>
      <c r="J219" s="227">
        <f>BK219</f>
        <v>0</v>
      </c>
      <c r="K219" s="213"/>
      <c r="L219" s="218"/>
      <c r="M219" s="219"/>
      <c r="N219" s="220"/>
      <c r="O219" s="220"/>
      <c r="P219" s="221">
        <f>SUM(P220:P222)</f>
        <v>0</v>
      </c>
      <c r="Q219" s="220"/>
      <c r="R219" s="221">
        <f>SUM(R220:R222)</f>
        <v>0</v>
      </c>
      <c r="S219" s="220"/>
      <c r="T219" s="222">
        <f>SUM(T220:T222)</f>
        <v>0</v>
      </c>
      <c r="U219" s="12"/>
      <c r="V219" s="12"/>
      <c r="W219" s="12"/>
      <c r="X219" s="12"/>
      <c r="Y219" s="12"/>
      <c r="Z219" s="12"/>
      <c r="AA219" s="12"/>
      <c r="AB219" s="12"/>
      <c r="AC219" s="12"/>
      <c r="AD219" s="12"/>
      <c r="AE219" s="12"/>
      <c r="AR219" s="223" t="s">
        <v>84</v>
      </c>
      <c r="AT219" s="224" t="s">
        <v>74</v>
      </c>
      <c r="AU219" s="224" t="s">
        <v>82</v>
      </c>
      <c r="AY219" s="223" t="s">
        <v>194</v>
      </c>
      <c r="BK219" s="225">
        <f>SUM(BK220:BK222)</f>
        <v>0</v>
      </c>
    </row>
    <row r="220" s="2" customFormat="1" ht="24.15" customHeight="1">
      <c r="A220" s="39"/>
      <c r="B220" s="40"/>
      <c r="C220" s="228" t="s">
        <v>834</v>
      </c>
      <c r="D220" s="228" t="s">
        <v>196</v>
      </c>
      <c r="E220" s="229" t="s">
        <v>1474</v>
      </c>
      <c r="F220" s="230" t="s">
        <v>1475</v>
      </c>
      <c r="G220" s="231" t="s">
        <v>259</v>
      </c>
      <c r="H220" s="232">
        <v>1</v>
      </c>
      <c r="I220" s="233"/>
      <c r="J220" s="234">
        <f>ROUND(I220*H220,2)</f>
        <v>0</v>
      </c>
      <c r="K220" s="230" t="s">
        <v>1</v>
      </c>
      <c r="L220" s="45"/>
      <c r="M220" s="235" t="s">
        <v>1</v>
      </c>
      <c r="N220" s="236" t="s">
        <v>40</v>
      </c>
      <c r="O220" s="92"/>
      <c r="P220" s="237">
        <f>O220*H220</f>
        <v>0</v>
      </c>
      <c r="Q220" s="237">
        <v>0</v>
      </c>
      <c r="R220" s="237">
        <f>Q220*H220</f>
        <v>0</v>
      </c>
      <c r="S220" s="237">
        <v>0</v>
      </c>
      <c r="T220" s="238">
        <f>S220*H220</f>
        <v>0</v>
      </c>
      <c r="U220" s="39"/>
      <c r="V220" s="39"/>
      <c r="W220" s="39"/>
      <c r="X220" s="39"/>
      <c r="Y220" s="39"/>
      <c r="Z220" s="39"/>
      <c r="AA220" s="39"/>
      <c r="AB220" s="39"/>
      <c r="AC220" s="39"/>
      <c r="AD220" s="39"/>
      <c r="AE220" s="39"/>
      <c r="AR220" s="239" t="s">
        <v>282</v>
      </c>
      <c r="AT220" s="239" t="s">
        <v>196</v>
      </c>
      <c r="AU220" s="239" t="s">
        <v>84</v>
      </c>
      <c r="AY220" s="18" t="s">
        <v>194</v>
      </c>
      <c r="BE220" s="240">
        <f>IF(N220="základní",J220,0)</f>
        <v>0</v>
      </c>
      <c r="BF220" s="240">
        <f>IF(N220="snížená",J220,0)</f>
        <v>0</v>
      </c>
      <c r="BG220" s="240">
        <f>IF(N220="zákl. přenesená",J220,0)</f>
        <v>0</v>
      </c>
      <c r="BH220" s="240">
        <f>IF(N220="sníž. přenesená",J220,0)</f>
        <v>0</v>
      </c>
      <c r="BI220" s="240">
        <f>IF(N220="nulová",J220,0)</f>
        <v>0</v>
      </c>
      <c r="BJ220" s="18" t="s">
        <v>82</v>
      </c>
      <c r="BK220" s="240">
        <f>ROUND(I220*H220,2)</f>
        <v>0</v>
      </c>
      <c r="BL220" s="18" t="s">
        <v>282</v>
      </c>
      <c r="BM220" s="239" t="s">
        <v>1476</v>
      </c>
    </row>
    <row r="221" s="2" customFormat="1" ht="16.5" customHeight="1">
      <c r="A221" s="39"/>
      <c r="B221" s="40"/>
      <c r="C221" s="228" t="s">
        <v>829</v>
      </c>
      <c r="D221" s="228" t="s">
        <v>196</v>
      </c>
      <c r="E221" s="229" t="s">
        <v>1477</v>
      </c>
      <c r="F221" s="230" t="s">
        <v>1478</v>
      </c>
      <c r="G221" s="231" t="s">
        <v>259</v>
      </c>
      <c r="H221" s="232">
        <v>2</v>
      </c>
      <c r="I221" s="233"/>
      <c r="J221" s="234">
        <f>ROUND(I221*H221,2)</f>
        <v>0</v>
      </c>
      <c r="K221" s="230" t="s">
        <v>1</v>
      </c>
      <c r="L221" s="45"/>
      <c r="M221" s="235" t="s">
        <v>1</v>
      </c>
      <c r="N221" s="236" t="s">
        <v>40</v>
      </c>
      <c r="O221" s="92"/>
      <c r="P221" s="237">
        <f>O221*H221</f>
        <v>0</v>
      </c>
      <c r="Q221" s="237">
        <v>0</v>
      </c>
      <c r="R221" s="237">
        <f>Q221*H221</f>
        <v>0</v>
      </c>
      <c r="S221" s="237">
        <v>0</v>
      </c>
      <c r="T221" s="238">
        <f>S221*H221</f>
        <v>0</v>
      </c>
      <c r="U221" s="39"/>
      <c r="V221" s="39"/>
      <c r="W221" s="39"/>
      <c r="X221" s="39"/>
      <c r="Y221" s="39"/>
      <c r="Z221" s="39"/>
      <c r="AA221" s="39"/>
      <c r="AB221" s="39"/>
      <c r="AC221" s="39"/>
      <c r="AD221" s="39"/>
      <c r="AE221" s="39"/>
      <c r="AR221" s="239" t="s">
        <v>282</v>
      </c>
      <c r="AT221" s="239" t="s">
        <v>196</v>
      </c>
      <c r="AU221" s="239" t="s">
        <v>84</v>
      </c>
      <c r="AY221" s="18" t="s">
        <v>194</v>
      </c>
      <c r="BE221" s="240">
        <f>IF(N221="základní",J221,0)</f>
        <v>0</v>
      </c>
      <c r="BF221" s="240">
        <f>IF(N221="snížená",J221,0)</f>
        <v>0</v>
      </c>
      <c r="BG221" s="240">
        <f>IF(N221="zákl. přenesená",J221,0)</f>
        <v>0</v>
      </c>
      <c r="BH221" s="240">
        <f>IF(N221="sníž. přenesená",J221,0)</f>
        <v>0</v>
      </c>
      <c r="BI221" s="240">
        <f>IF(N221="nulová",J221,0)</f>
        <v>0</v>
      </c>
      <c r="BJ221" s="18" t="s">
        <v>82</v>
      </c>
      <c r="BK221" s="240">
        <f>ROUND(I221*H221,2)</f>
        <v>0</v>
      </c>
      <c r="BL221" s="18" t="s">
        <v>282</v>
      </c>
      <c r="BM221" s="239" t="s">
        <v>1479</v>
      </c>
    </row>
    <row r="222" s="2" customFormat="1" ht="24.15" customHeight="1">
      <c r="A222" s="39"/>
      <c r="B222" s="40"/>
      <c r="C222" s="228" t="s">
        <v>824</v>
      </c>
      <c r="D222" s="228" t="s">
        <v>196</v>
      </c>
      <c r="E222" s="229" t="s">
        <v>1480</v>
      </c>
      <c r="F222" s="230" t="s">
        <v>1481</v>
      </c>
      <c r="G222" s="231" t="s">
        <v>1447</v>
      </c>
      <c r="H222" s="232">
        <v>1</v>
      </c>
      <c r="I222" s="233"/>
      <c r="J222" s="234">
        <f>ROUND(I222*H222,2)</f>
        <v>0</v>
      </c>
      <c r="K222" s="230" t="s">
        <v>1</v>
      </c>
      <c r="L222" s="45"/>
      <c r="M222" s="235" t="s">
        <v>1</v>
      </c>
      <c r="N222" s="236" t="s">
        <v>40</v>
      </c>
      <c r="O222" s="92"/>
      <c r="P222" s="237">
        <f>O222*H222</f>
        <v>0</v>
      </c>
      <c r="Q222" s="237">
        <v>0</v>
      </c>
      <c r="R222" s="237">
        <f>Q222*H222</f>
        <v>0</v>
      </c>
      <c r="S222" s="237">
        <v>0</v>
      </c>
      <c r="T222" s="238">
        <f>S222*H222</f>
        <v>0</v>
      </c>
      <c r="U222" s="39"/>
      <c r="V222" s="39"/>
      <c r="W222" s="39"/>
      <c r="X222" s="39"/>
      <c r="Y222" s="39"/>
      <c r="Z222" s="39"/>
      <c r="AA222" s="39"/>
      <c r="AB222" s="39"/>
      <c r="AC222" s="39"/>
      <c r="AD222" s="39"/>
      <c r="AE222" s="39"/>
      <c r="AR222" s="239" t="s">
        <v>282</v>
      </c>
      <c r="AT222" s="239" t="s">
        <v>196</v>
      </c>
      <c r="AU222" s="239" t="s">
        <v>84</v>
      </c>
      <c r="AY222" s="18" t="s">
        <v>194</v>
      </c>
      <c r="BE222" s="240">
        <f>IF(N222="základní",J222,0)</f>
        <v>0</v>
      </c>
      <c r="BF222" s="240">
        <f>IF(N222="snížená",J222,0)</f>
        <v>0</v>
      </c>
      <c r="BG222" s="240">
        <f>IF(N222="zákl. přenesená",J222,0)</f>
        <v>0</v>
      </c>
      <c r="BH222" s="240">
        <f>IF(N222="sníž. přenesená",J222,0)</f>
        <v>0</v>
      </c>
      <c r="BI222" s="240">
        <f>IF(N222="nulová",J222,0)</f>
        <v>0</v>
      </c>
      <c r="BJ222" s="18" t="s">
        <v>82</v>
      </c>
      <c r="BK222" s="240">
        <f>ROUND(I222*H222,2)</f>
        <v>0</v>
      </c>
      <c r="BL222" s="18" t="s">
        <v>282</v>
      </c>
      <c r="BM222" s="239" t="s">
        <v>1482</v>
      </c>
    </row>
    <row r="223" s="12" customFormat="1" ht="22.8" customHeight="1">
      <c r="A223" s="12"/>
      <c r="B223" s="212"/>
      <c r="C223" s="213"/>
      <c r="D223" s="214" t="s">
        <v>74</v>
      </c>
      <c r="E223" s="226" t="s">
        <v>868</v>
      </c>
      <c r="F223" s="226" t="s">
        <v>1483</v>
      </c>
      <c r="G223" s="213"/>
      <c r="H223" s="213"/>
      <c r="I223" s="216"/>
      <c r="J223" s="227">
        <f>BK223</f>
        <v>0</v>
      </c>
      <c r="K223" s="213"/>
      <c r="L223" s="218"/>
      <c r="M223" s="219"/>
      <c r="N223" s="220"/>
      <c r="O223" s="220"/>
      <c r="P223" s="221">
        <f>SUM(P224:P225)</f>
        <v>0</v>
      </c>
      <c r="Q223" s="220"/>
      <c r="R223" s="221">
        <f>SUM(R224:R225)</f>
        <v>0</v>
      </c>
      <c r="S223" s="220"/>
      <c r="T223" s="222">
        <f>SUM(T224:T225)</f>
        <v>0</v>
      </c>
      <c r="U223" s="12"/>
      <c r="V223" s="12"/>
      <c r="W223" s="12"/>
      <c r="X223" s="12"/>
      <c r="Y223" s="12"/>
      <c r="Z223" s="12"/>
      <c r="AA223" s="12"/>
      <c r="AB223" s="12"/>
      <c r="AC223" s="12"/>
      <c r="AD223" s="12"/>
      <c r="AE223" s="12"/>
      <c r="AR223" s="223" t="s">
        <v>84</v>
      </c>
      <c r="AT223" s="224" t="s">
        <v>74</v>
      </c>
      <c r="AU223" s="224" t="s">
        <v>82</v>
      </c>
      <c r="AY223" s="223" t="s">
        <v>194</v>
      </c>
      <c r="BK223" s="225">
        <f>SUM(BK224:BK225)</f>
        <v>0</v>
      </c>
    </row>
    <row r="224" s="2" customFormat="1" ht="16.5" customHeight="1">
      <c r="A224" s="39"/>
      <c r="B224" s="40"/>
      <c r="C224" s="228" t="s">
        <v>839</v>
      </c>
      <c r="D224" s="228" t="s">
        <v>196</v>
      </c>
      <c r="E224" s="229" t="s">
        <v>1484</v>
      </c>
      <c r="F224" s="230" t="s">
        <v>1485</v>
      </c>
      <c r="G224" s="231" t="s">
        <v>295</v>
      </c>
      <c r="H224" s="232">
        <v>30</v>
      </c>
      <c r="I224" s="233"/>
      <c r="J224" s="234">
        <f>ROUND(I224*H224,2)</f>
        <v>0</v>
      </c>
      <c r="K224" s="230" t="s">
        <v>1</v>
      </c>
      <c r="L224" s="45"/>
      <c r="M224" s="235" t="s">
        <v>1</v>
      </c>
      <c r="N224" s="236" t="s">
        <v>40</v>
      </c>
      <c r="O224" s="92"/>
      <c r="P224" s="237">
        <f>O224*H224</f>
        <v>0</v>
      </c>
      <c r="Q224" s="237">
        <v>0</v>
      </c>
      <c r="R224" s="237">
        <f>Q224*H224</f>
        <v>0</v>
      </c>
      <c r="S224" s="237">
        <v>0</v>
      </c>
      <c r="T224" s="238">
        <f>S224*H224</f>
        <v>0</v>
      </c>
      <c r="U224" s="39"/>
      <c r="V224" s="39"/>
      <c r="W224" s="39"/>
      <c r="X224" s="39"/>
      <c r="Y224" s="39"/>
      <c r="Z224" s="39"/>
      <c r="AA224" s="39"/>
      <c r="AB224" s="39"/>
      <c r="AC224" s="39"/>
      <c r="AD224" s="39"/>
      <c r="AE224" s="39"/>
      <c r="AR224" s="239" t="s">
        <v>282</v>
      </c>
      <c r="AT224" s="239" t="s">
        <v>196</v>
      </c>
      <c r="AU224" s="239" t="s">
        <v>84</v>
      </c>
      <c r="AY224" s="18" t="s">
        <v>194</v>
      </c>
      <c r="BE224" s="240">
        <f>IF(N224="základní",J224,0)</f>
        <v>0</v>
      </c>
      <c r="BF224" s="240">
        <f>IF(N224="snížená",J224,0)</f>
        <v>0</v>
      </c>
      <c r="BG224" s="240">
        <f>IF(N224="zákl. přenesená",J224,0)</f>
        <v>0</v>
      </c>
      <c r="BH224" s="240">
        <f>IF(N224="sníž. přenesená",J224,0)</f>
        <v>0</v>
      </c>
      <c r="BI224" s="240">
        <f>IF(N224="nulová",J224,0)</f>
        <v>0</v>
      </c>
      <c r="BJ224" s="18" t="s">
        <v>82</v>
      </c>
      <c r="BK224" s="240">
        <f>ROUND(I224*H224,2)</f>
        <v>0</v>
      </c>
      <c r="BL224" s="18" t="s">
        <v>282</v>
      </c>
      <c r="BM224" s="239" t="s">
        <v>1486</v>
      </c>
    </row>
    <row r="225" s="2" customFormat="1" ht="37.8" customHeight="1">
      <c r="A225" s="39"/>
      <c r="B225" s="40"/>
      <c r="C225" s="228" t="s">
        <v>843</v>
      </c>
      <c r="D225" s="228" t="s">
        <v>196</v>
      </c>
      <c r="E225" s="229" t="s">
        <v>1487</v>
      </c>
      <c r="F225" s="230" t="s">
        <v>1488</v>
      </c>
      <c r="G225" s="231" t="s">
        <v>906</v>
      </c>
      <c r="H225" s="232">
        <v>20</v>
      </c>
      <c r="I225" s="233"/>
      <c r="J225" s="234">
        <f>ROUND(I225*H225,2)</f>
        <v>0</v>
      </c>
      <c r="K225" s="230" t="s">
        <v>1</v>
      </c>
      <c r="L225" s="45"/>
      <c r="M225" s="235" t="s">
        <v>1</v>
      </c>
      <c r="N225" s="236" t="s">
        <v>40</v>
      </c>
      <c r="O225" s="92"/>
      <c r="P225" s="237">
        <f>O225*H225</f>
        <v>0</v>
      </c>
      <c r="Q225" s="237">
        <v>0</v>
      </c>
      <c r="R225" s="237">
        <f>Q225*H225</f>
        <v>0</v>
      </c>
      <c r="S225" s="237">
        <v>0</v>
      </c>
      <c r="T225" s="238">
        <f>S225*H225</f>
        <v>0</v>
      </c>
      <c r="U225" s="39"/>
      <c r="V225" s="39"/>
      <c r="W225" s="39"/>
      <c r="X225" s="39"/>
      <c r="Y225" s="39"/>
      <c r="Z225" s="39"/>
      <c r="AA225" s="39"/>
      <c r="AB225" s="39"/>
      <c r="AC225" s="39"/>
      <c r="AD225" s="39"/>
      <c r="AE225" s="39"/>
      <c r="AR225" s="239" t="s">
        <v>282</v>
      </c>
      <c r="AT225" s="239" t="s">
        <v>196</v>
      </c>
      <c r="AU225" s="239" t="s">
        <v>84</v>
      </c>
      <c r="AY225" s="18" t="s">
        <v>194</v>
      </c>
      <c r="BE225" s="240">
        <f>IF(N225="základní",J225,0)</f>
        <v>0</v>
      </c>
      <c r="BF225" s="240">
        <f>IF(N225="snížená",J225,0)</f>
        <v>0</v>
      </c>
      <c r="BG225" s="240">
        <f>IF(N225="zákl. přenesená",J225,0)</f>
        <v>0</v>
      </c>
      <c r="BH225" s="240">
        <f>IF(N225="sníž. přenesená",J225,0)</f>
        <v>0</v>
      </c>
      <c r="BI225" s="240">
        <f>IF(N225="nulová",J225,0)</f>
        <v>0</v>
      </c>
      <c r="BJ225" s="18" t="s">
        <v>82</v>
      </c>
      <c r="BK225" s="240">
        <f>ROUND(I225*H225,2)</f>
        <v>0</v>
      </c>
      <c r="BL225" s="18" t="s">
        <v>282</v>
      </c>
      <c r="BM225" s="239" t="s">
        <v>1489</v>
      </c>
    </row>
    <row r="226" s="12" customFormat="1" ht="22.8" customHeight="1">
      <c r="A226" s="12"/>
      <c r="B226" s="212"/>
      <c r="C226" s="213"/>
      <c r="D226" s="214" t="s">
        <v>74</v>
      </c>
      <c r="E226" s="226" t="s">
        <v>1490</v>
      </c>
      <c r="F226" s="226" t="s">
        <v>1491</v>
      </c>
      <c r="G226" s="213"/>
      <c r="H226" s="213"/>
      <c r="I226" s="216"/>
      <c r="J226" s="227">
        <f>BK226</f>
        <v>0</v>
      </c>
      <c r="K226" s="213"/>
      <c r="L226" s="218"/>
      <c r="M226" s="219"/>
      <c r="N226" s="220"/>
      <c r="O226" s="220"/>
      <c r="P226" s="221">
        <f>P227</f>
        <v>0</v>
      </c>
      <c r="Q226" s="220"/>
      <c r="R226" s="221">
        <f>R227</f>
        <v>0</v>
      </c>
      <c r="S226" s="220"/>
      <c r="T226" s="222">
        <f>T227</f>
        <v>0</v>
      </c>
      <c r="U226" s="12"/>
      <c r="V226" s="12"/>
      <c r="W226" s="12"/>
      <c r="X226" s="12"/>
      <c r="Y226" s="12"/>
      <c r="Z226" s="12"/>
      <c r="AA226" s="12"/>
      <c r="AB226" s="12"/>
      <c r="AC226" s="12"/>
      <c r="AD226" s="12"/>
      <c r="AE226" s="12"/>
      <c r="AR226" s="223" t="s">
        <v>84</v>
      </c>
      <c r="AT226" s="224" t="s">
        <v>74</v>
      </c>
      <c r="AU226" s="224" t="s">
        <v>82</v>
      </c>
      <c r="AY226" s="223" t="s">
        <v>194</v>
      </c>
      <c r="BK226" s="225">
        <f>BK227</f>
        <v>0</v>
      </c>
    </row>
    <row r="227" s="2" customFormat="1" ht="24.15" customHeight="1">
      <c r="A227" s="39"/>
      <c r="B227" s="40"/>
      <c r="C227" s="228" t="s">
        <v>848</v>
      </c>
      <c r="D227" s="228" t="s">
        <v>196</v>
      </c>
      <c r="E227" s="229" t="s">
        <v>1492</v>
      </c>
      <c r="F227" s="230" t="s">
        <v>1493</v>
      </c>
      <c r="G227" s="231" t="s">
        <v>252</v>
      </c>
      <c r="H227" s="232">
        <v>3</v>
      </c>
      <c r="I227" s="233"/>
      <c r="J227" s="234">
        <f>ROUND(I227*H227,2)</f>
        <v>0</v>
      </c>
      <c r="K227" s="230" t="s">
        <v>1</v>
      </c>
      <c r="L227" s="45"/>
      <c r="M227" s="304" t="s">
        <v>1</v>
      </c>
      <c r="N227" s="305" t="s">
        <v>40</v>
      </c>
      <c r="O227" s="302"/>
      <c r="P227" s="306">
        <f>O227*H227</f>
        <v>0</v>
      </c>
      <c r="Q227" s="306">
        <v>0</v>
      </c>
      <c r="R227" s="306">
        <f>Q227*H227</f>
        <v>0</v>
      </c>
      <c r="S227" s="306">
        <v>0</v>
      </c>
      <c r="T227" s="307">
        <f>S227*H227</f>
        <v>0</v>
      </c>
      <c r="U227" s="39"/>
      <c r="V227" s="39"/>
      <c r="W227" s="39"/>
      <c r="X227" s="39"/>
      <c r="Y227" s="39"/>
      <c r="Z227" s="39"/>
      <c r="AA227" s="39"/>
      <c r="AB227" s="39"/>
      <c r="AC227" s="39"/>
      <c r="AD227" s="39"/>
      <c r="AE227" s="39"/>
      <c r="AR227" s="239" t="s">
        <v>282</v>
      </c>
      <c r="AT227" s="239" t="s">
        <v>196</v>
      </c>
      <c r="AU227" s="239" t="s">
        <v>84</v>
      </c>
      <c r="AY227" s="18" t="s">
        <v>194</v>
      </c>
      <c r="BE227" s="240">
        <f>IF(N227="základní",J227,0)</f>
        <v>0</v>
      </c>
      <c r="BF227" s="240">
        <f>IF(N227="snížená",J227,0)</f>
        <v>0</v>
      </c>
      <c r="BG227" s="240">
        <f>IF(N227="zákl. přenesená",J227,0)</f>
        <v>0</v>
      </c>
      <c r="BH227" s="240">
        <f>IF(N227="sníž. přenesená",J227,0)</f>
        <v>0</v>
      </c>
      <c r="BI227" s="240">
        <f>IF(N227="nulová",J227,0)</f>
        <v>0</v>
      </c>
      <c r="BJ227" s="18" t="s">
        <v>82</v>
      </c>
      <c r="BK227" s="240">
        <f>ROUND(I227*H227,2)</f>
        <v>0</v>
      </c>
      <c r="BL227" s="18" t="s">
        <v>282</v>
      </c>
      <c r="BM227" s="239" t="s">
        <v>1494</v>
      </c>
    </row>
    <row r="228" s="2" customFormat="1" ht="6.96" customHeight="1">
      <c r="A228" s="39"/>
      <c r="B228" s="67"/>
      <c r="C228" s="68"/>
      <c r="D228" s="68"/>
      <c r="E228" s="68"/>
      <c r="F228" s="68"/>
      <c r="G228" s="68"/>
      <c r="H228" s="68"/>
      <c r="I228" s="68"/>
      <c r="J228" s="68"/>
      <c r="K228" s="68"/>
      <c r="L228" s="45"/>
      <c r="M228" s="39"/>
      <c r="O228" s="39"/>
      <c r="P228" s="39"/>
      <c r="Q228" s="39"/>
      <c r="R228" s="39"/>
      <c r="S228" s="39"/>
      <c r="T228" s="39"/>
      <c r="U228" s="39"/>
      <c r="V228" s="39"/>
      <c r="W228" s="39"/>
      <c r="X228" s="39"/>
      <c r="Y228" s="39"/>
      <c r="Z228" s="39"/>
      <c r="AA228" s="39"/>
      <c r="AB228" s="39"/>
      <c r="AC228" s="39"/>
      <c r="AD228" s="39"/>
      <c r="AE228" s="39"/>
    </row>
  </sheetData>
  <sheetProtection sheet="1" autoFilter="0" formatColumns="0" formatRows="0" objects="1" scenarios="1" spinCount="100000" saltValue="qTb2/HsyVEnlYiDJP/IOJNlpc7pRiHuqrcvd9r7y3NnS/3pnyOsatpH2BZnlWub1ud4KVy1ybLIP8BtgHkRePA==" hashValue="XIe70DZvbDSH6042olt6vvVvthi71EXBkLV5rwt753YUlwkGSJEnJ9wrv9nJstauuiKc4KdsZL27cdz1oqvtag==" algorithmName="SHA-512" password="CC35"/>
  <autoFilter ref="C128:K227"/>
  <mergeCells count="12">
    <mergeCell ref="E7:H7"/>
    <mergeCell ref="E9:H9"/>
    <mergeCell ref="E11:H11"/>
    <mergeCell ref="E20:H20"/>
    <mergeCell ref="E29:H29"/>
    <mergeCell ref="E85:H85"/>
    <mergeCell ref="E87:H87"/>
    <mergeCell ref="E89:H89"/>
    <mergeCell ref="E117:H11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1495</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ROUND(J120,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ROUND((SUM(BE120:BE139)),  2)</f>
        <v>0</v>
      </c>
      <c r="G35" s="39"/>
      <c r="H35" s="39"/>
      <c r="I35" s="166">
        <v>0.20999999999999999</v>
      </c>
      <c r="J35" s="165">
        <f>ROUND(((SUM(BE120:BE139))*I35),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ROUND((SUM(BF120:BF139)),  2)</f>
        <v>0</v>
      </c>
      <c r="G36" s="39"/>
      <c r="H36" s="39"/>
      <c r="I36" s="166">
        <v>0.14999999999999999</v>
      </c>
      <c r="J36" s="165">
        <f>ROUND(((SUM(BF120:BF139))*I36),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ROUND((SUM(BG120:BG139)),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ROUND((SUM(BH120:BH139)),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ROUND((SUM(BI120:BI139)),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D.1.4c 2 - ÚT dopojení</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J120</f>
        <v>0</v>
      </c>
      <c r="K98" s="41"/>
      <c r="L98" s="64"/>
      <c r="S98" s="39"/>
      <c r="T98" s="39"/>
      <c r="U98" s="39"/>
      <c r="V98" s="39"/>
      <c r="W98" s="39"/>
      <c r="X98" s="39"/>
      <c r="Y98" s="39"/>
      <c r="Z98" s="39"/>
      <c r="AA98" s="39"/>
      <c r="AB98" s="39"/>
      <c r="AC98" s="39"/>
      <c r="AD98" s="39"/>
      <c r="AE98" s="39"/>
      <c r="AU98" s="18" t="s">
        <v>157</v>
      </c>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179</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6.5" customHeight="1">
      <c r="A108" s="39"/>
      <c r="B108" s="40"/>
      <c r="C108" s="41"/>
      <c r="D108" s="41"/>
      <c r="E108" s="185" t="str">
        <f>E7</f>
        <v>Nemocnice RK – rekonstrukce gastro provozu</v>
      </c>
      <c r="F108" s="33"/>
      <c r="G108" s="33"/>
      <c r="H108" s="33"/>
      <c r="I108" s="41"/>
      <c r="J108" s="41"/>
      <c r="K108" s="41"/>
      <c r="L108" s="64"/>
      <c r="S108" s="39"/>
      <c r="T108" s="39"/>
      <c r="U108" s="39"/>
      <c r="V108" s="39"/>
      <c r="W108" s="39"/>
      <c r="X108" s="39"/>
      <c r="Y108" s="39"/>
      <c r="Z108" s="39"/>
      <c r="AA108" s="39"/>
      <c r="AB108" s="39"/>
      <c r="AC108" s="39"/>
      <c r="AD108" s="39"/>
      <c r="AE108" s="39"/>
    </row>
    <row r="109" s="1" customFormat="1" ht="12" customHeight="1">
      <c r="B109" s="22"/>
      <c r="C109" s="33" t="s">
        <v>147</v>
      </c>
      <c r="D109" s="23"/>
      <c r="E109" s="23"/>
      <c r="F109" s="23"/>
      <c r="G109" s="23"/>
      <c r="H109" s="23"/>
      <c r="I109" s="23"/>
      <c r="J109" s="23"/>
      <c r="K109" s="23"/>
      <c r="L109" s="21"/>
    </row>
    <row r="110" s="2" customFormat="1" ht="16.5" customHeight="1">
      <c r="A110" s="39"/>
      <c r="B110" s="40"/>
      <c r="C110" s="41"/>
      <c r="D110" s="41"/>
      <c r="E110" s="185" t="s">
        <v>150</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151</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77" t="str">
        <f>E11</f>
        <v>D.1.4c 2 - ÚT dopojení</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20</v>
      </c>
      <c r="D114" s="41"/>
      <c r="E114" s="41"/>
      <c r="F114" s="28" t="str">
        <f>F14</f>
        <v xml:space="preserve"> </v>
      </c>
      <c r="G114" s="41"/>
      <c r="H114" s="41"/>
      <c r="I114" s="33" t="s">
        <v>22</v>
      </c>
      <c r="J114" s="80" t="str">
        <f>IF(J14="","",J14)</f>
        <v>3. 2. 2025</v>
      </c>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5.15" customHeight="1">
      <c r="A116" s="39"/>
      <c r="B116" s="40"/>
      <c r="C116" s="33" t="s">
        <v>24</v>
      </c>
      <c r="D116" s="41"/>
      <c r="E116" s="41"/>
      <c r="F116" s="28" t="str">
        <f>E17</f>
        <v>Královéhradecký kraj</v>
      </c>
      <c r="G116" s="41"/>
      <c r="H116" s="41"/>
      <c r="I116" s="33" t="s">
        <v>30</v>
      </c>
      <c r="J116" s="37" t="str">
        <f>E23</f>
        <v>IRBOS s.r.o.</v>
      </c>
      <c r="K116" s="41"/>
      <c r="L116" s="64"/>
      <c r="S116" s="39"/>
      <c r="T116" s="39"/>
      <c r="U116" s="39"/>
      <c r="V116" s="39"/>
      <c r="W116" s="39"/>
      <c r="X116" s="39"/>
      <c r="Y116" s="39"/>
      <c r="Z116" s="39"/>
      <c r="AA116" s="39"/>
      <c r="AB116" s="39"/>
      <c r="AC116" s="39"/>
      <c r="AD116" s="39"/>
      <c r="AE116" s="39"/>
    </row>
    <row r="117" s="2" customFormat="1" ht="15.15" customHeight="1">
      <c r="A117" s="39"/>
      <c r="B117" s="40"/>
      <c r="C117" s="33" t="s">
        <v>28</v>
      </c>
      <c r="D117" s="41"/>
      <c r="E117" s="41"/>
      <c r="F117" s="28" t="str">
        <f>IF(E20="","",E20)</f>
        <v>Vyplň údaj</v>
      </c>
      <c r="G117" s="41"/>
      <c r="H117" s="41"/>
      <c r="I117" s="33" t="s">
        <v>33</v>
      </c>
      <c r="J117" s="37" t="str">
        <f>E26</f>
        <v xml:space="preserve"> </v>
      </c>
      <c r="K117" s="41"/>
      <c r="L117" s="64"/>
      <c r="S117" s="39"/>
      <c r="T117" s="39"/>
      <c r="U117" s="39"/>
      <c r="V117" s="39"/>
      <c r="W117" s="39"/>
      <c r="X117" s="39"/>
      <c r="Y117" s="39"/>
      <c r="Z117" s="39"/>
      <c r="AA117" s="39"/>
      <c r="AB117" s="39"/>
      <c r="AC117" s="39"/>
      <c r="AD117" s="39"/>
      <c r="AE117" s="39"/>
    </row>
    <row r="118" s="2" customFormat="1" ht="10.32"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11" customFormat="1" ht="29.28" customHeight="1">
      <c r="A119" s="201"/>
      <c r="B119" s="202"/>
      <c r="C119" s="203" t="s">
        <v>180</v>
      </c>
      <c r="D119" s="204" t="s">
        <v>60</v>
      </c>
      <c r="E119" s="204" t="s">
        <v>56</v>
      </c>
      <c r="F119" s="204" t="s">
        <v>57</v>
      </c>
      <c r="G119" s="204" t="s">
        <v>181</v>
      </c>
      <c r="H119" s="204" t="s">
        <v>182</v>
      </c>
      <c r="I119" s="204" t="s">
        <v>183</v>
      </c>
      <c r="J119" s="204" t="s">
        <v>155</v>
      </c>
      <c r="K119" s="205" t="s">
        <v>184</v>
      </c>
      <c r="L119" s="206"/>
      <c r="M119" s="101" t="s">
        <v>1</v>
      </c>
      <c r="N119" s="102" t="s">
        <v>39</v>
      </c>
      <c r="O119" s="102" t="s">
        <v>185</v>
      </c>
      <c r="P119" s="102" t="s">
        <v>186</v>
      </c>
      <c r="Q119" s="102" t="s">
        <v>187</v>
      </c>
      <c r="R119" s="102" t="s">
        <v>188</v>
      </c>
      <c r="S119" s="102" t="s">
        <v>189</v>
      </c>
      <c r="T119" s="103" t="s">
        <v>190</v>
      </c>
      <c r="U119" s="201"/>
      <c r="V119" s="201"/>
      <c r="W119" s="201"/>
      <c r="X119" s="201"/>
      <c r="Y119" s="201"/>
      <c r="Z119" s="201"/>
      <c r="AA119" s="201"/>
      <c r="AB119" s="201"/>
      <c r="AC119" s="201"/>
      <c r="AD119" s="201"/>
      <c r="AE119" s="201"/>
    </row>
    <row r="120" s="2" customFormat="1" ht="22.8" customHeight="1">
      <c r="A120" s="39"/>
      <c r="B120" s="40"/>
      <c r="C120" s="108" t="s">
        <v>191</v>
      </c>
      <c r="D120" s="41"/>
      <c r="E120" s="41"/>
      <c r="F120" s="41"/>
      <c r="G120" s="41"/>
      <c r="H120" s="41"/>
      <c r="I120" s="41"/>
      <c r="J120" s="207">
        <f>BK120</f>
        <v>0</v>
      </c>
      <c r="K120" s="41"/>
      <c r="L120" s="45"/>
      <c r="M120" s="104"/>
      <c r="N120" s="208"/>
      <c r="O120" s="105"/>
      <c r="P120" s="209">
        <f>SUM(P121:P139)</f>
        <v>0</v>
      </c>
      <c r="Q120" s="105"/>
      <c r="R120" s="209">
        <f>SUM(R121:R139)</f>
        <v>0</v>
      </c>
      <c r="S120" s="105"/>
      <c r="T120" s="210">
        <f>SUM(T121:T139)</f>
        <v>0</v>
      </c>
      <c r="U120" s="39"/>
      <c r="V120" s="39"/>
      <c r="W120" s="39"/>
      <c r="X120" s="39"/>
      <c r="Y120" s="39"/>
      <c r="Z120" s="39"/>
      <c r="AA120" s="39"/>
      <c r="AB120" s="39"/>
      <c r="AC120" s="39"/>
      <c r="AD120" s="39"/>
      <c r="AE120" s="39"/>
      <c r="AT120" s="18" t="s">
        <v>74</v>
      </c>
      <c r="AU120" s="18" t="s">
        <v>157</v>
      </c>
      <c r="BK120" s="211">
        <f>SUM(BK121:BK139)</f>
        <v>0</v>
      </c>
    </row>
    <row r="121" s="2" customFormat="1" ht="16.5" customHeight="1">
      <c r="A121" s="39"/>
      <c r="B121" s="40"/>
      <c r="C121" s="228" t="s">
        <v>82</v>
      </c>
      <c r="D121" s="228" t="s">
        <v>196</v>
      </c>
      <c r="E121" s="229" t="s">
        <v>1496</v>
      </c>
      <c r="F121" s="230" t="s">
        <v>1497</v>
      </c>
      <c r="G121" s="231" t="s">
        <v>1447</v>
      </c>
      <c r="H121" s="232">
        <v>1</v>
      </c>
      <c r="I121" s="233"/>
      <c r="J121" s="234">
        <f>ROUND(I121*H121,2)</f>
        <v>0</v>
      </c>
      <c r="K121" s="230" t="s">
        <v>1</v>
      </c>
      <c r="L121" s="45"/>
      <c r="M121" s="235" t="s">
        <v>1</v>
      </c>
      <c r="N121" s="236" t="s">
        <v>40</v>
      </c>
      <c r="O121" s="92"/>
      <c r="P121" s="237">
        <f>O121*H121</f>
        <v>0</v>
      </c>
      <c r="Q121" s="237">
        <v>0</v>
      </c>
      <c r="R121" s="237">
        <f>Q121*H121</f>
        <v>0</v>
      </c>
      <c r="S121" s="237">
        <v>0</v>
      </c>
      <c r="T121" s="238">
        <f>S121*H121</f>
        <v>0</v>
      </c>
      <c r="U121" s="39"/>
      <c r="V121" s="39"/>
      <c r="W121" s="39"/>
      <c r="X121" s="39"/>
      <c r="Y121" s="39"/>
      <c r="Z121" s="39"/>
      <c r="AA121" s="39"/>
      <c r="AB121" s="39"/>
      <c r="AC121" s="39"/>
      <c r="AD121" s="39"/>
      <c r="AE121" s="39"/>
      <c r="AR121" s="239" t="s">
        <v>201</v>
      </c>
      <c r="AT121" s="239" t="s">
        <v>196</v>
      </c>
      <c r="AU121" s="239" t="s">
        <v>75</v>
      </c>
      <c r="AY121" s="18" t="s">
        <v>194</v>
      </c>
      <c r="BE121" s="240">
        <f>IF(N121="základní",J121,0)</f>
        <v>0</v>
      </c>
      <c r="BF121" s="240">
        <f>IF(N121="snížená",J121,0)</f>
        <v>0</v>
      </c>
      <c r="BG121" s="240">
        <f>IF(N121="zákl. přenesená",J121,0)</f>
        <v>0</v>
      </c>
      <c r="BH121" s="240">
        <f>IF(N121="sníž. přenesená",J121,0)</f>
        <v>0</v>
      </c>
      <c r="BI121" s="240">
        <f>IF(N121="nulová",J121,0)</f>
        <v>0</v>
      </c>
      <c r="BJ121" s="18" t="s">
        <v>82</v>
      </c>
      <c r="BK121" s="240">
        <f>ROUND(I121*H121,2)</f>
        <v>0</v>
      </c>
      <c r="BL121" s="18" t="s">
        <v>201</v>
      </c>
      <c r="BM121" s="239" t="s">
        <v>84</v>
      </c>
    </row>
    <row r="122" s="2" customFormat="1" ht="66.75" customHeight="1">
      <c r="A122" s="39"/>
      <c r="B122" s="40"/>
      <c r="C122" s="228" t="s">
        <v>84</v>
      </c>
      <c r="D122" s="228" t="s">
        <v>196</v>
      </c>
      <c r="E122" s="229" t="s">
        <v>1498</v>
      </c>
      <c r="F122" s="230" t="s">
        <v>1499</v>
      </c>
      <c r="G122" s="231" t="s">
        <v>295</v>
      </c>
      <c r="H122" s="232">
        <v>1</v>
      </c>
      <c r="I122" s="233"/>
      <c r="J122" s="234">
        <f>ROUND(I122*H122,2)</f>
        <v>0</v>
      </c>
      <c r="K122" s="230" t="s">
        <v>1</v>
      </c>
      <c r="L122" s="45"/>
      <c r="M122" s="235" t="s">
        <v>1</v>
      </c>
      <c r="N122" s="236" t="s">
        <v>40</v>
      </c>
      <c r="O122" s="92"/>
      <c r="P122" s="237">
        <f>O122*H122</f>
        <v>0</v>
      </c>
      <c r="Q122" s="237">
        <v>0</v>
      </c>
      <c r="R122" s="237">
        <f>Q122*H122</f>
        <v>0</v>
      </c>
      <c r="S122" s="237">
        <v>0</v>
      </c>
      <c r="T122" s="238">
        <f>S122*H122</f>
        <v>0</v>
      </c>
      <c r="U122" s="39"/>
      <c r="V122" s="39"/>
      <c r="W122" s="39"/>
      <c r="X122" s="39"/>
      <c r="Y122" s="39"/>
      <c r="Z122" s="39"/>
      <c r="AA122" s="39"/>
      <c r="AB122" s="39"/>
      <c r="AC122" s="39"/>
      <c r="AD122" s="39"/>
      <c r="AE122" s="39"/>
      <c r="AR122" s="239" t="s">
        <v>201</v>
      </c>
      <c r="AT122" s="239" t="s">
        <v>196</v>
      </c>
      <c r="AU122" s="239" t="s">
        <v>75</v>
      </c>
      <c r="AY122" s="18" t="s">
        <v>194</v>
      </c>
      <c r="BE122" s="240">
        <f>IF(N122="základní",J122,0)</f>
        <v>0</v>
      </c>
      <c r="BF122" s="240">
        <f>IF(N122="snížená",J122,0)</f>
        <v>0</v>
      </c>
      <c r="BG122" s="240">
        <f>IF(N122="zákl. přenesená",J122,0)</f>
        <v>0</v>
      </c>
      <c r="BH122" s="240">
        <f>IF(N122="sníž. přenesená",J122,0)</f>
        <v>0</v>
      </c>
      <c r="BI122" s="240">
        <f>IF(N122="nulová",J122,0)</f>
        <v>0</v>
      </c>
      <c r="BJ122" s="18" t="s">
        <v>82</v>
      </c>
      <c r="BK122" s="240">
        <f>ROUND(I122*H122,2)</f>
        <v>0</v>
      </c>
      <c r="BL122" s="18" t="s">
        <v>201</v>
      </c>
      <c r="BM122" s="239" t="s">
        <v>201</v>
      </c>
    </row>
    <row r="123" s="2" customFormat="1" ht="16.5" customHeight="1">
      <c r="A123" s="39"/>
      <c r="B123" s="40"/>
      <c r="C123" s="228" t="s">
        <v>212</v>
      </c>
      <c r="D123" s="228" t="s">
        <v>196</v>
      </c>
      <c r="E123" s="229" t="s">
        <v>1500</v>
      </c>
      <c r="F123" s="230" t="s">
        <v>1501</v>
      </c>
      <c r="G123" s="231" t="s">
        <v>232</v>
      </c>
      <c r="H123" s="232">
        <v>0.001</v>
      </c>
      <c r="I123" s="233"/>
      <c r="J123" s="234">
        <f>ROUND(I123*H123,2)</f>
        <v>0</v>
      </c>
      <c r="K123" s="230" t="s">
        <v>1</v>
      </c>
      <c r="L123" s="45"/>
      <c r="M123" s="235" t="s">
        <v>1</v>
      </c>
      <c r="N123" s="236" t="s">
        <v>40</v>
      </c>
      <c r="O123" s="92"/>
      <c r="P123" s="237">
        <f>O123*H123</f>
        <v>0</v>
      </c>
      <c r="Q123" s="237">
        <v>0</v>
      </c>
      <c r="R123" s="237">
        <f>Q123*H123</f>
        <v>0</v>
      </c>
      <c r="S123" s="237">
        <v>0</v>
      </c>
      <c r="T123" s="238">
        <f>S123*H123</f>
        <v>0</v>
      </c>
      <c r="U123" s="39"/>
      <c r="V123" s="39"/>
      <c r="W123" s="39"/>
      <c r="X123" s="39"/>
      <c r="Y123" s="39"/>
      <c r="Z123" s="39"/>
      <c r="AA123" s="39"/>
      <c r="AB123" s="39"/>
      <c r="AC123" s="39"/>
      <c r="AD123" s="39"/>
      <c r="AE123" s="39"/>
      <c r="AR123" s="239" t="s">
        <v>201</v>
      </c>
      <c r="AT123" s="239" t="s">
        <v>196</v>
      </c>
      <c r="AU123" s="239" t="s">
        <v>75</v>
      </c>
      <c r="AY123" s="18" t="s">
        <v>194</v>
      </c>
      <c r="BE123" s="240">
        <f>IF(N123="základní",J123,0)</f>
        <v>0</v>
      </c>
      <c r="BF123" s="240">
        <f>IF(N123="snížená",J123,0)</f>
        <v>0</v>
      </c>
      <c r="BG123" s="240">
        <f>IF(N123="zákl. přenesená",J123,0)</f>
        <v>0</v>
      </c>
      <c r="BH123" s="240">
        <f>IF(N123="sníž. přenesená",J123,0)</f>
        <v>0</v>
      </c>
      <c r="BI123" s="240">
        <f>IF(N123="nulová",J123,0)</f>
        <v>0</v>
      </c>
      <c r="BJ123" s="18" t="s">
        <v>82</v>
      </c>
      <c r="BK123" s="240">
        <f>ROUND(I123*H123,2)</f>
        <v>0</v>
      </c>
      <c r="BL123" s="18" t="s">
        <v>201</v>
      </c>
      <c r="BM123" s="239" t="s">
        <v>229</v>
      </c>
    </row>
    <row r="124" s="2" customFormat="1" ht="16.5" customHeight="1">
      <c r="A124" s="39"/>
      <c r="B124" s="40"/>
      <c r="C124" s="228" t="s">
        <v>201</v>
      </c>
      <c r="D124" s="228" t="s">
        <v>196</v>
      </c>
      <c r="E124" s="229" t="s">
        <v>1502</v>
      </c>
      <c r="F124" s="230" t="s">
        <v>1503</v>
      </c>
      <c r="G124" s="231" t="s">
        <v>301</v>
      </c>
      <c r="H124" s="232">
        <v>6</v>
      </c>
      <c r="I124" s="233"/>
      <c r="J124" s="234">
        <f>ROUND(I124*H124,2)</f>
        <v>0</v>
      </c>
      <c r="K124" s="230" t="s">
        <v>1</v>
      </c>
      <c r="L124" s="45"/>
      <c r="M124" s="235" t="s">
        <v>1</v>
      </c>
      <c r="N124" s="236" t="s">
        <v>40</v>
      </c>
      <c r="O124" s="92"/>
      <c r="P124" s="237">
        <f>O124*H124</f>
        <v>0</v>
      </c>
      <c r="Q124" s="237">
        <v>0</v>
      </c>
      <c r="R124" s="237">
        <f>Q124*H124</f>
        <v>0</v>
      </c>
      <c r="S124" s="237">
        <v>0</v>
      </c>
      <c r="T124" s="238">
        <f>S124*H124</f>
        <v>0</v>
      </c>
      <c r="U124" s="39"/>
      <c r="V124" s="39"/>
      <c r="W124" s="39"/>
      <c r="X124" s="39"/>
      <c r="Y124" s="39"/>
      <c r="Z124" s="39"/>
      <c r="AA124" s="39"/>
      <c r="AB124" s="39"/>
      <c r="AC124" s="39"/>
      <c r="AD124" s="39"/>
      <c r="AE124" s="39"/>
      <c r="AR124" s="239" t="s">
        <v>201</v>
      </c>
      <c r="AT124" s="239" t="s">
        <v>196</v>
      </c>
      <c r="AU124" s="239" t="s">
        <v>75</v>
      </c>
      <c r="AY124" s="18" t="s">
        <v>194</v>
      </c>
      <c r="BE124" s="240">
        <f>IF(N124="základní",J124,0)</f>
        <v>0</v>
      </c>
      <c r="BF124" s="240">
        <f>IF(N124="snížená",J124,0)</f>
        <v>0</v>
      </c>
      <c r="BG124" s="240">
        <f>IF(N124="zákl. přenesená",J124,0)</f>
        <v>0</v>
      </c>
      <c r="BH124" s="240">
        <f>IF(N124="sníž. přenesená",J124,0)</f>
        <v>0</v>
      </c>
      <c r="BI124" s="240">
        <f>IF(N124="nulová",J124,0)</f>
        <v>0</v>
      </c>
      <c r="BJ124" s="18" t="s">
        <v>82</v>
      </c>
      <c r="BK124" s="240">
        <f>ROUND(I124*H124,2)</f>
        <v>0</v>
      </c>
      <c r="BL124" s="18" t="s">
        <v>201</v>
      </c>
      <c r="BM124" s="239" t="s">
        <v>239</v>
      </c>
    </row>
    <row r="125" s="2" customFormat="1" ht="16.5" customHeight="1">
      <c r="A125" s="39"/>
      <c r="B125" s="40"/>
      <c r="C125" s="228" t="s">
        <v>225</v>
      </c>
      <c r="D125" s="228" t="s">
        <v>196</v>
      </c>
      <c r="E125" s="229" t="s">
        <v>1504</v>
      </c>
      <c r="F125" s="230" t="s">
        <v>1505</v>
      </c>
      <c r="G125" s="231" t="s">
        <v>301</v>
      </c>
      <c r="H125" s="232">
        <v>15</v>
      </c>
      <c r="I125" s="233"/>
      <c r="J125" s="234">
        <f>ROUND(I125*H125,2)</f>
        <v>0</v>
      </c>
      <c r="K125" s="230" t="s">
        <v>1</v>
      </c>
      <c r="L125" s="45"/>
      <c r="M125" s="235" t="s">
        <v>1</v>
      </c>
      <c r="N125" s="236" t="s">
        <v>40</v>
      </c>
      <c r="O125" s="92"/>
      <c r="P125" s="237">
        <f>O125*H125</f>
        <v>0</v>
      </c>
      <c r="Q125" s="237">
        <v>0</v>
      </c>
      <c r="R125" s="237">
        <f>Q125*H125</f>
        <v>0</v>
      </c>
      <c r="S125" s="237">
        <v>0</v>
      </c>
      <c r="T125" s="238">
        <f>S125*H125</f>
        <v>0</v>
      </c>
      <c r="U125" s="39"/>
      <c r="V125" s="39"/>
      <c r="W125" s="39"/>
      <c r="X125" s="39"/>
      <c r="Y125" s="39"/>
      <c r="Z125" s="39"/>
      <c r="AA125" s="39"/>
      <c r="AB125" s="39"/>
      <c r="AC125" s="39"/>
      <c r="AD125" s="39"/>
      <c r="AE125" s="39"/>
      <c r="AR125" s="239" t="s">
        <v>201</v>
      </c>
      <c r="AT125" s="239" t="s">
        <v>196</v>
      </c>
      <c r="AU125" s="239" t="s">
        <v>75</v>
      </c>
      <c r="AY125" s="18" t="s">
        <v>194</v>
      </c>
      <c r="BE125" s="240">
        <f>IF(N125="základní",J125,0)</f>
        <v>0</v>
      </c>
      <c r="BF125" s="240">
        <f>IF(N125="snížená",J125,0)</f>
        <v>0</v>
      </c>
      <c r="BG125" s="240">
        <f>IF(N125="zákl. přenesená",J125,0)</f>
        <v>0</v>
      </c>
      <c r="BH125" s="240">
        <f>IF(N125="sníž. přenesená",J125,0)</f>
        <v>0</v>
      </c>
      <c r="BI125" s="240">
        <f>IF(N125="nulová",J125,0)</f>
        <v>0</v>
      </c>
      <c r="BJ125" s="18" t="s">
        <v>82</v>
      </c>
      <c r="BK125" s="240">
        <f>ROUND(I125*H125,2)</f>
        <v>0</v>
      </c>
      <c r="BL125" s="18" t="s">
        <v>201</v>
      </c>
      <c r="BM125" s="239" t="s">
        <v>249</v>
      </c>
    </row>
    <row r="126" s="2" customFormat="1" ht="16.5" customHeight="1">
      <c r="A126" s="39"/>
      <c r="B126" s="40"/>
      <c r="C126" s="228" t="s">
        <v>229</v>
      </c>
      <c r="D126" s="228" t="s">
        <v>196</v>
      </c>
      <c r="E126" s="229" t="s">
        <v>1506</v>
      </c>
      <c r="F126" s="230" t="s">
        <v>1507</v>
      </c>
      <c r="G126" s="231" t="s">
        <v>301</v>
      </c>
      <c r="H126" s="232">
        <v>19</v>
      </c>
      <c r="I126" s="233"/>
      <c r="J126" s="234">
        <f>ROUND(I126*H126,2)</f>
        <v>0</v>
      </c>
      <c r="K126" s="230" t="s">
        <v>1</v>
      </c>
      <c r="L126" s="45"/>
      <c r="M126" s="235" t="s">
        <v>1</v>
      </c>
      <c r="N126" s="236" t="s">
        <v>40</v>
      </c>
      <c r="O126" s="92"/>
      <c r="P126" s="237">
        <f>O126*H126</f>
        <v>0</v>
      </c>
      <c r="Q126" s="237">
        <v>0</v>
      </c>
      <c r="R126" s="237">
        <f>Q126*H126</f>
        <v>0</v>
      </c>
      <c r="S126" s="237">
        <v>0</v>
      </c>
      <c r="T126" s="238">
        <f>S126*H126</f>
        <v>0</v>
      </c>
      <c r="U126" s="39"/>
      <c r="V126" s="39"/>
      <c r="W126" s="39"/>
      <c r="X126" s="39"/>
      <c r="Y126" s="39"/>
      <c r="Z126" s="39"/>
      <c r="AA126" s="39"/>
      <c r="AB126" s="39"/>
      <c r="AC126" s="39"/>
      <c r="AD126" s="39"/>
      <c r="AE126" s="39"/>
      <c r="AR126" s="239" t="s">
        <v>201</v>
      </c>
      <c r="AT126" s="239" t="s">
        <v>196</v>
      </c>
      <c r="AU126" s="239" t="s">
        <v>75</v>
      </c>
      <c r="AY126" s="18" t="s">
        <v>194</v>
      </c>
      <c r="BE126" s="240">
        <f>IF(N126="základní",J126,0)</f>
        <v>0</v>
      </c>
      <c r="BF126" s="240">
        <f>IF(N126="snížená",J126,0)</f>
        <v>0</v>
      </c>
      <c r="BG126" s="240">
        <f>IF(N126="zákl. přenesená",J126,0)</f>
        <v>0</v>
      </c>
      <c r="BH126" s="240">
        <f>IF(N126="sníž. přenesená",J126,0)</f>
        <v>0</v>
      </c>
      <c r="BI126" s="240">
        <f>IF(N126="nulová",J126,0)</f>
        <v>0</v>
      </c>
      <c r="BJ126" s="18" t="s">
        <v>82</v>
      </c>
      <c r="BK126" s="240">
        <f>ROUND(I126*H126,2)</f>
        <v>0</v>
      </c>
      <c r="BL126" s="18" t="s">
        <v>201</v>
      </c>
      <c r="BM126" s="239" t="s">
        <v>263</v>
      </c>
    </row>
    <row r="127" s="2" customFormat="1" ht="16.5" customHeight="1">
      <c r="A127" s="39"/>
      <c r="B127" s="40"/>
      <c r="C127" s="228" t="s">
        <v>235</v>
      </c>
      <c r="D127" s="228" t="s">
        <v>196</v>
      </c>
      <c r="E127" s="229" t="s">
        <v>1508</v>
      </c>
      <c r="F127" s="230" t="s">
        <v>1509</v>
      </c>
      <c r="G127" s="231" t="s">
        <v>301</v>
      </c>
      <c r="H127" s="232">
        <v>40</v>
      </c>
      <c r="I127" s="233"/>
      <c r="J127" s="234">
        <f>ROUND(I127*H127,2)</f>
        <v>0</v>
      </c>
      <c r="K127" s="230" t="s">
        <v>1</v>
      </c>
      <c r="L127" s="45"/>
      <c r="M127" s="235" t="s">
        <v>1</v>
      </c>
      <c r="N127" s="236" t="s">
        <v>40</v>
      </c>
      <c r="O127" s="92"/>
      <c r="P127" s="237">
        <f>O127*H127</f>
        <v>0</v>
      </c>
      <c r="Q127" s="237">
        <v>0</v>
      </c>
      <c r="R127" s="237">
        <f>Q127*H127</f>
        <v>0</v>
      </c>
      <c r="S127" s="237">
        <v>0</v>
      </c>
      <c r="T127" s="238">
        <f>S127*H127</f>
        <v>0</v>
      </c>
      <c r="U127" s="39"/>
      <c r="V127" s="39"/>
      <c r="W127" s="39"/>
      <c r="X127" s="39"/>
      <c r="Y127" s="39"/>
      <c r="Z127" s="39"/>
      <c r="AA127" s="39"/>
      <c r="AB127" s="39"/>
      <c r="AC127" s="39"/>
      <c r="AD127" s="39"/>
      <c r="AE127" s="39"/>
      <c r="AR127" s="239" t="s">
        <v>201</v>
      </c>
      <c r="AT127" s="239" t="s">
        <v>196</v>
      </c>
      <c r="AU127" s="239" t="s">
        <v>75</v>
      </c>
      <c r="AY127" s="18" t="s">
        <v>194</v>
      </c>
      <c r="BE127" s="240">
        <f>IF(N127="základní",J127,0)</f>
        <v>0</v>
      </c>
      <c r="BF127" s="240">
        <f>IF(N127="snížená",J127,0)</f>
        <v>0</v>
      </c>
      <c r="BG127" s="240">
        <f>IF(N127="zákl. přenesená",J127,0)</f>
        <v>0</v>
      </c>
      <c r="BH127" s="240">
        <f>IF(N127="sníž. přenesená",J127,0)</f>
        <v>0</v>
      </c>
      <c r="BI127" s="240">
        <f>IF(N127="nulová",J127,0)</f>
        <v>0</v>
      </c>
      <c r="BJ127" s="18" t="s">
        <v>82</v>
      </c>
      <c r="BK127" s="240">
        <f>ROUND(I127*H127,2)</f>
        <v>0</v>
      </c>
      <c r="BL127" s="18" t="s">
        <v>201</v>
      </c>
      <c r="BM127" s="239" t="s">
        <v>273</v>
      </c>
    </row>
    <row r="128" s="2" customFormat="1" ht="16.5" customHeight="1">
      <c r="A128" s="39"/>
      <c r="B128" s="40"/>
      <c r="C128" s="228" t="s">
        <v>239</v>
      </c>
      <c r="D128" s="228" t="s">
        <v>196</v>
      </c>
      <c r="E128" s="229" t="s">
        <v>1510</v>
      </c>
      <c r="F128" s="230" t="s">
        <v>1511</v>
      </c>
      <c r="G128" s="231" t="s">
        <v>301</v>
      </c>
      <c r="H128" s="232">
        <v>40</v>
      </c>
      <c r="I128" s="233"/>
      <c r="J128" s="234">
        <f>ROUND(I128*H128,2)</f>
        <v>0</v>
      </c>
      <c r="K128" s="230" t="s">
        <v>1</v>
      </c>
      <c r="L128" s="45"/>
      <c r="M128" s="235" t="s">
        <v>1</v>
      </c>
      <c r="N128" s="236" t="s">
        <v>40</v>
      </c>
      <c r="O128" s="92"/>
      <c r="P128" s="237">
        <f>O128*H128</f>
        <v>0</v>
      </c>
      <c r="Q128" s="237">
        <v>0</v>
      </c>
      <c r="R128" s="237">
        <f>Q128*H128</f>
        <v>0</v>
      </c>
      <c r="S128" s="237">
        <v>0</v>
      </c>
      <c r="T128" s="238">
        <f>S128*H128</f>
        <v>0</v>
      </c>
      <c r="U128" s="39"/>
      <c r="V128" s="39"/>
      <c r="W128" s="39"/>
      <c r="X128" s="39"/>
      <c r="Y128" s="39"/>
      <c r="Z128" s="39"/>
      <c r="AA128" s="39"/>
      <c r="AB128" s="39"/>
      <c r="AC128" s="39"/>
      <c r="AD128" s="39"/>
      <c r="AE128" s="39"/>
      <c r="AR128" s="239" t="s">
        <v>201</v>
      </c>
      <c r="AT128" s="239" t="s">
        <v>196</v>
      </c>
      <c r="AU128" s="239" t="s">
        <v>75</v>
      </c>
      <c r="AY128" s="18" t="s">
        <v>194</v>
      </c>
      <c r="BE128" s="240">
        <f>IF(N128="základní",J128,0)</f>
        <v>0</v>
      </c>
      <c r="BF128" s="240">
        <f>IF(N128="snížená",J128,0)</f>
        <v>0</v>
      </c>
      <c r="BG128" s="240">
        <f>IF(N128="zákl. přenesená",J128,0)</f>
        <v>0</v>
      </c>
      <c r="BH128" s="240">
        <f>IF(N128="sníž. přenesená",J128,0)</f>
        <v>0</v>
      </c>
      <c r="BI128" s="240">
        <f>IF(N128="nulová",J128,0)</f>
        <v>0</v>
      </c>
      <c r="BJ128" s="18" t="s">
        <v>82</v>
      </c>
      <c r="BK128" s="240">
        <f>ROUND(I128*H128,2)</f>
        <v>0</v>
      </c>
      <c r="BL128" s="18" t="s">
        <v>201</v>
      </c>
      <c r="BM128" s="239" t="s">
        <v>282</v>
      </c>
    </row>
    <row r="129" s="2" customFormat="1" ht="16.5" customHeight="1">
      <c r="A129" s="39"/>
      <c r="B129" s="40"/>
      <c r="C129" s="228" t="s">
        <v>243</v>
      </c>
      <c r="D129" s="228" t="s">
        <v>196</v>
      </c>
      <c r="E129" s="229" t="s">
        <v>1512</v>
      </c>
      <c r="F129" s="230" t="s">
        <v>1513</v>
      </c>
      <c r="G129" s="231" t="s">
        <v>232</v>
      </c>
      <c r="H129" s="232">
        <v>0.070999999999999994</v>
      </c>
      <c r="I129" s="233"/>
      <c r="J129" s="234">
        <f>ROUND(I129*H129,2)</f>
        <v>0</v>
      </c>
      <c r="K129" s="230" t="s">
        <v>1</v>
      </c>
      <c r="L129" s="45"/>
      <c r="M129" s="235" t="s">
        <v>1</v>
      </c>
      <c r="N129" s="236" t="s">
        <v>40</v>
      </c>
      <c r="O129" s="92"/>
      <c r="P129" s="237">
        <f>O129*H129</f>
        <v>0</v>
      </c>
      <c r="Q129" s="237">
        <v>0</v>
      </c>
      <c r="R129" s="237">
        <f>Q129*H129</f>
        <v>0</v>
      </c>
      <c r="S129" s="237">
        <v>0</v>
      </c>
      <c r="T129" s="238">
        <f>S129*H129</f>
        <v>0</v>
      </c>
      <c r="U129" s="39"/>
      <c r="V129" s="39"/>
      <c r="W129" s="39"/>
      <c r="X129" s="39"/>
      <c r="Y129" s="39"/>
      <c r="Z129" s="39"/>
      <c r="AA129" s="39"/>
      <c r="AB129" s="39"/>
      <c r="AC129" s="39"/>
      <c r="AD129" s="39"/>
      <c r="AE129" s="39"/>
      <c r="AR129" s="239" t="s">
        <v>201</v>
      </c>
      <c r="AT129" s="239" t="s">
        <v>196</v>
      </c>
      <c r="AU129" s="239" t="s">
        <v>75</v>
      </c>
      <c r="AY129" s="18" t="s">
        <v>194</v>
      </c>
      <c r="BE129" s="240">
        <f>IF(N129="základní",J129,0)</f>
        <v>0</v>
      </c>
      <c r="BF129" s="240">
        <f>IF(N129="snížená",J129,0)</f>
        <v>0</v>
      </c>
      <c r="BG129" s="240">
        <f>IF(N129="zákl. přenesená",J129,0)</f>
        <v>0</v>
      </c>
      <c r="BH129" s="240">
        <f>IF(N129="sníž. přenesená",J129,0)</f>
        <v>0</v>
      </c>
      <c r="BI129" s="240">
        <f>IF(N129="nulová",J129,0)</f>
        <v>0</v>
      </c>
      <c r="BJ129" s="18" t="s">
        <v>82</v>
      </c>
      <c r="BK129" s="240">
        <f>ROUND(I129*H129,2)</f>
        <v>0</v>
      </c>
      <c r="BL129" s="18" t="s">
        <v>201</v>
      </c>
      <c r="BM129" s="239" t="s">
        <v>292</v>
      </c>
    </row>
    <row r="130" s="2" customFormat="1" ht="16.5" customHeight="1">
      <c r="A130" s="39"/>
      <c r="B130" s="40"/>
      <c r="C130" s="228" t="s">
        <v>249</v>
      </c>
      <c r="D130" s="228" t="s">
        <v>196</v>
      </c>
      <c r="E130" s="229" t="s">
        <v>1514</v>
      </c>
      <c r="F130" s="230" t="s">
        <v>1515</v>
      </c>
      <c r="G130" s="231" t="s">
        <v>259</v>
      </c>
      <c r="H130" s="232">
        <v>2</v>
      </c>
      <c r="I130" s="233"/>
      <c r="J130" s="234">
        <f>ROUND(I130*H130,2)</f>
        <v>0</v>
      </c>
      <c r="K130" s="230" t="s">
        <v>1</v>
      </c>
      <c r="L130" s="45"/>
      <c r="M130" s="235" t="s">
        <v>1</v>
      </c>
      <c r="N130" s="236" t="s">
        <v>40</v>
      </c>
      <c r="O130" s="92"/>
      <c r="P130" s="237">
        <f>O130*H130</f>
        <v>0</v>
      </c>
      <c r="Q130" s="237">
        <v>0</v>
      </c>
      <c r="R130" s="237">
        <f>Q130*H130</f>
        <v>0</v>
      </c>
      <c r="S130" s="237">
        <v>0</v>
      </c>
      <c r="T130" s="238">
        <f>S130*H130</f>
        <v>0</v>
      </c>
      <c r="U130" s="39"/>
      <c r="V130" s="39"/>
      <c r="W130" s="39"/>
      <c r="X130" s="39"/>
      <c r="Y130" s="39"/>
      <c r="Z130" s="39"/>
      <c r="AA130" s="39"/>
      <c r="AB130" s="39"/>
      <c r="AC130" s="39"/>
      <c r="AD130" s="39"/>
      <c r="AE130" s="39"/>
      <c r="AR130" s="239" t="s">
        <v>201</v>
      </c>
      <c r="AT130" s="239" t="s">
        <v>196</v>
      </c>
      <c r="AU130" s="239" t="s">
        <v>75</v>
      </c>
      <c r="AY130" s="18" t="s">
        <v>194</v>
      </c>
      <c r="BE130" s="240">
        <f>IF(N130="základní",J130,0)</f>
        <v>0</v>
      </c>
      <c r="BF130" s="240">
        <f>IF(N130="snížená",J130,0)</f>
        <v>0</v>
      </c>
      <c r="BG130" s="240">
        <f>IF(N130="zákl. přenesená",J130,0)</f>
        <v>0</v>
      </c>
      <c r="BH130" s="240">
        <f>IF(N130="sníž. přenesená",J130,0)</f>
        <v>0</v>
      </c>
      <c r="BI130" s="240">
        <f>IF(N130="nulová",J130,0)</f>
        <v>0</v>
      </c>
      <c r="BJ130" s="18" t="s">
        <v>82</v>
      </c>
      <c r="BK130" s="240">
        <f>ROUND(I130*H130,2)</f>
        <v>0</v>
      </c>
      <c r="BL130" s="18" t="s">
        <v>201</v>
      </c>
      <c r="BM130" s="239" t="s">
        <v>304</v>
      </c>
    </row>
    <row r="131" s="2" customFormat="1" ht="21.75" customHeight="1">
      <c r="A131" s="39"/>
      <c r="B131" s="40"/>
      <c r="C131" s="228" t="s">
        <v>256</v>
      </c>
      <c r="D131" s="228" t="s">
        <v>196</v>
      </c>
      <c r="E131" s="229" t="s">
        <v>1516</v>
      </c>
      <c r="F131" s="230" t="s">
        <v>1517</v>
      </c>
      <c r="G131" s="231" t="s">
        <v>259</v>
      </c>
      <c r="H131" s="232">
        <v>2</v>
      </c>
      <c r="I131" s="233"/>
      <c r="J131" s="234">
        <f>ROUND(I131*H131,2)</f>
        <v>0</v>
      </c>
      <c r="K131" s="230" t="s">
        <v>1</v>
      </c>
      <c r="L131" s="45"/>
      <c r="M131" s="235" t="s">
        <v>1</v>
      </c>
      <c r="N131" s="236" t="s">
        <v>40</v>
      </c>
      <c r="O131" s="92"/>
      <c r="P131" s="237">
        <f>O131*H131</f>
        <v>0</v>
      </c>
      <c r="Q131" s="237">
        <v>0</v>
      </c>
      <c r="R131" s="237">
        <f>Q131*H131</f>
        <v>0</v>
      </c>
      <c r="S131" s="237">
        <v>0</v>
      </c>
      <c r="T131" s="238">
        <f>S131*H131</f>
        <v>0</v>
      </c>
      <c r="U131" s="39"/>
      <c r="V131" s="39"/>
      <c r="W131" s="39"/>
      <c r="X131" s="39"/>
      <c r="Y131" s="39"/>
      <c r="Z131" s="39"/>
      <c r="AA131" s="39"/>
      <c r="AB131" s="39"/>
      <c r="AC131" s="39"/>
      <c r="AD131" s="39"/>
      <c r="AE131" s="39"/>
      <c r="AR131" s="239" t="s">
        <v>201</v>
      </c>
      <c r="AT131" s="239" t="s">
        <v>196</v>
      </c>
      <c r="AU131" s="239" t="s">
        <v>75</v>
      </c>
      <c r="AY131" s="18" t="s">
        <v>194</v>
      </c>
      <c r="BE131" s="240">
        <f>IF(N131="základní",J131,0)</f>
        <v>0</v>
      </c>
      <c r="BF131" s="240">
        <f>IF(N131="snížená",J131,0)</f>
        <v>0</v>
      </c>
      <c r="BG131" s="240">
        <f>IF(N131="zákl. přenesená",J131,0)</f>
        <v>0</v>
      </c>
      <c r="BH131" s="240">
        <f>IF(N131="sníž. přenesená",J131,0)</f>
        <v>0</v>
      </c>
      <c r="BI131" s="240">
        <f>IF(N131="nulová",J131,0)</f>
        <v>0</v>
      </c>
      <c r="BJ131" s="18" t="s">
        <v>82</v>
      </c>
      <c r="BK131" s="240">
        <f>ROUND(I131*H131,2)</f>
        <v>0</v>
      </c>
      <c r="BL131" s="18" t="s">
        <v>201</v>
      </c>
      <c r="BM131" s="239" t="s">
        <v>318</v>
      </c>
    </row>
    <row r="132" s="2" customFormat="1" ht="16.5" customHeight="1">
      <c r="A132" s="39"/>
      <c r="B132" s="40"/>
      <c r="C132" s="228" t="s">
        <v>263</v>
      </c>
      <c r="D132" s="228" t="s">
        <v>196</v>
      </c>
      <c r="E132" s="229" t="s">
        <v>1518</v>
      </c>
      <c r="F132" s="230" t="s">
        <v>1519</v>
      </c>
      <c r="G132" s="231" t="s">
        <v>259</v>
      </c>
      <c r="H132" s="232">
        <v>1</v>
      </c>
      <c r="I132" s="233"/>
      <c r="J132" s="234">
        <f>ROUND(I132*H132,2)</f>
        <v>0</v>
      </c>
      <c r="K132" s="230" t="s">
        <v>1</v>
      </c>
      <c r="L132" s="45"/>
      <c r="M132" s="235" t="s">
        <v>1</v>
      </c>
      <c r="N132" s="236" t="s">
        <v>40</v>
      </c>
      <c r="O132" s="92"/>
      <c r="P132" s="237">
        <f>O132*H132</f>
        <v>0</v>
      </c>
      <c r="Q132" s="237">
        <v>0</v>
      </c>
      <c r="R132" s="237">
        <f>Q132*H132</f>
        <v>0</v>
      </c>
      <c r="S132" s="237">
        <v>0</v>
      </c>
      <c r="T132" s="238">
        <f>S132*H132</f>
        <v>0</v>
      </c>
      <c r="U132" s="39"/>
      <c r="V132" s="39"/>
      <c r="W132" s="39"/>
      <c r="X132" s="39"/>
      <c r="Y132" s="39"/>
      <c r="Z132" s="39"/>
      <c r="AA132" s="39"/>
      <c r="AB132" s="39"/>
      <c r="AC132" s="39"/>
      <c r="AD132" s="39"/>
      <c r="AE132" s="39"/>
      <c r="AR132" s="239" t="s">
        <v>201</v>
      </c>
      <c r="AT132" s="239" t="s">
        <v>196</v>
      </c>
      <c r="AU132" s="239" t="s">
        <v>75</v>
      </c>
      <c r="AY132" s="18" t="s">
        <v>194</v>
      </c>
      <c r="BE132" s="240">
        <f>IF(N132="základní",J132,0)</f>
        <v>0</v>
      </c>
      <c r="BF132" s="240">
        <f>IF(N132="snížená",J132,0)</f>
        <v>0</v>
      </c>
      <c r="BG132" s="240">
        <f>IF(N132="zákl. přenesená",J132,0)</f>
        <v>0</v>
      </c>
      <c r="BH132" s="240">
        <f>IF(N132="sníž. přenesená",J132,0)</f>
        <v>0</v>
      </c>
      <c r="BI132" s="240">
        <f>IF(N132="nulová",J132,0)</f>
        <v>0</v>
      </c>
      <c r="BJ132" s="18" t="s">
        <v>82</v>
      </c>
      <c r="BK132" s="240">
        <f>ROUND(I132*H132,2)</f>
        <v>0</v>
      </c>
      <c r="BL132" s="18" t="s">
        <v>201</v>
      </c>
      <c r="BM132" s="239" t="s">
        <v>335</v>
      </c>
    </row>
    <row r="133" s="2" customFormat="1" ht="16.5" customHeight="1">
      <c r="A133" s="39"/>
      <c r="B133" s="40"/>
      <c r="C133" s="228" t="s">
        <v>268</v>
      </c>
      <c r="D133" s="228" t="s">
        <v>196</v>
      </c>
      <c r="E133" s="229" t="s">
        <v>1520</v>
      </c>
      <c r="F133" s="230" t="s">
        <v>1521</v>
      </c>
      <c r="G133" s="231" t="s">
        <v>259</v>
      </c>
      <c r="H133" s="232">
        <v>1</v>
      </c>
      <c r="I133" s="233"/>
      <c r="J133" s="234">
        <f>ROUND(I133*H133,2)</f>
        <v>0</v>
      </c>
      <c r="K133" s="230" t="s">
        <v>1</v>
      </c>
      <c r="L133" s="45"/>
      <c r="M133" s="235" t="s">
        <v>1</v>
      </c>
      <c r="N133" s="236" t="s">
        <v>40</v>
      </c>
      <c r="O133" s="92"/>
      <c r="P133" s="237">
        <f>O133*H133</f>
        <v>0</v>
      </c>
      <c r="Q133" s="237">
        <v>0</v>
      </c>
      <c r="R133" s="237">
        <f>Q133*H133</f>
        <v>0</v>
      </c>
      <c r="S133" s="237">
        <v>0</v>
      </c>
      <c r="T133" s="238">
        <f>S133*H133</f>
        <v>0</v>
      </c>
      <c r="U133" s="39"/>
      <c r="V133" s="39"/>
      <c r="W133" s="39"/>
      <c r="X133" s="39"/>
      <c r="Y133" s="39"/>
      <c r="Z133" s="39"/>
      <c r="AA133" s="39"/>
      <c r="AB133" s="39"/>
      <c r="AC133" s="39"/>
      <c r="AD133" s="39"/>
      <c r="AE133" s="39"/>
      <c r="AR133" s="239" t="s">
        <v>201</v>
      </c>
      <c r="AT133" s="239" t="s">
        <v>196</v>
      </c>
      <c r="AU133" s="239" t="s">
        <v>75</v>
      </c>
      <c r="AY133" s="18" t="s">
        <v>194</v>
      </c>
      <c r="BE133" s="240">
        <f>IF(N133="základní",J133,0)</f>
        <v>0</v>
      </c>
      <c r="BF133" s="240">
        <f>IF(N133="snížená",J133,0)</f>
        <v>0</v>
      </c>
      <c r="BG133" s="240">
        <f>IF(N133="zákl. přenesená",J133,0)</f>
        <v>0</v>
      </c>
      <c r="BH133" s="240">
        <f>IF(N133="sníž. přenesená",J133,0)</f>
        <v>0</v>
      </c>
      <c r="BI133" s="240">
        <f>IF(N133="nulová",J133,0)</f>
        <v>0</v>
      </c>
      <c r="BJ133" s="18" t="s">
        <v>82</v>
      </c>
      <c r="BK133" s="240">
        <f>ROUND(I133*H133,2)</f>
        <v>0</v>
      </c>
      <c r="BL133" s="18" t="s">
        <v>201</v>
      </c>
      <c r="BM133" s="239" t="s">
        <v>366</v>
      </c>
    </row>
    <row r="134" s="2" customFormat="1" ht="16.5" customHeight="1">
      <c r="A134" s="39"/>
      <c r="B134" s="40"/>
      <c r="C134" s="228" t="s">
        <v>273</v>
      </c>
      <c r="D134" s="228" t="s">
        <v>196</v>
      </c>
      <c r="E134" s="229" t="s">
        <v>1522</v>
      </c>
      <c r="F134" s="230" t="s">
        <v>1523</v>
      </c>
      <c r="G134" s="231" t="s">
        <v>259</v>
      </c>
      <c r="H134" s="232">
        <v>1</v>
      </c>
      <c r="I134" s="233"/>
      <c r="J134" s="234">
        <f>ROUND(I134*H134,2)</f>
        <v>0</v>
      </c>
      <c r="K134" s="230" t="s">
        <v>1</v>
      </c>
      <c r="L134" s="45"/>
      <c r="M134" s="235" t="s">
        <v>1</v>
      </c>
      <c r="N134" s="236" t="s">
        <v>40</v>
      </c>
      <c r="O134" s="92"/>
      <c r="P134" s="237">
        <f>O134*H134</f>
        <v>0</v>
      </c>
      <c r="Q134" s="237">
        <v>0</v>
      </c>
      <c r="R134" s="237">
        <f>Q134*H134</f>
        <v>0</v>
      </c>
      <c r="S134" s="237">
        <v>0</v>
      </c>
      <c r="T134" s="238">
        <f>S134*H134</f>
        <v>0</v>
      </c>
      <c r="U134" s="39"/>
      <c r="V134" s="39"/>
      <c r="W134" s="39"/>
      <c r="X134" s="39"/>
      <c r="Y134" s="39"/>
      <c r="Z134" s="39"/>
      <c r="AA134" s="39"/>
      <c r="AB134" s="39"/>
      <c r="AC134" s="39"/>
      <c r="AD134" s="39"/>
      <c r="AE134" s="39"/>
      <c r="AR134" s="239" t="s">
        <v>201</v>
      </c>
      <c r="AT134" s="239" t="s">
        <v>196</v>
      </c>
      <c r="AU134" s="239" t="s">
        <v>75</v>
      </c>
      <c r="AY134" s="18" t="s">
        <v>194</v>
      </c>
      <c r="BE134" s="240">
        <f>IF(N134="základní",J134,0)</f>
        <v>0</v>
      </c>
      <c r="BF134" s="240">
        <f>IF(N134="snížená",J134,0)</f>
        <v>0</v>
      </c>
      <c r="BG134" s="240">
        <f>IF(N134="zákl. přenesená",J134,0)</f>
        <v>0</v>
      </c>
      <c r="BH134" s="240">
        <f>IF(N134="sníž. přenesená",J134,0)</f>
        <v>0</v>
      </c>
      <c r="BI134" s="240">
        <f>IF(N134="nulová",J134,0)</f>
        <v>0</v>
      </c>
      <c r="BJ134" s="18" t="s">
        <v>82</v>
      </c>
      <c r="BK134" s="240">
        <f>ROUND(I134*H134,2)</f>
        <v>0</v>
      </c>
      <c r="BL134" s="18" t="s">
        <v>201</v>
      </c>
      <c r="BM134" s="239" t="s">
        <v>381</v>
      </c>
    </row>
    <row r="135" s="2" customFormat="1" ht="16.5" customHeight="1">
      <c r="A135" s="39"/>
      <c r="B135" s="40"/>
      <c r="C135" s="228" t="s">
        <v>8</v>
      </c>
      <c r="D135" s="228" t="s">
        <v>196</v>
      </c>
      <c r="E135" s="229" t="s">
        <v>1524</v>
      </c>
      <c r="F135" s="230" t="s">
        <v>1525</v>
      </c>
      <c r="G135" s="231" t="s">
        <v>259</v>
      </c>
      <c r="H135" s="232">
        <v>1</v>
      </c>
      <c r="I135" s="233"/>
      <c r="J135" s="234">
        <f>ROUND(I135*H135,2)</f>
        <v>0</v>
      </c>
      <c r="K135" s="230" t="s">
        <v>1</v>
      </c>
      <c r="L135" s="45"/>
      <c r="M135" s="235" t="s">
        <v>1</v>
      </c>
      <c r="N135" s="236" t="s">
        <v>40</v>
      </c>
      <c r="O135" s="92"/>
      <c r="P135" s="237">
        <f>O135*H135</f>
        <v>0</v>
      </c>
      <c r="Q135" s="237">
        <v>0</v>
      </c>
      <c r="R135" s="237">
        <f>Q135*H135</f>
        <v>0</v>
      </c>
      <c r="S135" s="237">
        <v>0</v>
      </c>
      <c r="T135" s="238">
        <f>S135*H135</f>
        <v>0</v>
      </c>
      <c r="U135" s="39"/>
      <c r="V135" s="39"/>
      <c r="W135" s="39"/>
      <c r="X135" s="39"/>
      <c r="Y135" s="39"/>
      <c r="Z135" s="39"/>
      <c r="AA135" s="39"/>
      <c r="AB135" s="39"/>
      <c r="AC135" s="39"/>
      <c r="AD135" s="39"/>
      <c r="AE135" s="39"/>
      <c r="AR135" s="239" t="s">
        <v>201</v>
      </c>
      <c r="AT135" s="239" t="s">
        <v>196</v>
      </c>
      <c r="AU135" s="239" t="s">
        <v>75</v>
      </c>
      <c r="AY135" s="18" t="s">
        <v>194</v>
      </c>
      <c r="BE135" s="240">
        <f>IF(N135="základní",J135,0)</f>
        <v>0</v>
      </c>
      <c r="BF135" s="240">
        <f>IF(N135="snížená",J135,0)</f>
        <v>0</v>
      </c>
      <c r="BG135" s="240">
        <f>IF(N135="zákl. přenesená",J135,0)</f>
        <v>0</v>
      </c>
      <c r="BH135" s="240">
        <f>IF(N135="sníž. přenesená",J135,0)</f>
        <v>0</v>
      </c>
      <c r="BI135" s="240">
        <f>IF(N135="nulová",J135,0)</f>
        <v>0</v>
      </c>
      <c r="BJ135" s="18" t="s">
        <v>82</v>
      </c>
      <c r="BK135" s="240">
        <f>ROUND(I135*H135,2)</f>
        <v>0</v>
      </c>
      <c r="BL135" s="18" t="s">
        <v>201</v>
      </c>
      <c r="BM135" s="239" t="s">
        <v>396</v>
      </c>
    </row>
    <row r="136" s="2" customFormat="1" ht="37.8" customHeight="1">
      <c r="A136" s="39"/>
      <c r="B136" s="40"/>
      <c r="C136" s="228" t="s">
        <v>282</v>
      </c>
      <c r="D136" s="228" t="s">
        <v>196</v>
      </c>
      <c r="E136" s="229" t="s">
        <v>1526</v>
      </c>
      <c r="F136" s="230" t="s">
        <v>1527</v>
      </c>
      <c r="G136" s="231" t="s">
        <v>295</v>
      </c>
      <c r="H136" s="232">
        <v>1</v>
      </c>
      <c r="I136" s="233"/>
      <c r="J136" s="234">
        <f>ROUND(I136*H136,2)</f>
        <v>0</v>
      </c>
      <c r="K136" s="230" t="s">
        <v>1</v>
      </c>
      <c r="L136" s="45"/>
      <c r="M136" s="235" t="s">
        <v>1</v>
      </c>
      <c r="N136" s="236" t="s">
        <v>40</v>
      </c>
      <c r="O136" s="92"/>
      <c r="P136" s="237">
        <f>O136*H136</f>
        <v>0</v>
      </c>
      <c r="Q136" s="237">
        <v>0</v>
      </c>
      <c r="R136" s="237">
        <f>Q136*H136</f>
        <v>0</v>
      </c>
      <c r="S136" s="237">
        <v>0</v>
      </c>
      <c r="T136" s="238">
        <f>S136*H136</f>
        <v>0</v>
      </c>
      <c r="U136" s="39"/>
      <c r="V136" s="39"/>
      <c r="W136" s="39"/>
      <c r="X136" s="39"/>
      <c r="Y136" s="39"/>
      <c r="Z136" s="39"/>
      <c r="AA136" s="39"/>
      <c r="AB136" s="39"/>
      <c r="AC136" s="39"/>
      <c r="AD136" s="39"/>
      <c r="AE136" s="39"/>
      <c r="AR136" s="239" t="s">
        <v>201</v>
      </c>
      <c r="AT136" s="239" t="s">
        <v>196</v>
      </c>
      <c r="AU136" s="239" t="s">
        <v>75</v>
      </c>
      <c r="AY136" s="18" t="s">
        <v>194</v>
      </c>
      <c r="BE136" s="240">
        <f>IF(N136="základní",J136,0)</f>
        <v>0</v>
      </c>
      <c r="BF136" s="240">
        <f>IF(N136="snížená",J136,0)</f>
        <v>0</v>
      </c>
      <c r="BG136" s="240">
        <f>IF(N136="zákl. přenesená",J136,0)</f>
        <v>0</v>
      </c>
      <c r="BH136" s="240">
        <f>IF(N136="sníž. přenesená",J136,0)</f>
        <v>0</v>
      </c>
      <c r="BI136" s="240">
        <f>IF(N136="nulová",J136,0)</f>
        <v>0</v>
      </c>
      <c r="BJ136" s="18" t="s">
        <v>82</v>
      </c>
      <c r="BK136" s="240">
        <f>ROUND(I136*H136,2)</f>
        <v>0</v>
      </c>
      <c r="BL136" s="18" t="s">
        <v>201</v>
      </c>
      <c r="BM136" s="239" t="s">
        <v>444</v>
      </c>
    </row>
    <row r="137" s="2" customFormat="1" ht="37.8" customHeight="1">
      <c r="A137" s="39"/>
      <c r="B137" s="40"/>
      <c r="C137" s="228" t="s">
        <v>287</v>
      </c>
      <c r="D137" s="228" t="s">
        <v>196</v>
      </c>
      <c r="E137" s="229" t="s">
        <v>1528</v>
      </c>
      <c r="F137" s="230" t="s">
        <v>1529</v>
      </c>
      <c r="G137" s="231" t="s">
        <v>295</v>
      </c>
      <c r="H137" s="232">
        <v>1</v>
      </c>
      <c r="I137" s="233"/>
      <c r="J137" s="234">
        <f>ROUND(I137*H137,2)</f>
        <v>0</v>
      </c>
      <c r="K137" s="230" t="s">
        <v>1</v>
      </c>
      <c r="L137" s="45"/>
      <c r="M137" s="235" t="s">
        <v>1</v>
      </c>
      <c r="N137" s="236" t="s">
        <v>40</v>
      </c>
      <c r="O137" s="92"/>
      <c r="P137" s="237">
        <f>O137*H137</f>
        <v>0</v>
      </c>
      <c r="Q137" s="237">
        <v>0</v>
      </c>
      <c r="R137" s="237">
        <f>Q137*H137</f>
        <v>0</v>
      </c>
      <c r="S137" s="237">
        <v>0</v>
      </c>
      <c r="T137" s="238">
        <f>S137*H137</f>
        <v>0</v>
      </c>
      <c r="U137" s="39"/>
      <c r="V137" s="39"/>
      <c r="W137" s="39"/>
      <c r="X137" s="39"/>
      <c r="Y137" s="39"/>
      <c r="Z137" s="39"/>
      <c r="AA137" s="39"/>
      <c r="AB137" s="39"/>
      <c r="AC137" s="39"/>
      <c r="AD137" s="39"/>
      <c r="AE137" s="39"/>
      <c r="AR137" s="239" t="s">
        <v>201</v>
      </c>
      <c r="AT137" s="239" t="s">
        <v>196</v>
      </c>
      <c r="AU137" s="239" t="s">
        <v>75</v>
      </c>
      <c r="AY137" s="18" t="s">
        <v>194</v>
      </c>
      <c r="BE137" s="240">
        <f>IF(N137="základní",J137,0)</f>
        <v>0</v>
      </c>
      <c r="BF137" s="240">
        <f>IF(N137="snížená",J137,0)</f>
        <v>0</v>
      </c>
      <c r="BG137" s="240">
        <f>IF(N137="zákl. přenesená",J137,0)</f>
        <v>0</v>
      </c>
      <c r="BH137" s="240">
        <f>IF(N137="sníž. přenesená",J137,0)</f>
        <v>0</v>
      </c>
      <c r="BI137" s="240">
        <f>IF(N137="nulová",J137,0)</f>
        <v>0</v>
      </c>
      <c r="BJ137" s="18" t="s">
        <v>82</v>
      </c>
      <c r="BK137" s="240">
        <f>ROUND(I137*H137,2)</f>
        <v>0</v>
      </c>
      <c r="BL137" s="18" t="s">
        <v>201</v>
      </c>
      <c r="BM137" s="239" t="s">
        <v>456</v>
      </c>
    </row>
    <row r="138" s="2" customFormat="1" ht="16.5" customHeight="1">
      <c r="A138" s="39"/>
      <c r="B138" s="40"/>
      <c r="C138" s="228" t="s">
        <v>292</v>
      </c>
      <c r="D138" s="228" t="s">
        <v>196</v>
      </c>
      <c r="E138" s="229" t="s">
        <v>1530</v>
      </c>
      <c r="F138" s="230" t="s">
        <v>1531</v>
      </c>
      <c r="G138" s="231" t="s">
        <v>232</v>
      </c>
      <c r="H138" s="232">
        <v>0.0070000000000000001</v>
      </c>
      <c r="I138" s="233"/>
      <c r="J138" s="234">
        <f>ROUND(I138*H138,2)</f>
        <v>0</v>
      </c>
      <c r="K138" s="230" t="s">
        <v>1</v>
      </c>
      <c r="L138" s="45"/>
      <c r="M138" s="235" t="s">
        <v>1</v>
      </c>
      <c r="N138" s="236" t="s">
        <v>40</v>
      </c>
      <c r="O138" s="92"/>
      <c r="P138" s="237">
        <f>O138*H138</f>
        <v>0</v>
      </c>
      <c r="Q138" s="237">
        <v>0</v>
      </c>
      <c r="R138" s="237">
        <f>Q138*H138</f>
        <v>0</v>
      </c>
      <c r="S138" s="237">
        <v>0</v>
      </c>
      <c r="T138" s="238">
        <f>S138*H138</f>
        <v>0</v>
      </c>
      <c r="U138" s="39"/>
      <c r="V138" s="39"/>
      <c r="W138" s="39"/>
      <c r="X138" s="39"/>
      <c r="Y138" s="39"/>
      <c r="Z138" s="39"/>
      <c r="AA138" s="39"/>
      <c r="AB138" s="39"/>
      <c r="AC138" s="39"/>
      <c r="AD138" s="39"/>
      <c r="AE138" s="39"/>
      <c r="AR138" s="239" t="s">
        <v>201</v>
      </c>
      <c r="AT138" s="239" t="s">
        <v>196</v>
      </c>
      <c r="AU138" s="239" t="s">
        <v>75</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201</v>
      </c>
      <c r="BM138" s="239" t="s">
        <v>467</v>
      </c>
    </row>
    <row r="139" s="2" customFormat="1" ht="16.5" customHeight="1">
      <c r="A139" s="39"/>
      <c r="B139" s="40"/>
      <c r="C139" s="228" t="s">
        <v>298</v>
      </c>
      <c r="D139" s="228" t="s">
        <v>196</v>
      </c>
      <c r="E139" s="229" t="s">
        <v>1532</v>
      </c>
      <c r="F139" s="230" t="s">
        <v>1533</v>
      </c>
      <c r="G139" s="231" t="s">
        <v>301</v>
      </c>
      <c r="H139" s="232">
        <v>56</v>
      </c>
      <c r="I139" s="233"/>
      <c r="J139" s="234">
        <f>ROUND(I139*H139,2)</f>
        <v>0</v>
      </c>
      <c r="K139" s="230" t="s">
        <v>1</v>
      </c>
      <c r="L139" s="45"/>
      <c r="M139" s="304" t="s">
        <v>1</v>
      </c>
      <c r="N139" s="305" t="s">
        <v>40</v>
      </c>
      <c r="O139" s="302"/>
      <c r="P139" s="306">
        <f>O139*H139</f>
        <v>0</v>
      </c>
      <c r="Q139" s="306">
        <v>0</v>
      </c>
      <c r="R139" s="306">
        <f>Q139*H139</f>
        <v>0</v>
      </c>
      <c r="S139" s="306">
        <v>0</v>
      </c>
      <c r="T139" s="307">
        <f>S139*H139</f>
        <v>0</v>
      </c>
      <c r="U139" s="39"/>
      <c r="V139" s="39"/>
      <c r="W139" s="39"/>
      <c r="X139" s="39"/>
      <c r="Y139" s="39"/>
      <c r="Z139" s="39"/>
      <c r="AA139" s="39"/>
      <c r="AB139" s="39"/>
      <c r="AC139" s="39"/>
      <c r="AD139" s="39"/>
      <c r="AE139" s="39"/>
      <c r="AR139" s="239" t="s">
        <v>201</v>
      </c>
      <c r="AT139" s="239" t="s">
        <v>196</v>
      </c>
      <c r="AU139" s="239" t="s">
        <v>75</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201</v>
      </c>
      <c r="BM139" s="239" t="s">
        <v>483</v>
      </c>
    </row>
    <row r="140" s="2" customFormat="1" ht="6.96" customHeight="1">
      <c r="A140" s="39"/>
      <c r="B140" s="67"/>
      <c r="C140" s="68"/>
      <c r="D140" s="68"/>
      <c r="E140" s="68"/>
      <c r="F140" s="68"/>
      <c r="G140" s="68"/>
      <c r="H140" s="68"/>
      <c r="I140" s="68"/>
      <c r="J140" s="68"/>
      <c r="K140" s="68"/>
      <c r="L140" s="45"/>
      <c r="M140" s="39"/>
      <c r="O140" s="39"/>
      <c r="P140" s="39"/>
      <c r="Q140" s="39"/>
      <c r="R140" s="39"/>
      <c r="S140" s="39"/>
      <c r="T140" s="39"/>
      <c r="U140" s="39"/>
      <c r="V140" s="39"/>
      <c r="W140" s="39"/>
      <c r="X140" s="39"/>
      <c r="Y140" s="39"/>
      <c r="Z140" s="39"/>
      <c r="AA140" s="39"/>
      <c r="AB140" s="39"/>
      <c r="AC140" s="39"/>
      <c r="AD140" s="39"/>
      <c r="AE140" s="39"/>
    </row>
  </sheetData>
  <sheetProtection sheet="1" autoFilter="0" formatColumns="0" formatRows="0" objects="1" scenarios="1" spinCount="100000" saltValue="iTyIH96UVIIS/yAxBl4oEoi9wcrCcym5fFS14gzi3Bnuj8UlATu8VT6kY/JzyGUHOXoFPJ3K7+pChV19rsdtDg==" hashValue="p0C0GUH7Wzt2KQcK4HUIGc3uGzHMF3ACLQJgJZLxTNn/TM1g+1GA4xiEyVubqEoJa5OyZU7P0OEkJK3Ydr5dig==" algorithmName="SHA-512" password="CC35"/>
  <autoFilter ref="C119:K139"/>
  <mergeCells count="12">
    <mergeCell ref="E7:H7"/>
    <mergeCell ref="E9:H9"/>
    <mergeCell ref="E11:H11"/>
    <mergeCell ref="E20:H20"/>
    <mergeCell ref="E29:H29"/>
    <mergeCell ref="E85:H85"/>
    <mergeCell ref="E87:H87"/>
    <mergeCell ref="E89:H89"/>
    <mergeCell ref="E108:H108"/>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1534</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ROUND(J133,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ROUND((SUM(BE133:BE206)),  2)</f>
        <v>0</v>
      </c>
      <c r="G35" s="39"/>
      <c r="H35" s="39"/>
      <c r="I35" s="166">
        <v>0.20999999999999999</v>
      </c>
      <c r="J35" s="165">
        <f>ROUND(((SUM(BE133:BE206))*I35),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ROUND((SUM(BF133:BF206)),  2)</f>
        <v>0</v>
      </c>
      <c r="G36" s="39"/>
      <c r="H36" s="39"/>
      <c r="I36" s="166">
        <v>0.14999999999999999</v>
      </c>
      <c r="J36" s="165">
        <f>ROUND(((SUM(BF133:BF206))*I36),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ROUND((SUM(BG133:BG206)),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ROUND((SUM(BH133:BH206)),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ROUND((SUM(BI133:BI206)),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D.1.4d - Elektro</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J133</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1535</v>
      </c>
      <c r="E99" s="193"/>
      <c r="F99" s="193"/>
      <c r="G99" s="193"/>
      <c r="H99" s="193"/>
      <c r="I99" s="193"/>
      <c r="J99" s="194">
        <f>J134</f>
        <v>0</v>
      </c>
      <c r="K99" s="191"/>
      <c r="L99" s="195"/>
      <c r="S99" s="9"/>
      <c r="T99" s="9"/>
      <c r="U99" s="9"/>
      <c r="V99" s="9"/>
      <c r="W99" s="9"/>
      <c r="X99" s="9"/>
      <c r="Y99" s="9"/>
      <c r="Z99" s="9"/>
      <c r="AA99" s="9"/>
      <c r="AB99" s="9"/>
      <c r="AC99" s="9"/>
      <c r="AD99" s="9"/>
      <c r="AE99" s="9"/>
    </row>
    <row r="100" s="9" customFormat="1" ht="24.96" customHeight="1">
      <c r="A100" s="9"/>
      <c r="B100" s="190"/>
      <c r="C100" s="191"/>
      <c r="D100" s="192" t="s">
        <v>1536</v>
      </c>
      <c r="E100" s="193"/>
      <c r="F100" s="193"/>
      <c r="G100" s="193"/>
      <c r="H100" s="193"/>
      <c r="I100" s="193"/>
      <c r="J100" s="194">
        <f>J140</f>
        <v>0</v>
      </c>
      <c r="K100" s="191"/>
      <c r="L100" s="195"/>
      <c r="S100" s="9"/>
      <c r="T100" s="9"/>
      <c r="U100" s="9"/>
      <c r="V100" s="9"/>
      <c r="W100" s="9"/>
      <c r="X100" s="9"/>
      <c r="Y100" s="9"/>
      <c r="Z100" s="9"/>
      <c r="AA100" s="9"/>
      <c r="AB100" s="9"/>
      <c r="AC100" s="9"/>
      <c r="AD100" s="9"/>
      <c r="AE100" s="9"/>
    </row>
    <row r="101" s="9" customFormat="1" ht="24.96" customHeight="1">
      <c r="A101" s="9"/>
      <c r="B101" s="190"/>
      <c r="C101" s="191"/>
      <c r="D101" s="192" t="s">
        <v>1537</v>
      </c>
      <c r="E101" s="193"/>
      <c r="F101" s="193"/>
      <c r="G101" s="193"/>
      <c r="H101" s="193"/>
      <c r="I101" s="193"/>
      <c r="J101" s="194">
        <f>J161</f>
        <v>0</v>
      </c>
      <c r="K101" s="191"/>
      <c r="L101" s="195"/>
      <c r="S101" s="9"/>
      <c r="T101" s="9"/>
      <c r="U101" s="9"/>
      <c r="V101" s="9"/>
      <c r="W101" s="9"/>
      <c r="X101" s="9"/>
      <c r="Y101" s="9"/>
      <c r="Z101" s="9"/>
      <c r="AA101" s="9"/>
      <c r="AB101" s="9"/>
      <c r="AC101" s="9"/>
      <c r="AD101" s="9"/>
      <c r="AE101" s="9"/>
    </row>
    <row r="102" s="9" customFormat="1" ht="24.96" customHeight="1">
      <c r="A102" s="9"/>
      <c r="B102" s="190"/>
      <c r="C102" s="191"/>
      <c r="D102" s="192" t="s">
        <v>1538</v>
      </c>
      <c r="E102" s="193"/>
      <c r="F102" s="193"/>
      <c r="G102" s="193"/>
      <c r="H102" s="193"/>
      <c r="I102" s="193"/>
      <c r="J102" s="194">
        <f>J174</f>
        <v>0</v>
      </c>
      <c r="K102" s="191"/>
      <c r="L102" s="195"/>
      <c r="S102" s="9"/>
      <c r="T102" s="9"/>
      <c r="U102" s="9"/>
      <c r="V102" s="9"/>
      <c r="W102" s="9"/>
      <c r="X102" s="9"/>
      <c r="Y102" s="9"/>
      <c r="Z102" s="9"/>
      <c r="AA102" s="9"/>
      <c r="AB102" s="9"/>
      <c r="AC102" s="9"/>
      <c r="AD102" s="9"/>
      <c r="AE102" s="9"/>
    </row>
    <row r="103" s="9" customFormat="1" ht="24.96" customHeight="1">
      <c r="A103" s="9"/>
      <c r="B103" s="190"/>
      <c r="C103" s="191"/>
      <c r="D103" s="192" t="s">
        <v>1539</v>
      </c>
      <c r="E103" s="193"/>
      <c r="F103" s="193"/>
      <c r="G103" s="193"/>
      <c r="H103" s="193"/>
      <c r="I103" s="193"/>
      <c r="J103" s="194">
        <f>J178</f>
        <v>0</v>
      </c>
      <c r="K103" s="191"/>
      <c r="L103" s="195"/>
      <c r="S103" s="9"/>
      <c r="T103" s="9"/>
      <c r="U103" s="9"/>
      <c r="V103" s="9"/>
      <c r="W103" s="9"/>
      <c r="X103" s="9"/>
      <c r="Y103" s="9"/>
      <c r="Z103" s="9"/>
      <c r="AA103" s="9"/>
      <c r="AB103" s="9"/>
      <c r="AC103" s="9"/>
      <c r="AD103" s="9"/>
      <c r="AE103" s="9"/>
    </row>
    <row r="104" s="9" customFormat="1" ht="24.96" customHeight="1">
      <c r="A104" s="9"/>
      <c r="B104" s="190"/>
      <c r="C104" s="191"/>
      <c r="D104" s="192" t="s">
        <v>1540</v>
      </c>
      <c r="E104" s="193"/>
      <c r="F104" s="193"/>
      <c r="G104" s="193"/>
      <c r="H104" s="193"/>
      <c r="I104" s="193"/>
      <c r="J104" s="194">
        <f>J182</f>
        <v>0</v>
      </c>
      <c r="K104" s="191"/>
      <c r="L104" s="195"/>
      <c r="S104" s="9"/>
      <c r="T104" s="9"/>
      <c r="U104" s="9"/>
      <c r="V104" s="9"/>
      <c r="W104" s="9"/>
      <c r="X104" s="9"/>
      <c r="Y104" s="9"/>
      <c r="Z104" s="9"/>
      <c r="AA104" s="9"/>
      <c r="AB104" s="9"/>
      <c r="AC104" s="9"/>
      <c r="AD104" s="9"/>
      <c r="AE104" s="9"/>
    </row>
    <row r="105" s="9" customFormat="1" ht="24.96" customHeight="1">
      <c r="A105" s="9"/>
      <c r="B105" s="190"/>
      <c r="C105" s="191"/>
      <c r="D105" s="192" t="s">
        <v>1541</v>
      </c>
      <c r="E105" s="193"/>
      <c r="F105" s="193"/>
      <c r="G105" s="193"/>
      <c r="H105" s="193"/>
      <c r="I105" s="193"/>
      <c r="J105" s="194">
        <f>J188</f>
        <v>0</v>
      </c>
      <c r="K105" s="191"/>
      <c r="L105" s="195"/>
      <c r="S105" s="9"/>
      <c r="T105" s="9"/>
      <c r="U105" s="9"/>
      <c r="V105" s="9"/>
      <c r="W105" s="9"/>
      <c r="X105" s="9"/>
      <c r="Y105" s="9"/>
      <c r="Z105" s="9"/>
      <c r="AA105" s="9"/>
      <c r="AB105" s="9"/>
      <c r="AC105" s="9"/>
      <c r="AD105" s="9"/>
      <c r="AE105" s="9"/>
    </row>
    <row r="106" s="10" customFormat="1" ht="19.92" customHeight="1">
      <c r="A106" s="10"/>
      <c r="B106" s="196"/>
      <c r="C106" s="134"/>
      <c r="D106" s="197" t="s">
        <v>1542</v>
      </c>
      <c r="E106" s="198"/>
      <c r="F106" s="198"/>
      <c r="G106" s="198"/>
      <c r="H106" s="198"/>
      <c r="I106" s="198"/>
      <c r="J106" s="199">
        <f>J189</f>
        <v>0</v>
      </c>
      <c r="K106" s="134"/>
      <c r="L106" s="200"/>
      <c r="S106" s="10"/>
      <c r="T106" s="10"/>
      <c r="U106" s="10"/>
      <c r="V106" s="10"/>
      <c r="W106" s="10"/>
      <c r="X106" s="10"/>
      <c r="Y106" s="10"/>
      <c r="Z106" s="10"/>
      <c r="AA106" s="10"/>
      <c r="AB106" s="10"/>
      <c r="AC106" s="10"/>
      <c r="AD106" s="10"/>
      <c r="AE106" s="10"/>
    </row>
    <row r="107" s="10" customFormat="1" ht="19.92" customHeight="1">
      <c r="A107" s="10"/>
      <c r="B107" s="196"/>
      <c r="C107" s="134"/>
      <c r="D107" s="197" t="s">
        <v>1543</v>
      </c>
      <c r="E107" s="198"/>
      <c r="F107" s="198"/>
      <c r="G107" s="198"/>
      <c r="H107" s="198"/>
      <c r="I107" s="198"/>
      <c r="J107" s="199">
        <f>J191</f>
        <v>0</v>
      </c>
      <c r="K107" s="134"/>
      <c r="L107" s="200"/>
      <c r="S107" s="10"/>
      <c r="T107" s="10"/>
      <c r="U107" s="10"/>
      <c r="V107" s="10"/>
      <c r="W107" s="10"/>
      <c r="X107" s="10"/>
      <c r="Y107" s="10"/>
      <c r="Z107" s="10"/>
      <c r="AA107" s="10"/>
      <c r="AB107" s="10"/>
      <c r="AC107" s="10"/>
      <c r="AD107" s="10"/>
      <c r="AE107" s="10"/>
    </row>
    <row r="108" s="10" customFormat="1" ht="19.92" customHeight="1">
      <c r="A108" s="10"/>
      <c r="B108" s="196"/>
      <c r="C108" s="134"/>
      <c r="D108" s="197" t="s">
        <v>1544</v>
      </c>
      <c r="E108" s="198"/>
      <c r="F108" s="198"/>
      <c r="G108" s="198"/>
      <c r="H108" s="198"/>
      <c r="I108" s="198"/>
      <c r="J108" s="199">
        <f>J193</f>
        <v>0</v>
      </c>
      <c r="K108" s="134"/>
      <c r="L108" s="200"/>
      <c r="S108" s="10"/>
      <c r="T108" s="10"/>
      <c r="U108" s="10"/>
      <c r="V108" s="10"/>
      <c r="W108" s="10"/>
      <c r="X108" s="10"/>
      <c r="Y108" s="10"/>
      <c r="Z108" s="10"/>
      <c r="AA108" s="10"/>
      <c r="AB108" s="10"/>
      <c r="AC108" s="10"/>
      <c r="AD108" s="10"/>
      <c r="AE108" s="10"/>
    </row>
    <row r="109" s="10" customFormat="1" ht="19.92" customHeight="1">
      <c r="A109" s="10"/>
      <c r="B109" s="196"/>
      <c r="C109" s="134"/>
      <c r="D109" s="197" t="s">
        <v>1545</v>
      </c>
      <c r="E109" s="198"/>
      <c r="F109" s="198"/>
      <c r="G109" s="198"/>
      <c r="H109" s="198"/>
      <c r="I109" s="198"/>
      <c r="J109" s="199">
        <f>J195</f>
        <v>0</v>
      </c>
      <c r="K109" s="134"/>
      <c r="L109" s="200"/>
      <c r="S109" s="10"/>
      <c r="T109" s="10"/>
      <c r="U109" s="10"/>
      <c r="V109" s="10"/>
      <c r="W109" s="10"/>
      <c r="X109" s="10"/>
      <c r="Y109" s="10"/>
      <c r="Z109" s="10"/>
      <c r="AA109" s="10"/>
      <c r="AB109" s="10"/>
      <c r="AC109" s="10"/>
      <c r="AD109" s="10"/>
      <c r="AE109" s="10"/>
    </row>
    <row r="110" s="10" customFormat="1" ht="19.92" customHeight="1">
      <c r="A110" s="10"/>
      <c r="B110" s="196"/>
      <c r="C110" s="134"/>
      <c r="D110" s="197" t="s">
        <v>1546</v>
      </c>
      <c r="E110" s="198"/>
      <c r="F110" s="198"/>
      <c r="G110" s="198"/>
      <c r="H110" s="198"/>
      <c r="I110" s="198"/>
      <c r="J110" s="199">
        <f>J197</f>
        <v>0</v>
      </c>
      <c r="K110" s="134"/>
      <c r="L110" s="200"/>
      <c r="S110" s="10"/>
      <c r="T110" s="10"/>
      <c r="U110" s="10"/>
      <c r="V110" s="10"/>
      <c r="W110" s="10"/>
      <c r="X110" s="10"/>
      <c r="Y110" s="10"/>
      <c r="Z110" s="10"/>
      <c r="AA110" s="10"/>
      <c r="AB110" s="10"/>
      <c r="AC110" s="10"/>
      <c r="AD110" s="10"/>
      <c r="AE110" s="10"/>
    </row>
    <row r="111" s="9" customFormat="1" ht="24.96" customHeight="1">
      <c r="A111" s="9"/>
      <c r="B111" s="190"/>
      <c r="C111" s="191"/>
      <c r="D111" s="192" t="s">
        <v>1547</v>
      </c>
      <c r="E111" s="193"/>
      <c r="F111" s="193"/>
      <c r="G111" s="193"/>
      <c r="H111" s="193"/>
      <c r="I111" s="193"/>
      <c r="J111" s="194">
        <f>J199</f>
        <v>0</v>
      </c>
      <c r="K111" s="191"/>
      <c r="L111" s="195"/>
      <c r="S111" s="9"/>
      <c r="T111" s="9"/>
      <c r="U111" s="9"/>
      <c r="V111" s="9"/>
      <c r="W111" s="9"/>
      <c r="X111" s="9"/>
      <c r="Y111" s="9"/>
      <c r="Z111" s="9"/>
      <c r="AA111" s="9"/>
      <c r="AB111" s="9"/>
      <c r="AC111" s="9"/>
      <c r="AD111" s="9"/>
      <c r="AE111" s="9"/>
    </row>
    <row r="112" s="2" customFormat="1" ht="21.84"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67"/>
      <c r="C113" s="68"/>
      <c r="D113" s="68"/>
      <c r="E113" s="68"/>
      <c r="F113" s="68"/>
      <c r="G113" s="68"/>
      <c r="H113" s="68"/>
      <c r="I113" s="68"/>
      <c r="J113" s="68"/>
      <c r="K113" s="68"/>
      <c r="L113" s="64"/>
      <c r="S113" s="39"/>
      <c r="T113" s="39"/>
      <c r="U113" s="39"/>
      <c r="V113" s="39"/>
      <c r="W113" s="39"/>
      <c r="X113" s="39"/>
      <c r="Y113" s="39"/>
      <c r="Z113" s="39"/>
      <c r="AA113" s="39"/>
      <c r="AB113" s="39"/>
      <c r="AC113" s="39"/>
      <c r="AD113" s="39"/>
      <c r="AE113" s="39"/>
    </row>
    <row r="117" s="2" customFormat="1" ht="6.96" customHeight="1">
      <c r="A117" s="39"/>
      <c r="B117" s="69"/>
      <c r="C117" s="70"/>
      <c r="D117" s="70"/>
      <c r="E117" s="70"/>
      <c r="F117" s="70"/>
      <c r="G117" s="70"/>
      <c r="H117" s="70"/>
      <c r="I117" s="70"/>
      <c r="J117" s="70"/>
      <c r="K117" s="70"/>
      <c r="L117" s="64"/>
      <c r="S117" s="39"/>
      <c r="T117" s="39"/>
      <c r="U117" s="39"/>
      <c r="V117" s="39"/>
      <c r="W117" s="39"/>
      <c r="X117" s="39"/>
      <c r="Y117" s="39"/>
      <c r="Z117" s="39"/>
      <c r="AA117" s="39"/>
      <c r="AB117" s="39"/>
      <c r="AC117" s="39"/>
      <c r="AD117" s="39"/>
      <c r="AE117" s="39"/>
    </row>
    <row r="118" s="2" customFormat="1" ht="24.96" customHeight="1">
      <c r="A118" s="39"/>
      <c r="B118" s="40"/>
      <c r="C118" s="24" t="s">
        <v>179</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185" t="str">
        <f>E7</f>
        <v>Nemocnice RK – rekonstrukce gastro provozu</v>
      </c>
      <c r="F121" s="33"/>
      <c r="G121" s="33"/>
      <c r="H121" s="33"/>
      <c r="I121" s="41"/>
      <c r="J121" s="41"/>
      <c r="K121" s="41"/>
      <c r="L121" s="64"/>
      <c r="S121" s="39"/>
      <c r="T121" s="39"/>
      <c r="U121" s="39"/>
      <c r="V121" s="39"/>
      <c r="W121" s="39"/>
      <c r="X121" s="39"/>
      <c r="Y121" s="39"/>
      <c r="Z121" s="39"/>
      <c r="AA121" s="39"/>
      <c r="AB121" s="39"/>
      <c r="AC121" s="39"/>
      <c r="AD121" s="39"/>
      <c r="AE121" s="39"/>
    </row>
    <row r="122" s="1" customFormat="1" ht="12" customHeight="1">
      <c r="B122" s="22"/>
      <c r="C122" s="33" t="s">
        <v>147</v>
      </c>
      <c r="D122" s="23"/>
      <c r="E122" s="23"/>
      <c r="F122" s="23"/>
      <c r="G122" s="23"/>
      <c r="H122" s="23"/>
      <c r="I122" s="23"/>
      <c r="J122" s="23"/>
      <c r="K122" s="23"/>
      <c r="L122" s="21"/>
    </row>
    <row r="123" s="2" customFormat="1" ht="16.5" customHeight="1">
      <c r="A123" s="39"/>
      <c r="B123" s="40"/>
      <c r="C123" s="41"/>
      <c r="D123" s="41"/>
      <c r="E123" s="185" t="s">
        <v>150</v>
      </c>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151</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E11</f>
        <v>D.1.4d - Elektro</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F14</f>
        <v xml:space="preserve"> </v>
      </c>
      <c r="G127" s="41"/>
      <c r="H127" s="41"/>
      <c r="I127" s="33" t="s">
        <v>22</v>
      </c>
      <c r="J127" s="80" t="str">
        <f>IF(J14="","",J14)</f>
        <v>3. 2. 2025</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5.15" customHeight="1">
      <c r="A129" s="39"/>
      <c r="B129" s="40"/>
      <c r="C129" s="33" t="s">
        <v>24</v>
      </c>
      <c r="D129" s="41"/>
      <c r="E129" s="41"/>
      <c r="F129" s="28" t="str">
        <f>E17</f>
        <v>Královéhradecký kraj</v>
      </c>
      <c r="G129" s="41"/>
      <c r="H129" s="41"/>
      <c r="I129" s="33" t="s">
        <v>30</v>
      </c>
      <c r="J129" s="37" t="str">
        <f>E23</f>
        <v>IRBOS s.r.o.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IF(E20="","",E20)</f>
        <v>Vyplň údaj</v>
      </c>
      <c r="G130" s="41"/>
      <c r="H130" s="41"/>
      <c r="I130" s="33" t="s">
        <v>33</v>
      </c>
      <c r="J130" s="37" t="str">
        <f>E26</f>
        <v xml:space="preserve"> </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201"/>
      <c r="B132" s="202"/>
      <c r="C132" s="203" t="s">
        <v>180</v>
      </c>
      <c r="D132" s="204" t="s">
        <v>60</v>
      </c>
      <c r="E132" s="204" t="s">
        <v>56</v>
      </c>
      <c r="F132" s="204" t="s">
        <v>57</v>
      </c>
      <c r="G132" s="204" t="s">
        <v>181</v>
      </c>
      <c r="H132" s="204" t="s">
        <v>182</v>
      </c>
      <c r="I132" s="204" t="s">
        <v>183</v>
      </c>
      <c r="J132" s="204" t="s">
        <v>155</v>
      </c>
      <c r="K132" s="205" t="s">
        <v>184</v>
      </c>
      <c r="L132" s="206"/>
      <c r="M132" s="101" t="s">
        <v>1</v>
      </c>
      <c r="N132" s="102" t="s">
        <v>39</v>
      </c>
      <c r="O132" s="102" t="s">
        <v>185</v>
      </c>
      <c r="P132" s="102" t="s">
        <v>186</v>
      </c>
      <c r="Q132" s="102" t="s">
        <v>187</v>
      </c>
      <c r="R132" s="102" t="s">
        <v>188</v>
      </c>
      <c r="S132" s="102" t="s">
        <v>189</v>
      </c>
      <c r="T132" s="103" t="s">
        <v>190</v>
      </c>
      <c r="U132" s="201"/>
      <c r="V132" s="201"/>
      <c r="W132" s="201"/>
      <c r="X132" s="201"/>
      <c r="Y132" s="201"/>
      <c r="Z132" s="201"/>
      <c r="AA132" s="201"/>
      <c r="AB132" s="201"/>
      <c r="AC132" s="201"/>
      <c r="AD132" s="201"/>
      <c r="AE132" s="201"/>
    </row>
    <row r="133" s="2" customFormat="1" ht="22.8" customHeight="1">
      <c r="A133" s="39"/>
      <c r="B133" s="40"/>
      <c r="C133" s="108" t="s">
        <v>191</v>
      </c>
      <c r="D133" s="41"/>
      <c r="E133" s="41"/>
      <c r="F133" s="41"/>
      <c r="G133" s="41"/>
      <c r="H133" s="41"/>
      <c r="I133" s="41"/>
      <c r="J133" s="207">
        <f>BK133</f>
        <v>0</v>
      </c>
      <c r="K133" s="41"/>
      <c r="L133" s="45"/>
      <c r="M133" s="104"/>
      <c r="N133" s="208"/>
      <c r="O133" s="105"/>
      <c r="P133" s="209">
        <f>P134+P140+P161+P174+P178+P182+P188+P199</f>
        <v>0</v>
      </c>
      <c r="Q133" s="105"/>
      <c r="R133" s="209">
        <f>R134+R140+R161+R174+R178+R182+R188+R199</f>
        <v>0</v>
      </c>
      <c r="S133" s="105"/>
      <c r="T133" s="210">
        <f>T134+T140+T161+T174+T178+T182+T188+T199</f>
        <v>0</v>
      </c>
      <c r="U133" s="39"/>
      <c r="V133" s="39"/>
      <c r="W133" s="39"/>
      <c r="X133" s="39"/>
      <c r="Y133" s="39"/>
      <c r="Z133" s="39"/>
      <c r="AA133" s="39"/>
      <c r="AB133" s="39"/>
      <c r="AC133" s="39"/>
      <c r="AD133" s="39"/>
      <c r="AE133" s="39"/>
      <c r="AT133" s="18" t="s">
        <v>74</v>
      </c>
      <c r="AU133" s="18" t="s">
        <v>157</v>
      </c>
      <c r="BK133" s="211">
        <f>BK134+BK140+BK161+BK174+BK178+BK182+BK188+BK199</f>
        <v>0</v>
      </c>
    </row>
    <row r="134" s="12" customFormat="1" ht="25.92" customHeight="1">
      <c r="A134" s="12"/>
      <c r="B134" s="212"/>
      <c r="C134" s="213"/>
      <c r="D134" s="214" t="s">
        <v>74</v>
      </c>
      <c r="E134" s="215" t="s">
        <v>1548</v>
      </c>
      <c r="F134" s="215" t="s">
        <v>1549</v>
      </c>
      <c r="G134" s="213"/>
      <c r="H134" s="213"/>
      <c r="I134" s="216"/>
      <c r="J134" s="217">
        <f>BK134</f>
        <v>0</v>
      </c>
      <c r="K134" s="213"/>
      <c r="L134" s="218"/>
      <c r="M134" s="219"/>
      <c r="N134" s="220"/>
      <c r="O134" s="220"/>
      <c r="P134" s="221">
        <f>SUM(P135:P139)</f>
        <v>0</v>
      </c>
      <c r="Q134" s="220"/>
      <c r="R134" s="221">
        <f>SUM(R135:R139)</f>
        <v>0</v>
      </c>
      <c r="S134" s="220"/>
      <c r="T134" s="222">
        <f>SUM(T135:T139)</f>
        <v>0</v>
      </c>
      <c r="U134" s="12"/>
      <c r="V134" s="12"/>
      <c r="W134" s="12"/>
      <c r="X134" s="12"/>
      <c r="Y134" s="12"/>
      <c r="Z134" s="12"/>
      <c r="AA134" s="12"/>
      <c r="AB134" s="12"/>
      <c r="AC134" s="12"/>
      <c r="AD134" s="12"/>
      <c r="AE134" s="12"/>
      <c r="AR134" s="223" t="s">
        <v>82</v>
      </c>
      <c r="AT134" s="224" t="s">
        <v>74</v>
      </c>
      <c r="AU134" s="224" t="s">
        <v>75</v>
      </c>
      <c r="AY134" s="223" t="s">
        <v>194</v>
      </c>
      <c r="BK134" s="225">
        <f>SUM(BK135:BK139)</f>
        <v>0</v>
      </c>
    </row>
    <row r="135" s="2" customFormat="1" ht="16.5" customHeight="1">
      <c r="A135" s="39"/>
      <c r="B135" s="40"/>
      <c r="C135" s="228" t="s">
        <v>82</v>
      </c>
      <c r="D135" s="228" t="s">
        <v>196</v>
      </c>
      <c r="E135" s="229" t="s">
        <v>1550</v>
      </c>
      <c r="F135" s="230" t="s">
        <v>1551</v>
      </c>
      <c r="G135" s="231" t="s">
        <v>1251</v>
      </c>
      <c r="H135" s="232">
        <v>1</v>
      </c>
      <c r="I135" s="233"/>
      <c r="J135" s="234">
        <f>ROUND(I135*H135,2)</f>
        <v>0</v>
      </c>
      <c r="K135" s="230" t="s">
        <v>1</v>
      </c>
      <c r="L135" s="45"/>
      <c r="M135" s="235" t="s">
        <v>1</v>
      </c>
      <c r="N135" s="236" t="s">
        <v>40</v>
      </c>
      <c r="O135" s="92"/>
      <c r="P135" s="237">
        <f>O135*H135</f>
        <v>0</v>
      </c>
      <c r="Q135" s="237">
        <v>0</v>
      </c>
      <c r="R135" s="237">
        <f>Q135*H135</f>
        <v>0</v>
      </c>
      <c r="S135" s="237">
        <v>0</v>
      </c>
      <c r="T135" s="238">
        <f>S135*H135</f>
        <v>0</v>
      </c>
      <c r="U135" s="39"/>
      <c r="V135" s="39"/>
      <c r="W135" s="39"/>
      <c r="X135" s="39"/>
      <c r="Y135" s="39"/>
      <c r="Z135" s="39"/>
      <c r="AA135" s="39"/>
      <c r="AB135" s="39"/>
      <c r="AC135" s="39"/>
      <c r="AD135" s="39"/>
      <c r="AE135" s="39"/>
      <c r="AR135" s="239" t="s">
        <v>201</v>
      </c>
      <c r="AT135" s="239" t="s">
        <v>196</v>
      </c>
      <c r="AU135" s="239" t="s">
        <v>82</v>
      </c>
      <c r="AY135" s="18" t="s">
        <v>194</v>
      </c>
      <c r="BE135" s="240">
        <f>IF(N135="základní",J135,0)</f>
        <v>0</v>
      </c>
      <c r="BF135" s="240">
        <f>IF(N135="snížená",J135,0)</f>
        <v>0</v>
      </c>
      <c r="BG135" s="240">
        <f>IF(N135="zákl. přenesená",J135,0)</f>
        <v>0</v>
      </c>
      <c r="BH135" s="240">
        <f>IF(N135="sníž. přenesená",J135,0)</f>
        <v>0</v>
      </c>
      <c r="BI135" s="240">
        <f>IF(N135="nulová",J135,0)</f>
        <v>0</v>
      </c>
      <c r="BJ135" s="18" t="s">
        <v>82</v>
      </c>
      <c r="BK135" s="240">
        <f>ROUND(I135*H135,2)</f>
        <v>0</v>
      </c>
      <c r="BL135" s="18" t="s">
        <v>201</v>
      </c>
      <c r="BM135" s="239" t="s">
        <v>201</v>
      </c>
    </row>
    <row r="136" s="2" customFormat="1" ht="21.75" customHeight="1">
      <c r="A136" s="39"/>
      <c r="B136" s="40"/>
      <c r="C136" s="228" t="s">
        <v>84</v>
      </c>
      <c r="D136" s="228" t="s">
        <v>196</v>
      </c>
      <c r="E136" s="229" t="s">
        <v>1552</v>
      </c>
      <c r="F136" s="230" t="s">
        <v>1553</v>
      </c>
      <c r="G136" s="231" t="s">
        <v>1251</v>
      </c>
      <c r="H136" s="232">
        <v>0</v>
      </c>
      <c r="I136" s="233"/>
      <c r="J136" s="234">
        <f>ROUND(I136*H136,2)</f>
        <v>0</v>
      </c>
      <c r="K136" s="230" t="s">
        <v>1</v>
      </c>
      <c r="L136" s="45"/>
      <c r="M136" s="235" t="s">
        <v>1</v>
      </c>
      <c r="N136" s="236" t="s">
        <v>40</v>
      </c>
      <c r="O136" s="92"/>
      <c r="P136" s="237">
        <f>O136*H136</f>
        <v>0</v>
      </c>
      <c r="Q136" s="237">
        <v>0</v>
      </c>
      <c r="R136" s="237">
        <f>Q136*H136</f>
        <v>0</v>
      </c>
      <c r="S136" s="237">
        <v>0</v>
      </c>
      <c r="T136" s="238">
        <f>S136*H136</f>
        <v>0</v>
      </c>
      <c r="U136" s="39"/>
      <c r="V136" s="39"/>
      <c r="W136" s="39"/>
      <c r="X136" s="39"/>
      <c r="Y136" s="39"/>
      <c r="Z136" s="39"/>
      <c r="AA136" s="39"/>
      <c r="AB136" s="39"/>
      <c r="AC136" s="39"/>
      <c r="AD136" s="39"/>
      <c r="AE136" s="39"/>
      <c r="AR136" s="239" t="s">
        <v>201</v>
      </c>
      <c r="AT136" s="239" t="s">
        <v>196</v>
      </c>
      <c r="AU136" s="239" t="s">
        <v>82</v>
      </c>
      <c r="AY136" s="18" t="s">
        <v>194</v>
      </c>
      <c r="BE136" s="240">
        <f>IF(N136="základní",J136,0)</f>
        <v>0</v>
      </c>
      <c r="BF136" s="240">
        <f>IF(N136="snížená",J136,0)</f>
        <v>0</v>
      </c>
      <c r="BG136" s="240">
        <f>IF(N136="zákl. přenesená",J136,0)</f>
        <v>0</v>
      </c>
      <c r="BH136" s="240">
        <f>IF(N136="sníž. přenesená",J136,0)</f>
        <v>0</v>
      </c>
      <c r="BI136" s="240">
        <f>IF(N136="nulová",J136,0)</f>
        <v>0</v>
      </c>
      <c r="BJ136" s="18" t="s">
        <v>82</v>
      </c>
      <c r="BK136" s="240">
        <f>ROUND(I136*H136,2)</f>
        <v>0</v>
      </c>
      <c r="BL136" s="18" t="s">
        <v>201</v>
      </c>
      <c r="BM136" s="239" t="s">
        <v>229</v>
      </c>
    </row>
    <row r="137" s="2" customFormat="1" ht="16.5" customHeight="1">
      <c r="A137" s="39"/>
      <c r="B137" s="40"/>
      <c r="C137" s="228" t="s">
        <v>212</v>
      </c>
      <c r="D137" s="228" t="s">
        <v>196</v>
      </c>
      <c r="E137" s="229" t="s">
        <v>1554</v>
      </c>
      <c r="F137" s="230" t="s">
        <v>1555</v>
      </c>
      <c r="G137" s="231" t="s">
        <v>1251</v>
      </c>
      <c r="H137" s="232">
        <v>4</v>
      </c>
      <c r="I137" s="233"/>
      <c r="J137" s="234">
        <f>ROUND(I137*H137,2)</f>
        <v>0</v>
      </c>
      <c r="K137" s="230" t="s">
        <v>1</v>
      </c>
      <c r="L137" s="45"/>
      <c r="M137" s="235" t="s">
        <v>1</v>
      </c>
      <c r="N137" s="236" t="s">
        <v>40</v>
      </c>
      <c r="O137" s="92"/>
      <c r="P137" s="237">
        <f>O137*H137</f>
        <v>0</v>
      </c>
      <c r="Q137" s="237">
        <v>0</v>
      </c>
      <c r="R137" s="237">
        <f>Q137*H137</f>
        <v>0</v>
      </c>
      <c r="S137" s="237">
        <v>0</v>
      </c>
      <c r="T137" s="238">
        <f>S137*H137</f>
        <v>0</v>
      </c>
      <c r="U137" s="39"/>
      <c r="V137" s="39"/>
      <c r="W137" s="39"/>
      <c r="X137" s="39"/>
      <c r="Y137" s="39"/>
      <c r="Z137" s="39"/>
      <c r="AA137" s="39"/>
      <c r="AB137" s="39"/>
      <c r="AC137" s="39"/>
      <c r="AD137" s="39"/>
      <c r="AE137" s="39"/>
      <c r="AR137" s="239" t="s">
        <v>201</v>
      </c>
      <c r="AT137" s="239" t="s">
        <v>196</v>
      </c>
      <c r="AU137" s="239" t="s">
        <v>82</v>
      </c>
      <c r="AY137" s="18" t="s">
        <v>194</v>
      </c>
      <c r="BE137" s="240">
        <f>IF(N137="základní",J137,0)</f>
        <v>0</v>
      </c>
      <c r="BF137" s="240">
        <f>IF(N137="snížená",J137,0)</f>
        <v>0</v>
      </c>
      <c r="BG137" s="240">
        <f>IF(N137="zákl. přenesená",J137,0)</f>
        <v>0</v>
      </c>
      <c r="BH137" s="240">
        <f>IF(N137="sníž. přenesená",J137,0)</f>
        <v>0</v>
      </c>
      <c r="BI137" s="240">
        <f>IF(N137="nulová",J137,0)</f>
        <v>0</v>
      </c>
      <c r="BJ137" s="18" t="s">
        <v>82</v>
      </c>
      <c r="BK137" s="240">
        <f>ROUND(I137*H137,2)</f>
        <v>0</v>
      </c>
      <c r="BL137" s="18" t="s">
        <v>201</v>
      </c>
      <c r="BM137" s="239" t="s">
        <v>239</v>
      </c>
    </row>
    <row r="138" s="2" customFormat="1" ht="21.75" customHeight="1">
      <c r="A138" s="39"/>
      <c r="B138" s="40"/>
      <c r="C138" s="228" t="s">
        <v>201</v>
      </c>
      <c r="D138" s="228" t="s">
        <v>196</v>
      </c>
      <c r="E138" s="229" t="s">
        <v>1556</v>
      </c>
      <c r="F138" s="230" t="s">
        <v>1557</v>
      </c>
      <c r="G138" s="231" t="s">
        <v>1251</v>
      </c>
      <c r="H138" s="232">
        <v>1</v>
      </c>
      <c r="I138" s="233"/>
      <c r="J138" s="234">
        <f>ROUND(I138*H138,2)</f>
        <v>0</v>
      </c>
      <c r="K138" s="230" t="s">
        <v>1</v>
      </c>
      <c r="L138" s="45"/>
      <c r="M138" s="235" t="s">
        <v>1</v>
      </c>
      <c r="N138" s="236" t="s">
        <v>40</v>
      </c>
      <c r="O138" s="92"/>
      <c r="P138" s="237">
        <f>O138*H138</f>
        <v>0</v>
      </c>
      <c r="Q138" s="237">
        <v>0</v>
      </c>
      <c r="R138" s="237">
        <f>Q138*H138</f>
        <v>0</v>
      </c>
      <c r="S138" s="237">
        <v>0</v>
      </c>
      <c r="T138" s="238">
        <f>S138*H138</f>
        <v>0</v>
      </c>
      <c r="U138" s="39"/>
      <c r="V138" s="39"/>
      <c r="W138" s="39"/>
      <c r="X138" s="39"/>
      <c r="Y138" s="39"/>
      <c r="Z138" s="39"/>
      <c r="AA138" s="39"/>
      <c r="AB138" s="39"/>
      <c r="AC138" s="39"/>
      <c r="AD138" s="39"/>
      <c r="AE138" s="39"/>
      <c r="AR138" s="239" t="s">
        <v>201</v>
      </c>
      <c r="AT138" s="239" t="s">
        <v>196</v>
      </c>
      <c r="AU138" s="239" t="s">
        <v>82</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201</v>
      </c>
      <c r="BM138" s="239" t="s">
        <v>249</v>
      </c>
    </row>
    <row r="139" s="2" customFormat="1" ht="16.5" customHeight="1">
      <c r="A139" s="39"/>
      <c r="B139" s="40"/>
      <c r="C139" s="228" t="s">
        <v>225</v>
      </c>
      <c r="D139" s="228" t="s">
        <v>196</v>
      </c>
      <c r="E139" s="229" t="s">
        <v>1558</v>
      </c>
      <c r="F139" s="230" t="s">
        <v>1559</v>
      </c>
      <c r="G139" s="231" t="s">
        <v>1251</v>
      </c>
      <c r="H139" s="232">
        <v>4</v>
      </c>
      <c r="I139" s="233"/>
      <c r="J139" s="234">
        <f>ROUND(I139*H139,2)</f>
        <v>0</v>
      </c>
      <c r="K139" s="230" t="s">
        <v>1</v>
      </c>
      <c r="L139" s="45"/>
      <c r="M139" s="235" t="s">
        <v>1</v>
      </c>
      <c r="N139" s="236" t="s">
        <v>40</v>
      </c>
      <c r="O139" s="92"/>
      <c r="P139" s="237">
        <f>O139*H139</f>
        <v>0</v>
      </c>
      <c r="Q139" s="237">
        <v>0</v>
      </c>
      <c r="R139" s="237">
        <f>Q139*H139</f>
        <v>0</v>
      </c>
      <c r="S139" s="237">
        <v>0</v>
      </c>
      <c r="T139" s="238">
        <f>S139*H139</f>
        <v>0</v>
      </c>
      <c r="U139" s="39"/>
      <c r="V139" s="39"/>
      <c r="W139" s="39"/>
      <c r="X139" s="39"/>
      <c r="Y139" s="39"/>
      <c r="Z139" s="39"/>
      <c r="AA139" s="39"/>
      <c r="AB139" s="39"/>
      <c r="AC139" s="39"/>
      <c r="AD139" s="39"/>
      <c r="AE139" s="39"/>
      <c r="AR139" s="239" t="s">
        <v>201</v>
      </c>
      <c r="AT139" s="239" t="s">
        <v>196</v>
      </c>
      <c r="AU139" s="239" t="s">
        <v>82</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201</v>
      </c>
      <c r="BM139" s="239" t="s">
        <v>263</v>
      </c>
    </row>
    <row r="140" s="12" customFormat="1" ht="25.92" customHeight="1">
      <c r="A140" s="12"/>
      <c r="B140" s="212"/>
      <c r="C140" s="213"/>
      <c r="D140" s="214" t="s">
        <v>74</v>
      </c>
      <c r="E140" s="215" t="s">
        <v>1560</v>
      </c>
      <c r="F140" s="215" t="s">
        <v>1561</v>
      </c>
      <c r="G140" s="213"/>
      <c r="H140" s="213"/>
      <c r="I140" s="216"/>
      <c r="J140" s="217">
        <f>BK140</f>
        <v>0</v>
      </c>
      <c r="K140" s="213"/>
      <c r="L140" s="218"/>
      <c r="M140" s="219"/>
      <c r="N140" s="220"/>
      <c r="O140" s="220"/>
      <c r="P140" s="221">
        <f>SUM(P141:P160)</f>
        <v>0</v>
      </c>
      <c r="Q140" s="220"/>
      <c r="R140" s="221">
        <f>SUM(R141:R160)</f>
        <v>0</v>
      </c>
      <c r="S140" s="220"/>
      <c r="T140" s="222">
        <f>SUM(T141:T160)</f>
        <v>0</v>
      </c>
      <c r="U140" s="12"/>
      <c r="V140" s="12"/>
      <c r="W140" s="12"/>
      <c r="X140" s="12"/>
      <c r="Y140" s="12"/>
      <c r="Z140" s="12"/>
      <c r="AA140" s="12"/>
      <c r="AB140" s="12"/>
      <c r="AC140" s="12"/>
      <c r="AD140" s="12"/>
      <c r="AE140" s="12"/>
      <c r="AR140" s="223" t="s">
        <v>82</v>
      </c>
      <c r="AT140" s="224" t="s">
        <v>74</v>
      </c>
      <c r="AU140" s="224" t="s">
        <v>75</v>
      </c>
      <c r="AY140" s="223" t="s">
        <v>194</v>
      </c>
      <c r="BK140" s="225">
        <f>SUM(BK141:BK160)</f>
        <v>0</v>
      </c>
    </row>
    <row r="141" s="2" customFormat="1" ht="16.5" customHeight="1">
      <c r="A141" s="39"/>
      <c r="B141" s="40"/>
      <c r="C141" s="228" t="s">
        <v>229</v>
      </c>
      <c r="D141" s="228" t="s">
        <v>196</v>
      </c>
      <c r="E141" s="229" t="s">
        <v>1562</v>
      </c>
      <c r="F141" s="230" t="s">
        <v>1563</v>
      </c>
      <c r="G141" s="231" t="s">
        <v>301</v>
      </c>
      <c r="H141" s="232">
        <v>1850</v>
      </c>
      <c r="I141" s="233"/>
      <c r="J141" s="234">
        <f>ROUND(I141*H141,2)</f>
        <v>0</v>
      </c>
      <c r="K141" s="230" t="s">
        <v>1</v>
      </c>
      <c r="L141" s="45"/>
      <c r="M141" s="235" t="s">
        <v>1</v>
      </c>
      <c r="N141" s="236" t="s">
        <v>40</v>
      </c>
      <c r="O141" s="92"/>
      <c r="P141" s="237">
        <f>O141*H141</f>
        <v>0</v>
      </c>
      <c r="Q141" s="237">
        <v>0</v>
      </c>
      <c r="R141" s="237">
        <f>Q141*H141</f>
        <v>0</v>
      </c>
      <c r="S141" s="237">
        <v>0</v>
      </c>
      <c r="T141" s="238">
        <f>S141*H141</f>
        <v>0</v>
      </c>
      <c r="U141" s="39"/>
      <c r="V141" s="39"/>
      <c r="W141" s="39"/>
      <c r="X141" s="39"/>
      <c r="Y141" s="39"/>
      <c r="Z141" s="39"/>
      <c r="AA141" s="39"/>
      <c r="AB141" s="39"/>
      <c r="AC141" s="39"/>
      <c r="AD141" s="39"/>
      <c r="AE141" s="39"/>
      <c r="AR141" s="239" t="s">
        <v>201</v>
      </c>
      <c r="AT141" s="239" t="s">
        <v>196</v>
      </c>
      <c r="AU141" s="239" t="s">
        <v>82</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201</v>
      </c>
      <c r="BM141" s="239" t="s">
        <v>273</v>
      </c>
    </row>
    <row r="142" s="2" customFormat="1" ht="16.5" customHeight="1">
      <c r="A142" s="39"/>
      <c r="B142" s="40"/>
      <c r="C142" s="228" t="s">
        <v>235</v>
      </c>
      <c r="D142" s="228" t="s">
        <v>196</v>
      </c>
      <c r="E142" s="229" t="s">
        <v>1564</v>
      </c>
      <c r="F142" s="230" t="s">
        <v>1565</v>
      </c>
      <c r="G142" s="231" t="s">
        <v>301</v>
      </c>
      <c r="H142" s="232">
        <v>240</v>
      </c>
      <c r="I142" s="233"/>
      <c r="J142" s="234">
        <f>ROUND(I142*H142,2)</f>
        <v>0</v>
      </c>
      <c r="K142" s="230" t="s">
        <v>1</v>
      </c>
      <c r="L142" s="45"/>
      <c r="M142" s="235" t="s">
        <v>1</v>
      </c>
      <c r="N142" s="236" t="s">
        <v>40</v>
      </c>
      <c r="O142" s="92"/>
      <c r="P142" s="237">
        <f>O142*H142</f>
        <v>0</v>
      </c>
      <c r="Q142" s="237">
        <v>0</v>
      </c>
      <c r="R142" s="237">
        <f>Q142*H142</f>
        <v>0</v>
      </c>
      <c r="S142" s="237">
        <v>0</v>
      </c>
      <c r="T142" s="238">
        <f>S142*H142</f>
        <v>0</v>
      </c>
      <c r="U142" s="39"/>
      <c r="V142" s="39"/>
      <c r="W142" s="39"/>
      <c r="X142" s="39"/>
      <c r="Y142" s="39"/>
      <c r="Z142" s="39"/>
      <c r="AA142" s="39"/>
      <c r="AB142" s="39"/>
      <c r="AC142" s="39"/>
      <c r="AD142" s="39"/>
      <c r="AE142" s="39"/>
      <c r="AR142" s="239" t="s">
        <v>201</v>
      </c>
      <c r="AT142" s="239" t="s">
        <v>196</v>
      </c>
      <c r="AU142" s="239" t="s">
        <v>82</v>
      </c>
      <c r="AY142" s="18" t="s">
        <v>194</v>
      </c>
      <c r="BE142" s="240">
        <f>IF(N142="základní",J142,0)</f>
        <v>0</v>
      </c>
      <c r="BF142" s="240">
        <f>IF(N142="snížená",J142,0)</f>
        <v>0</v>
      </c>
      <c r="BG142" s="240">
        <f>IF(N142="zákl. přenesená",J142,0)</f>
        <v>0</v>
      </c>
      <c r="BH142" s="240">
        <f>IF(N142="sníž. přenesená",J142,0)</f>
        <v>0</v>
      </c>
      <c r="BI142" s="240">
        <f>IF(N142="nulová",J142,0)</f>
        <v>0</v>
      </c>
      <c r="BJ142" s="18" t="s">
        <v>82</v>
      </c>
      <c r="BK142" s="240">
        <f>ROUND(I142*H142,2)</f>
        <v>0</v>
      </c>
      <c r="BL142" s="18" t="s">
        <v>201</v>
      </c>
      <c r="BM142" s="239" t="s">
        <v>282</v>
      </c>
    </row>
    <row r="143" s="2" customFormat="1" ht="16.5" customHeight="1">
      <c r="A143" s="39"/>
      <c r="B143" s="40"/>
      <c r="C143" s="228" t="s">
        <v>239</v>
      </c>
      <c r="D143" s="228" t="s">
        <v>196</v>
      </c>
      <c r="E143" s="229" t="s">
        <v>1566</v>
      </c>
      <c r="F143" s="230" t="s">
        <v>1567</v>
      </c>
      <c r="G143" s="231" t="s">
        <v>301</v>
      </c>
      <c r="H143" s="232">
        <v>180</v>
      </c>
      <c r="I143" s="233"/>
      <c r="J143" s="234">
        <f>ROUND(I143*H143,2)</f>
        <v>0</v>
      </c>
      <c r="K143" s="230" t="s">
        <v>1</v>
      </c>
      <c r="L143" s="45"/>
      <c r="M143" s="235" t="s">
        <v>1</v>
      </c>
      <c r="N143" s="236" t="s">
        <v>40</v>
      </c>
      <c r="O143" s="92"/>
      <c r="P143" s="237">
        <f>O143*H143</f>
        <v>0</v>
      </c>
      <c r="Q143" s="237">
        <v>0</v>
      </c>
      <c r="R143" s="237">
        <f>Q143*H143</f>
        <v>0</v>
      </c>
      <c r="S143" s="237">
        <v>0</v>
      </c>
      <c r="T143" s="238">
        <f>S143*H143</f>
        <v>0</v>
      </c>
      <c r="U143" s="39"/>
      <c r="V143" s="39"/>
      <c r="W143" s="39"/>
      <c r="X143" s="39"/>
      <c r="Y143" s="39"/>
      <c r="Z143" s="39"/>
      <c r="AA143" s="39"/>
      <c r="AB143" s="39"/>
      <c r="AC143" s="39"/>
      <c r="AD143" s="39"/>
      <c r="AE143" s="39"/>
      <c r="AR143" s="239" t="s">
        <v>201</v>
      </c>
      <c r="AT143" s="239" t="s">
        <v>196</v>
      </c>
      <c r="AU143" s="239" t="s">
        <v>82</v>
      </c>
      <c r="AY143" s="18" t="s">
        <v>194</v>
      </c>
      <c r="BE143" s="240">
        <f>IF(N143="základní",J143,0)</f>
        <v>0</v>
      </c>
      <c r="BF143" s="240">
        <f>IF(N143="snížená",J143,0)</f>
        <v>0</v>
      </c>
      <c r="BG143" s="240">
        <f>IF(N143="zákl. přenesená",J143,0)</f>
        <v>0</v>
      </c>
      <c r="BH143" s="240">
        <f>IF(N143="sníž. přenesená",J143,0)</f>
        <v>0</v>
      </c>
      <c r="BI143" s="240">
        <f>IF(N143="nulová",J143,0)</f>
        <v>0</v>
      </c>
      <c r="BJ143" s="18" t="s">
        <v>82</v>
      </c>
      <c r="BK143" s="240">
        <f>ROUND(I143*H143,2)</f>
        <v>0</v>
      </c>
      <c r="BL143" s="18" t="s">
        <v>201</v>
      </c>
      <c r="BM143" s="239" t="s">
        <v>292</v>
      </c>
    </row>
    <row r="144" s="2" customFormat="1" ht="16.5" customHeight="1">
      <c r="A144" s="39"/>
      <c r="B144" s="40"/>
      <c r="C144" s="228" t="s">
        <v>243</v>
      </c>
      <c r="D144" s="228" t="s">
        <v>196</v>
      </c>
      <c r="E144" s="229" t="s">
        <v>1568</v>
      </c>
      <c r="F144" s="230" t="s">
        <v>1569</v>
      </c>
      <c r="G144" s="231" t="s">
        <v>301</v>
      </c>
      <c r="H144" s="232">
        <v>110</v>
      </c>
      <c r="I144" s="233"/>
      <c r="J144" s="234">
        <f>ROUND(I144*H144,2)</f>
        <v>0</v>
      </c>
      <c r="K144" s="230" t="s">
        <v>1</v>
      </c>
      <c r="L144" s="45"/>
      <c r="M144" s="235" t="s">
        <v>1</v>
      </c>
      <c r="N144" s="236" t="s">
        <v>40</v>
      </c>
      <c r="O144" s="92"/>
      <c r="P144" s="237">
        <f>O144*H144</f>
        <v>0</v>
      </c>
      <c r="Q144" s="237">
        <v>0</v>
      </c>
      <c r="R144" s="237">
        <f>Q144*H144</f>
        <v>0</v>
      </c>
      <c r="S144" s="237">
        <v>0</v>
      </c>
      <c r="T144" s="238">
        <f>S144*H144</f>
        <v>0</v>
      </c>
      <c r="U144" s="39"/>
      <c r="V144" s="39"/>
      <c r="W144" s="39"/>
      <c r="X144" s="39"/>
      <c r="Y144" s="39"/>
      <c r="Z144" s="39"/>
      <c r="AA144" s="39"/>
      <c r="AB144" s="39"/>
      <c r="AC144" s="39"/>
      <c r="AD144" s="39"/>
      <c r="AE144" s="39"/>
      <c r="AR144" s="239" t="s">
        <v>201</v>
      </c>
      <c r="AT144" s="239" t="s">
        <v>196</v>
      </c>
      <c r="AU144" s="239" t="s">
        <v>82</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201</v>
      </c>
      <c r="BM144" s="239" t="s">
        <v>304</v>
      </c>
    </row>
    <row r="145" s="2" customFormat="1" ht="16.5" customHeight="1">
      <c r="A145" s="39"/>
      <c r="B145" s="40"/>
      <c r="C145" s="228" t="s">
        <v>249</v>
      </c>
      <c r="D145" s="228" t="s">
        <v>196</v>
      </c>
      <c r="E145" s="229" t="s">
        <v>1570</v>
      </c>
      <c r="F145" s="230" t="s">
        <v>1571</v>
      </c>
      <c r="G145" s="231" t="s">
        <v>301</v>
      </c>
      <c r="H145" s="232">
        <v>120</v>
      </c>
      <c r="I145" s="233"/>
      <c r="J145" s="234">
        <f>ROUND(I145*H145,2)</f>
        <v>0</v>
      </c>
      <c r="K145" s="230" t="s">
        <v>1</v>
      </c>
      <c r="L145" s="45"/>
      <c r="M145" s="235" t="s">
        <v>1</v>
      </c>
      <c r="N145" s="236" t="s">
        <v>40</v>
      </c>
      <c r="O145" s="92"/>
      <c r="P145" s="237">
        <f>O145*H145</f>
        <v>0</v>
      </c>
      <c r="Q145" s="237">
        <v>0</v>
      </c>
      <c r="R145" s="237">
        <f>Q145*H145</f>
        <v>0</v>
      </c>
      <c r="S145" s="237">
        <v>0</v>
      </c>
      <c r="T145" s="238">
        <f>S145*H145</f>
        <v>0</v>
      </c>
      <c r="U145" s="39"/>
      <c r="V145" s="39"/>
      <c r="W145" s="39"/>
      <c r="X145" s="39"/>
      <c r="Y145" s="39"/>
      <c r="Z145" s="39"/>
      <c r="AA145" s="39"/>
      <c r="AB145" s="39"/>
      <c r="AC145" s="39"/>
      <c r="AD145" s="39"/>
      <c r="AE145" s="39"/>
      <c r="AR145" s="239" t="s">
        <v>201</v>
      </c>
      <c r="AT145" s="239" t="s">
        <v>196</v>
      </c>
      <c r="AU145" s="239" t="s">
        <v>82</v>
      </c>
      <c r="AY145" s="18" t="s">
        <v>194</v>
      </c>
      <c r="BE145" s="240">
        <f>IF(N145="základní",J145,0)</f>
        <v>0</v>
      </c>
      <c r="BF145" s="240">
        <f>IF(N145="snížená",J145,0)</f>
        <v>0</v>
      </c>
      <c r="BG145" s="240">
        <f>IF(N145="zákl. přenesená",J145,0)</f>
        <v>0</v>
      </c>
      <c r="BH145" s="240">
        <f>IF(N145="sníž. přenesená",J145,0)</f>
        <v>0</v>
      </c>
      <c r="BI145" s="240">
        <f>IF(N145="nulová",J145,0)</f>
        <v>0</v>
      </c>
      <c r="BJ145" s="18" t="s">
        <v>82</v>
      </c>
      <c r="BK145" s="240">
        <f>ROUND(I145*H145,2)</f>
        <v>0</v>
      </c>
      <c r="BL145" s="18" t="s">
        <v>201</v>
      </c>
      <c r="BM145" s="239" t="s">
        <v>318</v>
      </c>
    </row>
    <row r="146" s="2" customFormat="1" ht="16.5" customHeight="1">
      <c r="A146" s="39"/>
      <c r="B146" s="40"/>
      <c r="C146" s="228" t="s">
        <v>256</v>
      </c>
      <c r="D146" s="228" t="s">
        <v>196</v>
      </c>
      <c r="E146" s="229" t="s">
        <v>1572</v>
      </c>
      <c r="F146" s="230" t="s">
        <v>1573</v>
      </c>
      <c r="G146" s="231" t="s">
        <v>301</v>
      </c>
      <c r="H146" s="232">
        <v>1180</v>
      </c>
      <c r="I146" s="233"/>
      <c r="J146" s="234">
        <f>ROUND(I146*H146,2)</f>
        <v>0</v>
      </c>
      <c r="K146" s="230" t="s">
        <v>1</v>
      </c>
      <c r="L146" s="45"/>
      <c r="M146" s="235" t="s">
        <v>1</v>
      </c>
      <c r="N146" s="236" t="s">
        <v>40</v>
      </c>
      <c r="O146" s="92"/>
      <c r="P146" s="237">
        <f>O146*H146</f>
        <v>0</v>
      </c>
      <c r="Q146" s="237">
        <v>0</v>
      </c>
      <c r="R146" s="237">
        <f>Q146*H146</f>
        <v>0</v>
      </c>
      <c r="S146" s="237">
        <v>0</v>
      </c>
      <c r="T146" s="238">
        <f>S146*H146</f>
        <v>0</v>
      </c>
      <c r="U146" s="39"/>
      <c r="V146" s="39"/>
      <c r="W146" s="39"/>
      <c r="X146" s="39"/>
      <c r="Y146" s="39"/>
      <c r="Z146" s="39"/>
      <c r="AA146" s="39"/>
      <c r="AB146" s="39"/>
      <c r="AC146" s="39"/>
      <c r="AD146" s="39"/>
      <c r="AE146" s="39"/>
      <c r="AR146" s="239" t="s">
        <v>201</v>
      </c>
      <c r="AT146" s="239" t="s">
        <v>196</v>
      </c>
      <c r="AU146" s="239" t="s">
        <v>82</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201</v>
      </c>
      <c r="BM146" s="239" t="s">
        <v>335</v>
      </c>
    </row>
    <row r="147" s="2" customFormat="1" ht="16.5" customHeight="1">
      <c r="A147" s="39"/>
      <c r="B147" s="40"/>
      <c r="C147" s="228" t="s">
        <v>263</v>
      </c>
      <c r="D147" s="228" t="s">
        <v>196</v>
      </c>
      <c r="E147" s="229" t="s">
        <v>1574</v>
      </c>
      <c r="F147" s="230" t="s">
        <v>1575</v>
      </c>
      <c r="G147" s="231" t="s">
        <v>301</v>
      </c>
      <c r="H147" s="232">
        <v>20</v>
      </c>
      <c r="I147" s="233"/>
      <c r="J147" s="234">
        <f>ROUND(I147*H147,2)</f>
        <v>0</v>
      </c>
      <c r="K147" s="230" t="s">
        <v>1</v>
      </c>
      <c r="L147" s="45"/>
      <c r="M147" s="235" t="s">
        <v>1</v>
      </c>
      <c r="N147" s="236" t="s">
        <v>40</v>
      </c>
      <c r="O147" s="92"/>
      <c r="P147" s="237">
        <f>O147*H147</f>
        <v>0</v>
      </c>
      <c r="Q147" s="237">
        <v>0</v>
      </c>
      <c r="R147" s="237">
        <f>Q147*H147</f>
        <v>0</v>
      </c>
      <c r="S147" s="237">
        <v>0</v>
      </c>
      <c r="T147" s="238">
        <f>S147*H147</f>
        <v>0</v>
      </c>
      <c r="U147" s="39"/>
      <c r="V147" s="39"/>
      <c r="W147" s="39"/>
      <c r="X147" s="39"/>
      <c r="Y147" s="39"/>
      <c r="Z147" s="39"/>
      <c r="AA147" s="39"/>
      <c r="AB147" s="39"/>
      <c r="AC147" s="39"/>
      <c r="AD147" s="39"/>
      <c r="AE147" s="39"/>
      <c r="AR147" s="239" t="s">
        <v>201</v>
      </c>
      <c r="AT147" s="239" t="s">
        <v>196</v>
      </c>
      <c r="AU147" s="239" t="s">
        <v>82</v>
      </c>
      <c r="AY147" s="18" t="s">
        <v>194</v>
      </c>
      <c r="BE147" s="240">
        <f>IF(N147="základní",J147,0)</f>
        <v>0</v>
      </c>
      <c r="BF147" s="240">
        <f>IF(N147="snížená",J147,0)</f>
        <v>0</v>
      </c>
      <c r="BG147" s="240">
        <f>IF(N147="zákl. přenesená",J147,0)</f>
        <v>0</v>
      </c>
      <c r="BH147" s="240">
        <f>IF(N147="sníž. přenesená",J147,0)</f>
        <v>0</v>
      </c>
      <c r="BI147" s="240">
        <f>IF(N147="nulová",J147,0)</f>
        <v>0</v>
      </c>
      <c r="BJ147" s="18" t="s">
        <v>82</v>
      </c>
      <c r="BK147" s="240">
        <f>ROUND(I147*H147,2)</f>
        <v>0</v>
      </c>
      <c r="BL147" s="18" t="s">
        <v>201</v>
      </c>
      <c r="BM147" s="239" t="s">
        <v>366</v>
      </c>
    </row>
    <row r="148" s="2" customFormat="1" ht="16.5" customHeight="1">
      <c r="A148" s="39"/>
      <c r="B148" s="40"/>
      <c r="C148" s="228" t="s">
        <v>268</v>
      </c>
      <c r="D148" s="228" t="s">
        <v>196</v>
      </c>
      <c r="E148" s="229" t="s">
        <v>1576</v>
      </c>
      <c r="F148" s="230" t="s">
        <v>1577</v>
      </c>
      <c r="G148" s="231" t="s">
        <v>301</v>
      </c>
      <c r="H148" s="232">
        <v>290</v>
      </c>
      <c r="I148" s="233"/>
      <c r="J148" s="234">
        <f>ROUND(I148*H148,2)</f>
        <v>0</v>
      </c>
      <c r="K148" s="230" t="s">
        <v>1</v>
      </c>
      <c r="L148" s="45"/>
      <c r="M148" s="235" t="s">
        <v>1</v>
      </c>
      <c r="N148" s="236" t="s">
        <v>40</v>
      </c>
      <c r="O148" s="92"/>
      <c r="P148" s="237">
        <f>O148*H148</f>
        <v>0</v>
      </c>
      <c r="Q148" s="237">
        <v>0</v>
      </c>
      <c r="R148" s="237">
        <f>Q148*H148</f>
        <v>0</v>
      </c>
      <c r="S148" s="237">
        <v>0</v>
      </c>
      <c r="T148" s="238">
        <f>S148*H148</f>
        <v>0</v>
      </c>
      <c r="U148" s="39"/>
      <c r="V148" s="39"/>
      <c r="W148" s="39"/>
      <c r="X148" s="39"/>
      <c r="Y148" s="39"/>
      <c r="Z148" s="39"/>
      <c r="AA148" s="39"/>
      <c r="AB148" s="39"/>
      <c r="AC148" s="39"/>
      <c r="AD148" s="39"/>
      <c r="AE148" s="39"/>
      <c r="AR148" s="239" t="s">
        <v>201</v>
      </c>
      <c r="AT148" s="239" t="s">
        <v>196</v>
      </c>
      <c r="AU148" s="239" t="s">
        <v>82</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201</v>
      </c>
      <c r="BM148" s="239" t="s">
        <v>381</v>
      </c>
    </row>
    <row r="149" s="2" customFormat="1" ht="16.5" customHeight="1">
      <c r="A149" s="39"/>
      <c r="B149" s="40"/>
      <c r="C149" s="228" t="s">
        <v>273</v>
      </c>
      <c r="D149" s="228" t="s">
        <v>196</v>
      </c>
      <c r="E149" s="229" t="s">
        <v>1578</v>
      </c>
      <c r="F149" s="230" t="s">
        <v>1579</v>
      </c>
      <c r="G149" s="231" t="s">
        <v>301</v>
      </c>
      <c r="H149" s="232">
        <v>3120</v>
      </c>
      <c r="I149" s="233"/>
      <c r="J149" s="234">
        <f>ROUND(I149*H149,2)</f>
        <v>0</v>
      </c>
      <c r="K149" s="230" t="s">
        <v>1</v>
      </c>
      <c r="L149" s="45"/>
      <c r="M149" s="235" t="s">
        <v>1</v>
      </c>
      <c r="N149" s="236" t="s">
        <v>40</v>
      </c>
      <c r="O149" s="92"/>
      <c r="P149" s="237">
        <f>O149*H149</f>
        <v>0</v>
      </c>
      <c r="Q149" s="237">
        <v>0</v>
      </c>
      <c r="R149" s="237">
        <f>Q149*H149</f>
        <v>0</v>
      </c>
      <c r="S149" s="237">
        <v>0</v>
      </c>
      <c r="T149" s="238">
        <f>S149*H149</f>
        <v>0</v>
      </c>
      <c r="U149" s="39"/>
      <c r="V149" s="39"/>
      <c r="W149" s="39"/>
      <c r="X149" s="39"/>
      <c r="Y149" s="39"/>
      <c r="Z149" s="39"/>
      <c r="AA149" s="39"/>
      <c r="AB149" s="39"/>
      <c r="AC149" s="39"/>
      <c r="AD149" s="39"/>
      <c r="AE149" s="39"/>
      <c r="AR149" s="239" t="s">
        <v>201</v>
      </c>
      <c r="AT149" s="239" t="s">
        <v>196</v>
      </c>
      <c r="AU149" s="239" t="s">
        <v>82</v>
      </c>
      <c r="AY149" s="18" t="s">
        <v>194</v>
      </c>
      <c r="BE149" s="240">
        <f>IF(N149="základní",J149,0)</f>
        <v>0</v>
      </c>
      <c r="BF149" s="240">
        <f>IF(N149="snížená",J149,0)</f>
        <v>0</v>
      </c>
      <c r="BG149" s="240">
        <f>IF(N149="zákl. přenesená",J149,0)</f>
        <v>0</v>
      </c>
      <c r="BH149" s="240">
        <f>IF(N149="sníž. přenesená",J149,0)</f>
        <v>0</v>
      </c>
      <c r="BI149" s="240">
        <f>IF(N149="nulová",J149,0)</f>
        <v>0</v>
      </c>
      <c r="BJ149" s="18" t="s">
        <v>82</v>
      </c>
      <c r="BK149" s="240">
        <f>ROUND(I149*H149,2)</f>
        <v>0</v>
      </c>
      <c r="BL149" s="18" t="s">
        <v>201</v>
      </c>
      <c r="BM149" s="239" t="s">
        <v>396</v>
      </c>
    </row>
    <row r="150" s="2" customFormat="1" ht="16.5" customHeight="1">
      <c r="A150" s="39"/>
      <c r="B150" s="40"/>
      <c r="C150" s="228" t="s">
        <v>8</v>
      </c>
      <c r="D150" s="228" t="s">
        <v>196</v>
      </c>
      <c r="E150" s="229" t="s">
        <v>1580</v>
      </c>
      <c r="F150" s="230" t="s">
        <v>1581</v>
      </c>
      <c r="G150" s="231" t="s">
        <v>301</v>
      </c>
      <c r="H150" s="232">
        <v>40</v>
      </c>
      <c r="I150" s="233"/>
      <c r="J150" s="234">
        <f>ROUND(I150*H150,2)</f>
        <v>0</v>
      </c>
      <c r="K150" s="230" t="s">
        <v>1</v>
      </c>
      <c r="L150" s="45"/>
      <c r="M150" s="235" t="s">
        <v>1</v>
      </c>
      <c r="N150" s="236"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201</v>
      </c>
      <c r="AT150" s="239" t="s">
        <v>196</v>
      </c>
      <c r="AU150" s="239" t="s">
        <v>82</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1582</v>
      </c>
    </row>
    <row r="151" s="2" customFormat="1" ht="16.5" customHeight="1">
      <c r="A151" s="39"/>
      <c r="B151" s="40"/>
      <c r="C151" s="228" t="s">
        <v>282</v>
      </c>
      <c r="D151" s="228" t="s">
        <v>196</v>
      </c>
      <c r="E151" s="229" t="s">
        <v>1583</v>
      </c>
      <c r="F151" s="230" t="s">
        <v>1584</v>
      </c>
      <c r="G151" s="231" t="s">
        <v>301</v>
      </c>
      <c r="H151" s="232">
        <v>105</v>
      </c>
      <c r="I151" s="233"/>
      <c r="J151" s="234">
        <f>ROUND(I151*H151,2)</f>
        <v>0</v>
      </c>
      <c r="K151" s="230" t="s">
        <v>1</v>
      </c>
      <c r="L151" s="45"/>
      <c r="M151" s="235" t="s">
        <v>1</v>
      </c>
      <c r="N151" s="236" t="s">
        <v>40</v>
      </c>
      <c r="O151" s="92"/>
      <c r="P151" s="237">
        <f>O151*H151</f>
        <v>0</v>
      </c>
      <c r="Q151" s="237">
        <v>0</v>
      </c>
      <c r="R151" s="237">
        <f>Q151*H151</f>
        <v>0</v>
      </c>
      <c r="S151" s="237">
        <v>0</v>
      </c>
      <c r="T151" s="238">
        <f>S151*H151</f>
        <v>0</v>
      </c>
      <c r="U151" s="39"/>
      <c r="V151" s="39"/>
      <c r="W151" s="39"/>
      <c r="X151" s="39"/>
      <c r="Y151" s="39"/>
      <c r="Z151" s="39"/>
      <c r="AA151" s="39"/>
      <c r="AB151" s="39"/>
      <c r="AC151" s="39"/>
      <c r="AD151" s="39"/>
      <c r="AE151" s="39"/>
      <c r="AR151" s="239" t="s">
        <v>201</v>
      </c>
      <c r="AT151" s="239" t="s">
        <v>196</v>
      </c>
      <c r="AU151" s="239" t="s">
        <v>82</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201</v>
      </c>
      <c r="BM151" s="239" t="s">
        <v>444</v>
      </c>
    </row>
    <row r="152" s="2" customFormat="1" ht="16.5" customHeight="1">
      <c r="A152" s="39"/>
      <c r="B152" s="40"/>
      <c r="C152" s="228" t="s">
        <v>287</v>
      </c>
      <c r="D152" s="228" t="s">
        <v>196</v>
      </c>
      <c r="E152" s="229" t="s">
        <v>1585</v>
      </c>
      <c r="F152" s="230" t="s">
        <v>1586</v>
      </c>
      <c r="G152" s="231" t="s">
        <v>301</v>
      </c>
      <c r="H152" s="232">
        <v>60</v>
      </c>
      <c r="I152" s="233"/>
      <c r="J152" s="234">
        <f>ROUND(I152*H152,2)</f>
        <v>0</v>
      </c>
      <c r="K152" s="230" t="s">
        <v>1</v>
      </c>
      <c r="L152" s="45"/>
      <c r="M152" s="235" t="s">
        <v>1</v>
      </c>
      <c r="N152" s="236" t="s">
        <v>40</v>
      </c>
      <c r="O152" s="92"/>
      <c r="P152" s="237">
        <f>O152*H152</f>
        <v>0</v>
      </c>
      <c r="Q152" s="237">
        <v>0</v>
      </c>
      <c r="R152" s="237">
        <f>Q152*H152</f>
        <v>0</v>
      </c>
      <c r="S152" s="237">
        <v>0</v>
      </c>
      <c r="T152" s="238">
        <f>S152*H152</f>
        <v>0</v>
      </c>
      <c r="U152" s="39"/>
      <c r="V152" s="39"/>
      <c r="W152" s="39"/>
      <c r="X152" s="39"/>
      <c r="Y152" s="39"/>
      <c r="Z152" s="39"/>
      <c r="AA152" s="39"/>
      <c r="AB152" s="39"/>
      <c r="AC152" s="39"/>
      <c r="AD152" s="39"/>
      <c r="AE152" s="39"/>
      <c r="AR152" s="239" t="s">
        <v>201</v>
      </c>
      <c r="AT152" s="239" t="s">
        <v>196</v>
      </c>
      <c r="AU152" s="239" t="s">
        <v>82</v>
      </c>
      <c r="AY152" s="18" t="s">
        <v>194</v>
      </c>
      <c r="BE152" s="240">
        <f>IF(N152="základní",J152,0)</f>
        <v>0</v>
      </c>
      <c r="BF152" s="240">
        <f>IF(N152="snížená",J152,0)</f>
        <v>0</v>
      </c>
      <c r="BG152" s="240">
        <f>IF(N152="zákl. přenesená",J152,0)</f>
        <v>0</v>
      </c>
      <c r="BH152" s="240">
        <f>IF(N152="sníž. přenesená",J152,0)</f>
        <v>0</v>
      </c>
      <c r="BI152" s="240">
        <f>IF(N152="nulová",J152,0)</f>
        <v>0</v>
      </c>
      <c r="BJ152" s="18" t="s">
        <v>82</v>
      </c>
      <c r="BK152" s="240">
        <f>ROUND(I152*H152,2)</f>
        <v>0</v>
      </c>
      <c r="BL152" s="18" t="s">
        <v>201</v>
      </c>
      <c r="BM152" s="239" t="s">
        <v>456</v>
      </c>
    </row>
    <row r="153" s="2" customFormat="1" ht="16.5" customHeight="1">
      <c r="A153" s="39"/>
      <c r="B153" s="40"/>
      <c r="C153" s="228" t="s">
        <v>292</v>
      </c>
      <c r="D153" s="228" t="s">
        <v>196</v>
      </c>
      <c r="E153" s="229" t="s">
        <v>1587</v>
      </c>
      <c r="F153" s="230" t="s">
        <v>1588</v>
      </c>
      <c r="G153" s="231" t="s">
        <v>301</v>
      </c>
      <c r="H153" s="232">
        <v>20</v>
      </c>
      <c r="I153" s="233"/>
      <c r="J153" s="234">
        <f>ROUND(I153*H153,2)</f>
        <v>0</v>
      </c>
      <c r="K153" s="230" t="s">
        <v>1</v>
      </c>
      <c r="L153" s="45"/>
      <c r="M153" s="235" t="s">
        <v>1</v>
      </c>
      <c r="N153" s="236" t="s">
        <v>40</v>
      </c>
      <c r="O153" s="92"/>
      <c r="P153" s="237">
        <f>O153*H153</f>
        <v>0</v>
      </c>
      <c r="Q153" s="237">
        <v>0</v>
      </c>
      <c r="R153" s="237">
        <f>Q153*H153</f>
        <v>0</v>
      </c>
      <c r="S153" s="237">
        <v>0</v>
      </c>
      <c r="T153" s="238">
        <f>S153*H153</f>
        <v>0</v>
      </c>
      <c r="U153" s="39"/>
      <c r="V153" s="39"/>
      <c r="W153" s="39"/>
      <c r="X153" s="39"/>
      <c r="Y153" s="39"/>
      <c r="Z153" s="39"/>
      <c r="AA153" s="39"/>
      <c r="AB153" s="39"/>
      <c r="AC153" s="39"/>
      <c r="AD153" s="39"/>
      <c r="AE153" s="39"/>
      <c r="AR153" s="239" t="s">
        <v>201</v>
      </c>
      <c r="AT153" s="239" t="s">
        <v>196</v>
      </c>
      <c r="AU153" s="239" t="s">
        <v>82</v>
      </c>
      <c r="AY153" s="18" t="s">
        <v>194</v>
      </c>
      <c r="BE153" s="240">
        <f>IF(N153="základní",J153,0)</f>
        <v>0</v>
      </c>
      <c r="BF153" s="240">
        <f>IF(N153="snížená",J153,0)</f>
        <v>0</v>
      </c>
      <c r="BG153" s="240">
        <f>IF(N153="zákl. přenesená",J153,0)</f>
        <v>0</v>
      </c>
      <c r="BH153" s="240">
        <f>IF(N153="sníž. přenesená",J153,0)</f>
        <v>0</v>
      </c>
      <c r="BI153" s="240">
        <f>IF(N153="nulová",J153,0)</f>
        <v>0</v>
      </c>
      <c r="BJ153" s="18" t="s">
        <v>82</v>
      </c>
      <c r="BK153" s="240">
        <f>ROUND(I153*H153,2)</f>
        <v>0</v>
      </c>
      <c r="BL153" s="18" t="s">
        <v>201</v>
      </c>
      <c r="BM153" s="239" t="s">
        <v>467</v>
      </c>
    </row>
    <row r="154" s="2" customFormat="1" ht="16.5" customHeight="1">
      <c r="A154" s="39"/>
      <c r="B154" s="40"/>
      <c r="C154" s="228" t="s">
        <v>298</v>
      </c>
      <c r="D154" s="228" t="s">
        <v>196</v>
      </c>
      <c r="E154" s="229" t="s">
        <v>1589</v>
      </c>
      <c r="F154" s="230" t="s">
        <v>1590</v>
      </c>
      <c r="G154" s="231" t="s">
        <v>301</v>
      </c>
      <c r="H154" s="232">
        <v>100</v>
      </c>
      <c r="I154" s="233"/>
      <c r="J154" s="234">
        <f>ROUND(I154*H154,2)</f>
        <v>0</v>
      </c>
      <c r="K154" s="230" t="s">
        <v>1</v>
      </c>
      <c r="L154" s="45"/>
      <c r="M154" s="235" t="s">
        <v>1</v>
      </c>
      <c r="N154" s="236" t="s">
        <v>40</v>
      </c>
      <c r="O154" s="92"/>
      <c r="P154" s="237">
        <f>O154*H154</f>
        <v>0</v>
      </c>
      <c r="Q154" s="237">
        <v>0</v>
      </c>
      <c r="R154" s="237">
        <f>Q154*H154</f>
        <v>0</v>
      </c>
      <c r="S154" s="237">
        <v>0</v>
      </c>
      <c r="T154" s="238">
        <f>S154*H154</f>
        <v>0</v>
      </c>
      <c r="U154" s="39"/>
      <c r="V154" s="39"/>
      <c r="W154" s="39"/>
      <c r="X154" s="39"/>
      <c r="Y154" s="39"/>
      <c r="Z154" s="39"/>
      <c r="AA154" s="39"/>
      <c r="AB154" s="39"/>
      <c r="AC154" s="39"/>
      <c r="AD154" s="39"/>
      <c r="AE154" s="39"/>
      <c r="AR154" s="239" t="s">
        <v>201</v>
      </c>
      <c r="AT154" s="239" t="s">
        <v>196</v>
      </c>
      <c r="AU154" s="239" t="s">
        <v>82</v>
      </c>
      <c r="AY154" s="18" t="s">
        <v>194</v>
      </c>
      <c r="BE154" s="240">
        <f>IF(N154="základní",J154,0)</f>
        <v>0</v>
      </c>
      <c r="BF154" s="240">
        <f>IF(N154="snížená",J154,0)</f>
        <v>0</v>
      </c>
      <c r="BG154" s="240">
        <f>IF(N154="zákl. přenesená",J154,0)</f>
        <v>0</v>
      </c>
      <c r="BH154" s="240">
        <f>IF(N154="sníž. přenesená",J154,0)</f>
        <v>0</v>
      </c>
      <c r="BI154" s="240">
        <f>IF(N154="nulová",J154,0)</f>
        <v>0</v>
      </c>
      <c r="BJ154" s="18" t="s">
        <v>82</v>
      </c>
      <c r="BK154" s="240">
        <f>ROUND(I154*H154,2)</f>
        <v>0</v>
      </c>
      <c r="BL154" s="18" t="s">
        <v>201</v>
      </c>
      <c r="BM154" s="239" t="s">
        <v>483</v>
      </c>
    </row>
    <row r="155" s="2" customFormat="1" ht="16.5" customHeight="1">
      <c r="A155" s="39"/>
      <c r="B155" s="40"/>
      <c r="C155" s="228" t="s">
        <v>304</v>
      </c>
      <c r="D155" s="228" t="s">
        <v>196</v>
      </c>
      <c r="E155" s="229" t="s">
        <v>1591</v>
      </c>
      <c r="F155" s="230" t="s">
        <v>1592</v>
      </c>
      <c r="G155" s="231" t="s">
        <v>301</v>
      </c>
      <c r="H155" s="232">
        <v>40</v>
      </c>
      <c r="I155" s="233"/>
      <c r="J155" s="234">
        <f>ROUND(I155*H155,2)</f>
        <v>0</v>
      </c>
      <c r="K155" s="230" t="s">
        <v>1</v>
      </c>
      <c r="L155" s="45"/>
      <c r="M155" s="235" t="s">
        <v>1</v>
      </c>
      <c r="N155" s="236" t="s">
        <v>40</v>
      </c>
      <c r="O155" s="92"/>
      <c r="P155" s="237">
        <f>O155*H155</f>
        <v>0</v>
      </c>
      <c r="Q155" s="237">
        <v>0</v>
      </c>
      <c r="R155" s="237">
        <f>Q155*H155</f>
        <v>0</v>
      </c>
      <c r="S155" s="237">
        <v>0</v>
      </c>
      <c r="T155" s="238">
        <f>S155*H155</f>
        <v>0</v>
      </c>
      <c r="U155" s="39"/>
      <c r="V155" s="39"/>
      <c r="W155" s="39"/>
      <c r="X155" s="39"/>
      <c r="Y155" s="39"/>
      <c r="Z155" s="39"/>
      <c r="AA155" s="39"/>
      <c r="AB155" s="39"/>
      <c r="AC155" s="39"/>
      <c r="AD155" s="39"/>
      <c r="AE155" s="39"/>
      <c r="AR155" s="239" t="s">
        <v>201</v>
      </c>
      <c r="AT155" s="239" t="s">
        <v>196</v>
      </c>
      <c r="AU155" s="239" t="s">
        <v>82</v>
      </c>
      <c r="AY155" s="18" t="s">
        <v>194</v>
      </c>
      <c r="BE155" s="240">
        <f>IF(N155="základní",J155,0)</f>
        <v>0</v>
      </c>
      <c r="BF155" s="240">
        <f>IF(N155="snížená",J155,0)</f>
        <v>0</v>
      </c>
      <c r="BG155" s="240">
        <f>IF(N155="zákl. přenesená",J155,0)</f>
        <v>0</v>
      </c>
      <c r="BH155" s="240">
        <f>IF(N155="sníž. přenesená",J155,0)</f>
        <v>0</v>
      </c>
      <c r="BI155" s="240">
        <f>IF(N155="nulová",J155,0)</f>
        <v>0</v>
      </c>
      <c r="BJ155" s="18" t="s">
        <v>82</v>
      </c>
      <c r="BK155" s="240">
        <f>ROUND(I155*H155,2)</f>
        <v>0</v>
      </c>
      <c r="BL155" s="18" t="s">
        <v>201</v>
      </c>
      <c r="BM155" s="239" t="s">
        <v>497</v>
      </c>
    </row>
    <row r="156" s="2" customFormat="1" ht="16.5" customHeight="1">
      <c r="A156" s="39"/>
      <c r="B156" s="40"/>
      <c r="C156" s="228" t="s">
        <v>7</v>
      </c>
      <c r="D156" s="228" t="s">
        <v>196</v>
      </c>
      <c r="E156" s="229" t="s">
        <v>1593</v>
      </c>
      <c r="F156" s="230" t="s">
        <v>1594</v>
      </c>
      <c r="G156" s="231" t="s">
        <v>301</v>
      </c>
      <c r="H156" s="232">
        <v>190</v>
      </c>
      <c r="I156" s="233"/>
      <c r="J156" s="234">
        <f>ROUND(I156*H156,2)</f>
        <v>0</v>
      </c>
      <c r="K156" s="230" t="s">
        <v>1</v>
      </c>
      <c r="L156" s="45"/>
      <c r="M156" s="235" t="s">
        <v>1</v>
      </c>
      <c r="N156" s="236" t="s">
        <v>40</v>
      </c>
      <c r="O156" s="92"/>
      <c r="P156" s="237">
        <f>O156*H156</f>
        <v>0</v>
      </c>
      <c r="Q156" s="237">
        <v>0</v>
      </c>
      <c r="R156" s="237">
        <f>Q156*H156</f>
        <v>0</v>
      </c>
      <c r="S156" s="237">
        <v>0</v>
      </c>
      <c r="T156" s="238">
        <f>S156*H156</f>
        <v>0</v>
      </c>
      <c r="U156" s="39"/>
      <c r="V156" s="39"/>
      <c r="W156" s="39"/>
      <c r="X156" s="39"/>
      <c r="Y156" s="39"/>
      <c r="Z156" s="39"/>
      <c r="AA156" s="39"/>
      <c r="AB156" s="39"/>
      <c r="AC156" s="39"/>
      <c r="AD156" s="39"/>
      <c r="AE156" s="39"/>
      <c r="AR156" s="239" t="s">
        <v>201</v>
      </c>
      <c r="AT156" s="239" t="s">
        <v>196</v>
      </c>
      <c r="AU156" s="239" t="s">
        <v>82</v>
      </c>
      <c r="AY156" s="18" t="s">
        <v>194</v>
      </c>
      <c r="BE156" s="240">
        <f>IF(N156="základní",J156,0)</f>
        <v>0</v>
      </c>
      <c r="BF156" s="240">
        <f>IF(N156="snížená",J156,0)</f>
        <v>0</v>
      </c>
      <c r="BG156" s="240">
        <f>IF(N156="zákl. přenesená",J156,0)</f>
        <v>0</v>
      </c>
      <c r="BH156" s="240">
        <f>IF(N156="sníž. přenesená",J156,0)</f>
        <v>0</v>
      </c>
      <c r="BI156" s="240">
        <f>IF(N156="nulová",J156,0)</f>
        <v>0</v>
      </c>
      <c r="BJ156" s="18" t="s">
        <v>82</v>
      </c>
      <c r="BK156" s="240">
        <f>ROUND(I156*H156,2)</f>
        <v>0</v>
      </c>
      <c r="BL156" s="18" t="s">
        <v>201</v>
      </c>
      <c r="BM156" s="239" t="s">
        <v>508</v>
      </c>
    </row>
    <row r="157" s="2" customFormat="1" ht="16.5" customHeight="1">
      <c r="A157" s="39"/>
      <c r="B157" s="40"/>
      <c r="C157" s="228" t="s">
        <v>318</v>
      </c>
      <c r="D157" s="228" t="s">
        <v>196</v>
      </c>
      <c r="E157" s="229" t="s">
        <v>1595</v>
      </c>
      <c r="F157" s="230" t="s">
        <v>1596</v>
      </c>
      <c r="G157" s="231" t="s">
        <v>301</v>
      </c>
      <c r="H157" s="232">
        <v>30</v>
      </c>
      <c r="I157" s="233"/>
      <c r="J157" s="234">
        <f>ROUND(I157*H157,2)</f>
        <v>0</v>
      </c>
      <c r="K157" s="230" t="s">
        <v>1</v>
      </c>
      <c r="L157" s="45"/>
      <c r="M157" s="235" t="s">
        <v>1</v>
      </c>
      <c r="N157" s="236" t="s">
        <v>40</v>
      </c>
      <c r="O157" s="92"/>
      <c r="P157" s="237">
        <f>O157*H157</f>
        <v>0</v>
      </c>
      <c r="Q157" s="237">
        <v>0</v>
      </c>
      <c r="R157" s="237">
        <f>Q157*H157</f>
        <v>0</v>
      </c>
      <c r="S157" s="237">
        <v>0</v>
      </c>
      <c r="T157" s="238">
        <f>S157*H157</f>
        <v>0</v>
      </c>
      <c r="U157" s="39"/>
      <c r="V157" s="39"/>
      <c r="W157" s="39"/>
      <c r="X157" s="39"/>
      <c r="Y157" s="39"/>
      <c r="Z157" s="39"/>
      <c r="AA157" s="39"/>
      <c r="AB157" s="39"/>
      <c r="AC157" s="39"/>
      <c r="AD157" s="39"/>
      <c r="AE157" s="39"/>
      <c r="AR157" s="239" t="s">
        <v>201</v>
      </c>
      <c r="AT157" s="239" t="s">
        <v>196</v>
      </c>
      <c r="AU157" s="239" t="s">
        <v>82</v>
      </c>
      <c r="AY157" s="18" t="s">
        <v>194</v>
      </c>
      <c r="BE157" s="240">
        <f>IF(N157="základní",J157,0)</f>
        <v>0</v>
      </c>
      <c r="BF157" s="240">
        <f>IF(N157="snížená",J157,0)</f>
        <v>0</v>
      </c>
      <c r="BG157" s="240">
        <f>IF(N157="zákl. přenesená",J157,0)</f>
        <v>0</v>
      </c>
      <c r="BH157" s="240">
        <f>IF(N157="sníž. přenesená",J157,0)</f>
        <v>0</v>
      </c>
      <c r="BI157" s="240">
        <f>IF(N157="nulová",J157,0)</f>
        <v>0</v>
      </c>
      <c r="BJ157" s="18" t="s">
        <v>82</v>
      </c>
      <c r="BK157" s="240">
        <f>ROUND(I157*H157,2)</f>
        <v>0</v>
      </c>
      <c r="BL157" s="18" t="s">
        <v>201</v>
      </c>
      <c r="BM157" s="239" t="s">
        <v>519</v>
      </c>
    </row>
    <row r="158" s="2" customFormat="1" ht="16.5" customHeight="1">
      <c r="A158" s="39"/>
      <c r="B158" s="40"/>
      <c r="C158" s="228" t="s">
        <v>331</v>
      </c>
      <c r="D158" s="228" t="s">
        <v>196</v>
      </c>
      <c r="E158" s="229" t="s">
        <v>1597</v>
      </c>
      <c r="F158" s="230" t="s">
        <v>1598</v>
      </c>
      <c r="G158" s="231" t="s">
        <v>301</v>
      </c>
      <c r="H158" s="232">
        <v>250</v>
      </c>
      <c r="I158" s="233"/>
      <c r="J158" s="234">
        <f>ROUND(I158*H158,2)</f>
        <v>0</v>
      </c>
      <c r="K158" s="230" t="s">
        <v>1</v>
      </c>
      <c r="L158" s="45"/>
      <c r="M158" s="235" t="s">
        <v>1</v>
      </c>
      <c r="N158" s="236"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201</v>
      </c>
      <c r="AT158" s="239" t="s">
        <v>196</v>
      </c>
      <c r="AU158" s="239" t="s">
        <v>82</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201</v>
      </c>
      <c r="BM158" s="239" t="s">
        <v>529</v>
      </c>
    </row>
    <row r="159" s="2" customFormat="1" ht="16.5" customHeight="1">
      <c r="A159" s="39"/>
      <c r="B159" s="40"/>
      <c r="C159" s="228" t="s">
        <v>335</v>
      </c>
      <c r="D159" s="228" t="s">
        <v>196</v>
      </c>
      <c r="E159" s="229" t="s">
        <v>1599</v>
      </c>
      <c r="F159" s="230" t="s">
        <v>1600</v>
      </c>
      <c r="G159" s="231" t="s">
        <v>301</v>
      </c>
      <c r="H159" s="232">
        <v>40</v>
      </c>
      <c r="I159" s="233"/>
      <c r="J159" s="234">
        <f>ROUND(I159*H159,2)</f>
        <v>0</v>
      </c>
      <c r="K159" s="230" t="s">
        <v>1</v>
      </c>
      <c r="L159" s="45"/>
      <c r="M159" s="235" t="s">
        <v>1</v>
      </c>
      <c r="N159" s="236" t="s">
        <v>40</v>
      </c>
      <c r="O159" s="92"/>
      <c r="P159" s="237">
        <f>O159*H159</f>
        <v>0</v>
      </c>
      <c r="Q159" s="237">
        <v>0</v>
      </c>
      <c r="R159" s="237">
        <f>Q159*H159</f>
        <v>0</v>
      </c>
      <c r="S159" s="237">
        <v>0</v>
      </c>
      <c r="T159" s="238">
        <f>S159*H159</f>
        <v>0</v>
      </c>
      <c r="U159" s="39"/>
      <c r="V159" s="39"/>
      <c r="W159" s="39"/>
      <c r="X159" s="39"/>
      <c r="Y159" s="39"/>
      <c r="Z159" s="39"/>
      <c r="AA159" s="39"/>
      <c r="AB159" s="39"/>
      <c r="AC159" s="39"/>
      <c r="AD159" s="39"/>
      <c r="AE159" s="39"/>
      <c r="AR159" s="239" t="s">
        <v>201</v>
      </c>
      <c r="AT159" s="239" t="s">
        <v>196</v>
      </c>
      <c r="AU159" s="239" t="s">
        <v>82</v>
      </c>
      <c r="AY159" s="18" t="s">
        <v>194</v>
      </c>
      <c r="BE159" s="240">
        <f>IF(N159="základní",J159,0)</f>
        <v>0</v>
      </c>
      <c r="BF159" s="240">
        <f>IF(N159="snížená",J159,0)</f>
        <v>0</v>
      </c>
      <c r="BG159" s="240">
        <f>IF(N159="zákl. přenesená",J159,0)</f>
        <v>0</v>
      </c>
      <c r="BH159" s="240">
        <f>IF(N159="sníž. přenesená",J159,0)</f>
        <v>0</v>
      </c>
      <c r="BI159" s="240">
        <f>IF(N159="nulová",J159,0)</f>
        <v>0</v>
      </c>
      <c r="BJ159" s="18" t="s">
        <v>82</v>
      </c>
      <c r="BK159" s="240">
        <f>ROUND(I159*H159,2)</f>
        <v>0</v>
      </c>
      <c r="BL159" s="18" t="s">
        <v>201</v>
      </c>
      <c r="BM159" s="239" t="s">
        <v>542</v>
      </c>
    </row>
    <row r="160" s="2" customFormat="1" ht="16.5" customHeight="1">
      <c r="A160" s="39"/>
      <c r="B160" s="40"/>
      <c r="C160" s="228" t="s">
        <v>345</v>
      </c>
      <c r="D160" s="228" t="s">
        <v>196</v>
      </c>
      <c r="E160" s="229" t="s">
        <v>1601</v>
      </c>
      <c r="F160" s="230" t="s">
        <v>1602</v>
      </c>
      <c r="G160" s="231" t="s">
        <v>301</v>
      </c>
      <c r="H160" s="232">
        <v>60</v>
      </c>
      <c r="I160" s="233"/>
      <c r="J160" s="234">
        <f>ROUND(I160*H160,2)</f>
        <v>0</v>
      </c>
      <c r="K160" s="230" t="s">
        <v>1</v>
      </c>
      <c r="L160" s="45"/>
      <c r="M160" s="235" t="s">
        <v>1</v>
      </c>
      <c r="N160" s="236" t="s">
        <v>40</v>
      </c>
      <c r="O160" s="92"/>
      <c r="P160" s="237">
        <f>O160*H160</f>
        <v>0</v>
      </c>
      <c r="Q160" s="237">
        <v>0</v>
      </c>
      <c r="R160" s="237">
        <f>Q160*H160</f>
        <v>0</v>
      </c>
      <c r="S160" s="237">
        <v>0</v>
      </c>
      <c r="T160" s="238">
        <f>S160*H160</f>
        <v>0</v>
      </c>
      <c r="U160" s="39"/>
      <c r="V160" s="39"/>
      <c r="W160" s="39"/>
      <c r="X160" s="39"/>
      <c r="Y160" s="39"/>
      <c r="Z160" s="39"/>
      <c r="AA160" s="39"/>
      <c r="AB160" s="39"/>
      <c r="AC160" s="39"/>
      <c r="AD160" s="39"/>
      <c r="AE160" s="39"/>
      <c r="AR160" s="239" t="s">
        <v>201</v>
      </c>
      <c r="AT160" s="239" t="s">
        <v>196</v>
      </c>
      <c r="AU160" s="239" t="s">
        <v>82</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201</v>
      </c>
      <c r="BM160" s="239" t="s">
        <v>553</v>
      </c>
    </row>
    <row r="161" s="12" customFormat="1" ht="25.92" customHeight="1">
      <c r="A161" s="12"/>
      <c r="B161" s="212"/>
      <c r="C161" s="213"/>
      <c r="D161" s="214" t="s">
        <v>74</v>
      </c>
      <c r="E161" s="215" t="s">
        <v>1603</v>
      </c>
      <c r="F161" s="215" t="s">
        <v>1604</v>
      </c>
      <c r="G161" s="213"/>
      <c r="H161" s="213"/>
      <c r="I161" s="216"/>
      <c r="J161" s="217">
        <f>BK161</f>
        <v>0</v>
      </c>
      <c r="K161" s="213"/>
      <c r="L161" s="218"/>
      <c r="M161" s="219"/>
      <c r="N161" s="220"/>
      <c r="O161" s="220"/>
      <c r="P161" s="221">
        <f>SUM(P162:P173)</f>
        <v>0</v>
      </c>
      <c r="Q161" s="220"/>
      <c r="R161" s="221">
        <f>SUM(R162:R173)</f>
        <v>0</v>
      </c>
      <c r="S161" s="220"/>
      <c r="T161" s="222">
        <f>SUM(T162:T173)</f>
        <v>0</v>
      </c>
      <c r="U161" s="12"/>
      <c r="V161" s="12"/>
      <c r="W161" s="12"/>
      <c r="X161" s="12"/>
      <c r="Y161" s="12"/>
      <c r="Z161" s="12"/>
      <c r="AA161" s="12"/>
      <c r="AB161" s="12"/>
      <c r="AC161" s="12"/>
      <c r="AD161" s="12"/>
      <c r="AE161" s="12"/>
      <c r="AR161" s="223" t="s">
        <v>82</v>
      </c>
      <c r="AT161" s="224" t="s">
        <v>74</v>
      </c>
      <c r="AU161" s="224" t="s">
        <v>75</v>
      </c>
      <c r="AY161" s="223" t="s">
        <v>194</v>
      </c>
      <c r="BK161" s="225">
        <f>SUM(BK162:BK173)</f>
        <v>0</v>
      </c>
    </row>
    <row r="162" s="2" customFormat="1" ht="16.5" customHeight="1">
      <c r="A162" s="39"/>
      <c r="B162" s="40"/>
      <c r="C162" s="228" t="s">
        <v>366</v>
      </c>
      <c r="D162" s="228" t="s">
        <v>196</v>
      </c>
      <c r="E162" s="229" t="s">
        <v>1605</v>
      </c>
      <c r="F162" s="230" t="s">
        <v>1606</v>
      </c>
      <c r="G162" s="231" t="s">
        <v>295</v>
      </c>
      <c r="H162" s="232">
        <v>72</v>
      </c>
      <c r="I162" s="233"/>
      <c r="J162" s="234">
        <f>ROUND(I162*H162,2)</f>
        <v>0</v>
      </c>
      <c r="K162" s="230" t="s">
        <v>1</v>
      </c>
      <c r="L162" s="45"/>
      <c r="M162" s="235" t="s">
        <v>1</v>
      </c>
      <c r="N162" s="236" t="s">
        <v>40</v>
      </c>
      <c r="O162" s="92"/>
      <c r="P162" s="237">
        <f>O162*H162</f>
        <v>0</v>
      </c>
      <c r="Q162" s="237">
        <v>0</v>
      </c>
      <c r="R162" s="237">
        <f>Q162*H162</f>
        <v>0</v>
      </c>
      <c r="S162" s="237">
        <v>0</v>
      </c>
      <c r="T162" s="238">
        <f>S162*H162</f>
        <v>0</v>
      </c>
      <c r="U162" s="39"/>
      <c r="V162" s="39"/>
      <c r="W162" s="39"/>
      <c r="X162" s="39"/>
      <c r="Y162" s="39"/>
      <c r="Z162" s="39"/>
      <c r="AA162" s="39"/>
      <c r="AB162" s="39"/>
      <c r="AC162" s="39"/>
      <c r="AD162" s="39"/>
      <c r="AE162" s="39"/>
      <c r="AR162" s="239" t="s">
        <v>201</v>
      </c>
      <c r="AT162" s="239" t="s">
        <v>196</v>
      </c>
      <c r="AU162" s="239" t="s">
        <v>82</v>
      </c>
      <c r="AY162" s="18" t="s">
        <v>194</v>
      </c>
      <c r="BE162" s="240">
        <f>IF(N162="základní",J162,0)</f>
        <v>0</v>
      </c>
      <c r="BF162" s="240">
        <f>IF(N162="snížená",J162,0)</f>
        <v>0</v>
      </c>
      <c r="BG162" s="240">
        <f>IF(N162="zákl. přenesená",J162,0)</f>
        <v>0</v>
      </c>
      <c r="BH162" s="240">
        <f>IF(N162="sníž. přenesená",J162,0)</f>
        <v>0</v>
      </c>
      <c r="BI162" s="240">
        <f>IF(N162="nulová",J162,0)</f>
        <v>0</v>
      </c>
      <c r="BJ162" s="18" t="s">
        <v>82</v>
      </c>
      <c r="BK162" s="240">
        <f>ROUND(I162*H162,2)</f>
        <v>0</v>
      </c>
      <c r="BL162" s="18" t="s">
        <v>201</v>
      </c>
      <c r="BM162" s="239" t="s">
        <v>568</v>
      </c>
    </row>
    <row r="163" s="2" customFormat="1" ht="16.5" customHeight="1">
      <c r="A163" s="39"/>
      <c r="B163" s="40"/>
      <c r="C163" s="228" t="s">
        <v>375</v>
      </c>
      <c r="D163" s="228" t="s">
        <v>196</v>
      </c>
      <c r="E163" s="229" t="s">
        <v>1607</v>
      </c>
      <c r="F163" s="230" t="s">
        <v>1608</v>
      </c>
      <c r="G163" s="231" t="s">
        <v>295</v>
      </c>
      <c r="H163" s="232">
        <v>17</v>
      </c>
      <c r="I163" s="233"/>
      <c r="J163" s="234">
        <f>ROUND(I163*H163,2)</f>
        <v>0</v>
      </c>
      <c r="K163" s="230" t="s">
        <v>1</v>
      </c>
      <c r="L163" s="45"/>
      <c r="M163" s="235" t="s">
        <v>1</v>
      </c>
      <c r="N163" s="236" t="s">
        <v>40</v>
      </c>
      <c r="O163" s="92"/>
      <c r="P163" s="237">
        <f>O163*H163</f>
        <v>0</v>
      </c>
      <c r="Q163" s="237">
        <v>0</v>
      </c>
      <c r="R163" s="237">
        <f>Q163*H163</f>
        <v>0</v>
      </c>
      <c r="S163" s="237">
        <v>0</v>
      </c>
      <c r="T163" s="238">
        <f>S163*H163</f>
        <v>0</v>
      </c>
      <c r="U163" s="39"/>
      <c r="V163" s="39"/>
      <c r="W163" s="39"/>
      <c r="X163" s="39"/>
      <c r="Y163" s="39"/>
      <c r="Z163" s="39"/>
      <c r="AA163" s="39"/>
      <c r="AB163" s="39"/>
      <c r="AC163" s="39"/>
      <c r="AD163" s="39"/>
      <c r="AE163" s="39"/>
      <c r="AR163" s="239" t="s">
        <v>201</v>
      </c>
      <c r="AT163" s="239" t="s">
        <v>196</v>
      </c>
      <c r="AU163" s="239" t="s">
        <v>82</v>
      </c>
      <c r="AY163" s="18" t="s">
        <v>194</v>
      </c>
      <c r="BE163" s="240">
        <f>IF(N163="základní",J163,0)</f>
        <v>0</v>
      </c>
      <c r="BF163" s="240">
        <f>IF(N163="snížená",J163,0)</f>
        <v>0</v>
      </c>
      <c r="BG163" s="240">
        <f>IF(N163="zákl. přenesená",J163,0)</f>
        <v>0</v>
      </c>
      <c r="BH163" s="240">
        <f>IF(N163="sníž. přenesená",J163,0)</f>
        <v>0</v>
      </c>
      <c r="BI163" s="240">
        <f>IF(N163="nulová",J163,0)</f>
        <v>0</v>
      </c>
      <c r="BJ163" s="18" t="s">
        <v>82</v>
      </c>
      <c r="BK163" s="240">
        <f>ROUND(I163*H163,2)</f>
        <v>0</v>
      </c>
      <c r="BL163" s="18" t="s">
        <v>201</v>
      </c>
      <c r="BM163" s="239" t="s">
        <v>619</v>
      </c>
    </row>
    <row r="164" s="2" customFormat="1" ht="16.5" customHeight="1">
      <c r="A164" s="39"/>
      <c r="B164" s="40"/>
      <c r="C164" s="228" t="s">
        <v>381</v>
      </c>
      <c r="D164" s="228" t="s">
        <v>196</v>
      </c>
      <c r="E164" s="229" t="s">
        <v>1609</v>
      </c>
      <c r="F164" s="230" t="s">
        <v>1610</v>
      </c>
      <c r="G164" s="231" t="s">
        <v>295</v>
      </c>
      <c r="H164" s="232">
        <v>1</v>
      </c>
      <c r="I164" s="233"/>
      <c r="J164" s="234">
        <f>ROUND(I164*H164,2)</f>
        <v>0</v>
      </c>
      <c r="K164" s="230" t="s">
        <v>1</v>
      </c>
      <c r="L164" s="45"/>
      <c r="M164" s="235" t="s">
        <v>1</v>
      </c>
      <c r="N164" s="236" t="s">
        <v>40</v>
      </c>
      <c r="O164" s="92"/>
      <c r="P164" s="237">
        <f>O164*H164</f>
        <v>0</v>
      </c>
      <c r="Q164" s="237">
        <v>0</v>
      </c>
      <c r="R164" s="237">
        <f>Q164*H164</f>
        <v>0</v>
      </c>
      <c r="S164" s="237">
        <v>0</v>
      </c>
      <c r="T164" s="238">
        <f>S164*H164</f>
        <v>0</v>
      </c>
      <c r="U164" s="39"/>
      <c r="V164" s="39"/>
      <c r="W164" s="39"/>
      <c r="X164" s="39"/>
      <c r="Y164" s="39"/>
      <c r="Z164" s="39"/>
      <c r="AA164" s="39"/>
      <c r="AB164" s="39"/>
      <c r="AC164" s="39"/>
      <c r="AD164" s="39"/>
      <c r="AE164" s="39"/>
      <c r="AR164" s="239" t="s">
        <v>201</v>
      </c>
      <c r="AT164" s="239" t="s">
        <v>196</v>
      </c>
      <c r="AU164" s="239" t="s">
        <v>82</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201</v>
      </c>
      <c r="BM164" s="239" t="s">
        <v>627</v>
      </c>
    </row>
    <row r="165" s="2" customFormat="1" ht="16.5" customHeight="1">
      <c r="A165" s="39"/>
      <c r="B165" s="40"/>
      <c r="C165" s="228" t="s">
        <v>386</v>
      </c>
      <c r="D165" s="228" t="s">
        <v>196</v>
      </c>
      <c r="E165" s="229" t="s">
        <v>1611</v>
      </c>
      <c r="F165" s="230" t="s">
        <v>1612</v>
      </c>
      <c r="G165" s="231" t="s">
        <v>295</v>
      </c>
      <c r="H165" s="232">
        <v>1</v>
      </c>
      <c r="I165" s="233"/>
      <c r="J165" s="234">
        <f>ROUND(I165*H165,2)</f>
        <v>0</v>
      </c>
      <c r="K165" s="230" t="s">
        <v>1</v>
      </c>
      <c r="L165" s="45"/>
      <c r="M165" s="235" t="s">
        <v>1</v>
      </c>
      <c r="N165" s="236" t="s">
        <v>40</v>
      </c>
      <c r="O165" s="92"/>
      <c r="P165" s="237">
        <f>O165*H165</f>
        <v>0</v>
      </c>
      <c r="Q165" s="237">
        <v>0</v>
      </c>
      <c r="R165" s="237">
        <f>Q165*H165</f>
        <v>0</v>
      </c>
      <c r="S165" s="237">
        <v>0</v>
      </c>
      <c r="T165" s="238">
        <f>S165*H165</f>
        <v>0</v>
      </c>
      <c r="U165" s="39"/>
      <c r="V165" s="39"/>
      <c r="W165" s="39"/>
      <c r="X165" s="39"/>
      <c r="Y165" s="39"/>
      <c r="Z165" s="39"/>
      <c r="AA165" s="39"/>
      <c r="AB165" s="39"/>
      <c r="AC165" s="39"/>
      <c r="AD165" s="39"/>
      <c r="AE165" s="39"/>
      <c r="AR165" s="239" t="s">
        <v>201</v>
      </c>
      <c r="AT165" s="239" t="s">
        <v>196</v>
      </c>
      <c r="AU165" s="239" t="s">
        <v>82</v>
      </c>
      <c r="AY165" s="18" t="s">
        <v>194</v>
      </c>
      <c r="BE165" s="240">
        <f>IF(N165="základní",J165,0)</f>
        <v>0</v>
      </c>
      <c r="BF165" s="240">
        <f>IF(N165="snížená",J165,0)</f>
        <v>0</v>
      </c>
      <c r="BG165" s="240">
        <f>IF(N165="zákl. přenesená",J165,0)</f>
        <v>0</v>
      </c>
      <c r="BH165" s="240">
        <f>IF(N165="sníž. přenesená",J165,0)</f>
        <v>0</v>
      </c>
      <c r="BI165" s="240">
        <f>IF(N165="nulová",J165,0)</f>
        <v>0</v>
      </c>
      <c r="BJ165" s="18" t="s">
        <v>82</v>
      </c>
      <c r="BK165" s="240">
        <f>ROUND(I165*H165,2)</f>
        <v>0</v>
      </c>
      <c r="BL165" s="18" t="s">
        <v>201</v>
      </c>
      <c r="BM165" s="239" t="s">
        <v>638</v>
      </c>
    </row>
    <row r="166" s="2" customFormat="1" ht="16.5" customHeight="1">
      <c r="A166" s="39"/>
      <c r="B166" s="40"/>
      <c r="C166" s="228" t="s">
        <v>396</v>
      </c>
      <c r="D166" s="228" t="s">
        <v>196</v>
      </c>
      <c r="E166" s="229" t="s">
        <v>1613</v>
      </c>
      <c r="F166" s="230" t="s">
        <v>1614</v>
      </c>
      <c r="G166" s="231" t="s">
        <v>295</v>
      </c>
      <c r="H166" s="232">
        <v>5</v>
      </c>
      <c r="I166" s="233"/>
      <c r="J166" s="234">
        <f>ROUND(I166*H166,2)</f>
        <v>0</v>
      </c>
      <c r="K166" s="230" t="s">
        <v>1</v>
      </c>
      <c r="L166" s="45"/>
      <c r="M166" s="235" t="s">
        <v>1</v>
      </c>
      <c r="N166" s="236" t="s">
        <v>40</v>
      </c>
      <c r="O166" s="92"/>
      <c r="P166" s="237">
        <f>O166*H166</f>
        <v>0</v>
      </c>
      <c r="Q166" s="237">
        <v>0</v>
      </c>
      <c r="R166" s="237">
        <f>Q166*H166</f>
        <v>0</v>
      </c>
      <c r="S166" s="237">
        <v>0</v>
      </c>
      <c r="T166" s="238">
        <f>S166*H166</f>
        <v>0</v>
      </c>
      <c r="U166" s="39"/>
      <c r="V166" s="39"/>
      <c r="W166" s="39"/>
      <c r="X166" s="39"/>
      <c r="Y166" s="39"/>
      <c r="Z166" s="39"/>
      <c r="AA166" s="39"/>
      <c r="AB166" s="39"/>
      <c r="AC166" s="39"/>
      <c r="AD166" s="39"/>
      <c r="AE166" s="39"/>
      <c r="AR166" s="239" t="s">
        <v>201</v>
      </c>
      <c r="AT166" s="239" t="s">
        <v>196</v>
      </c>
      <c r="AU166" s="239" t="s">
        <v>82</v>
      </c>
      <c r="AY166" s="18" t="s">
        <v>194</v>
      </c>
      <c r="BE166" s="240">
        <f>IF(N166="základní",J166,0)</f>
        <v>0</v>
      </c>
      <c r="BF166" s="240">
        <f>IF(N166="snížená",J166,0)</f>
        <v>0</v>
      </c>
      <c r="BG166" s="240">
        <f>IF(N166="zákl. přenesená",J166,0)</f>
        <v>0</v>
      </c>
      <c r="BH166" s="240">
        <f>IF(N166="sníž. přenesená",J166,0)</f>
        <v>0</v>
      </c>
      <c r="BI166" s="240">
        <f>IF(N166="nulová",J166,0)</f>
        <v>0</v>
      </c>
      <c r="BJ166" s="18" t="s">
        <v>82</v>
      </c>
      <c r="BK166" s="240">
        <f>ROUND(I166*H166,2)</f>
        <v>0</v>
      </c>
      <c r="BL166" s="18" t="s">
        <v>201</v>
      </c>
      <c r="BM166" s="239" t="s">
        <v>653</v>
      </c>
    </row>
    <row r="167" s="2" customFormat="1" ht="16.5" customHeight="1">
      <c r="A167" s="39"/>
      <c r="B167" s="40"/>
      <c r="C167" s="228" t="s">
        <v>438</v>
      </c>
      <c r="D167" s="228" t="s">
        <v>196</v>
      </c>
      <c r="E167" s="229" t="s">
        <v>1615</v>
      </c>
      <c r="F167" s="230" t="s">
        <v>1616</v>
      </c>
      <c r="G167" s="231" t="s">
        <v>295</v>
      </c>
      <c r="H167" s="232">
        <v>2</v>
      </c>
      <c r="I167" s="233"/>
      <c r="J167" s="234">
        <f>ROUND(I167*H167,2)</f>
        <v>0</v>
      </c>
      <c r="K167" s="230" t="s">
        <v>1</v>
      </c>
      <c r="L167" s="45"/>
      <c r="M167" s="235" t="s">
        <v>1</v>
      </c>
      <c r="N167" s="236" t="s">
        <v>40</v>
      </c>
      <c r="O167" s="92"/>
      <c r="P167" s="237">
        <f>O167*H167</f>
        <v>0</v>
      </c>
      <c r="Q167" s="237">
        <v>0</v>
      </c>
      <c r="R167" s="237">
        <f>Q167*H167</f>
        <v>0</v>
      </c>
      <c r="S167" s="237">
        <v>0</v>
      </c>
      <c r="T167" s="238">
        <f>S167*H167</f>
        <v>0</v>
      </c>
      <c r="U167" s="39"/>
      <c r="V167" s="39"/>
      <c r="W167" s="39"/>
      <c r="X167" s="39"/>
      <c r="Y167" s="39"/>
      <c r="Z167" s="39"/>
      <c r="AA167" s="39"/>
      <c r="AB167" s="39"/>
      <c r="AC167" s="39"/>
      <c r="AD167" s="39"/>
      <c r="AE167" s="39"/>
      <c r="AR167" s="239" t="s">
        <v>201</v>
      </c>
      <c r="AT167" s="239" t="s">
        <v>196</v>
      </c>
      <c r="AU167" s="239" t="s">
        <v>82</v>
      </c>
      <c r="AY167" s="18" t="s">
        <v>194</v>
      </c>
      <c r="BE167" s="240">
        <f>IF(N167="základní",J167,0)</f>
        <v>0</v>
      </c>
      <c r="BF167" s="240">
        <f>IF(N167="snížená",J167,0)</f>
        <v>0</v>
      </c>
      <c r="BG167" s="240">
        <f>IF(N167="zákl. přenesená",J167,0)</f>
        <v>0</v>
      </c>
      <c r="BH167" s="240">
        <f>IF(N167="sníž. přenesená",J167,0)</f>
        <v>0</v>
      </c>
      <c r="BI167" s="240">
        <f>IF(N167="nulová",J167,0)</f>
        <v>0</v>
      </c>
      <c r="BJ167" s="18" t="s">
        <v>82</v>
      </c>
      <c r="BK167" s="240">
        <f>ROUND(I167*H167,2)</f>
        <v>0</v>
      </c>
      <c r="BL167" s="18" t="s">
        <v>201</v>
      </c>
      <c r="BM167" s="239" t="s">
        <v>679</v>
      </c>
    </row>
    <row r="168" s="2" customFormat="1" ht="16.5" customHeight="1">
      <c r="A168" s="39"/>
      <c r="B168" s="40"/>
      <c r="C168" s="228" t="s">
        <v>444</v>
      </c>
      <c r="D168" s="228" t="s">
        <v>196</v>
      </c>
      <c r="E168" s="229" t="s">
        <v>1617</v>
      </c>
      <c r="F168" s="230" t="s">
        <v>1618</v>
      </c>
      <c r="G168" s="231" t="s">
        <v>295</v>
      </c>
      <c r="H168" s="232">
        <v>1</v>
      </c>
      <c r="I168" s="233"/>
      <c r="J168" s="234">
        <f>ROUND(I168*H168,2)</f>
        <v>0</v>
      </c>
      <c r="K168" s="230" t="s">
        <v>1</v>
      </c>
      <c r="L168" s="45"/>
      <c r="M168" s="235" t="s">
        <v>1</v>
      </c>
      <c r="N168" s="236" t="s">
        <v>40</v>
      </c>
      <c r="O168" s="92"/>
      <c r="P168" s="237">
        <f>O168*H168</f>
        <v>0</v>
      </c>
      <c r="Q168" s="237">
        <v>0</v>
      </c>
      <c r="R168" s="237">
        <f>Q168*H168</f>
        <v>0</v>
      </c>
      <c r="S168" s="237">
        <v>0</v>
      </c>
      <c r="T168" s="238">
        <f>S168*H168</f>
        <v>0</v>
      </c>
      <c r="U168" s="39"/>
      <c r="V168" s="39"/>
      <c r="W168" s="39"/>
      <c r="X168" s="39"/>
      <c r="Y168" s="39"/>
      <c r="Z168" s="39"/>
      <c r="AA168" s="39"/>
      <c r="AB168" s="39"/>
      <c r="AC168" s="39"/>
      <c r="AD168" s="39"/>
      <c r="AE168" s="39"/>
      <c r="AR168" s="239" t="s">
        <v>201</v>
      </c>
      <c r="AT168" s="239" t="s">
        <v>196</v>
      </c>
      <c r="AU168" s="239" t="s">
        <v>82</v>
      </c>
      <c r="AY168" s="18" t="s">
        <v>194</v>
      </c>
      <c r="BE168" s="240">
        <f>IF(N168="základní",J168,0)</f>
        <v>0</v>
      </c>
      <c r="BF168" s="240">
        <f>IF(N168="snížená",J168,0)</f>
        <v>0</v>
      </c>
      <c r="BG168" s="240">
        <f>IF(N168="zákl. přenesená",J168,0)</f>
        <v>0</v>
      </c>
      <c r="BH168" s="240">
        <f>IF(N168="sníž. přenesená",J168,0)</f>
        <v>0</v>
      </c>
      <c r="BI168" s="240">
        <f>IF(N168="nulová",J168,0)</f>
        <v>0</v>
      </c>
      <c r="BJ168" s="18" t="s">
        <v>82</v>
      </c>
      <c r="BK168" s="240">
        <f>ROUND(I168*H168,2)</f>
        <v>0</v>
      </c>
      <c r="BL168" s="18" t="s">
        <v>201</v>
      </c>
      <c r="BM168" s="239" t="s">
        <v>1619</v>
      </c>
    </row>
    <row r="169" s="2" customFormat="1" ht="16.5" customHeight="1">
      <c r="A169" s="39"/>
      <c r="B169" s="40"/>
      <c r="C169" s="228" t="s">
        <v>449</v>
      </c>
      <c r="D169" s="228" t="s">
        <v>196</v>
      </c>
      <c r="E169" s="229" t="s">
        <v>1620</v>
      </c>
      <c r="F169" s="230" t="s">
        <v>1621</v>
      </c>
      <c r="G169" s="231" t="s">
        <v>295</v>
      </c>
      <c r="H169" s="232">
        <v>6</v>
      </c>
      <c r="I169" s="233"/>
      <c r="J169" s="234">
        <f>ROUND(I169*H169,2)</f>
        <v>0</v>
      </c>
      <c r="K169" s="230" t="s">
        <v>1</v>
      </c>
      <c r="L169" s="45"/>
      <c r="M169" s="235" t="s">
        <v>1</v>
      </c>
      <c r="N169" s="236" t="s">
        <v>40</v>
      </c>
      <c r="O169" s="92"/>
      <c r="P169" s="237">
        <f>O169*H169</f>
        <v>0</v>
      </c>
      <c r="Q169" s="237">
        <v>0</v>
      </c>
      <c r="R169" s="237">
        <f>Q169*H169</f>
        <v>0</v>
      </c>
      <c r="S169" s="237">
        <v>0</v>
      </c>
      <c r="T169" s="238">
        <f>S169*H169</f>
        <v>0</v>
      </c>
      <c r="U169" s="39"/>
      <c r="V169" s="39"/>
      <c r="W169" s="39"/>
      <c r="X169" s="39"/>
      <c r="Y169" s="39"/>
      <c r="Z169" s="39"/>
      <c r="AA169" s="39"/>
      <c r="AB169" s="39"/>
      <c r="AC169" s="39"/>
      <c r="AD169" s="39"/>
      <c r="AE169" s="39"/>
      <c r="AR169" s="239" t="s">
        <v>201</v>
      </c>
      <c r="AT169" s="239" t="s">
        <v>196</v>
      </c>
      <c r="AU169" s="239" t="s">
        <v>82</v>
      </c>
      <c r="AY169" s="18" t="s">
        <v>194</v>
      </c>
      <c r="BE169" s="240">
        <f>IF(N169="základní",J169,0)</f>
        <v>0</v>
      </c>
      <c r="BF169" s="240">
        <f>IF(N169="snížená",J169,0)</f>
        <v>0</v>
      </c>
      <c r="BG169" s="240">
        <f>IF(N169="zákl. přenesená",J169,0)</f>
        <v>0</v>
      </c>
      <c r="BH169" s="240">
        <f>IF(N169="sníž. přenesená",J169,0)</f>
        <v>0</v>
      </c>
      <c r="BI169" s="240">
        <f>IF(N169="nulová",J169,0)</f>
        <v>0</v>
      </c>
      <c r="BJ169" s="18" t="s">
        <v>82</v>
      </c>
      <c r="BK169" s="240">
        <f>ROUND(I169*H169,2)</f>
        <v>0</v>
      </c>
      <c r="BL169" s="18" t="s">
        <v>201</v>
      </c>
      <c r="BM169" s="239" t="s">
        <v>688</v>
      </c>
    </row>
    <row r="170" s="2" customFormat="1" ht="16.5" customHeight="1">
      <c r="A170" s="39"/>
      <c r="B170" s="40"/>
      <c r="C170" s="228" t="s">
        <v>456</v>
      </c>
      <c r="D170" s="228" t="s">
        <v>196</v>
      </c>
      <c r="E170" s="229" t="s">
        <v>1622</v>
      </c>
      <c r="F170" s="230" t="s">
        <v>1623</v>
      </c>
      <c r="G170" s="231" t="s">
        <v>295</v>
      </c>
      <c r="H170" s="232">
        <v>1</v>
      </c>
      <c r="I170" s="233"/>
      <c r="J170" s="234">
        <f>ROUND(I170*H170,2)</f>
        <v>0</v>
      </c>
      <c r="K170" s="230" t="s">
        <v>1</v>
      </c>
      <c r="L170" s="45"/>
      <c r="M170" s="235" t="s">
        <v>1</v>
      </c>
      <c r="N170" s="236" t="s">
        <v>40</v>
      </c>
      <c r="O170" s="92"/>
      <c r="P170" s="237">
        <f>O170*H170</f>
        <v>0</v>
      </c>
      <c r="Q170" s="237">
        <v>0</v>
      </c>
      <c r="R170" s="237">
        <f>Q170*H170</f>
        <v>0</v>
      </c>
      <c r="S170" s="237">
        <v>0</v>
      </c>
      <c r="T170" s="238">
        <f>S170*H170</f>
        <v>0</v>
      </c>
      <c r="U170" s="39"/>
      <c r="V170" s="39"/>
      <c r="W170" s="39"/>
      <c r="X170" s="39"/>
      <c r="Y170" s="39"/>
      <c r="Z170" s="39"/>
      <c r="AA170" s="39"/>
      <c r="AB170" s="39"/>
      <c r="AC170" s="39"/>
      <c r="AD170" s="39"/>
      <c r="AE170" s="39"/>
      <c r="AR170" s="239" t="s">
        <v>201</v>
      </c>
      <c r="AT170" s="239" t="s">
        <v>196</v>
      </c>
      <c r="AU170" s="239" t="s">
        <v>82</v>
      </c>
      <c r="AY170" s="18" t="s">
        <v>194</v>
      </c>
      <c r="BE170" s="240">
        <f>IF(N170="základní",J170,0)</f>
        <v>0</v>
      </c>
      <c r="BF170" s="240">
        <f>IF(N170="snížená",J170,0)</f>
        <v>0</v>
      </c>
      <c r="BG170" s="240">
        <f>IF(N170="zákl. přenesená",J170,0)</f>
        <v>0</v>
      </c>
      <c r="BH170" s="240">
        <f>IF(N170="sníž. přenesená",J170,0)</f>
        <v>0</v>
      </c>
      <c r="BI170" s="240">
        <f>IF(N170="nulová",J170,0)</f>
        <v>0</v>
      </c>
      <c r="BJ170" s="18" t="s">
        <v>82</v>
      </c>
      <c r="BK170" s="240">
        <f>ROUND(I170*H170,2)</f>
        <v>0</v>
      </c>
      <c r="BL170" s="18" t="s">
        <v>201</v>
      </c>
      <c r="BM170" s="239" t="s">
        <v>702</v>
      </c>
    </row>
    <row r="171" s="2" customFormat="1" ht="16.5" customHeight="1">
      <c r="A171" s="39"/>
      <c r="B171" s="40"/>
      <c r="C171" s="228" t="s">
        <v>462</v>
      </c>
      <c r="D171" s="228" t="s">
        <v>196</v>
      </c>
      <c r="E171" s="229" t="s">
        <v>1624</v>
      </c>
      <c r="F171" s="230" t="s">
        <v>1625</v>
      </c>
      <c r="G171" s="231" t="s">
        <v>295</v>
      </c>
      <c r="H171" s="232">
        <v>2</v>
      </c>
      <c r="I171" s="233"/>
      <c r="J171" s="234">
        <f>ROUND(I171*H171,2)</f>
        <v>0</v>
      </c>
      <c r="K171" s="230" t="s">
        <v>1</v>
      </c>
      <c r="L171" s="45"/>
      <c r="M171" s="235" t="s">
        <v>1</v>
      </c>
      <c r="N171" s="236" t="s">
        <v>40</v>
      </c>
      <c r="O171" s="92"/>
      <c r="P171" s="237">
        <f>O171*H171</f>
        <v>0</v>
      </c>
      <c r="Q171" s="237">
        <v>0</v>
      </c>
      <c r="R171" s="237">
        <f>Q171*H171</f>
        <v>0</v>
      </c>
      <c r="S171" s="237">
        <v>0</v>
      </c>
      <c r="T171" s="238">
        <f>S171*H171</f>
        <v>0</v>
      </c>
      <c r="U171" s="39"/>
      <c r="V171" s="39"/>
      <c r="W171" s="39"/>
      <c r="X171" s="39"/>
      <c r="Y171" s="39"/>
      <c r="Z171" s="39"/>
      <c r="AA171" s="39"/>
      <c r="AB171" s="39"/>
      <c r="AC171" s="39"/>
      <c r="AD171" s="39"/>
      <c r="AE171" s="39"/>
      <c r="AR171" s="239" t="s">
        <v>201</v>
      </c>
      <c r="AT171" s="239" t="s">
        <v>196</v>
      </c>
      <c r="AU171" s="239" t="s">
        <v>82</v>
      </c>
      <c r="AY171" s="18" t="s">
        <v>194</v>
      </c>
      <c r="BE171" s="240">
        <f>IF(N171="základní",J171,0)</f>
        <v>0</v>
      </c>
      <c r="BF171" s="240">
        <f>IF(N171="snížená",J171,0)</f>
        <v>0</v>
      </c>
      <c r="BG171" s="240">
        <f>IF(N171="zákl. přenesená",J171,0)</f>
        <v>0</v>
      </c>
      <c r="BH171" s="240">
        <f>IF(N171="sníž. přenesená",J171,0)</f>
        <v>0</v>
      </c>
      <c r="BI171" s="240">
        <f>IF(N171="nulová",J171,0)</f>
        <v>0</v>
      </c>
      <c r="BJ171" s="18" t="s">
        <v>82</v>
      </c>
      <c r="BK171" s="240">
        <f>ROUND(I171*H171,2)</f>
        <v>0</v>
      </c>
      <c r="BL171" s="18" t="s">
        <v>201</v>
      </c>
      <c r="BM171" s="239" t="s">
        <v>713</v>
      </c>
    </row>
    <row r="172" s="2" customFormat="1" ht="16.5" customHeight="1">
      <c r="A172" s="39"/>
      <c r="B172" s="40"/>
      <c r="C172" s="228" t="s">
        <v>467</v>
      </c>
      <c r="D172" s="228" t="s">
        <v>196</v>
      </c>
      <c r="E172" s="229" t="s">
        <v>1626</v>
      </c>
      <c r="F172" s="230" t="s">
        <v>1627</v>
      </c>
      <c r="G172" s="231" t="s">
        <v>295</v>
      </c>
      <c r="H172" s="232">
        <v>1</v>
      </c>
      <c r="I172" s="233"/>
      <c r="J172" s="234">
        <f>ROUND(I172*H172,2)</f>
        <v>0</v>
      </c>
      <c r="K172" s="230" t="s">
        <v>1</v>
      </c>
      <c r="L172" s="45"/>
      <c r="M172" s="235" t="s">
        <v>1</v>
      </c>
      <c r="N172" s="236" t="s">
        <v>40</v>
      </c>
      <c r="O172" s="92"/>
      <c r="P172" s="237">
        <f>O172*H172</f>
        <v>0</v>
      </c>
      <c r="Q172" s="237">
        <v>0</v>
      </c>
      <c r="R172" s="237">
        <f>Q172*H172</f>
        <v>0</v>
      </c>
      <c r="S172" s="237">
        <v>0</v>
      </c>
      <c r="T172" s="238">
        <f>S172*H172</f>
        <v>0</v>
      </c>
      <c r="U172" s="39"/>
      <c r="V172" s="39"/>
      <c r="W172" s="39"/>
      <c r="X172" s="39"/>
      <c r="Y172" s="39"/>
      <c r="Z172" s="39"/>
      <c r="AA172" s="39"/>
      <c r="AB172" s="39"/>
      <c r="AC172" s="39"/>
      <c r="AD172" s="39"/>
      <c r="AE172" s="39"/>
      <c r="AR172" s="239" t="s">
        <v>201</v>
      </c>
      <c r="AT172" s="239" t="s">
        <v>196</v>
      </c>
      <c r="AU172" s="239" t="s">
        <v>82</v>
      </c>
      <c r="AY172" s="18" t="s">
        <v>194</v>
      </c>
      <c r="BE172" s="240">
        <f>IF(N172="základní",J172,0)</f>
        <v>0</v>
      </c>
      <c r="BF172" s="240">
        <f>IF(N172="snížená",J172,0)</f>
        <v>0</v>
      </c>
      <c r="BG172" s="240">
        <f>IF(N172="zákl. přenesená",J172,0)</f>
        <v>0</v>
      </c>
      <c r="BH172" s="240">
        <f>IF(N172="sníž. přenesená",J172,0)</f>
        <v>0</v>
      </c>
      <c r="BI172" s="240">
        <f>IF(N172="nulová",J172,0)</f>
        <v>0</v>
      </c>
      <c r="BJ172" s="18" t="s">
        <v>82</v>
      </c>
      <c r="BK172" s="240">
        <f>ROUND(I172*H172,2)</f>
        <v>0</v>
      </c>
      <c r="BL172" s="18" t="s">
        <v>201</v>
      </c>
      <c r="BM172" s="239" t="s">
        <v>723</v>
      </c>
    </row>
    <row r="173" s="2" customFormat="1" ht="16.5" customHeight="1">
      <c r="A173" s="39"/>
      <c r="B173" s="40"/>
      <c r="C173" s="228" t="s">
        <v>475</v>
      </c>
      <c r="D173" s="228" t="s">
        <v>196</v>
      </c>
      <c r="E173" s="229" t="s">
        <v>1628</v>
      </c>
      <c r="F173" s="230" t="s">
        <v>1629</v>
      </c>
      <c r="G173" s="231" t="s">
        <v>295</v>
      </c>
      <c r="H173" s="232">
        <v>1</v>
      </c>
      <c r="I173" s="233"/>
      <c r="J173" s="234">
        <f>ROUND(I173*H173,2)</f>
        <v>0</v>
      </c>
      <c r="K173" s="230" t="s">
        <v>1</v>
      </c>
      <c r="L173" s="45"/>
      <c r="M173" s="235" t="s">
        <v>1</v>
      </c>
      <c r="N173" s="236" t="s">
        <v>40</v>
      </c>
      <c r="O173" s="92"/>
      <c r="P173" s="237">
        <f>O173*H173</f>
        <v>0</v>
      </c>
      <c r="Q173" s="237">
        <v>0</v>
      </c>
      <c r="R173" s="237">
        <f>Q173*H173</f>
        <v>0</v>
      </c>
      <c r="S173" s="237">
        <v>0</v>
      </c>
      <c r="T173" s="238">
        <f>S173*H173</f>
        <v>0</v>
      </c>
      <c r="U173" s="39"/>
      <c r="V173" s="39"/>
      <c r="W173" s="39"/>
      <c r="X173" s="39"/>
      <c r="Y173" s="39"/>
      <c r="Z173" s="39"/>
      <c r="AA173" s="39"/>
      <c r="AB173" s="39"/>
      <c r="AC173" s="39"/>
      <c r="AD173" s="39"/>
      <c r="AE173" s="39"/>
      <c r="AR173" s="239" t="s">
        <v>201</v>
      </c>
      <c r="AT173" s="239" t="s">
        <v>196</v>
      </c>
      <c r="AU173" s="239" t="s">
        <v>82</v>
      </c>
      <c r="AY173" s="18" t="s">
        <v>194</v>
      </c>
      <c r="BE173" s="240">
        <f>IF(N173="základní",J173,0)</f>
        <v>0</v>
      </c>
      <c r="BF173" s="240">
        <f>IF(N173="snížená",J173,0)</f>
        <v>0</v>
      </c>
      <c r="BG173" s="240">
        <f>IF(N173="zákl. přenesená",J173,0)</f>
        <v>0</v>
      </c>
      <c r="BH173" s="240">
        <f>IF(N173="sníž. přenesená",J173,0)</f>
        <v>0</v>
      </c>
      <c r="BI173" s="240">
        <f>IF(N173="nulová",J173,0)</f>
        <v>0</v>
      </c>
      <c r="BJ173" s="18" t="s">
        <v>82</v>
      </c>
      <c r="BK173" s="240">
        <f>ROUND(I173*H173,2)</f>
        <v>0</v>
      </c>
      <c r="BL173" s="18" t="s">
        <v>201</v>
      </c>
      <c r="BM173" s="239" t="s">
        <v>753</v>
      </c>
    </row>
    <row r="174" s="12" customFormat="1" ht="25.92" customHeight="1">
      <c r="A174" s="12"/>
      <c r="B174" s="212"/>
      <c r="C174" s="213"/>
      <c r="D174" s="214" t="s">
        <v>74</v>
      </c>
      <c r="E174" s="215" t="s">
        <v>1630</v>
      </c>
      <c r="F174" s="215" t="s">
        <v>1631</v>
      </c>
      <c r="G174" s="213"/>
      <c r="H174" s="213"/>
      <c r="I174" s="216"/>
      <c r="J174" s="217">
        <f>BK174</f>
        <v>0</v>
      </c>
      <c r="K174" s="213"/>
      <c r="L174" s="218"/>
      <c r="M174" s="219"/>
      <c r="N174" s="220"/>
      <c r="O174" s="220"/>
      <c r="P174" s="221">
        <f>SUM(P175:P177)</f>
        <v>0</v>
      </c>
      <c r="Q174" s="220"/>
      <c r="R174" s="221">
        <f>SUM(R175:R177)</f>
        <v>0</v>
      </c>
      <c r="S174" s="220"/>
      <c r="T174" s="222">
        <f>SUM(T175:T177)</f>
        <v>0</v>
      </c>
      <c r="U174" s="12"/>
      <c r="V174" s="12"/>
      <c r="W174" s="12"/>
      <c r="X174" s="12"/>
      <c r="Y174" s="12"/>
      <c r="Z174" s="12"/>
      <c r="AA174" s="12"/>
      <c r="AB174" s="12"/>
      <c r="AC174" s="12"/>
      <c r="AD174" s="12"/>
      <c r="AE174" s="12"/>
      <c r="AR174" s="223" t="s">
        <v>82</v>
      </c>
      <c r="AT174" s="224" t="s">
        <v>74</v>
      </c>
      <c r="AU174" s="224" t="s">
        <v>75</v>
      </c>
      <c r="AY174" s="223" t="s">
        <v>194</v>
      </c>
      <c r="BK174" s="225">
        <f>SUM(BK175:BK177)</f>
        <v>0</v>
      </c>
    </row>
    <row r="175" s="2" customFormat="1" ht="16.5" customHeight="1">
      <c r="A175" s="39"/>
      <c r="B175" s="40"/>
      <c r="C175" s="228" t="s">
        <v>483</v>
      </c>
      <c r="D175" s="228" t="s">
        <v>196</v>
      </c>
      <c r="E175" s="229" t="s">
        <v>1607</v>
      </c>
      <c r="F175" s="230" t="s">
        <v>1608</v>
      </c>
      <c r="G175" s="231" t="s">
        <v>295</v>
      </c>
      <c r="H175" s="232">
        <v>5</v>
      </c>
      <c r="I175" s="233"/>
      <c r="J175" s="234">
        <f>ROUND(I175*H175,2)</f>
        <v>0</v>
      </c>
      <c r="K175" s="230" t="s">
        <v>1</v>
      </c>
      <c r="L175" s="45"/>
      <c r="M175" s="235" t="s">
        <v>1</v>
      </c>
      <c r="N175" s="236" t="s">
        <v>40</v>
      </c>
      <c r="O175" s="92"/>
      <c r="P175" s="237">
        <f>O175*H175</f>
        <v>0</v>
      </c>
      <c r="Q175" s="237">
        <v>0</v>
      </c>
      <c r="R175" s="237">
        <f>Q175*H175</f>
        <v>0</v>
      </c>
      <c r="S175" s="237">
        <v>0</v>
      </c>
      <c r="T175" s="238">
        <f>S175*H175</f>
        <v>0</v>
      </c>
      <c r="U175" s="39"/>
      <c r="V175" s="39"/>
      <c r="W175" s="39"/>
      <c r="X175" s="39"/>
      <c r="Y175" s="39"/>
      <c r="Z175" s="39"/>
      <c r="AA175" s="39"/>
      <c r="AB175" s="39"/>
      <c r="AC175" s="39"/>
      <c r="AD175" s="39"/>
      <c r="AE175" s="39"/>
      <c r="AR175" s="239" t="s">
        <v>201</v>
      </c>
      <c r="AT175" s="239" t="s">
        <v>196</v>
      </c>
      <c r="AU175" s="239" t="s">
        <v>82</v>
      </c>
      <c r="AY175" s="18" t="s">
        <v>194</v>
      </c>
      <c r="BE175" s="240">
        <f>IF(N175="základní",J175,0)</f>
        <v>0</v>
      </c>
      <c r="BF175" s="240">
        <f>IF(N175="snížená",J175,0)</f>
        <v>0</v>
      </c>
      <c r="BG175" s="240">
        <f>IF(N175="zákl. přenesená",J175,0)</f>
        <v>0</v>
      </c>
      <c r="BH175" s="240">
        <f>IF(N175="sníž. přenesená",J175,0)</f>
        <v>0</v>
      </c>
      <c r="BI175" s="240">
        <f>IF(N175="nulová",J175,0)</f>
        <v>0</v>
      </c>
      <c r="BJ175" s="18" t="s">
        <v>82</v>
      </c>
      <c r="BK175" s="240">
        <f>ROUND(I175*H175,2)</f>
        <v>0</v>
      </c>
      <c r="BL175" s="18" t="s">
        <v>201</v>
      </c>
      <c r="BM175" s="239" t="s">
        <v>763</v>
      </c>
    </row>
    <row r="176" s="2" customFormat="1" ht="16.5" customHeight="1">
      <c r="A176" s="39"/>
      <c r="B176" s="40"/>
      <c r="C176" s="228" t="s">
        <v>493</v>
      </c>
      <c r="D176" s="228" t="s">
        <v>196</v>
      </c>
      <c r="E176" s="229" t="s">
        <v>1632</v>
      </c>
      <c r="F176" s="230" t="s">
        <v>1608</v>
      </c>
      <c r="G176" s="231" t="s">
        <v>295</v>
      </c>
      <c r="H176" s="232">
        <v>6</v>
      </c>
      <c r="I176" s="233"/>
      <c r="J176" s="234">
        <f>ROUND(I176*H176,2)</f>
        <v>0</v>
      </c>
      <c r="K176" s="230" t="s">
        <v>1</v>
      </c>
      <c r="L176" s="45"/>
      <c r="M176" s="235" t="s">
        <v>1</v>
      </c>
      <c r="N176" s="236" t="s">
        <v>40</v>
      </c>
      <c r="O176" s="92"/>
      <c r="P176" s="237">
        <f>O176*H176</f>
        <v>0</v>
      </c>
      <c r="Q176" s="237">
        <v>0</v>
      </c>
      <c r="R176" s="237">
        <f>Q176*H176</f>
        <v>0</v>
      </c>
      <c r="S176" s="237">
        <v>0</v>
      </c>
      <c r="T176" s="238">
        <f>S176*H176</f>
        <v>0</v>
      </c>
      <c r="U176" s="39"/>
      <c r="V176" s="39"/>
      <c r="W176" s="39"/>
      <c r="X176" s="39"/>
      <c r="Y176" s="39"/>
      <c r="Z176" s="39"/>
      <c r="AA176" s="39"/>
      <c r="AB176" s="39"/>
      <c r="AC176" s="39"/>
      <c r="AD176" s="39"/>
      <c r="AE176" s="39"/>
      <c r="AR176" s="239" t="s">
        <v>201</v>
      </c>
      <c r="AT176" s="239" t="s">
        <v>196</v>
      </c>
      <c r="AU176" s="239" t="s">
        <v>82</v>
      </c>
      <c r="AY176" s="18" t="s">
        <v>194</v>
      </c>
      <c r="BE176" s="240">
        <f>IF(N176="základní",J176,0)</f>
        <v>0</v>
      </c>
      <c r="BF176" s="240">
        <f>IF(N176="snížená",J176,0)</f>
        <v>0</v>
      </c>
      <c r="BG176" s="240">
        <f>IF(N176="zákl. přenesená",J176,0)</f>
        <v>0</v>
      </c>
      <c r="BH176" s="240">
        <f>IF(N176="sníž. přenesená",J176,0)</f>
        <v>0</v>
      </c>
      <c r="BI176" s="240">
        <f>IF(N176="nulová",J176,0)</f>
        <v>0</v>
      </c>
      <c r="BJ176" s="18" t="s">
        <v>82</v>
      </c>
      <c r="BK176" s="240">
        <f>ROUND(I176*H176,2)</f>
        <v>0</v>
      </c>
      <c r="BL176" s="18" t="s">
        <v>201</v>
      </c>
      <c r="BM176" s="239" t="s">
        <v>776</v>
      </c>
    </row>
    <row r="177" s="2" customFormat="1" ht="16.5" customHeight="1">
      <c r="A177" s="39"/>
      <c r="B177" s="40"/>
      <c r="C177" s="228" t="s">
        <v>497</v>
      </c>
      <c r="D177" s="228" t="s">
        <v>196</v>
      </c>
      <c r="E177" s="229" t="s">
        <v>1633</v>
      </c>
      <c r="F177" s="230" t="s">
        <v>1608</v>
      </c>
      <c r="G177" s="231" t="s">
        <v>295</v>
      </c>
      <c r="H177" s="232">
        <v>8</v>
      </c>
      <c r="I177" s="233"/>
      <c r="J177" s="234">
        <f>ROUND(I177*H177,2)</f>
        <v>0</v>
      </c>
      <c r="K177" s="230" t="s">
        <v>1</v>
      </c>
      <c r="L177" s="45"/>
      <c r="M177" s="235" t="s">
        <v>1</v>
      </c>
      <c r="N177" s="236" t="s">
        <v>40</v>
      </c>
      <c r="O177" s="92"/>
      <c r="P177" s="237">
        <f>O177*H177</f>
        <v>0</v>
      </c>
      <c r="Q177" s="237">
        <v>0</v>
      </c>
      <c r="R177" s="237">
        <f>Q177*H177</f>
        <v>0</v>
      </c>
      <c r="S177" s="237">
        <v>0</v>
      </c>
      <c r="T177" s="238">
        <f>S177*H177</f>
        <v>0</v>
      </c>
      <c r="U177" s="39"/>
      <c r="V177" s="39"/>
      <c r="W177" s="39"/>
      <c r="X177" s="39"/>
      <c r="Y177" s="39"/>
      <c r="Z177" s="39"/>
      <c r="AA177" s="39"/>
      <c r="AB177" s="39"/>
      <c r="AC177" s="39"/>
      <c r="AD177" s="39"/>
      <c r="AE177" s="39"/>
      <c r="AR177" s="239" t="s">
        <v>201</v>
      </c>
      <c r="AT177" s="239" t="s">
        <v>196</v>
      </c>
      <c r="AU177" s="239" t="s">
        <v>82</v>
      </c>
      <c r="AY177" s="18" t="s">
        <v>194</v>
      </c>
      <c r="BE177" s="240">
        <f>IF(N177="základní",J177,0)</f>
        <v>0</v>
      </c>
      <c r="BF177" s="240">
        <f>IF(N177="snížená",J177,0)</f>
        <v>0</v>
      </c>
      <c r="BG177" s="240">
        <f>IF(N177="zákl. přenesená",J177,0)</f>
        <v>0</v>
      </c>
      <c r="BH177" s="240">
        <f>IF(N177="sníž. přenesená",J177,0)</f>
        <v>0</v>
      </c>
      <c r="BI177" s="240">
        <f>IF(N177="nulová",J177,0)</f>
        <v>0</v>
      </c>
      <c r="BJ177" s="18" t="s">
        <v>82</v>
      </c>
      <c r="BK177" s="240">
        <f>ROUND(I177*H177,2)</f>
        <v>0</v>
      </c>
      <c r="BL177" s="18" t="s">
        <v>201</v>
      </c>
      <c r="BM177" s="239" t="s">
        <v>787</v>
      </c>
    </row>
    <row r="178" s="12" customFormat="1" ht="25.92" customHeight="1">
      <c r="A178" s="12"/>
      <c r="B178" s="212"/>
      <c r="C178" s="213"/>
      <c r="D178" s="214" t="s">
        <v>74</v>
      </c>
      <c r="E178" s="215" t="s">
        <v>1634</v>
      </c>
      <c r="F178" s="215" t="s">
        <v>1635</v>
      </c>
      <c r="G178" s="213"/>
      <c r="H178" s="213"/>
      <c r="I178" s="216"/>
      <c r="J178" s="217">
        <f>BK178</f>
        <v>0</v>
      </c>
      <c r="K178" s="213"/>
      <c r="L178" s="218"/>
      <c r="M178" s="219"/>
      <c r="N178" s="220"/>
      <c r="O178" s="220"/>
      <c r="P178" s="221">
        <f>SUM(P179:P181)</f>
        <v>0</v>
      </c>
      <c r="Q178" s="220"/>
      <c r="R178" s="221">
        <f>SUM(R179:R181)</f>
        <v>0</v>
      </c>
      <c r="S178" s="220"/>
      <c r="T178" s="222">
        <f>SUM(T179:T181)</f>
        <v>0</v>
      </c>
      <c r="U178" s="12"/>
      <c r="V178" s="12"/>
      <c r="W178" s="12"/>
      <c r="X178" s="12"/>
      <c r="Y178" s="12"/>
      <c r="Z178" s="12"/>
      <c r="AA178" s="12"/>
      <c r="AB178" s="12"/>
      <c r="AC178" s="12"/>
      <c r="AD178" s="12"/>
      <c r="AE178" s="12"/>
      <c r="AR178" s="223" t="s">
        <v>82</v>
      </c>
      <c r="AT178" s="224" t="s">
        <v>74</v>
      </c>
      <c r="AU178" s="224" t="s">
        <v>75</v>
      </c>
      <c r="AY178" s="223" t="s">
        <v>194</v>
      </c>
      <c r="BK178" s="225">
        <f>SUM(BK179:BK181)</f>
        <v>0</v>
      </c>
    </row>
    <row r="179" s="2" customFormat="1" ht="16.5" customHeight="1">
      <c r="A179" s="39"/>
      <c r="B179" s="40"/>
      <c r="C179" s="228" t="s">
        <v>503</v>
      </c>
      <c r="D179" s="228" t="s">
        <v>196</v>
      </c>
      <c r="E179" s="229" t="s">
        <v>1636</v>
      </c>
      <c r="F179" s="230" t="s">
        <v>1637</v>
      </c>
      <c r="G179" s="231" t="s">
        <v>295</v>
      </c>
      <c r="H179" s="232">
        <v>89</v>
      </c>
      <c r="I179" s="233"/>
      <c r="J179" s="234">
        <f>ROUND(I179*H179,2)</f>
        <v>0</v>
      </c>
      <c r="K179" s="230" t="s">
        <v>1</v>
      </c>
      <c r="L179" s="45"/>
      <c r="M179" s="235" t="s">
        <v>1</v>
      </c>
      <c r="N179" s="236" t="s">
        <v>40</v>
      </c>
      <c r="O179" s="92"/>
      <c r="P179" s="237">
        <f>O179*H179</f>
        <v>0</v>
      </c>
      <c r="Q179" s="237">
        <v>0</v>
      </c>
      <c r="R179" s="237">
        <f>Q179*H179</f>
        <v>0</v>
      </c>
      <c r="S179" s="237">
        <v>0</v>
      </c>
      <c r="T179" s="238">
        <f>S179*H179</f>
        <v>0</v>
      </c>
      <c r="U179" s="39"/>
      <c r="V179" s="39"/>
      <c r="W179" s="39"/>
      <c r="X179" s="39"/>
      <c r="Y179" s="39"/>
      <c r="Z179" s="39"/>
      <c r="AA179" s="39"/>
      <c r="AB179" s="39"/>
      <c r="AC179" s="39"/>
      <c r="AD179" s="39"/>
      <c r="AE179" s="39"/>
      <c r="AR179" s="239" t="s">
        <v>201</v>
      </c>
      <c r="AT179" s="239" t="s">
        <v>196</v>
      </c>
      <c r="AU179" s="239" t="s">
        <v>82</v>
      </c>
      <c r="AY179" s="18" t="s">
        <v>194</v>
      </c>
      <c r="BE179" s="240">
        <f>IF(N179="základní",J179,0)</f>
        <v>0</v>
      </c>
      <c r="BF179" s="240">
        <f>IF(N179="snížená",J179,0)</f>
        <v>0</v>
      </c>
      <c r="BG179" s="240">
        <f>IF(N179="zákl. přenesená",J179,0)</f>
        <v>0</v>
      </c>
      <c r="BH179" s="240">
        <f>IF(N179="sníž. přenesená",J179,0)</f>
        <v>0</v>
      </c>
      <c r="BI179" s="240">
        <f>IF(N179="nulová",J179,0)</f>
        <v>0</v>
      </c>
      <c r="BJ179" s="18" t="s">
        <v>82</v>
      </c>
      <c r="BK179" s="240">
        <f>ROUND(I179*H179,2)</f>
        <v>0</v>
      </c>
      <c r="BL179" s="18" t="s">
        <v>201</v>
      </c>
      <c r="BM179" s="239" t="s">
        <v>800</v>
      </c>
    </row>
    <row r="180" s="2" customFormat="1" ht="16.5" customHeight="1">
      <c r="A180" s="39"/>
      <c r="B180" s="40"/>
      <c r="C180" s="228" t="s">
        <v>508</v>
      </c>
      <c r="D180" s="228" t="s">
        <v>196</v>
      </c>
      <c r="E180" s="229" t="s">
        <v>1638</v>
      </c>
      <c r="F180" s="230" t="s">
        <v>1639</v>
      </c>
      <c r="G180" s="231" t="s">
        <v>295</v>
      </c>
      <c r="H180" s="232">
        <v>3500</v>
      </c>
      <c r="I180" s="233"/>
      <c r="J180" s="234">
        <f>ROUND(I180*H180,2)</f>
        <v>0</v>
      </c>
      <c r="K180" s="230" t="s">
        <v>1</v>
      </c>
      <c r="L180" s="45"/>
      <c r="M180" s="235" t="s">
        <v>1</v>
      </c>
      <c r="N180" s="236" t="s">
        <v>40</v>
      </c>
      <c r="O180" s="92"/>
      <c r="P180" s="237">
        <f>O180*H180</f>
        <v>0</v>
      </c>
      <c r="Q180" s="237">
        <v>0</v>
      </c>
      <c r="R180" s="237">
        <f>Q180*H180</f>
        <v>0</v>
      </c>
      <c r="S180" s="237">
        <v>0</v>
      </c>
      <c r="T180" s="238">
        <f>S180*H180</f>
        <v>0</v>
      </c>
      <c r="U180" s="39"/>
      <c r="V180" s="39"/>
      <c r="W180" s="39"/>
      <c r="X180" s="39"/>
      <c r="Y180" s="39"/>
      <c r="Z180" s="39"/>
      <c r="AA180" s="39"/>
      <c r="AB180" s="39"/>
      <c r="AC180" s="39"/>
      <c r="AD180" s="39"/>
      <c r="AE180" s="39"/>
      <c r="AR180" s="239" t="s">
        <v>201</v>
      </c>
      <c r="AT180" s="239" t="s">
        <v>196</v>
      </c>
      <c r="AU180" s="239" t="s">
        <v>82</v>
      </c>
      <c r="AY180" s="18" t="s">
        <v>194</v>
      </c>
      <c r="BE180" s="240">
        <f>IF(N180="základní",J180,0)</f>
        <v>0</v>
      </c>
      <c r="BF180" s="240">
        <f>IF(N180="snížená",J180,0)</f>
        <v>0</v>
      </c>
      <c r="BG180" s="240">
        <f>IF(N180="zákl. přenesená",J180,0)</f>
        <v>0</v>
      </c>
      <c r="BH180" s="240">
        <f>IF(N180="sníž. přenesená",J180,0)</f>
        <v>0</v>
      </c>
      <c r="BI180" s="240">
        <f>IF(N180="nulová",J180,0)</f>
        <v>0</v>
      </c>
      <c r="BJ180" s="18" t="s">
        <v>82</v>
      </c>
      <c r="BK180" s="240">
        <f>ROUND(I180*H180,2)</f>
        <v>0</v>
      </c>
      <c r="BL180" s="18" t="s">
        <v>201</v>
      </c>
      <c r="BM180" s="239" t="s">
        <v>813</v>
      </c>
    </row>
    <row r="181" s="2" customFormat="1" ht="24.15" customHeight="1">
      <c r="A181" s="39"/>
      <c r="B181" s="40"/>
      <c r="C181" s="228" t="s">
        <v>514</v>
      </c>
      <c r="D181" s="228" t="s">
        <v>196</v>
      </c>
      <c r="E181" s="229" t="s">
        <v>1640</v>
      </c>
      <c r="F181" s="230" t="s">
        <v>1641</v>
      </c>
      <c r="G181" s="231" t="s">
        <v>295</v>
      </c>
      <c r="H181" s="232">
        <v>76</v>
      </c>
      <c r="I181" s="233"/>
      <c r="J181" s="234">
        <f>ROUND(I181*H181,2)</f>
        <v>0</v>
      </c>
      <c r="K181" s="230" t="s">
        <v>1</v>
      </c>
      <c r="L181" s="45"/>
      <c r="M181" s="235" t="s">
        <v>1</v>
      </c>
      <c r="N181" s="236" t="s">
        <v>40</v>
      </c>
      <c r="O181" s="92"/>
      <c r="P181" s="237">
        <f>O181*H181</f>
        <v>0</v>
      </c>
      <c r="Q181" s="237">
        <v>0</v>
      </c>
      <c r="R181" s="237">
        <f>Q181*H181</f>
        <v>0</v>
      </c>
      <c r="S181" s="237">
        <v>0</v>
      </c>
      <c r="T181" s="238">
        <f>S181*H181</f>
        <v>0</v>
      </c>
      <c r="U181" s="39"/>
      <c r="V181" s="39"/>
      <c r="W181" s="39"/>
      <c r="X181" s="39"/>
      <c r="Y181" s="39"/>
      <c r="Z181" s="39"/>
      <c r="AA181" s="39"/>
      <c r="AB181" s="39"/>
      <c r="AC181" s="39"/>
      <c r="AD181" s="39"/>
      <c r="AE181" s="39"/>
      <c r="AR181" s="239" t="s">
        <v>201</v>
      </c>
      <c r="AT181" s="239" t="s">
        <v>196</v>
      </c>
      <c r="AU181" s="239" t="s">
        <v>82</v>
      </c>
      <c r="AY181" s="18" t="s">
        <v>194</v>
      </c>
      <c r="BE181" s="240">
        <f>IF(N181="základní",J181,0)</f>
        <v>0</v>
      </c>
      <c r="BF181" s="240">
        <f>IF(N181="snížená",J181,0)</f>
        <v>0</v>
      </c>
      <c r="BG181" s="240">
        <f>IF(N181="zákl. přenesená",J181,0)</f>
        <v>0</v>
      </c>
      <c r="BH181" s="240">
        <f>IF(N181="sníž. přenesená",J181,0)</f>
        <v>0</v>
      </c>
      <c r="BI181" s="240">
        <f>IF(N181="nulová",J181,0)</f>
        <v>0</v>
      </c>
      <c r="BJ181" s="18" t="s">
        <v>82</v>
      </c>
      <c r="BK181" s="240">
        <f>ROUND(I181*H181,2)</f>
        <v>0</v>
      </c>
      <c r="BL181" s="18" t="s">
        <v>201</v>
      </c>
      <c r="BM181" s="239" t="s">
        <v>824</v>
      </c>
    </row>
    <row r="182" s="12" customFormat="1" ht="25.92" customHeight="1">
      <c r="A182" s="12"/>
      <c r="B182" s="212"/>
      <c r="C182" s="213"/>
      <c r="D182" s="214" t="s">
        <v>74</v>
      </c>
      <c r="E182" s="215" t="s">
        <v>1642</v>
      </c>
      <c r="F182" s="215" t="s">
        <v>1643</v>
      </c>
      <c r="G182" s="213"/>
      <c r="H182" s="213"/>
      <c r="I182" s="216"/>
      <c r="J182" s="217">
        <f>BK182</f>
        <v>0</v>
      </c>
      <c r="K182" s="213"/>
      <c r="L182" s="218"/>
      <c r="M182" s="219"/>
      <c r="N182" s="220"/>
      <c r="O182" s="220"/>
      <c r="P182" s="221">
        <f>SUM(P183:P187)</f>
        <v>0</v>
      </c>
      <c r="Q182" s="220"/>
      <c r="R182" s="221">
        <f>SUM(R183:R187)</f>
        <v>0</v>
      </c>
      <c r="S182" s="220"/>
      <c r="T182" s="222">
        <f>SUM(T183:T187)</f>
        <v>0</v>
      </c>
      <c r="U182" s="12"/>
      <c r="V182" s="12"/>
      <c r="W182" s="12"/>
      <c r="X182" s="12"/>
      <c r="Y182" s="12"/>
      <c r="Z182" s="12"/>
      <c r="AA182" s="12"/>
      <c r="AB182" s="12"/>
      <c r="AC182" s="12"/>
      <c r="AD182" s="12"/>
      <c r="AE182" s="12"/>
      <c r="AR182" s="223" t="s">
        <v>82</v>
      </c>
      <c r="AT182" s="224" t="s">
        <v>74</v>
      </c>
      <c r="AU182" s="224" t="s">
        <v>75</v>
      </c>
      <c r="AY182" s="223" t="s">
        <v>194</v>
      </c>
      <c r="BK182" s="225">
        <f>SUM(BK183:BK187)</f>
        <v>0</v>
      </c>
    </row>
    <row r="183" s="2" customFormat="1" ht="24.15" customHeight="1">
      <c r="A183" s="39"/>
      <c r="B183" s="40"/>
      <c r="C183" s="228" t="s">
        <v>519</v>
      </c>
      <c r="D183" s="228" t="s">
        <v>196</v>
      </c>
      <c r="E183" s="229" t="s">
        <v>1644</v>
      </c>
      <c r="F183" s="230" t="s">
        <v>1645</v>
      </c>
      <c r="G183" s="231" t="s">
        <v>301</v>
      </c>
      <c r="H183" s="232">
        <v>65</v>
      </c>
      <c r="I183" s="233"/>
      <c r="J183" s="234">
        <f>ROUND(I183*H183,2)</f>
        <v>0</v>
      </c>
      <c r="K183" s="230" t="s">
        <v>1</v>
      </c>
      <c r="L183" s="45"/>
      <c r="M183" s="235" t="s">
        <v>1</v>
      </c>
      <c r="N183" s="236" t="s">
        <v>40</v>
      </c>
      <c r="O183" s="92"/>
      <c r="P183" s="237">
        <f>O183*H183</f>
        <v>0</v>
      </c>
      <c r="Q183" s="237">
        <v>0</v>
      </c>
      <c r="R183" s="237">
        <f>Q183*H183</f>
        <v>0</v>
      </c>
      <c r="S183" s="237">
        <v>0</v>
      </c>
      <c r="T183" s="238">
        <f>S183*H183</f>
        <v>0</v>
      </c>
      <c r="U183" s="39"/>
      <c r="V183" s="39"/>
      <c r="W183" s="39"/>
      <c r="X183" s="39"/>
      <c r="Y183" s="39"/>
      <c r="Z183" s="39"/>
      <c r="AA183" s="39"/>
      <c r="AB183" s="39"/>
      <c r="AC183" s="39"/>
      <c r="AD183" s="39"/>
      <c r="AE183" s="39"/>
      <c r="AR183" s="239" t="s">
        <v>201</v>
      </c>
      <c r="AT183" s="239" t="s">
        <v>196</v>
      </c>
      <c r="AU183" s="239" t="s">
        <v>82</v>
      </c>
      <c r="AY183" s="18" t="s">
        <v>194</v>
      </c>
      <c r="BE183" s="240">
        <f>IF(N183="základní",J183,0)</f>
        <v>0</v>
      </c>
      <c r="BF183" s="240">
        <f>IF(N183="snížená",J183,0)</f>
        <v>0</v>
      </c>
      <c r="BG183" s="240">
        <f>IF(N183="zákl. přenesená",J183,0)</f>
        <v>0</v>
      </c>
      <c r="BH183" s="240">
        <f>IF(N183="sníž. přenesená",J183,0)</f>
        <v>0</v>
      </c>
      <c r="BI183" s="240">
        <f>IF(N183="nulová",J183,0)</f>
        <v>0</v>
      </c>
      <c r="BJ183" s="18" t="s">
        <v>82</v>
      </c>
      <c r="BK183" s="240">
        <f>ROUND(I183*H183,2)</f>
        <v>0</v>
      </c>
      <c r="BL183" s="18" t="s">
        <v>201</v>
      </c>
      <c r="BM183" s="239" t="s">
        <v>834</v>
      </c>
    </row>
    <row r="184" s="2" customFormat="1" ht="16.5" customHeight="1">
      <c r="A184" s="39"/>
      <c r="B184" s="40"/>
      <c r="C184" s="228" t="s">
        <v>523</v>
      </c>
      <c r="D184" s="228" t="s">
        <v>196</v>
      </c>
      <c r="E184" s="229" t="s">
        <v>1646</v>
      </c>
      <c r="F184" s="230" t="s">
        <v>1647</v>
      </c>
      <c r="G184" s="231" t="s">
        <v>301</v>
      </c>
      <c r="H184" s="232">
        <v>25</v>
      </c>
      <c r="I184" s="233"/>
      <c r="J184" s="234">
        <f>ROUND(I184*H184,2)</f>
        <v>0</v>
      </c>
      <c r="K184" s="230" t="s">
        <v>1</v>
      </c>
      <c r="L184" s="45"/>
      <c r="M184" s="235" t="s">
        <v>1</v>
      </c>
      <c r="N184" s="236" t="s">
        <v>40</v>
      </c>
      <c r="O184" s="92"/>
      <c r="P184" s="237">
        <f>O184*H184</f>
        <v>0</v>
      </c>
      <c r="Q184" s="237">
        <v>0</v>
      </c>
      <c r="R184" s="237">
        <f>Q184*H184</f>
        <v>0</v>
      </c>
      <c r="S184" s="237">
        <v>0</v>
      </c>
      <c r="T184" s="238">
        <f>S184*H184</f>
        <v>0</v>
      </c>
      <c r="U184" s="39"/>
      <c r="V184" s="39"/>
      <c r="W184" s="39"/>
      <c r="X184" s="39"/>
      <c r="Y184" s="39"/>
      <c r="Z184" s="39"/>
      <c r="AA184" s="39"/>
      <c r="AB184" s="39"/>
      <c r="AC184" s="39"/>
      <c r="AD184" s="39"/>
      <c r="AE184" s="39"/>
      <c r="AR184" s="239" t="s">
        <v>201</v>
      </c>
      <c r="AT184" s="239" t="s">
        <v>196</v>
      </c>
      <c r="AU184" s="239" t="s">
        <v>82</v>
      </c>
      <c r="AY184" s="18" t="s">
        <v>194</v>
      </c>
      <c r="BE184" s="240">
        <f>IF(N184="základní",J184,0)</f>
        <v>0</v>
      </c>
      <c r="BF184" s="240">
        <f>IF(N184="snížená",J184,0)</f>
        <v>0</v>
      </c>
      <c r="BG184" s="240">
        <f>IF(N184="zákl. přenesená",J184,0)</f>
        <v>0</v>
      </c>
      <c r="BH184" s="240">
        <f>IF(N184="sníž. přenesená",J184,0)</f>
        <v>0</v>
      </c>
      <c r="BI184" s="240">
        <f>IF(N184="nulová",J184,0)</f>
        <v>0</v>
      </c>
      <c r="BJ184" s="18" t="s">
        <v>82</v>
      </c>
      <c r="BK184" s="240">
        <f>ROUND(I184*H184,2)</f>
        <v>0</v>
      </c>
      <c r="BL184" s="18" t="s">
        <v>201</v>
      </c>
      <c r="BM184" s="239" t="s">
        <v>843</v>
      </c>
    </row>
    <row r="185" s="2" customFormat="1" ht="16.5" customHeight="1">
      <c r="A185" s="39"/>
      <c r="B185" s="40"/>
      <c r="C185" s="228" t="s">
        <v>529</v>
      </c>
      <c r="D185" s="228" t="s">
        <v>196</v>
      </c>
      <c r="E185" s="229" t="s">
        <v>1648</v>
      </c>
      <c r="F185" s="230" t="s">
        <v>1649</v>
      </c>
      <c r="G185" s="231" t="s">
        <v>301</v>
      </c>
      <c r="H185" s="232">
        <v>60</v>
      </c>
      <c r="I185" s="233"/>
      <c r="J185" s="234">
        <f>ROUND(I185*H185,2)</f>
        <v>0</v>
      </c>
      <c r="K185" s="230" t="s">
        <v>1</v>
      </c>
      <c r="L185" s="45"/>
      <c r="M185" s="235" t="s">
        <v>1</v>
      </c>
      <c r="N185" s="236" t="s">
        <v>40</v>
      </c>
      <c r="O185" s="92"/>
      <c r="P185" s="237">
        <f>O185*H185</f>
        <v>0</v>
      </c>
      <c r="Q185" s="237">
        <v>0</v>
      </c>
      <c r="R185" s="237">
        <f>Q185*H185</f>
        <v>0</v>
      </c>
      <c r="S185" s="237">
        <v>0</v>
      </c>
      <c r="T185" s="238">
        <f>S185*H185</f>
        <v>0</v>
      </c>
      <c r="U185" s="39"/>
      <c r="V185" s="39"/>
      <c r="W185" s="39"/>
      <c r="X185" s="39"/>
      <c r="Y185" s="39"/>
      <c r="Z185" s="39"/>
      <c r="AA185" s="39"/>
      <c r="AB185" s="39"/>
      <c r="AC185" s="39"/>
      <c r="AD185" s="39"/>
      <c r="AE185" s="39"/>
      <c r="AR185" s="239" t="s">
        <v>201</v>
      </c>
      <c r="AT185" s="239" t="s">
        <v>196</v>
      </c>
      <c r="AU185" s="239" t="s">
        <v>82</v>
      </c>
      <c r="AY185" s="18" t="s">
        <v>194</v>
      </c>
      <c r="BE185" s="240">
        <f>IF(N185="základní",J185,0)</f>
        <v>0</v>
      </c>
      <c r="BF185" s="240">
        <f>IF(N185="snížená",J185,0)</f>
        <v>0</v>
      </c>
      <c r="BG185" s="240">
        <f>IF(N185="zákl. přenesená",J185,0)</f>
        <v>0</v>
      </c>
      <c r="BH185" s="240">
        <f>IF(N185="sníž. přenesená",J185,0)</f>
        <v>0</v>
      </c>
      <c r="BI185" s="240">
        <f>IF(N185="nulová",J185,0)</f>
        <v>0</v>
      </c>
      <c r="BJ185" s="18" t="s">
        <v>82</v>
      </c>
      <c r="BK185" s="240">
        <f>ROUND(I185*H185,2)</f>
        <v>0</v>
      </c>
      <c r="BL185" s="18" t="s">
        <v>201</v>
      </c>
      <c r="BM185" s="239" t="s">
        <v>853</v>
      </c>
    </row>
    <row r="186" s="2" customFormat="1" ht="16.5" customHeight="1">
      <c r="A186" s="39"/>
      <c r="B186" s="40"/>
      <c r="C186" s="228" t="s">
        <v>534</v>
      </c>
      <c r="D186" s="228" t="s">
        <v>196</v>
      </c>
      <c r="E186" s="229" t="s">
        <v>1650</v>
      </c>
      <c r="F186" s="230" t="s">
        <v>1651</v>
      </c>
      <c r="G186" s="231" t="s">
        <v>301</v>
      </c>
      <c r="H186" s="232">
        <v>20</v>
      </c>
      <c r="I186" s="233"/>
      <c r="J186" s="234">
        <f>ROUND(I186*H186,2)</f>
        <v>0</v>
      </c>
      <c r="K186" s="230" t="s">
        <v>1</v>
      </c>
      <c r="L186" s="45"/>
      <c r="M186" s="235" t="s">
        <v>1</v>
      </c>
      <c r="N186" s="236" t="s">
        <v>40</v>
      </c>
      <c r="O186" s="92"/>
      <c r="P186" s="237">
        <f>O186*H186</f>
        <v>0</v>
      </c>
      <c r="Q186" s="237">
        <v>0</v>
      </c>
      <c r="R186" s="237">
        <f>Q186*H186</f>
        <v>0</v>
      </c>
      <c r="S186" s="237">
        <v>0</v>
      </c>
      <c r="T186" s="238">
        <f>S186*H186</f>
        <v>0</v>
      </c>
      <c r="U186" s="39"/>
      <c r="V186" s="39"/>
      <c r="W186" s="39"/>
      <c r="X186" s="39"/>
      <c r="Y186" s="39"/>
      <c r="Z186" s="39"/>
      <c r="AA186" s="39"/>
      <c r="AB186" s="39"/>
      <c r="AC186" s="39"/>
      <c r="AD186" s="39"/>
      <c r="AE186" s="39"/>
      <c r="AR186" s="239" t="s">
        <v>201</v>
      </c>
      <c r="AT186" s="239" t="s">
        <v>196</v>
      </c>
      <c r="AU186" s="239" t="s">
        <v>82</v>
      </c>
      <c r="AY186" s="18" t="s">
        <v>194</v>
      </c>
      <c r="BE186" s="240">
        <f>IF(N186="základní",J186,0)</f>
        <v>0</v>
      </c>
      <c r="BF186" s="240">
        <f>IF(N186="snížená",J186,0)</f>
        <v>0</v>
      </c>
      <c r="BG186" s="240">
        <f>IF(N186="zákl. přenesená",J186,0)</f>
        <v>0</v>
      </c>
      <c r="BH186" s="240">
        <f>IF(N186="sníž. přenesená",J186,0)</f>
        <v>0</v>
      </c>
      <c r="BI186" s="240">
        <f>IF(N186="nulová",J186,0)</f>
        <v>0</v>
      </c>
      <c r="BJ186" s="18" t="s">
        <v>82</v>
      </c>
      <c r="BK186" s="240">
        <f>ROUND(I186*H186,2)</f>
        <v>0</v>
      </c>
      <c r="BL186" s="18" t="s">
        <v>201</v>
      </c>
      <c r="BM186" s="239" t="s">
        <v>864</v>
      </c>
    </row>
    <row r="187" s="2" customFormat="1" ht="16.5" customHeight="1">
      <c r="A187" s="39"/>
      <c r="B187" s="40"/>
      <c r="C187" s="228" t="s">
        <v>542</v>
      </c>
      <c r="D187" s="228" t="s">
        <v>196</v>
      </c>
      <c r="E187" s="229" t="s">
        <v>1652</v>
      </c>
      <c r="F187" s="230" t="s">
        <v>1653</v>
      </c>
      <c r="G187" s="231" t="s">
        <v>295</v>
      </c>
      <c r="H187" s="232">
        <v>160</v>
      </c>
      <c r="I187" s="233"/>
      <c r="J187" s="234">
        <f>ROUND(I187*H187,2)</f>
        <v>0</v>
      </c>
      <c r="K187" s="230" t="s">
        <v>1</v>
      </c>
      <c r="L187" s="45"/>
      <c r="M187" s="235" t="s">
        <v>1</v>
      </c>
      <c r="N187" s="236" t="s">
        <v>40</v>
      </c>
      <c r="O187" s="92"/>
      <c r="P187" s="237">
        <f>O187*H187</f>
        <v>0</v>
      </c>
      <c r="Q187" s="237">
        <v>0</v>
      </c>
      <c r="R187" s="237">
        <f>Q187*H187</f>
        <v>0</v>
      </c>
      <c r="S187" s="237">
        <v>0</v>
      </c>
      <c r="T187" s="238">
        <f>S187*H187</f>
        <v>0</v>
      </c>
      <c r="U187" s="39"/>
      <c r="V187" s="39"/>
      <c r="W187" s="39"/>
      <c r="X187" s="39"/>
      <c r="Y187" s="39"/>
      <c r="Z187" s="39"/>
      <c r="AA187" s="39"/>
      <c r="AB187" s="39"/>
      <c r="AC187" s="39"/>
      <c r="AD187" s="39"/>
      <c r="AE187" s="39"/>
      <c r="AR187" s="239" t="s">
        <v>201</v>
      </c>
      <c r="AT187" s="239" t="s">
        <v>196</v>
      </c>
      <c r="AU187" s="239" t="s">
        <v>82</v>
      </c>
      <c r="AY187" s="18" t="s">
        <v>194</v>
      </c>
      <c r="BE187" s="240">
        <f>IF(N187="základní",J187,0)</f>
        <v>0</v>
      </c>
      <c r="BF187" s="240">
        <f>IF(N187="snížená",J187,0)</f>
        <v>0</v>
      </c>
      <c r="BG187" s="240">
        <f>IF(N187="zákl. přenesená",J187,0)</f>
        <v>0</v>
      </c>
      <c r="BH187" s="240">
        <f>IF(N187="sníž. přenesená",J187,0)</f>
        <v>0</v>
      </c>
      <c r="BI187" s="240">
        <f>IF(N187="nulová",J187,0)</f>
        <v>0</v>
      </c>
      <c r="BJ187" s="18" t="s">
        <v>82</v>
      </c>
      <c r="BK187" s="240">
        <f>ROUND(I187*H187,2)</f>
        <v>0</v>
      </c>
      <c r="BL187" s="18" t="s">
        <v>201</v>
      </c>
      <c r="BM187" s="239" t="s">
        <v>875</v>
      </c>
    </row>
    <row r="188" s="12" customFormat="1" ht="25.92" customHeight="1">
      <c r="A188" s="12"/>
      <c r="B188" s="212"/>
      <c r="C188" s="213"/>
      <c r="D188" s="214" t="s">
        <v>74</v>
      </c>
      <c r="E188" s="215" t="s">
        <v>1654</v>
      </c>
      <c r="F188" s="215" t="s">
        <v>1655</v>
      </c>
      <c r="G188" s="213"/>
      <c r="H188" s="213"/>
      <c r="I188" s="216"/>
      <c r="J188" s="217">
        <f>BK188</f>
        <v>0</v>
      </c>
      <c r="K188" s="213"/>
      <c r="L188" s="218"/>
      <c r="M188" s="219"/>
      <c r="N188" s="220"/>
      <c r="O188" s="220"/>
      <c r="P188" s="221">
        <f>P189+P191+P193+P195+P197</f>
        <v>0</v>
      </c>
      <c r="Q188" s="220"/>
      <c r="R188" s="221">
        <f>R189+R191+R193+R195+R197</f>
        <v>0</v>
      </c>
      <c r="S188" s="220"/>
      <c r="T188" s="222">
        <f>T189+T191+T193+T195+T197</f>
        <v>0</v>
      </c>
      <c r="U188" s="12"/>
      <c r="V188" s="12"/>
      <c r="W188" s="12"/>
      <c r="X188" s="12"/>
      <c r="Y188" s="12"/>
      <c r="Z188" s="12"/>
      <c r="AA188" s="12"/>
      <c r="AB188" s="12"/>
      <c r="AC188" s="12"/>
      <c r="AD188" s="12"/>
      <c r="AE188" s="12"/>
      <c r="AR188" s="223" t="s">
        <v>82</v>
      </c>
      <c r="AT188" s="224" t="s">
        <v>74</v>
      </c>
      <c r="AU188" s="224" t="s">
        <v>75</v>
      </c>
      <c r="AY188" s="223" t="s">
        <v>194</v>
      </c>
      <c r="BK188" s="225">
        <f>BK189+BK191+BK193+BK195+BK197</f>
        <v>0</v>
      </c>
    </row>
    <row r="189" s="12" customFormat="1" ht="22.8" customHeight="1">
      <c r="A189" s="12"/>
      <c r="B189" s="212"/>
      <c r="C189" s="213"/>
      <c r="D189" s="214" t="s">
        <v>74</v>
      </c>
      <c r="E189" s="226" t="s">
        <v>1656</v>
      </c>
      <c r="F189" s="226" t="s">
        <v>1657</v>
      </c>
      <c r="G189" s="213"/>
      <c r="H189" s="213"/>
      <c r="I189" s="216"/>
      <c r="J189" s="227">
        <f>BK189</f>
        <v>0</v>
      </c>
      <c r="K189" s="213"/>
      <c r="L189" s="218"/>
      <c r="M189" s="219"/>
      <c r="N189" s="220"/>
      <c r="O189" s="220"/>
      <c r="P189" s="221">
        <f>P190</f>
        <v>0</v>
      </c>
      <c r="Q189" s="220"/>
      <c r="R189" s="221">
        <f>R190</f>
        <v>0</v>
      </c>
      <c r="S189" s="220"/>
      <c r="T189" s="222">
        <f>T190</f>
        <v>0</v>
      </c>
      <c r="U189" s="12"/>
      <c r="V189" s="12"/>
      <c r="W189" s="12"/>
      <c r="X189" s="12"/>
      <c r="Y189" s="12"/>
      <c r="Z189" s="12"/>
      <c r="AA189" s="12"/>
      <c r="AB189" s="12"/>
      <c r="AC189" s="12"/>
      <c r="AD189" s="12"/>
      <c r="AE189" s="12"/>
      <c r="AR189" s="223" t="s">
        <v>82</v>
      </c>
      <c r="AT189" s="224" t="s">
        <v>74</v>
      </c>
      <c r="AU189" s="224" t="s">
        <v>82</v>
      </c>
      <c r="AY189" s="223" t="s">
        <v>194</v>
      </c>
      <c r="BK189" s="225">
        <f>BK190</f>
        <v>0</v>
      </c>
    </row>
    <row r="190" s="2" customFormat="1" ht="21.75" customHeight="1">
      <c r="A190" s="39"/>
      <c r="B190" s="40"/>
      <c r="C190" s="228" t="s">
        <v>548</v>
      </c>
      <c r="D190" s="228" t="s">
        <v>196</v>
      </c>
      <c r="E190" s="229" t="s">
        <v>1658</v>
      </c>
      <c r="F190" s="230" t="s">
        <v>1659</v>
      </c>
      <c r="G190" s="231" t="s">
        <v>295</v>
      </c>
      <c r="H190" s="232">
        <v>63</v>
      </c>
      <c r="I190" s="233"/>
      <c r="J190" s="234">
        <f>ROUND(I190*H190,2)</f>
        <v>0</v>
      </c>
      <c r="K190" s="230" t="s">
        <v>1</v>
      </c>
      <c r="L190" s="45"/>
      <c r="M190" s="235" t="s">
        <v>1</v>
      </c>
      <c r="N190" s="236" t="s">
        <v>40</v>
      </c>
      <c r="O190" s="92"/>
      <c r="P190" s="237">
        <f>O190*H190</f>
        <v>0</v>
      </c>
      <c r="Q190" s="237">
        <v>0</v>
      </c>
      <c r="R190" s="237">
        <f>Q190*H190</f>
        <v>0</v>
      </c>
      <c r="S190" s="237">
        <v>0</v>
      </c>
      <c r="T190" s="238">
        <f>S190*H190</f>
        <v>0</v>
      </c>
      <c r="U190" s="39"/>
      <c r="V190" s="39"/>
      <c r="W190" s="39"/>
      <c r="X190" s="39"/>
      <c r="Y190" s="39"/>
      <c r="Z190" s="39"/>
      <c r="AA190" s="39"/>
      <c r="AB190" s="39"/>
      <c r="AC190" s="39"/>
      <c r="AD190" s="39"/>
      <c r="AE190" s="39"/>
      <c r="AR190" s="239" t="s">
        <v>201</v>
      </c>
      <c r="AT190" s="239" t="s">
        <v>196</v>
      </c>
      <c r="AU190" s="239" t="s">
        <v>84</v>
      </c>
      <c r="AY190" s="18" t="s">
        <v>194</v>
      </c>
      <c r="BE190" s="240">
        <f>IF(N190="základní",J190,0)</f>
        <v>0</v>
      </c>
      <c r="BF190" s="240">
        <f>IF(N190="snížená",J190,0)</f>
        <v>0</v>
      </c>
      <c r="BG190" s="240">
        <f>IF(N190="zákl. přenesená",J190,0)</f>
        <v>0</v>
      </c>
      <c r="BH190" s="240">
        <f>IF(N190="sníž. přenesená",J190,0)</f>
        <v>0</v>
      </c>
      <c r="BI190" s="240">
        <f>IF(N190="nulová",J190,0)</f>
        <v>0</v>
      </c>
      <c r="BJ190" s="18" t="s">
        <v>82</v>
      </c>
      <c r="BK190" s="240">
        <f>ROUND(I190*H190,2)</f>
        <v>0</v>
      </c>
      <c r="BL190" s="18" t="s">
        <v>201</v>
      </c>
      <c r="BM190" s="239" t="s">
        <v>885</v>
      </c>
    </row>
    <row r="191" s="12" customFormat="1" ht="22.8" customHeight="1">
      <c r="A191" s="12"/>
      <c r="B191" s="212"/>
      <c r="C191" s="213"/>
      <c r="D191" s="214" t="s">
        <v>74</v>
      </c>
      <c r="E191" s="226" t="s">
        <v>1660</v>
      </c>
      <c r="F191" s="226" t="s">
        <v>1661</v>
      </c>
      <c r="G191" s="213"/>
      <c r="H191" s="213"/>
      <c r="I191" s="216"/>
      <c r="J191" s="227">
        <f>BK191</f>
        <v>0</v>
      </c>
      <c r="K191" s="213"/>
      <c r="L191" s="218"/>
      <c r="M191" s="219"/>
      <c r="N191" s="220"/>
      <c r="O191" s="220"/>
      <c r="P191" s="221">
        <f>P192</f>
        <v>0</v>
      </c>
      <c r="Q191" s="220"/>
      <c r="R191" s="221">
        <f>R192</f>
        <v>0</v>
      </c>
      <c r="S191" s="220"/>
      <c r="T191" s="222">
        <f>T192</f>
        <v>0</v>
      </c>
      <c r="U191" s="12"/>
      <c r="V191" s="12"/>
      <c r="W191" s="12"/>
      <c r="X191" s="12"/>
      <c r="Y191" s="12"/>
      <c r="Z191" s="12"/>
      <c r="AA191" s="12"/>
      <c r="AB191" s="12"/>
      <c r="AC191" s="12"/>
      <c r="AD191" s="12"/>
      <c r="AE191" s="12"/>
      <c r="AR191" s="223" t="s">
        <v>82</v>
      </c>
      <c r="AT191" s="224" t="s">
        <v>74</v>
      </c>
      <c r="AU191" s="224" t="s">
        <v>82</v>
      </c>
      <c r="AY191" s="223" t="s">
        <v>194</v>
      </c>
      <c r="BK191" s="225">
        <f>BK192</f>
        <v>0</v>
      </c>
    </row>
    <row r="192" s="2" customFormat="1" ht="24.15" customHeight="1">
      <c r="A192" s="39"/>
      <c r="B192" s="40"/>
      <c r="C192" s="228" t="s">
        <v>553</v>
      </c>
      <c r="D192" s="228" t="s">
        <v>196</v>
      </c>
      <c r="E192" s="229" t="s">
        <v>1662</v>
      </c>
      <c r="F192" s="230" t="s">
        <v>1663</v>
      </c>
      <c r="G192" s="231" t="s">
        <v>295</v>
      </c>
      <c r="H192" s="232">
        <v>16</v>
      </c>
      <c r="I192" s="233"/>
      <c r="J192" s="234">
        <f>ROUND(I192*H192,2)</f>
        <v>0</v>
      </c>
      <c r="K192" s="230" t="s">
        <v>1</v>
      </c>
      <c r="L192" s="45"/>
      <c r="M192" s="235" t="s">
        <v>1</v>
      </c>
      <c r="N192" s="236" t="s">
        <v>40</v>
      </c>
      <c r="O192" s="92"/>
      <c r="P192" s="237">
        <f>O192*H192</f>
        <v>0</v>
      </c>
      <c r="Q192" s="237">
        <v>0</v>
      </c>
      <c r="R192" s="237">
        <f>Q192*H192</f>
        <v>0</v>
      </c>
      <c r="S192" s="237">
        <v>0</v>
      </c>
      <c r="T192" s="238">
        <f>S192*H192</f>
        <v>0</v>
      </c>
      <c r="U192" s="39"/>
      <c r="V192" s="39"/>
      <c r="W192" s="39"/>
      <c r="X192" s="39"/>
      <c r="Y192" s="39"/>
      <c r="Z192" s="39"/>
      <c r="AA192" s="39"/>
      <c r="AB192" s="39"/>
      <c r="AC192" s="39"/>
      <c r="AD192" s="39"/>
      <c r="AE192" s="39"/>
      <c r="AR192" s="239" t="s">
        <v>201</v>
      </c>
      <c r="AT192" s="239" t="s">
        <v>196</v>
      </c>
      <c r="AU192" s="239" t="s">
        <v>84</v>
      </c>
      <c r="AY192" s="18" t="s">
        <v>194</v>
      </c>
      <c r="BE192" s="240">
        <f>IF(N192="základní",J192,0)</f>
        <v>0</v>
      </c>
      <c r="BF192" s="240">
        <f>IF(N192="snížená",J192,0)</f>
        <v>0</v>
      </c>
      <c r="BG192" s="240">
        <f>IF(N192="zákl. přenesená",J192,0)</f>
        <v>0</v>
      </c>
      <c r="BH192" s="240">
        <f>IF(N192="sníž. přenesená",J192,0)</f>
        <v>0</v>
      </c>
      <c r="BI192" s="240">
        <f>IF(N192="nulová",J192,0)</f>
        <v>0</v>
      </c>
      <c r="BJ192" s="18" t="s">
        <v>82</v>
      </c>
      <c r="BK192" s="240">
        <f>ROUND(I192*H192,2)</f>
        <v>0</v>
      </c>
      <c r="BL192" s="18" t="s">
        <v>201</v>
      </c>
      <c r="BM192" s="239" t="s">
        <v>895</v>
      </c>
    </row>
    <row r="193" s="12" customFormat="1" ht="22.8" customHeight="1">
      <c r="A193" s="12"/>
      <c r="B193" s="212"/>
      <c r="C193" s="213"/>
      <c r="D193" s="214" t="s">
        <v>74</v>
      </c>
      <c r="E193" s="226" t="s">
        <v>1664</v>
      </c>
      <c r="F193" s="226" t="s">
        <v>1665</v>
      </c>
      <c r="G193" s="213"/>
      <c r="H193" s="213"/>
      <c r="I193" s="216"/>
      <c r="J193" s="227">
        <f>BK193</f>
        <v>0</v>
      </c>
      <c r="K193" s="213"/>
      <c r="L193" s="218"/>
      <c r="M193" s="219"/>
      <c r="N193" s="220"/>
      <c r="O193" s="220"/>
      <c r="P193" s="221">
        <f>P194</f>
        <v>0</v>
      </c>
      <c r="Q193" s="220"/>
      <c r="R193" s="221">
        <f>R194</f>
        <v>0</v>
      </c>
      <c r="S193" s="220"/>
      <c r="T193" s="222">
        <f>T194</f>
        <v>0</v>
      </c>
      <c r="U193" s="12"/>
      <c r="V193" s="12"/>
      <c r="W193" s="12"/>
      <c r="X193" s="12"/>
      <c r="Y193" s="12"/>
      <c r="Z193" s="12"/>
      <c r="AA193" s="12"/>
      <c r="AB193" s="12"/>
      <c r="AC193" s="12"/>
      <c r="AD193" s="12"/>
      <c r="AE193" s="12"/>
      <c r="AR193" s="223" t="s">
        <v>82</v>
      </c>
      <c r="AT193" s="224" t="s">
        <v>74</v>
      </c>
      <c r="AU193" s="224" t="s">
        <v>82</v>
      </c>
      <c r="AY193" s="223" t="s">
        <v>194</v>
      </c>
      <c r="BK193" s="225">
        <f>BK194</f>
        <v>0</v>
      </c>
    </row>
    <row r="194" s="2" customFormat="1" ht="24.15" customHeight="1">
      <c r="A194" s="39"/>
      <c r="B194" s="40"/>
      <c r="C194" s="228" t="s">
        <v>561</v>
      </c>
      <c r="D194" s="228" t="s">
        <v>196</v>
      </c>
      <c r="E194" s="229" t="s">
        <v>1666</v>
      </c>
      <c r="F194" s="230" t="s">
        <v>1667</v>
      </c>
      <c r="G194" s="231" t="s">
        <v>295</v>
      </c>
      <c r="H194" s="232">
        <v>52</v>
      </c>
      <c r="I194" s="233"/>
      <c r="J194" s="234">
        <f>ROUND(I194*H194,2)</f>
        <v>0</v>
      </c>
      <c r="K194" s="230" t="s">
        <v>1</v>
      </c>
      <c r="L194" s="45"/>
      <c r="M194" s="235" t="s">
        <v>1</v>
      </c>
      <c r="N194" s="236" t="s">
        <v>40</v>
      </c>
      <c r="O194" s="92"/>
      <c r="P194" s="237">
        <f>O194*H194</f>
        <v>0</v>
      </c>
      <c r="Q194" s="237">
        <v>0</v>
      </c>
      <c r="R194" s="237">
        <f>Q194*H194</f>
        <v>0</v>
      </c>
      <c r="S194" s="237">
        <v>0</v>
      </c>
      <c r="T194" s="238">
        <f>S194*H194</f>
        <v>0</v>
      </c>
      <c r="U194" s="39"/>
      <c r="V194" s="39"/>
      <c r="W194" s="39"/>
      <c r="X194" s="39"/>
      <c r="Y194" s="39"/>
      <c r="Z194" s="39"/>
      <c r="AA194" s="39"/>
      <c r="AB194" s="39"/>
      <c r="AC194" s="39"/>
      <c r="AD194" s="39"/>
      <c r="AE194" s="39"/>
      <c r="AR194" s="239" t="s">
        <v>201</v>
      </c>
      <c r="AT194" s="239" t="s">
        <v>196</v>
      </c>
      <c r="AU194" s="239" t="s">
        <v>84</v>
      </c>
      <c r="AY194" s="18" t="s">
        <v>194</v>
      </c>
      <c r="BE194" s="240">
        <f>IF(N194="základní",J194,0)</f>
        <v>0</v>
      </c>
      <c r="BF194" s="240">
        <f>IF(N194="snížená",J194,0)</f>
        <v>0</v>
      </c>
      <c r="BG194" s="240">
        <f>IF(N194="zákl. přenesená",J194,0)</f>
        <v>0</v>
      </c>
      <c r="BH194" s="240">
        <f>IF(N194="sníž. přenesená",J194,0)</f>
        <v>0</v>
      </c>
      <c r="BI194" s="240">
        <f>IF(N194="nulová",J194,0)</f>
        <v>0</v>
      </c>
      <c r="BJ194" s="18" t="s">
        <v>82</v>
      </c>
      <c r="BK194" s="240">
        <f>ROUND(I194*H194,2)</f>
        <v>0</v>
      </c>
      <c r="BL194" s="18" t="s">
        <v>201</v>
      </c>
      <c r="BM194" s="239" t="s">
        <v>903</v>
      </c>
    </row>
    <row r="195" s="12" customFormat="1" ht="22.8" customHeight="1">
      <c r="A195" s="12"/>
      <c r="B195" s="212"/>
      <c r="C195" s="213"/>
      <c r="D195" s="214" t="s">
        <v>74</v>
      </c>
      <c r="E195" s="226" t="s">
        <v>1668</v>
      </c>
      <c r="F195" s="226" t="s">
        <v>1669</v>
      </c>
      <c r="G195" s="213"/>
      <c r="H195" s="213"/>
      <c r="I195" s="216"/>
      <c r="J195" s="227">
        <f>BK195</f>
        <v>0</v>
      </c>
      <c r="K195" s="213"/>
      <c r="L195" s="218"/>
      <c r="M195" s="219"/>
      <c r="N195" s="220"/>
      <c r="O195" s="220"/>
      <c r="P195" s="221">
        <f>P196</f>
        <v>0</v>
      </c>
      <c r="Q195" s="220"/>
      <c r="R195" s="221">
        <f>R196</f>
        <v>0</v>
      </c>
      <c r="S195" s="220"/>
      <c r="T195" s="222">
        <f>T196</f>
        <v>0</v>
      </c>
      <c r="U195" s="12"/>
      <c r="V195" s="12"/>
      <c r="W195" s="12"/>
      <c r="X195" s="12"/>
      <c r="Y195" s="12"/>
      <c r="Z195" s="12"/>
      <c r="AA195" s="12"/>
      <c r="AB195" s="12"/>
      <c r="AC195" s="12"/>
      <c r="AD195" s="12"/>
      <c r="AE195" s="12"/>
      <c r="AR195" s="223" t="s">
        <v>82</v>
      </c>
      <c r="AT195" s="224" t="s">
        <v>74</v>
      </c>
      <c r="AU195" s="224" t="s">
        <v>82</v>
      </c>
      <c r="AY195" s="223" t="s">
        <v>194</v>
      </c>
      <c r="BK195" s="225">
        <f>BK196</f>
        <v>0</v>
      </c>
    </row>
    <row r="196" s="2" customFormat="1" ht="24.15" customHeight="1">
      <c r="A196" s="39"/>
      <c r="B196" s="40"/>
      <c r="C196" s="228" t="s">
        <v>568</v>
      </c>
      <c r="D196" s="228" t="s">
        <v>196</v>
      </c>
      <c r="E196" s="229" t="s">
        <v>1670</v>
      </c>
      <c r="F196" s="230" t="s">
        <v>1671</v>
      </c>
      <c r="G196" s="231" t="s">
        <v>295</v>
      </c>
      <c r="H196" s="232">
        <v>21</v>
      </c>
      <c r="I196" s="233"/>
      <c r="J196" s="234">
        <f>ROUND(I196*H196,2)</f>
        <v>0</v>
      </c>
      <c r="K196" s="230" t="s">
        <v>1</v>
      </c>
      <c r="L196" s="45"/>
      <c r="M196" s="235" t="s">
        <v>1</v>
      </c>
      <c r="N196" s="236" t="s">
        <v>40</v>
      </c>
      <c r="O196" s="92"/>
      <c r="P196" s="237">
        <f>O196*H196</f>
        <v>0</v>
      </c>
      <c r="Q196" s="237">
        <v>0</v>
      </c>
      <c r="R196" s="237">
        <f>Q196*H196</f>
        <v>0</v>
      </c>
      <c r="S196" s="237">
        <v>0</v>
      </c>
      <c r="T196" s="238">
        <f>S196*H196</f>
        <v>0</v>
      </c>
      <c r="U196" s="39"/>
      <c r="V196" s="39"/>
      <c r="W196" s="39"/>
      <c r="X196" s="39"/>
      <c r="Y196" s="39"/>
      <c r="Z196" s="39"/>
      <c r="AA196" s="39"/>
      <c r="AB196" s="39"/>
      <c r="AC196" s="39"/>
      <c r="AD196" s="39"/>
      <c r="AE196" s="39"/>
      <c r="AR196" s="239" t="s">
        <v>201</v>
      </c>
      <c r="AT196" s="239" t="s">
        <v>196</v>
      </c>
      <c r="AU196" s="239" t="s">
        <v>84</v>
      </c>
      <c r="AY196" s="18" t="s">
        <v>194</v>
      </c>
      <c r="BE196" s="240">
        <f>IF(N196="základní",J196,0)</f>
        <v>0</v>
      </c>
      <c r="BF196" s="240">
        <f>IF(N196="snížená",J196,0)</f>
        <v>0</v>
      </c>
      <c r="BG196" s="240">
        <f>IF(N196="zákl. přenesená",J196,0)</f>
        <v>0</v>
      </c>
      <c r="BH196" s="240">
        <f>IF(N196="sníž. přenesená",J196,0)</f>
        <v>0</v>
      </c>
      <c r="BI196" s="240">
        <f>IF(N196="nulová",J196,0)</f>
        <v>0</v>
      </c>
      <c r="BJ196" s="18" t="s">
        <v>82</v>
      </c>
      <c r="BK196" s="240">
        <f>ROUND(I196*H196,2)</f>
        <v>0</v>
      </c>
      <c r="BL196" s="18" t="s">
        <v>201</v>
      </c>
      <c r="BM196" s="239" t="s">
        <v>914</v>
      </c>
    </row>
    <row r="197" s="12" customFormat="1" ht="22.8" customHeight="1">
      <c r="A197" s="12"/>
      <c r="B197" s="212"/>
      <c r="C197" s="213"/>
      <c r="D197" s="214" t="s">
        <v>74</v>
      </c>
      <c r="E197" s="226" t="s">
        <v>1672</v>
      </c>
      <c r="F197" s="226" t="s">
        <v>1673</v>
      </c>
      <c r="G197" s="213"/>
      <c r="H197" s="213"/>
      <c r="I197" s="216"/>
      <c r="J197" s="227">
        <f>BK197</f>
        <v>0</v>
      </c>
      <c r="K197" s="213"/>
      <c r="L197" s="218"/>
      <c r="M197" s="219"/>
      <c r="N197" s="220"/>
      <c r="O197" s="220"/>
      <c r="P197" s="221">
        <f>P198</f>
        <v>0</v>
      </c>
      <c r="Q197" s="220"/>
      <c r="R197" s="221">
        <f>R198</f>
        <v>0</v>
      </c>
      <c r="S197" s="220"/>
      <c r="T197" s="222">
        <f>T198</f>
        <v>0</v>
      </c>
      <c r="U197" s="12"/>
      <c r="V197" s="12"/>
      <c r="W197" s="12"/>
      <c r="X197" s="12"/>
      <c r="Y197" s="12"/>
      <c r="Z197" s="12"/>
      <c r="AA197" s="12"/>
      <c r="AB197" s="12"/>
      <c r="AC197" s="12"/>
      <c r="AD197" s="12"/>
      <c r="AE197" s="12"/>
      <c r="AR197" s="223" t="s">
        <v>82</v>
      </c>
      <c r="AT197" s="224" t="s">
        <v>74</v>
      </c>
      <c r="AU197" s="224" t="s">
        <v>82</v>
      </c>
      <c r="AY197" s="223" t="s">
        <v>194</v>
      </c>
      <c r="BK197" s="225">
        <f>BK198</f>
        <v>0</v>
      </c>
    </row>
    <row r="198" s="2" customFormat="1" ht="24.15" customHeight="1">
      <c r="A198" s="39"/>
      <c r="B198" s="40"/>
      <c r="C198" s="228" t="s">
        <v>596</v>
      </c>
      <c r="D198" s="228" t="s">
        <v>196</v>
      </c>
      <c r="E198" s="229" t="s">
        <v>1674</v>
      </c>
      <c r="F198" s="230" t="s">
        <v>1675</v>
      </c>
      <c r="G198" s="231" t="s">
        <v>295</v>
      </c>
      <c r="H198" s="232">
        <v>17</v>
      </c>
      <c r="I198" s="233"/>
      <c r="J198" s="234">
        <f>ROUND(I198*H198,2)</f>
        <v>0</v>
      </c>
      <c r="K198" s="230" t="s">
        <v>1</v>
      </c>
      <c r="L198" s="45"/>
      <c r="M198" s="235" t="s">
        <v>1</v>
      </c>
      <c r="N198" s="236" t="s">
        <v>40</v>
      </c>
      <c r="O198" s="92"/>
      <c r="P198" s="237">
        <f>O198*H198</f>
        <v>0</v>
      </c>
      <c r="Q198" s="237">
        <v>0</v>
      </c>
      <c r="R198" s="237">
        <f>Q198*H198</f>
        <v>0</v>
      </c>
      <c r="S198" s="237">
        <v>0</v>
      </c>
      <c r="T198" s="238">
        <f>S198*H198</f>
        <v>0</v>
      </c>
      <c r="U198" s="39"/>
      <c r="V198" s="39"/>
      <c r="W198" s="39"/>
      <c r="X198" s="39"/>
      <c r="Y198" s="39"/>
      <c r="Z198" s="39"/>
      <c r="AA198" s="39"/>
      <c r="AB198" s="39"/>
      <c r="AC198" s="39"/>
      <c r="AD198" s="39"/>
      <c r="AE198" s="39"/>
      <c r="AR198" s="239" t="s">
        <v>201</v>
      </c>
      <c r="AT198" s="239" t="s">
        <v>196</v>
      </c>
      <c r="AU198" s="239" t="s">
        <v>84</v>
      </c>
      <c r="AY198" s="18" t="s">
        <v>194</v>
      </c>
      <c r="BE198" s="240">
        <f>IF(N198="základní",J198,0)</f>
        <v>0</v>
      </c>
      <c r="BF198" s="240">
        <f>IF(N198="snížená",J198,0)</f>
        <v>0</v>
      </c>
      <c r="BG198" s="240">
        <f>IF(N198="zákl. přenesená",J198,0)</f>
        <v>0</v>
      </c>
      <c r="BH198" s="240">
        <f>IF(N198="sníž. přenesená",J198,0)</f>
        <v>0</v>
      </c>
      <c r="BI198" s="240">
        <f>IF(N198="nulová",J198,0)</f>
        <v>0</v>
      </c>
      <c r="BJ198" s="18" t="s">
        <v>82</v>
      </c>
      <c r="BK198" s="240">
        <f>ROUND(I198*H198,2)</f>
        <v>0</v>
      </c>
      <c r="BL198" s="18" t="s">
        <v>201</v>
      </c>
      <c r="BM198" s="239" t="s">
        <v>924</v>
      </c>
    </row>
    <row r="199" s="12" customFormat="1" ht="25.92" customHeight="1">
      <c r="A199" s="12"/>
      <c r="B199" s="212"/>
      <c r="C199" s="213"/>
      <c r="D199" s="214" t="s">
        <v>74</v>
      </c>
      <c r="E199" s="215" t="s">
        <v>1676</v>
      </c>
      <c r="F199" s="215" t="s">
        <v>1677</v>
      </c>
      <c r="G199" s="213"/>
      <c r="H199" s="213"/>
      <c r="I199" s="216"/>
      <c r="J199" s="217">
        <f>BK199</f>
        <v>0</v>
      </c>
      <c r="K199" s="213"/>
      <c r="L199" s="218"/>
      <c r="M199" s="219"/>
      <c r="N199" s="220"/>
      <c r="O199" s="220"/>
      <c r="P199" s="221">
        <f>SUM(P200:P206)</f>
        <v>0</v>
      </c>
      <c r="Q199" s="220"/>
      <c r="R199" s="221">
        <f>SUM(R200:R206)</f>
        <v>0</v>
      </c>
      <c r="S199" s="220"/>
      <c r="T199" s="222">
        <f>SUM(T200:T206)</f>
        <v>0</v>
      </c>
      <c r="U199" s="12"/>
      <c r="V199" s="12"/>
      <c r="W199" s="12"/>
      <c r="X199" s="12"/>
      <c r="Y199" s="12"/>
      <c r="Z199" s="12"/>
      <c r="AA199" s="12"/>
      <c r="AB199" s="12"/>
      <c r="AC199" s="12"/>
      <c r="AD199" s="12"/>
      <c r="AE199" s="12"/>
      <c r="AR199" s="223" t="s">
        <v>82</v>
      </c>
      <c r="AT199" s="224" t="s">
        <v>74</v>
      </c>
      <c r="AU199" s="224" t="s">
        <v>75</v>
      </c>
      <c r="AY199" s="223" t="s">
        <v>194</v>
      </c>
      <c r="BK199" s="225">
        <f>SUM(BK200:BK206)</f>
        <v>0</v>
      </c>
    </row>
    <row r="200" s="2" customFormat="1" ht="16.5" customHeight="1">
      <c r="A200" s="39"/>
      <c r="B200" s="40"/>
      <c r="C200" s="228" t="s">
        <v>619</v>
      </c>
      <c r="D200" s="228" t="s">
        <v>196</v>
      </c>
      <c r="E200" s="229" t="s">
        <v>1678</v>
      </c>
      <c r="F200" s="230" t="s">
        <v>1679</v>
      </c>
      <c r="G200" s="231" t="s">
        <v>1680</v>
      </c>
      <c r="H200" s="232">
        <v>450</v>
      </c>
      <c r="I200" s="233"/>
      <c r="J200" s="234">
        <f>ROUND(I200*H200,2)</f>
        <v>0</v>
      </c>
      <c r="K200" s="230" t="s">
        <v>1</v>
      </c>
      <c r="L200" s="45"/>
      <c r="M200" s="235" t="s">
        <v>1</v>
      </c>
      <c r="N200" s="236" t="s">
        <v>40</v>
      </c>
      <c r="O200" s="92"/>
      <c r="P200" s="237">
        <f>O200*H200</f>
        <v>0</v>
      </c>
      <c r="Q200" s="237">
        <v>0</v>
      </c>
      <c r="R200" s="237">
        <f>Q200*H200</f>
        <v>0</v>
      </c>
      <c r="S200" s="237">
        <v>0</v>
      </c>
      <c r="T200" s="238">
        <f>S200*H200</f>
        <v>0</v>
      </c>
      <c r="U200" s="39"/>
      <c r="V200" s="39"/>
      <c r="W200" s="39"/>
      <c r="X200" s="39"/>
      <c r="Y200" s="39"/>
      <c r="Z200" s="39"/>
      <c r="AA200" s="39"/>
      <c r="AB200" s="39"/>
      <c r="AC200" s="39"/>
      <c r="AD200" s="39"/>
      <c r="AE200" s="39"/>
      <c r="AR200" s="239" t="s">
        <v>201</v>
      </c>
      <c r="AT200" s="239" t="s">
        <v>196</v>
      </c>
      <c r="AU200" s="239" t="s">
        <v>82</v>
      </c>
      <c r="AY200" s="18" t="s">
        <v>194</v>
      </c>
      <c r="BE200" s="240">
        <f>IF(N200="základní",J200,0)</f>
        <v>0</v>
      </c>
      <c r="BF200" s="240">
        <f>IF(N200="snížená",J200,0)</f>
        <v>0</v>
      </c>
      <c r="BG200" s="240">
        <f>IF(N200="zákl. přenesená",J200,0)</f>
        <v>0</v>
      </c>
      <c r="BH200" s="240">
        <f>IF(N200="sníž. přenesená",J200,0)</f>
        <v>0</v>
      </c>
      <c r="BI200" s="240">
        <f>IF(N200="nulová",J200,0)</f>
        <v>0</v>
      </c>
      <c r="BJ200" s="18" t="s">
        <v>82</v>
      </c>
      <c r="BK200" s="240">
        <f>ROUND(I200*H200,2)</f>
        <v>0</v>
      </c>
      <c r="BL200" s="18" t="s">
        <v>201</v>
      </c>
      <c r="BM200" s="239" t="s">
        <v>934</v>
      </c>
    </row>
    <row r="201" s="2" customFormat="1" ht="16.5" customHeight="1">
      <c r="A201" s="39"/>
      <c r="B201" s="40"/>
      <c r="C201" s="228" t="s">
        <v>623</v>
      </c>
      <c r="D201" s="228" t="s">
        <v>196</v>
      </c>
      <c r="E201" s="229" t="s">
        <v>1681</v>
      </c>
      <c r="F201" s="230" t="s">
        <v>1682</v>
      </c>
      <c r="G201" s="231" t="s">
        <v>252</v>
      </c>
      <c r="H201" s="232">
        <v>1.2</v>
      </c>
      <c r="I201" s="233"/>
      <c r="J201" s="234">
        <f>ROUND(I201*H201,2)</f>
        <v>0</v>
      </c>
      <c r="K201" s="230" t="s">
        <v>1</v>
      </c>
      <c r="L201" s="45"/>
      <c r="M201" s="235" t="s">
        <v>1</v>
      </c>
      <c r="N201" s="236" t="s">
        <v>40</v>
      </c>
      <c r="O201" s="92"/>
      <c r="P201" s="237">
        <f>O201*H201</f>
        <v>0</v>
      </c>
      <c r="Q201" s="237">
        <v>0</v>
      </c>
      <c r="R201" s="237">
        <f>Q201*H201</f>
        <v>0</v>
      </c>
      <c r="S201" s="237">
        <v>0</v>
      </c>
      <c r="T201" s="238">
        <f>S201*H201</f>
        <v>0</v>
      </c>
      <c r="U201" s="39"/>
      <c r="V201" s="39"/>
      <c r="W201" s="39"/>
      <c r="X201" s="39"/>
      <c r="Y201" s="39"/>
      <c r="Z201" s="39"/>
      <c r="AA201" s="39"/>
      <c r="AB201" s="39"/>
      <c r="AC201" s="39"/>
      <c r="AD201" s="39"/>
      <c r="AE201" s="39"/>
      <c r="AR201" s="239" t="s">
        <v>201</v>
      </c>
      <c r="AT201" s="239" t="s">
        <v>196</v>
      </c>
      <c r="AU201" s="239" t="s">
        <v>82</v>
      </c>
      <c r="AY201" s="18" t="s">
        <v>194</v>
      </c>
      <c r="BE201" s="240">
        <f>IF(N201="základní",J201,0)</f>
        <v>0</v>
      </c>
      <c r="BF201" s="240">
        <f>IF(N201="snížená",J201,0)</f>
        <v>0</v>
      </c>
      <c r="BG201" s="240">
        <f>IF(N201="zákl. přenesená",J201,0)</f>
        <v>0</v>
      </c>
      <c r="BH201" s="240">
        <f>IF(N201="sníž. přenesená",J201,0)</f>
        <v>0</v>
      </c>
      <c r="BI201" s="240">
        <f>IF(N201="nulová",J201,0)</f>
        <v>0</v>
      </c>
      <c r="BJ201" s="18" t="s">
        <v>82</v>
      </c>
      <c r="BK201" s="240">
        <f>ROUND(I201*H201,2)</f>
        <v>0</v>
      </c>
      <c r="BL201" s="18" t="s">
        <v>201</v>
      </c>
      <c r="BM201" s="239" t="s">
        <v>943</v>
      </c>
    </row>
    <row r="202" s="2" customFormat="1" ht="16.5" customHeight="1">
      <c r="A202" s="39"/>
      <c r="B202" s="40"/>
      <c r="C202" s="228" t="s">
        <v>627</v>
      </c>
      <c r="D202" s="228" t="s">
        <v>196</v>
      </c>
      <c r="E202" s="229" t="s">
        <v>1683</v>
      </c>
      <c r="F202" s="230" t="s">
        <v>1684</v>
      </c>
      <c r="G202" s="231" t="s">
        <v>691</v>
      </c>
      <c r="H202" s="299"/>
      <c r="I202" s="233"/>
      <c r="J202" s="234">
        <f>ROUND(I202*H202,2)</f>
        <v>0</v>
      </c>
      <c r="K202" s="230" t="s">
        <v>1</v>
      </c>
      <c r="L202" s="45"/>
      <c r="M202" s="235" t="s">
        <v>1</v>
      </c>
      <c r="N202" s="236" t="s">
        <v>40</v>
      </c>
      <c r="O202" s="92"/>
      <c r="P202" s="237">
        <f>O202*H202</f>
        <v>0</v>
      </c>
      <c r="Q202" s="237">
        <v>0</v>
      </c>
      <c r="R202" s="237">
        <f>Q202*H202</f>
        <v>0</v>
      </c>
      <c r="S202" s="237">
        <v>0</v>
      </c>
      <c r="T202" s="238">
        <f>S202*H202</f>
        <v>0</v>
      </c>
      <c r="U202" s="39"/>
      <c r="V202" s="39"/>
      <c r="W202" s="39"/>
      <c r="X202" s="39"/>
      <c r="Y202" s="39"/>
      <c r="Z202" s="39"/>
      <c r="AA202" s="39"/>
      <c r="AB202" s="39"/>
      <c r="AC202" s="39"/>
      <c r="AD202" s="39"/>
      <c r="AE202" s="39"/>
      <c r="AR202" s="239" t="s">
        <v>201</v>
      </c>
      <c r="AT202" s="239" t="s">
        <v>196</v>
      </c>
      <c r="AU202" s="239" t="s">
        <v>82</v>
      </c>
      <c r="AY202" s="18" t="s">
        <v>194</v>
      </c>
      <c r="BE202" s="240">
        <f>IF(N202="základní",J202,0)</f>
        <v>0</v>
      </c>
      <c r="BF202" s="240">
        <f>IF(N202="snížená",J202,0)</f>
        <v>0</v>
      </c>
      <c r="BG202" s="240">
        <f>IF(N202="zákl. přenesená",J202,0)</f>
        <v>0</v>
      </c>
      <c r="BH202" s="240">
        <f>IF(N202="sníž. přenesená",J202,0)</f>
        <v>0</v>
      </c>
      <c r="BI202" s="240">
        <f>IF(N202="nulová",J202,0)</f>
        <v>0</v>
      </c>
      <c r="BJ202" s="18" t="s">
        <v>82</v>
      </c>
      <c r="BK202" s="240">
        <f>ROUND(I202*H202,2)</f>
        <v>0</v>
      </c>
      <c r="BL202" s="18" t="s">
        <v>201</v>
      </c>
      <c r="BM202" s="239" t="s">
        <v>952</v>
      </c>
    </row>
    <row r="203" s="2" customFormat="1" ht="16.5" customHeight="1">
      <c r="A203" s="39"/>
      <c r="B203" s="40"/>
      <c r="C203" s="228" t="s">
        <v>632</v>
      </c>
      <c r="D203" s="228" t="s">
        <v>196</v>
      </c>
      <c r="E203" s="229" t="s">
        <v>1685</v>
      </c>
      <c r="F203" s="230" t="s">
        <v>1686</v>
      </c>
      <c r="G203" s="231" t="s">
        <v>1687</v>
      </c>
      <c r="H203" s="232">
        <v>950</v>
      </c>
      <c r="I203" s="233"/>
      <c r="J203" s="234">
        <f>ROUND(I203*H203,2)</f>
        <v>0</v>
      </c>
      <c r="K203" s="230" t="s">
        <v>1</v>
      </c>
      <c r="L203" s="45"/>
      <c r="M203" s="235" t="s">
        <v>1</v>
      </c>
      <c r="N203" s="236" t="s">
        <v>40</v>
      </c>
      <c r="O203" s="92"/>
      <c r="P203" s="237">
        <f>O203*H203</f>
        <v>0</v>
      </c>
      <c r="Q203" s="237">
        <v>0</v>
      </c>
      <c r="R203" s="237">
        <f>Q203*H203</f>
        <v>0</v>
      </c>
      <c r="S203" s="237">
        <v>0</v>
      </c>
      <c r="T203" s="238">
        <f>S203*H203</f>
        <v>0</v>
      </c>
      <c r="U203" s="39"/>
      <c r="V203" s="39"/>
      <c r="W203" s="39"/>
      <c r="X203" s="39"/>
      <c r="Y203" s="39"/>
      <c r="Z203" s="39"/>
      <c r="AA203" s="39"/>
      <c r="AB203" s="39"/>
      <c r="AC203" s="39"/>
      <c r="AD203" s="39"/>
      <c r="AE203" s="39"/>
      <c r="AR203" s="239" t="s">
        <v>201</v>
      </c>
      <c r="AT203" s="239" t="s">
        <v>196</v>
      </c>
      <c r="AU203" s="239" t="s">
        <v>82</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201</v>
      </c>
      <c r="BM203" s="239" t="s">
        <v>962</v>
      </c>
    </row>
    <row r="204" s="2" customFormat="1" ht="16.5" customHeight="1">
      <c r="A204" s="39"/>
      <c r="B204" s="40"/>
      <c r="C204" s="228" t="s">
        <v>638</v>
      </c>
      <c r="D204" s="228" t="s">
        <v>196</v>
      </c>
      <c r="E204" s="229" t="s">
        <v>1688</v>
      </c>
      <c r="F204" s="230" t="s">
        <v>1689</v>
      </c>
      <c r="G204" s="231" t="s">
        <v>1251</v>
      </c>
      <c r="H204" s="232">
        <v>1</v>
      </c>
      <c r="I204" s="233"/>
      <c r="J204" s="234">
        <f>ROUND(I204*H204,2)</f>
        <v>0</v>
      </c>
      <c r="K204" s="230" t="s">
        <v>1</v>
      </c>
      <c r="L204" s="45"/>
      <c r="M204" s="235" t="s">
        <v>1</v>
      </c>
      <c r="N204" s="236" t="s">
        <v>40</v>
      </c>
      <c r="O204" s="92"/>
      <c r="P204" s="237">
        <f>O204*H204</f>
        <v>0</v>
      </c>
      <c r="Q204" s="237">
        <v>0</v>
      </c>
      <c r="R204" s="237">
        <f>Q204*H204</f>
        <v>0</v>
      </c>
      <c r="S204" s="237">
        <v>0</v>
      </c>
      <c r="T204" s="238">
        <f>S204*H204</f>
        <v>0</v>
      </c>
      <c r="U204" s="39"/>
      <c r="V204" s="39"/>
      <c r="W204" s="39"/>
      <c r="X204" s="39"/>
      <c r="Y204" s="39"/>
      <c r="Z204" s="39"/>
      <c r="AA204" s="39"/>
      <c r="AB204" s="39"/>
      <c r="AC204" s="39"/>
      <c r="AD204" s="39"/>
      <c r="AE204" s="39"/>
      <c r="AR204" s="239" t="s">
        <v>201</v>
      </c>
      <c r="AT204" s="239" t="s">
        <v>196</v>
      </c>
      <c r="AU204" s="239" t="s">
        <v>82</v>
      </c>
      <c r="AY204" s="18" t="s">
        <v>194</v>
      </c>
      <c r="BE204" s="240">
        <f>IF(N204="základní",J204,0)</f>
        <v>0</v>
      </c>
      <c r="BF204" s="240">
        <f>IF(N204="snížená",J204,0)</f>
        <v>0</v>
      </c>
      <c r="BG204" s="240">
        <f>IF(N204="zákl. přenesená",J204,0)</f>
        <v>0</v>
      </c>
      <c r="BH204" s="240">
        <f>IF(N204="sníž. přenesená",J204,0)</f>
        <v>0</v>
      </c>
      <c r="BI204" s="240">
        <f>IF(N204="nulová",J204,0)</f>
        <v>0</v>
      </c>
      <c r="BJ204" s="18" t="s">
        <v>82</v>
      </c>
      <c r="BK204" s="240">
        <f>ROUND(I204*H204,2)</f>
        <v>0</v>
      </c>
      <c r="BL204" s="18" t="s">
        <v>201</v>
      </c>
      <c r="BM204" s="239" t="s">
        <v>970</v>
      </c>
    </row>
    <row r="205" s="2" customFormat="1" ht="16.5" customHeight="1">
      <c r="A205" s="39"/>
      <c r="B205" s="40"/>
      <c r="C205" s="228" t="s">
        <v>647</v>
      </c>
      <c r="D205" s="228" t="s">
        <v>196</v>
      </c>
      <c r="E205" s="229" t="s">
        <v>1690</v>
      </c>
      <c r="F205" s="230" t="s">
        <v>1691</v>
      </c>
      <c r="G205" s="231" t="s">
        <v>232</v>
      </c>
      <c r="H205" s="232">
        <v>2.8999999999999999</v>
      </c>
      <c r="I205" s="233"/>
      <c r="J205" s="234">
        <f>ROUND(I205*H205,2)</f>
        <v>0</v>
      </c>
      <c r="K205" s="230" t="s">
        <v>1</v>
      </c>
      <c r="L205" s="45"/>
      <c r="M205" s="235" t="s">
        <v>1</v>
      </c>
      <c r="N205" s="236" t="s">
        <v>40</v>
      </c>
      <c r="O205" s="92"/>
      <c r="P205" s="237">
        <f>O205*H205</f>
        <v>0</v>
      </c>
      <c r="Q205" s="237">
        <v>0</v>
      </c>
      <c r="R205" s="237">
        <f>Q205*H205</f>
        <v>0</v>
      </c>
      <c r="S205" s="237">
        <v>0</v>
      </c>
      <c r="T205" s="238">
        <f>S205*H205</f>
        <v>0</v>
      </c>
      <c r="U205" s="39"/>
      <c r="V205" s="39"/>
      <c r="W205" s="39"/>
      <c r="X205" s="39"/>
      <c r="Y205" s="39"/>
      <c r="Z205" s="39"/>
      <c r="AA205" s="39"/>
      <c r="AB205" s="39"/>
      <c r="AC205" s="39"/>
      <c r="AD205" s="39"/>
      <c r="AE205" s="39"/>
      <c r="AR205" s="239" t="s">
        <v>201</v>
      </c>
      <c r="AT205" s="239" t="s">
        <v>196</v>
      </c>
      <c r="AU205" s="239" t="s">
        <v>82</v>
      </c>
      <c r="AY205" s="18" t="s">
        <v>194</v>
      </c>
      <c r="BE205" s="240">
        <f>IF(N205="základní",J205,0)</f>
        <v>0</v>
      </c>
      <c r="BF205" s="240">
        <f>IF(N205="snížená",J205,0)</f>
        <v>0</v>
      </c>
      <c r="BG205" s="240">
        <f>IF(N205="zákl. přenesená",J205,0)</f>
        <v>0</v>
      </c>
      <c r="BH205" s="240">
        <f>IF(N205="sníž. přenesená",J205,0)</f>
        <v>0</v>
      </c>
      <c r="BI205" s="240">
        <f>IF(N205="nulová",J205,0)</f>
        <v>0</v>
      </c>
      <c r="BJ205" s="18" t="s">
        <v>82</v>
      </c>
      <c r="BK205" s="240">
        <f>ROUND(I205*H205,2)</f>
        <v>0</v>
      </c>
      <c r="BL205" s="18" t="s">
        <v>201</v>
      </c>
      <c r="BM205" s="239" t="s">
        <v>983</v>
      </c>
    </row>
    <row r="206" s="2" customFormat="1" ht="16.5" customHeight="1">
      <c r="A206" s="39"/>
      <c r="B206" s="40"/>
      <c r="C206" s="228" t="s">
        <v>653</v>
      </c>
      <c r="D206" s="228" t="s">
        <v>196</v>
      </c>
      <c r="E206" s="229" t="s">
        <v>1692</v>
      </c>
      <c r="F206" s="230" t="s">
        <v>1693</v>
      </c>
      <c r="G206" s="231" t="s">
        <v>1687</v>
      </c>
      <c r="H206" s="232">
        <v>60</v>
      </c>
      <c r="I206" s="233"/>
      <c r="J206" s="234">
        <f>ROUND(I206*H206,2)</f>
        <v>0</v>
      </c>
      <c r="K206" s="230" t="s">
        <v>1</v>
      </c>
      <c r="L206" s="45"/>
      <c r="M206" s="304" t="s">
        <v>1</v>
      </c>
      <c r="N206" s="305" t="s">
        <v>40</v>
      </c>
      <c r="O206" s="302"/>
      <c r="P206" s="306">
        <f>O206*H206</f>
        <v>0</v>
      </c>
      <c r="Q206" s="306">
        <v>0</v>
      </c>
      <c r="R206" s="306">
        <f>Q206*H206</f>
        <v>0</v>
      </c>
      <c r="S206" s="306">
        <v>0</v>
      </c>
      <c r="T206" s="307">
        <f>S206*H206</f>
        <v>0</v>
      </c>
      <c r="U206" s="39"/>
      <c r="V206" s="39"/>
      <c r="W206" s="39"/>
      <c r="X206" s="39"/>
      <c r="Y206" s="39"/>
      <c r="Z206" s="39"/>
      <c r="AA206" s="39"/>
      <c r="AB206" s="39"/>
      <c r="AC206" s="39"/>
      <c r="AD206" s="39"/>
      <c r="AE206" s="39"/>
      <c r="AR206" s="239" t="s">
        <v>201</v>
      </c>
      <c r="AT206" s="239" t="s">
        <v>196</v>
      </c>
      <c r="AU206" s="239" t="s">
        <v>82</v>
      </c>
      <c r="AY206" s="18" t="s">
        <v>194</v>
      </c>
      <c r="BE206" s="240">
        <f>IF(N206="základní",J206,0)</f>
        <v>0</v>
      </c>
      <c r="BF206" s="240">
        <f>IF(N206="snížená",J206,0)</f>
        <v>0</v>
      </c>
      <c r="BG206" s="240">
        <f>IF(N206="zákl. přenesená",J206,0)</f>
        <v>0</v>
      </c>
      <c r="BH206" s="240">
        <f>IF(N206="sníž. přenesená",J206,0)</f>
        <v>0</v>
      </c>
      <c r="BI206" s="240">
        <f>IF(N206="nulová",J206,0)</f>
        <v>0</v>
      </c>
      <c r="BJ206" s="18" t="s">
        <v>82</v>
      </c>
      <c r="BK206" s="240">
        <f>ROUND(I206*H206,2)</f>
        <v>0</v>
      </c>
      <c r="BL206" s="18" t="s">
        <v>201</v>
      </c>
      <c r="BM206" s="239" t="s">
        <v>1026</v>
      </c>
    </row>
    <row r="207" s="2" customFormat="1" ht="6.96" customHeight="1">
      <c r="A207" s="39"/>
      <c r="B207" s="67"/>
      <c r="C207" s="68"/>
      <c r="D207" s="68"/>
      <c r="E207" s="68"/>
      <c r="F207" s="68"/>
      <c r="G207" s="68"/>
      <c r="H207" s="68"/>
      <c r="I207" s="68"/>
      <c r="J207" s="68"/>
      <c r="K207" s="68"/>
      <c r="L207" s="45"/>
      <c r="M207" s="39"/>
      <c r="O207" s="39"/>
      <c r="P207" s="39"/>
      <c r="Q207" s="39"/>
      <c r="R207" s="39"/>
      <c r="S207" s="39"/>
      <c r="T207" s="39"/>
      <c r="U207" s="39"/>
      <c r="V207" s="39"/>
      <c r="W207" s="39"/>
      <c r="X207" s="39"/>
      <c r="Y207" s="39"/>
      <c r="Z207" s="39"/>
      <c r="AA207" s="39"/>
      <c r="AB207" s="39"/>
      <c r="AC207" s="39"/>
      <c r="AD207" s="39"/>
      <c r="AE207" s="39"/>
    </row>
  </sheetData>
  <sheetProtection sheet="1" autoFilter="0" formatColumns="0" formatRows="0" objects="1" scenarios="1" spinCount="100000" saltValue="ygkv9BTrbJ3Qo/vhSZVM26i/jvFXfV2YzwmOj0qutdEyF6RC9da142GLNaJR34zXQ4vDsmYJReGKMuItjGPDsw==" hashValue="yIkZUNExFRYvJ511USUvOB4zw1KxLgeVmYAybLqyUWYHhXPgC5RuQ0FzY/Y1vsxdvoj396p88pdwvu7VlG58tA==" algorithmName="SHA-512" password="CC35"/>
  <autoFilter ref="C132:K206"/>
  <mergeCells count="12">
    <mergeCell ref="E7:H7"/>
    <mergeCell ref="E9:H9"/>
    <mergeCell ref="E11:H11"/>
    <mergeCell ref="E20:H20"/>
    <mergeCell ref="E29:H29"/>
    <mergeCell ref="E85:H85"/>
    <mergeCell ref="E87:H87"/>
    <mergeCell ref="E89:H89"/>
    <mergeCell ref="E121:H121"/>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104</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1694</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ROUND(J122,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ROUND((SUM(BE122:BE151)),  2)</f>
        <v>0</v>
      </c>
      <c r="G35" s="39"/>
      <c r="H35" s="39"/>
      <c r="I35" s="166">
        <v>0.20999999999999999</v>
      </c>
      <c r="J35" s="165">
        <f>ROUND(((SUM(BE122:BE151))*I35),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ROUND((SUM(BF122:BF151)),  2)</f>
        <v>0</v>
      </c>
      <c r="G36" s="39"/>
      <c r="H36" s="39"/>
      <c r="I36" s="166">
        <v>0.14999999999999999</v>
      </c>
      <c r="J36" s="165">
        <f>ROUND(((SUM(BF122:BF151))*I36),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ROUND((SUM(BG122:BG151)),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ROUND((SUM(BH122:BH151)),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ROUND((SUM(BI122:BI151)),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D.1.4d RK - Elektro - rozvaděč</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J122</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1695</v>
      </c>
      <c r="E99" s="193"/>
      <c r="F99" s="193"/>
      <c r="G99" s="193"/>
      <c r="H99" s="193"/>
      <c r="I99" s="193"/>
      <c r="J99" s="194">
        <f>J123</f>
        <v>0</v>
      </c>
      <c r="K99" s="191"/>
      <c r="L99" s="195"/>
      <c r="S99" s="9"/>
      <c r="T99" s="9"/>
      <c r="U99" s="9"/>
      <c r="V99" s="9"/>
      <c r="W99" s="9"/>
      <c r="X99" s="9"/>
      <c r="Y99" s="9"/>
      <c r="Z99" s="9"/>
      <c r="AA99" s="9"/>
      <c r="AB99" s="9"/>
      <c r="AC99" s="9"/>
      <c r="AD99" s="9"/>
      <c r="AE99" s="9"/>
    </row>
    <row r="100" s="9" customFormat="1" ht="24.96" customHeight="1">
      <c r="A100" s="9"/>
      <c r="B100" s="190"/>
      <c r="C100" s="191"/>
      <c r="D100" s="192" t="s">
        <v>1696</v>
      </c>
      <c r="E100" s="193"/>
      <c r="F100" s="193"/>
      <c r="G100" s="193"/>
      <c r="H100" s="193"/>
      <c r="I100" s="193"/>
      <c r="J100" s="194">
        <f>J149</f>
        <v>0</v>
      </c>
      <c r="K100" s="191"/>
      <c r="L100" s="195"/>
      <c r="S100" s="9"/>
      <c r="T100" s="9"/>
      <c r="U100" s="9"/>
      <c r="V100" s="9"/>
      <c r="W100" s="9"/>
      <c r="X100" s="9"/>
      <c r="Y100" s="9"/>
      <c r="Z100" s="9"/>
      <c r="AA100" s="9"/>
      <c r="AB100" s="9"/>
      <c r="AC100" s="9"/>
      <c r="AD100" s="9"/>
      <c r="AE100" s="9"/>
    </row>
    <row r="101" s="2" customFormat="1" ht="21.84" customHeight="1">
      <c r="A101" s="39"/>
      <c r="B101" s="40"/>
      <c r="C101" s="41"/>
      <c r="D101" s="41"/>
      <c r="E101" s="41"/>
      <c r="F101" s="41"/>
      <c r="G101" s="41"/>
      <c r="H101" s="41"/>
      <c r="I101" s="41"/>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68"/>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70"/>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4" t="s">
        <v>179</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16</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85" t="str">
        <f>E7</f>
        <v>Nemocnice RK – rekonstrukce gastro provozu</v>
      </c>
      <c r="F110" s="33"/>
      <c r="G110" s="33"/>
      <c r="H110" s="33"/>
      <c r="I110" s="41"/>
      <c r="J110" s="41"/>
      <c r="K110" s="41"/>
      <c r="L110" s="64"/>
      <c r="S110" s="39"/>
      <c r="T110" s="39"/>
      <c r="U110" s="39"/>
      <c r="V110" s="39"/>
      <c r="W110" s="39"/>
      <c r="X110" s="39"/>
      <c r="Y110" s="39"/>
      <c r="Z110" s="39"/>
      <c r="AA110" s="39"/>
      <c r="AB110" s="39"/>
      <c r="AC110" s="39"/>
      <c r="AD110" s="39"/>
      <c r="AE110" s="39"/>
    </row>
    <row r="111" s="1" customFormat="1" ht="12" customHeight="1">
      <c r="B111" s="22"/>
      <c r="C111" s="33" t="s">
        <v>147</v>
      </c>
      <c r="D111" s="23"/>
      <c r="E111" s="23"/>
      <c r="F111" s="23"/>
      <c r="G111" s="23"/>
      <c r="H111" s="23"/>
      <c r="I111" s="23"/>
      <c r="J111" s="23"/>
      <c r="K111" s="23"/>
      <c r="L111" s="21"/>
    </row>
    <row r="112" s="2" customFormat="1" ht="16.5" customHeight="1">
      <c r="A112" s="39"/>
      <c r="B112" s="40"/>
      <c r="C112" s="41"/>
      <c r="D112" s="41"/>
      <c r="E112" s="185" t="s">
        <v>150</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151</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E11</f>
        <v>D.1.4d RK - Elektro - rozvaděč</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F14</f>
        <v xml:space="preserve"> </v>
      </c>
      <c r="G116" s="41"/>
      <c r="H116" s="41"/>
      <c r="I116" s="33" t="s">
        <v>22</v>
      </c>
      <c r="J116" s="80" t="str">
        <f>IF(J14="","",J14)</f>
        <v>3. 2. 2025</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5.15" customHeight="1">
      <c r="A118" s="39"/>
      <c r="B118" s="40"/>
      <c r="C118" s="33" t="s">
        <v>24</v>
      </c>
      <c r="D118" s="41"/>
      <c r="E118" s="41"/>
      <c r="F118" s="28" t="str">
        <f>E17</f>
        <v>Královéhradecký kraj</v>
      </c>
      <c r="G118" s="41"/>
      <c r="H118" s="41"/>
      <c r="I118" s="33" t="s">
        <v>30</v>
      </c>
      <c r="J118" s="37" t="str">
        <f>E23</f>
        <v>IRBOS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28</v>
      </c>
      <c r="D119" s="41"/>
      <c r="E119" s="41"/>
      <c r="F119" s="28" t="str">
        <f>IF(E20="","",E20)</f>
        <v>Vyplň údaj</v>
      </c>
      <c r="G119" s="41"/>
      <c r="H119" s="41"/>
      <c r="I119" s="33" t="s">
        <v>33</v>
      </c>
      <c r="J119" s="37" t="str">
        <f>E26</f>
        <v xml:space="preserve"> </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201"/>
      <c r="B121" s="202"/>
      <c r="C121" s="203" t="s">
        <v>180</v>
      </c>
      <c r="D121" s="204" t="s">
        <v>60</v>
      </c>
      <c r="E121" s="204" t="s">
        <v>56</v>
      </c>
      <c r="F121" s="204" t="s">
        <v>57</v>
      </c>
      <c r="G121" s="204" t="s">
        <v>181</v>
      </c>
      <c r="H121" s="204" t="s">
        <v>182</v>
      </c>
      <c r="I121" s="204" t="s">
        <v>183</v>
      </c>
      <c r="J121" s="204" t="s">
        <v>155</v>
      </c>
      <c r="K121" s="205" t="s">
        <v>184</v>
      </c>
      <c r="L121" s="206"/>
      <c r="M121" s="101" t="s">
        <v>1</v>
      </c>
      <c r="N121" s="102" t="s">
        <v>39</v>
      </c>
      <c r="O121" s="102" t="s">
        <v>185</v>
      </c>
      <c r="P121" s="102" t="s">
        <v>186</v>
      </c>
      <c r="Q121" s="102" t="s">
        <v>187</v>
      </c>
      <c r="R121" s="102" t="s">
        <v>188</v>
      </c>
      <c r="S121" s="102" t="s">
        <v>189</v>
      </c>
      <c r="T121" s="103" t="s">
        <v>190</v>
      </c>
      <c r="U121" s="201"/>
      <c r="V121" s="201"/>
      <c r="W121" s="201"/>
      <c r="X121" s="201"/>
      <c r="Y121" s="201"/>
      <c r="Z121" s="201"/>
      <c r="AA121" s="201"/>
      <c r="AB121" s="201"/>
      <c r="AC121" s="201"/>
      <c r="AD121" s="201"/>
      <c r="AE121" s="201"/>
    </row>
    <row r="122" s="2" customFormat="1" ht="22.8" customHeight="1">
      <c r="A122" s="39"/>
      <c r="B122" s="40"/>
      <c r="C122" s="108" t="s">
        <v>191</v>
      </c>
      <c r="D122" s="41"/>
      <c r="E122" s="41"/>
      <c r="F122" s="41"/>
      <c r="G122" s="41"/>
      <c r="H122" s="41"/>
      <c r="I122" s="41"/>
      <c r="J122" s="207">
        <f>BK122</f>
        <v>0</v>
      </c>
      <c r="K122" s="41"/>
      <c r="L122" s="45"/>
      <c r="M122" s="104"/>
      <c r="N122" s="208"/>
      <c r="O122" s="105"/>
      <c r="P122" s="209">
        <f>P123+P149</f>
        <v>0</v>
      </c>
      <c r="Q122" s="105"/>
      <c r="R122" s="209">
        <f>R123+R149</f>
        <v>0</v>
      </c>
      <c r="S122" s="105"/>
      <c r="T122" s="210">
        <f>T123+T149</f>
        <v>0</v>
      </c>
      <c r="U122" s="39"/>
      <c r="V122" s="39"/>
      <c r="W122" s="39"/>
      <c r="X122" s="39"/>
      <c r="Y122" s="39"/>
      <c r="Z122" s="39"/>
      <c r="AA122" s="39"/>
      <c r="AB122" s="39"/>
      <c r="AC122" s="39"/>
      <c r="AD122" s="39"/>
      <c r="AE122" s="39"/>
      <c r="AT122" s="18" t="s">
        <v>74</v>
      </c>
      <c r="AU122" s="18" t="s">
        <v>157</v>
      </c>
      <c r="BK122" s="211">
        <f>BK123+BK149</f>
        <v>0</v>
      </c>
    </row>
    <row r="123" s="12" customFormat="1" ht="25.92" customHeight="1">
      <c r="A123" s="12"/>
      <c r="B123" s="212"/>
      <c r="C123" s="213"/>
      <c r="D123" s="214" t="s">
        <v>74</v>
      </c>
      <c r="E123" s="215" t="s">
        <v>1548</v>
      </c>
      <c r="F123" s="215" t="s">
        <v>1697</v>
      </c>
      <c r="G123" s="213"/>
      <c r="H123" s="213"/>
      <c r="I123" s="216"/>
      <c r="J123" s="217">
        <f>BK123</f>
        <v>0</v>
      </c>
      <c r="K123" s="213"/>
      <c r="L123" s="218"/>
      <c r="M123" s="219"/>
      <c r="N123" s="220"/>
      <c r="O123" s="220"/>
      <c r="P123" s="221">
        <f>SUM(P124:P148)</f>
        <v>0</v>
      </c>
      <c r="Q123" s="220"/>
      <c r="R123" s="221">
        <f>SUM(R124:R148)</f>
        <v>0</v>
      </c>
      <c r="S123" s="220"/>
      <c r="T123" s="222">
        <f>SUM(T124:T148)</f>
        <v>0</v>
      </c>
      <c r="U123" s="12"/>
      <c r="V123" s="12"/>
      <c r="W123" s="12"/>
      <c r="X123" s="12"/>
      <c r="Y123" s="12"/>
      <c r="Z123" s="12"/>
      <c r="AA123" s="12"/>
      <c r="AB123" s="12"/>
      <c r="AC123" s="12"/>
      <c r="AD123" s="12"/>
      <c r="AE123" s="12"/>
      <c r="AR123" s="223" t="s">
        <v>82</v>
      </c>
      <c r="AT123" s="224" t="s">
        <v>74</v>
      </c>
      <c r="AU123" s="224" t="s">
        <v>75</v>
      </c>
      <c r="AY123" s="223" t="s">
        <v>194</v>
      </c>
      <c r="BK123" s="225">
        <f>SUM(BK124:BK148)</f>
        <v>0</v>
      </c>
    </row>
    <row r="124" s="2" customFormat="1" ht="24.15" customHeight="1">
      <c r="A124" s="39"/>
      <c r="B124" s="40"/>
      <c r="C124" s="228" t="s">
        <v>82</v>
      </c>
      <c r="D124" s="228" t="s">
        <v>196</v>
      </c>
      <c r="E124" s="229" t="s">
        <v>1698</v>
      </c>
      <c r="F124" s="230" t="s">
        <v>1699</v>
      </c>
      <c r="G124" s="231" t="s">
        <v>295</v>
      </c>
      <c r="H124" s="232">
        <v>2</v>
      </c>
      <c r="I124" s="233"/>
      <c r="J124" s="234">
        <f>ROUND(I124*H124,2)</f>
        <v>0</v>
      </c>
      <c r="K124" s="230" t="s">
        <v>1</v>
      </c>
      <c r="L124" s="45"/>
      <c r="M124" s="235" t="s">
        <v>1</v>
      </c>
      <c r="N124" s="236" t="s">
        <v>40</v>
      </c>
      <c r="O124" s="92"/>
      <c r="P124" s="237">
        <f>O124*H124</f>
        <v>0</v>
      </c>
      <c r="Q124" s="237">
        <v>0</v>
      </c>
      <c r="R124" s="237">
        <f>Q124*H124</f>
        <v>0</v>
      </c>
      <c r="S124" s="237">
        <v>0</v>
      </c>
      <c r="T124" s="238">
        <f>S124*H124</f>
        <v>0</v>
      </c>
      <c r="U124" s="39"/>
      <c r="V124" s="39"/>
      <c r="W124" s="39"/>
      <c r="X124" s="39"/>
      <c r="Y124" s="39"/>
      <c r="Z124" s="39"/>
      <c r="AA124" s="39"/>
      <c r="AB124" s="39"/>
      <c r="AC124" s="39"/>
      <c r="AD124" s="39"/>
      <c r="AE124" s="39"/>
      <c r="AR124" s="239" t="s">
        <v>201</v>
      </c>
      <c r="AT124" s="239" t="s">
        <v>196</v>
      </c>
      <c r="AU124" s="239" t="s">
        <v>82</v>
      </c>
      <c r="AY124" s="18" t="s">
        <v>194</v>
      </c>
      <c r="BE124" s="240">
        <f>IF(N124="základní",J124,0)</f>
        <v>0</v>
      </c>
      <c r="BF124" s="240">
        <f>IF(N124="snížená",J124,0)</f>
        <v>0</v>
      </c>
      <c r="BG124" s="240">
        <f>IF(N124="zákl. přenesená",J124,0)</f>
        <v>0</v>
      </c>
      <c r="BH124" s="240">
        <f>IF(N124="sníž. přenesená",J124,0)</f>
        <v>0</v>
      </c>
      <c r="BI124" s="240">
        <f>IF(N124="nulová",J124,0)</f>
        <v>0</v>
      </c>
      <c r="BJ124" s="18" t="s">
        <v>82</v>
      </c>
      <c r="BK124" s="240">
        <f>ROUND(I124*H124,2)</f>
        <v>0</v>
      </c>
      <c r="BL124" s="18" t="s">
        <v>201</v>
      </c>
      <c r="BM124" s="239" t="s">
        <v>84</v>
      </c>
    </row>
    <row r="125" s="2" customFormat="1" ht="16.5" customHeight="1">
      <c r="A125" s="39"/>
      <c r="B125" s="40"/>
      <c r="C125" s="228" t="s">
        <v>84</v>
      </c>
      <c r="D125" s="228" t="s">
        <v>196</v>
      </c>
      <c r="E125" s="229" t="s">
        <v>1700</v>
      </c>
      <c r="F125" s="230" t="s">
        <v>1701</v>
      </c>
      <c r="G125" s="231" t="s">
        <v>295</v>
      </c>
      <c r="H125" s="232">
        <v>1</v>
      </c>
      <c r="I125" s="233"/>
      <c r="J125" s="234">
        <f>ROUND(I125*H125,2)</f>
        <v>0</v>
      </c>
      <c r="K125" s="230" t="s">
        <v>1</v>
      </c>
      <c r="L125" s="45"/>
      <c r="M125" s="235" t="s">
        <v>1</v>
      </c>
      <c r="N125" s="236" t="s">
        <v>40</v>
      </c>
      <c r="O125" s="92"/>
      <c r="P125" s="237">
        <f>O125*H125</f>
        <v>0</v>
      </c>
      <c r="Q125" s="237">
        <v>0</v>
      </c>
      <c r="R125" s="237">
        <f>Q125*H125</f>
        <v>0</v>
      </c>
      <c r="S125" s="237">
        <v>0</v>
      </c>
      <c r="T125" s="238">
        <f>S125*H125</f>
        <v>0</v>
      </c>
      <c r="U125" s="39"/>
      <c r="V125" s="39"/>
      <c r="W125" s="39"/>
      <c r="X125" s="39"/>
      <c r="Y125" s="39"/>
      <c r="Z125" s="39"/>
      <c r="AA125" s="39"/>
      <c r="AB125" s="39"/>
      <c r="AC125" s="39"/>
      <c r="AD125" s="39"/>
      <c r="AE125" s="39"/>
      <c r="AR125" s="239" t="s">
        <v>201</v>
      </c>
      <c r="AT125" s="239" t="s">
        <v>196</v>
      </c>
      <c r="AU125" s="239" t="s">
        <v>82</v>
      </c>
      <c r="AY125" s="18" t="s">
        <v>194</v>
      </c>
      <c r="BE125" s="240">
        <f>IF(N125="základní",J125,0)</f>
        <v>0</v>
      </c>
      <c r="BF125" s="240">
        <f>IF(N125="snížená",J125,0)</f>
        <v>0</v>
      </c>
      <c r="BG125" s="240">
        <f>IF(N125="zákl. přenesená",J125,0)</f>
        <v>0</v>
      </c>
      <c r="BH125" s="240">
        <f>IF(N125="sníž. přenesená",J125,0)</f>
        <v>0</v>
      </c>
      <c r="BI125" s="240">
        <f>IF(N125="nulová",J125,0)</f>
        <v>0</v>
      </c>
      <c r="BJ125" s="18" t="s">
        <v>82</v>
      </c>
      <c r="BK125" s="240">
        <f>ROUND(I125*H125,2)</f>
        <v>0</v>
      </c>
      <c r="BL125" s="18" t="s">
        <v>201</v>
      </c>
      <c r="BM125" s="239" t="s">
        <v>201</v>
      </c>
    </row>
    <row r="126" s="2" customFormat="1" ht="16.5" customHeight="1">
      <c r="A126" s="39"/>
      <c r="B126" s="40"/>
      <c r="C126" s="228" t="s">
        <v>212</v>
      </c>
      <c r="D126" s="228" t="s">
        <v>196</v>
      </c>
      <c r="E126" s="229" t="s">
        <v>1702</v>
      </c>
      <c r="F126" s="230" t="s">
        <v>1703</v>
      </c>
      <c r="G126" s="231" t="s">
        <v>295</v>
      </c>
      <c r="H126" s="232">
        <v>1</v>
      </c>
      <c r="I126" s="233"/>
      <c r="J126" s="234">
        <f>ROUND(I126*H126,2)</f>
        <v>0</v>
      </c>
      <c r="K126" s="230" t="s">
        <v>1</v>
      </c>
      <c r="L126" s="45"/>
      <c r="M126" s="235" t="s">
        <v>1</v>
      </c>
      <c r="N126" s="236" t="s">
        <v>40</v>
      </c>
      <c r="O126" s="92"/>
      <c r="P126" s="237">
        <f>O126*H126</f>
        <v>0</v>
      </c>
      <c r="Q126" s="237">
        <v>0</v>
      </c>
      <c r="R126" s="237">
        <f>Q126*H126</f>
        <v>0</v>
      </c>
      <c r="S126" s="237">
        <v>0</v>
      </c>
      <c r="T126" s="238">
        <f>S126*H126</f>
        <v>0</v>
      </c>
      <c r="U126" s="39"/>
      <c r="V126" s="39"/>
      <c r="W126" s="39"/>
      <c r="X126" s="39"/>
      <c r="Y126" s="39"/>
      <c r="Z126" s="39"/>
      <c r="AA126" s="39"/>
      <c r="AB126" s="39"/>
      <c r="AC126" s="39"/>
      <c r="AD126" s="39"/>
      <c r="AE126" s="39"/>
      <c r="AR126" s="239" t="s">
        <v>201</v>
      </c>
      <c r="AT126" s="239" t="s">
        <v>196</v>
      </c>
      <c r="AU126" s="239" t="s">
        <v>82</v>
      </c>
      <c r="AY126" s="18" t="s">
        <v>194</v>
      </c>
      <c r="BE126" s="240">
        <f>IF(N126="základní",J126,0)</f>
        <v>0</v>
      </c>
      <c r="BF126" s="240">
        <f>IF(N126="snížená",J126,0)</f>
        <v>0</v>
      </c>
      <c r="BG126" s="240">
        <f>IF(N126="zákl. přenesená",J126,0)</f>
        <v>0</v>
      </c>
      <c r="BH126" s="240">
        <f>IF(N126="sníž. přenesená",J126,0)</f>
        <v>0</v>
      </c>
      <c r="BI126" s="240">
        <f>IF(N126="nulová",J126,0)</f>
        <v>0</v>
      </c>
      <c r="BJ126" s="18" t="s">
        <v>82</v>
      </c>
      <c r="BK126" s="240">
        <f>ROUND(I126*H126,2)</f>
        <v>0</v>
      </c>
      <c r="BL126" s="18" t="s">
        <v>201</v>
      </c>
      <c r="BM126" s="239" t="s">
        <v>229</v>
      </c>
    </row>
    <row r="127" s="2" customFormat="1" ht="16.5" customHeight="1">
      <c r="A127" s="39"/>
      <c r="B127" s="40"/>
      <c r="C127" s="228" t="s">
        <v>201</v>
      </c>
      <c r="D127" s="228" t="s">
        <v>196</v>
      </c>
      <c r="E127" s="229" t="s">
        <v>1704</v>
      </c>
      <c r="F127" s="230" t="s">
        <v>1705</v>
      </c>
      <c r="G127" s="231" t="s">
        <v>295</v>
      </c>
      <c r="H127" s="232">
        <v>2</v>
      </c>
      <c r="I127" s="233"/>
      <c r="J127" s="234">
        <f>ROUND(I127*H127,2)</f>
        <v>0</v>
      </c>
      <c r="K127" s="230" t="s">
        <v>1</v>
      </c>
      <c r="L127" s="45"/>
      <c r="M127" s="235" t="s">
        <v>1</v>
      </c>
      <c r="N127" s="236" t="s">
        <v>40</v>
      </c>
      <c r="O127" s="92"/>
      <c r="P127" s="237">
        <f>O127*H127</f>
        <v>0</v>
      </c>
      <c r="Q127" s="237">
        <v>0</v>
      </c>
      <c r="R127" s="237">
        <f>Q127*H127</f>
        <v>0</v>
      </c>
      <c r="S127" s="237">
        <v>0</v>
      </c>
      <c r="T127" s="238">
        <f>S127*H127</f>
        <v>0</v>
      </c>
      <c r="U127" s="39"/>
      <c r="V127" s="39"/>
      <c r="W127" s="39"/>
      <c r="X127" s="39"/>
      <c r="Y127" s="39"/>
      <c r="Z127" s="39"/>
      <c r="AA127" s="39"/>
      <c r="AB127" s="39"/>
      <c r="AC127" s="39"/>
      <c r="AD127" s="39"/>
      <c r="AE127" s="39"/>
      <c r="AR127" s="239" t="s">
        <v>201</v>
      </c>
      <c r="AT127" s="239" t="s">
        <v>196</v>
      </c>
      <c r="AU127" s="239" t="s">
        <v>82</v>
      </c>
      <c r="AY127" s="18" t="s">
        <v>194</v>
      </c>
      <c r="BE127" s="240">
        <f>IF(N127="základní",J127,0)</f>
        <v>0</v>
      </c>
      <c r="BF127" s="240">
        <f>IF(N127="snížená",J127,0)</f>
        <v>0</v>
      </c>
      <c r="BG127" s="240">
        <f>IF(N127="zákl. přenesená",J127,0)</f>
        <v>0</v>
      </c>
      <c r="BH127" s="240">
        <f>IF(N127="sníž. přenesená",J127,0)</f>
        <v>0</v>
      </c>
      <c r="BI127" s="240">
        <f>IF(N127="nulová",J127,0)</f>
        <v>0</v>
      </c>
      <c r="BJ127" s="18" t="s">
        <v>82</v>
      </c>
      <c r="BK127" s="240">
        <f>ROUND(I127*H127,2)</f>
        <v>0</v>
      </c>
      <c r="BL127" s="18" t="s">
        <v>201</v>
      </c>
      <c r="BM127" s="239" t="s">
        <v>239</v>
      </c>
    </row>
    <row r="128" s="2" customFormat="1" ht="16.5" customHeight="1">
      <c r="A128" s="39"/>
      <c r="B128" s="40"/>
      <c r="C128" s="228" t="s">
        <v>225</v>
      </c>
      <c r="D128" s="228" t="s">
        <v>196</v>
      </c>
      <c r="E128" s="229" t="s">
        <v>1706</v>
      </c>
      <c r="F128" s="230" t="s">
        <v>1707</v>
      </c>
      <c r="G128" s="231" t="s">
        <v>295</v>
      </c>
      <c r="H128" s="232">
        <v>9</v>
      </c>
      <c r="I128" s="233"/>
      <c r="J128" s="234">
        <f>ROUND(I128*H128,2)</f>
        <v>0</v>
      </c>
      <c r="K128" s="230" t="s">
        <v>1</v>
      </c>
      <c r="L128" s="45"/>
      <c r="M128" s="235" t="s">
        <v>1</v>
      </c>
      <c r="N128" s="236" t="s">
        <v>40</v>
      </c>
      <c r="O128" s="92"/>
      <c r="P128" s="237">
        <f>O128*H128</f>
        <v>0</v>
      </c>
      <c r="Q128" s="237">
        <v>0</v>
      </c>
      <c r="R128" s="237">
        <f>Q128*H128</f>
        <v>0</v>
      </c>
      <c r="S128" s="237">
        <v>0</v>
      </c>
      <c r="T128" s="238">
        <f>S128*H128</f>
        <v>0</v>
      </c>
      <c r="U128" s="39"/>
      <c r="V128" s="39"/>
      <c r="W128" s="39"/>
      <c r="X128" s="39"/>
      <c r="Y128" s="39"/>
      <c r="Z128" s="39"/>
      <c r="AA128" s="39"/>
      <c r="AB128" s="39"/>
      <c r="AC128" s="39"/>
      <c r="AD128" s="39"/>
      <c r="AE128" s="39"/>
      <c r="AR128" s="239" t="s">
        <v>201</v>
      </c>
      <c r="AT128" s="239" t="s">
        <v>196</v>
      </c>
      <c r="AU128" s="239" t="s">
        <v>82</v>
      </c>
      <c r="AY128" s="18" t="s">
        <v>194</v>
      </c>
      <c r="BE128" s="240">
        <f>IF(N128="základní",J128,0)</f>
        <v>0</v>
      </c>
      <c r="BF128" s="240">
        <f>IF(N128="snížená",J128,0)</f>
        <v>0</v>
      </c>
      <c r="BG128" s="240">
        <f>IF(N128="zákl. přenesená",J128,0)</f>
        <v>0</v>
      </c>
      <c r="BH128" s="240">
        <f>IF(N128="sníž. přenesená",J128,0)</f>
        <v>0</v>
      </c>
      <c r="BI128" s="240">
        <f>IF(N128="nulová",J128,0)</f>
        <v>0</v>
      </c>
      <c r="BJ128" s="18" t="s">
        <v>82</v>
      </c>
      <c r="BK128" s="240">
        <f>ROUND(I128*H128,2)</f>
        <v>0</v>
      </c>
      <c r="BL128" s="18" t="s">
        <v>201</v>
      </c>
      <c r="BM128" s="239" t="s">
        <v>249</v>
      </c>
    </row>
    <row r="129" s="2" customFormat="1" ht="16.5" customHeight="1">
      <c r="A129" s="39"/>
      <c r="B129" s="40"/>
      <c r="C129" s="228" t="s">
        <v>229</v>
      </c>
      <c r="D129" s="228" t="s">
        <v>196</v>
      </c>
      <c r="E129" s="229" t="s">
        <v>1708</v>
      </c>
      <c r="F129" s="230" t="s">
        <v>1709</v>
      </c>
      <c r="G129" s="231" t="s">
        <v>295</v>
      </c>
      <c r="H129" s="232">
        <v>15</v>
      </c>
      <c r="I129" s="233"/>
      <c r="J129" s="234">
        <f>ROUND(I129*H129,2)</f>
        <v>0</v>
      </c>
      <c r="K129" s="230" t="s">
        <v>1</v>
      </c>
      <c r="L129" s="45"/>
      <c r="M129" s="235" t="s">
        <v>1</v>
      </c>
      <c r="N129" s="236" t="s">
        <v>40</v>
      </c>
      <c r="O129" s="92"/>
      <c r="P129" s="237">
        <f>O129*H129</f>
        <v>0</v>
      </c>
      <c r="Q129" s="237">
        <v>0</v>
      </c>
      <c r="R129" s="237">
        <f>Q129*H129</f>
        <v>0</v>
      </c>
      <c r="S129" s="237">
        <v>0</v>
      </c>
      <c r="T129" s="238">
        <f>S129*H129</f>
        <v>0</v>
      </c>
      <c r="U129" s="39"/>
      <c r="V129" s="39"/>
      <c r="W129" s="39"/>
      <c r="X129" s="39"/>
      <c r="Y129" s="39"/>
      <c r="Z129" s="39"/>
      <c r="AA129" s="39"/>
      <c r="AB129" s="39"/>
      <c r="AC129" s="39"/>
      <c r="AD129" s="39"/>
      <c r="AE129" s="39"/>
      <c r="AR129" s="239" t="s">
        <v>201</v>
      </c>
      <c r="AT129" s="239" t="s">
        <v>196</v>
      </c>
      <c r="AU129" s="239" t="s">
        <v>82</v>
      </c>
      <c r="AY129" s="18" t="s">
        <v>194</v>
      </c>
      <c r="BE129" s="240">
        <f>IF(N129="základní",J129,0)</f>
        <v>0</v>
      </c>
      <c r="BF129" s="240">
        <f>IF(N129="snížená",J129,0)</f>
        <v>0</v>
      </c>
      <c r="BG129" s="240">
        <f>IF(N129="zákl. přenesená",J129,0)</f>
        <v>0</v>
      </c>
      <c r="BH129" s="240">
        <f>IF(N129="sníž. přenesená",J129,0)</f>
        <v>0</v>
      </c>
      <c r="BI129" s="240">
        <f>IF(N129="nulová",J129,0)</f>
        <v>0</v>
      </c>
      <c r="BJ129" s="18" t="s">
        <v>82</v>
      </c>
      <c r="BK129" s="240">
        <f>ROUND(I129*H129,2)</f>
        <v>0</v>
      </c>
      <c r="BL129" s="18" t="s">
        <v>201</v>
      </c>
      <c r="BM129" s="239" t="s">
        <v>263</v>
      </c>
    </row>
    <row r="130" s="2" customFormat="1" ht="16.5" customHeight="1">
      <c r="A130" s="39"/>
      <c r="B130" s="40"/>
      <c r="C130" s="228" t="s">
        <v>375</v>
      </c>
      <c r="D130" s="228" t="s">
        <v>196</v>
      </c>
      <c r="E130" s="229" t="s">
        <v>1710</v>
      </c>
      <c r="F130" s="230" t="s">
        <v>1711</v>
      </c>
      <c r="G130" s="231" t="s">
        <v>295</v>
      </c>
      <c r="H130" s="232">
        <v>1</v>
      </c>
      <c r="I130" s="233"/>
      <c r="J130" s="234">
        <f>ROUND(I130*H130,2)</f>
        <v>0</v>
      </c>
      <c r="K130" s="230" t="s">
        <v>1</v>
      </c>
      <c r="L130" s="45"/>
      <c r="M130" s="235" t="s">
        <v>1</v>
      </c>
      <c r="N130" s="236" t="s">
        <v>40</v>
      </c>
      <c r="O130" s="92"/>
      <c r="P130" s="237">
        <f>O130*H130</f>
        <v>0</v>
      </c>
      <c r="Q130" s="237">
        <v>0</v>
      </c>
      <c r="R130" s="237">
        <f>Q130*H130</f>
        <v>0</v>
      </c>
      <c r="S130" s="237">
        <v>0</v>
      </c>
      <c r="T130" s="238">
        <f>S130*H130</f>
        <v>0</v>
      </c>
      <c r="U130" s="39"/>
      <c r="V130" s="39"/>
      <c r="W130" s="39"/>
      <c r="X130" s="39"/>
      <c r="Y130" s="39"/>
      <c r="Z130" s="39"/>
      <c r="AA130" s="39"/>
      <c r="AB130" s="39"/>
      <c r="AC130" s="39"/>
      <c r="AD130" s="39"/>
      <c r="AE130" s="39"/>
      <c r="AR130" s="239" t="s">
        <v>201</v>
      </c>
      <c r="AT130" s="239" t="s">
        <v>196</v>
      </c>
      <c r="AU130" s="239" t="s">
        <v>82</v>
      </c>
      <c r="AY130" s="18" t="s">
        <v>194</v>
      </c>
      <c r="BE130" s="240">
        <f>IF(N130="základní",J130,0)</f>
        <v>0</v>
      </c>
      <c r="BF130" s="240">
        <f>IF(N130="snížená",J130,0)</f>
        <v>0</v>
      </c>
      <c r="BG130" s="240">
        <f>IF(N130="zákl. přenesená",J130,0)</f>
        <v>0</v>
      </c>
      <c r="BH130" s="240">
        <f>IF(N130="sníž. přenesená",J130,0)</f>
        <v>0</v>
      </c>
      <c r="BI130" s="240">
        <f>IF(N130="nulová",J130,0)</f>
        <v>0</v>
      </c>
      <c r="BJ130" s="18" t="s">
        <v>82</v>
      </c>
      <c r="BK130" s="240">
        <f>ROUND(I130*H130,2)</f>
        <v>0</v>
      </c>
      <c r="BL130" s="18" t="s">
        <v>201</v>
      </c>
      <c r="BM130" s="239" t="s">
        <v>1712</v>
      </c>
    </row>
    <row r="131" s="2" customFormat="1" ht="16.5" customHeight="1">
      <c r="A131" s="39"/>
      <c r="B131" s="40"/>
      <c r="C131" s="228" t="s">
        <v>235</v>
      </c>
      <c r="D131" s="228" t="s">
        <v>196</v>
      </c>
      <c r="E131" s="229" t="s">
        <v>1713</v>
      </c>
      <c r="F131" s="230" t="s">
        <v>1714</v>
      </c>
      <c r="G131" s="231" t="s">
        <v>295</v>
      </c>
      <c r="H131" s="232">
        <v>1</v>
      </c>
      <c r="I131" s="233"/>
      <c r="J131" s="234">
        <f>ROUND(I131*H131,2)</f>
        <v>0</v>
      </c>
      <c r="K131" s="230" t="s">
        <v>1</v>
      </c>
      <c r="L131" s="45"/>
      <c r="M131" s="235" t="s">
        <v>1</v>
      </c>
      <c r="N131" s="236" t="s">
        <v>40</v>
      </c>
      <c r="O131" s="92"/>
      <c r="P131" s="237">
        <f>O131*H131</f>
        <v>0</v>
      </c>
      <c r="Q131" s="237">
        <v>0</v>
      </c>
      <c r="R131" s="237">
        <f>Q131*H131</f>
        <v>0</v>
      </c>
      <c r="S131" s="237">
        <v>0</v>
      </c>
      <c r="T131" s="238">
        <f>S131*H131</f>
        <v>0</v>
      </c>
      <c r="U131" s="39"/>
      <c r="V131" s="39"/>
      <c r="W131" s="39"/>
      <c r="X131" s="39"/>
      <c r="Y131" s="39"/>
      <c r="Z131" s="39"/>
      <c r="AA131" s="39"/>
      <c r="AB131" s="39"/>
      <c r="AC131" s="39"/>
      <c r="AD131" s="39"/>
      <c r="AE131" s="39"/>
      <c r="AR131" s="239" t="s">
        <v>201</v>
      </c>
      <c r="AT131" s="239" t="s">
        <v>196</v>
      </c>
      <c r="AU131" s="239" t="s">
        <v>82</v>
      </c>
      <c r="AY131" s="18" t="s">
        <v>194</v>
      </c>
      <c r="BE131" s="240">
        <f>IF(N131="základní",J131,0)</f>
        <v>0</v>
      </c>
      <c r="BF131" s="240">
        <f>IF(N131="snížená",J131,0)</f>
        <v>0</v>
      </c>
      <c r="BG131" s="240">
        <f>IF(N131="zákl. přenesená",J131,0)</f>
        <v>0</v>
      </c>
      <c r="BH131" s="240">
        <f>IF(N131="sníž. přenesená",J131,0)</f>
        <v>0</v>
      </c>
      <c r="BI131" s="240">
        <f>IF(N131="nulová",J131,0)</f>
        <v>0</v>
      </c>
      <c r="BJ131" s="18" t="s">
        <v>82</v>
      </c>
      <c r="BK131" s="240">
        <f>ROUND(I131*H131,2)</f>
        <v>0</v>
      </c>
      <c r="BL131" s="18" t="s">
        <v>201</v>
      </c>
      <c r="BM131" s="239" t="s">
        <v>273</v>
      </c>
    </row>
    <row r="132" s="2" customFormat="1" ht="16.5" customHeight="1">
      <c r="A132" s="39"/>
      <c r="B132" s="40"/>
      <c r="C132" s="228" t="s">
        <v>239</v>
      </c>
      <c r="D132" s="228" t="s">
        <v>196</v>
      </c>
      <c r="E132" s="229" t="s">
        <v>1715</v>
      </c>
      <c r="F132" s="230" t="s">
        <v>1716</v>
      </c>
      <c r="G132" s="231" t="s">
        <v>295</v>
      </c>
      <c r="H132" s="232">
        <v>57</v>
      </c>
      <c r="I132" s="233"/>
      <c r="J132" s="234">
        <f>ROUND(I132*H132,2)</f>
        <v>0</v>
      </c>
      <c r="K132" s="230" t="s">
        <v>1</v>
      </c>
      <c r="L132" s="45"/>
      <c r="M132" s="235" t="s">
        <v>1</v>
      </c>
      <c r="N132" s="236" t="s">
        <v>40</v>
      </c>
      <c r="O132" s="92"/>
      <c r="P132" s="237">
        <f>O132*H132</f>
        <v>0</v>
      </c>
      <c r="Q132" s="237">
        <v>0</v>
      </c>
      <c r="R132" s="237">
        <f>Q132*H132</f>
        <v>0</v>
      </c>
      <c r="S132" s="237">
        <v>0</v>
      </c>
      <c r="T132" s="238">
        <f>S132*H132</f>
        <v>0</v>
      </c>
      <c r="U132" s="39"/>
      <c r="V132" s="39"/>
      <c r="W132" s="39"/>
      <c r="X132" s="39"/>
      <c r="Y132" s="39"/>
      <c r="Z132" s="39"/>
      <c r="AA132" s="39"/>
      <c r="AB132" s="39"/>
      <c r="AC132" s="39"/>
      <c r="AD132" s="39"/>
      <c r="AE132" s="39"/>
      <c r="AR132" s="239" t="s">
        <v>201</v>
      </c>
      <c r="AT132" s="239" t="s">
        <v>196</v>
      </c>
      <c r="AU132" s="239" t="s">
        <v>82</v>
      </c>
      <c r="AY132" s="18" t="s">
        <v>194</v>
      </c>
      <c r="BE132" s="240">
        <f>IF(N132="základní",J132,0)</f>
        <v>0</v>
      </c>
      <c r="BF132" s="240">
        <f>IF(N132="snížená",J132,0)</f>
        <v>0</v>
      </c>
      <c r="BG132" s="240">
        <f>IF(N132="zákl. přenesená",J132,0)</f>
        <v>0</v>
      </c>
      <c r="BH132" s="240">
        <f>IF(N132="sníž. přenesená",J132,0)</f>
        <v>0</v>
      </c>
      <c r="BI132" s="240">
        <f>IF(N132="nulová",J132,0)</f>
        <v>0</v>
      </c>
      <c r="BJ132" s="18" t="s">
        <v>82</v>
      </c>
      <c r="BK132" s="240">
        <f>ROUND(I132*H132,2)</f>
        <v>0</v>
      </c>
      <c r="BL132" s="18" t="s">
        <v>201</v>
      </c>
      <c r="BM132" s="239" t="s">
        <v>282</v>
      </c>
    </row>
    <row r="133" s="2" customFormat="1" ht="16.5" customHeight="1">
      <c r="A133" s="39"/>
      <c r="B133" s="40"/>
      <c r="C133" s="228" t="s">
        <v>243</v>
      </c>
      <c r="D133" s="228" t="s">
        <v>196</v>
      </c>
      <c r="E133" s="229" t="s">
        <v>1717</v>
      </c>
      <c r="F133" s="230" t="s">
        <v>1718</v>
      </c>
      <c r="G133" s="231" t="s">
        <v>295</v>
      </c>
      <c r="H133" s="232">
        <v>2</v>
      </c>
      <c r="I133" s="233"/>
      <c r="J133" s="234">
        <f>ROUND(I133*H133,2)</f>
        <v>0</v>
      </c>
      <c r="K133" s="230" t="s">
        <v>1</v>
      </c>
      <c r="L133" s="45"/>
      <c r="M133" s="235" t="s">
        <v>1</v>
      </c>
      <c r="N133" s="236" t="s">
        <v>40</v>
      </c>
      <c r="O133" s="92"/>
      <c r="P133" s="237">
        <f>O133*H133</f>
        <v>0</v>
      </c>
      <c r="Q133" s="237">
        <v>0</v>
      </c>
      <c r="R133" s="237">
        <f>Q133*H133</f>
        <v>0</v>
      </c>
      <c r="S133" s="237">
        <v>0</v>
      </c>
      <c r="T133" s="238">
        <f>S133*H133</f>
        <v>0</v>
      </c>
      <c r="U133" s="39"/>
      <c r="V133" s="39"/>
      <c r="W133" s="39"/>
      <c r="X133" s="39"/>
      <c r="Y133" s="39"/>
      <c r="Z133" s="39"/>
      <c r="AA133" s="39"/>
      <c r="AB133" s="39"/>
      <c r="AC133" s="39"/>
      <c r="AD133" s="39"/>
      <c r="AE133" s="39"/>
      <c r="AR133" s="239" t="s">
        <v>201</v>
      </c>
      <c r="AT133" s="239" t="s">
        <v>196</v>
      </c>
      <c r="AU133" s="239" t="s">
        <v>82</v>
      </c>
      <c r="AY133" s="18" t="s">
        <v>194</v>
      </c>
      <c r="BE133" s="240">
        <f>IF(N133="základní",J133,0)</f>
        <v>0</v>
      </c>
      <c r="BF133" s="240">
        <f>IF(N133="snížená",J133,0)</f>
        <v>0</v>
      </c>
      <c r="BG133" s="240">
        <f>IF(N133="zákl. přenesená",J133,0)</f>
        <v>0</v>
      </c>
      <c r="BH133" s="240">
        <f>IF(N133="sníž. přenesená",J133,0)</f>
        <v>0</v>
      </c>
      <c r="BI133" s="240">
        <f>IF(N133="nulová",J133,0)</f>
        <v>0</v>
      </c>
      <c r="BJ133" s="18" t="s">
        <v>82</v>
      </c>
      <c r="BK133" s="240">
        <f>ROUND(I133*H133,2)</f>
        <v>0</v>
      </c>
      <c r="BL133" s="18" t="s">
        <v>201</v>
      </c>
      <c r="BM133" s="239" t="s">
        <v>292</v>
      </c>
    </row>
    <row r="134" s="2" customFormat="1" ht="16.5" customHeight="1">
      <c r="A134" s="39"/>
      <c r="B134" s="40"/>
      <c r="C134" s="228" t="s">
        <v>249</v>
      </c>
      <c r="D134" s="228" t="s">
        <v>196</v>
      </c>
      <c r="E134" s="229" t="s">
        <v>1719</v>
      </c>
      <c r="F134" s="230" t="s">
        <v>1720</v>
      </c>
      <c r="G134" s="231" t="s">
        <v>295</v>
      </c>
      <c r="H134" s="232">
        <v>2</v>
      </c>
      <c r="I134" s="233"/>
      <c r="J134" s="234">
        <f>ROUND(I134*H134,2)</f>
        <v>0</v>
      </c>
      <c r="K134" s="230" t="s">
        <v>1</v>
      </c>
      <c r="L134" s="45"/>
      <c r="M134" s="235" t="s">
        <v>1</v>
      </c>
      <c r="N134" s="236" t="s">
        <v>40</v>
      </c>
      <c r="O134" s="92"/>
      <c r="P134" s="237">
        <f>O134*H134</f>
        <v>0</v>
      </c>
      <c r="Q134" s="237">
        <v>0</v>
      </c>
      <c r="R134" s="237">
        <f>Q134*H134</f>
        <v>0</v>
      </c>
      <c r="S134" s="237">
        <v>0</v>
      </c>
      <c r="T134" s="238">
        <f>S134*H134</f>
        <v>0</v>
      </c>
      <c r="U134" s="39"/>
      <c r="V134" s="39"/>
      <c r="W134" s="39"/>
      <c r="X134" s="39"/>
      <c r="Y134" s="39"/>
      <c r="Z134" s="39"/>
      <c r="AA134" s="39"/>
      <c r="AB134" s="39"/>
      <c r="AC134" s="39"/>
      <c r="AD134" s="39"/>
      <c r="AE134" s="39"/>
      <c r="AR134" s="239" t="s">
        <v>201</v>
      </c>
      <c r="AT134" s="239" t="s">
        <v>196</v>
      </c>
      <c r="AU134" s="239" t="s">
        <v>82</v>
      </c>
      <c r="AY134" s="18" t="s">
        <v>194</v>
      </c>
      <c r="BE134" s="240">
        <f>IF(N134="základní",J134,0)</f>
        <v>0</v>
      </c>
      <c r="BF134" s="240">
        <f>IF(N134="snížená",J134,0)</f>
        <v>0</v>
      </c>
      <c r="BG134" s="240">
        <f>IF(N134="zákl. přenesená",J134,0)</f>
        <v>0</v>
      </c>
      <c r="BH134" s="240">
        <f>IF(N134="sníž. přenesená",J134,0)</f>
        <v>0</v>
      </c>
      <c r="BI134" s="240">
        <f>IF(N134="nulová",J134,0)</f>
        <v>0</v>
      </c>
      <c r="BJ134" s="18" t="s">
        <v>82</v>
      </c>
      <c r="BK134" s="240">
        <f>ROUND(I134*H134,2)</f>
        <v>0</v>
      </c>
      <c r="BL134" s="18" t="s">
        <v>201</v>
      </c>
      <c r="BM134" s="239" t="s">
        <v>304</v>
      </c>
    </row>
    <row r="135" s="2" customFormat="1" ht="16.5" customHeight="1">
      <c r="A135" s="39"/>
      <c r="B135" s="40"/>
      <c r="C135" s="228" t="s">
        <v>256</v>
      </c>
      <c r="D135" s="228" t="s">
        <v>196</v>
      </c>
      <c r="E135" s="229" t="s">
        <v>1721</v>
      </c>
      <c r="F135" s="230" t="s">
        <v>1722</v>
      </c>
      <c r="G135" s="231" t="s">
        <v>295</v>
      </c>
      <c r="H135" s="232">
        <v>1</v>
      </c>
      <c r="I135" s="233"/>
      <c r="J135" s="234">
        <f>ROUND(I135*H135,2)</f>
        <v>0</v>
      </c>
      <c r="K135" s="230" t="s">
        <v>1</v>
      </c>
      <c r="L135" s="45"/>
      <c r="M135" s="235" t="s">
        <v>1</v>
      </c>
      <c r="N135" s="236" t="s">
        <v>40</v>
      </c>
      <c r="O135" s="92"/>
      <c r="P135" s="237">
        <f>O135*H135</f>
        <v>0</v>
      </c>
      <c r="Q135" s="237">
        <v>0</v>
      </c>
      <c r="R135" s="237">
        <f>Q135*H135</f>
        <v>0</v>
      </c>
      <c r="S135" s="237">
        <v>0</v>
      </c>
      <c r="T135" s="238">
        <f>S135*H135</f>
        <v>0</v>
      </c>
      <c r="U135" s="39"/>
      <c r="V135" s="39"/>
      <c r="W135" s="39"/>
      <c r="X135" s="39"/>
      <c r="Y135" s="39"/>
      <c r="Z135" s="39"/>
      <c r="AA135" s="39"/>
      <c r="AB135" s="39"/>
      <c r="AC135" s="39"/>
      <c r="AD135" s="39"/>
      <c r="AE135" s="39"/>
      <c r="AR135" s="239" t="s">
        <v>201</v>
      </c>
      <c r="AT135" s="239" t="s">
        <v>196</v>
      </c>
      <c r="AU135" s="239" t="s">
        <v>82</v>
      </c>
      <c r="AY135" s="18" t="s">
        <v>194</v>
      </c>
      <c r="BE135" s="240">
        <f>IF(N135="základní",J135,0)</f>
        <v>0</v>
      </c>
      <c r="BF135" s="240">
        <f>IF(N135="snížená",J135,0)</f>
        <v>0</v>
      </c>
      <c r="BG135" s="240">
        <f>IF(N135="zákl. přenesená",J135,0)</f>
        <v>0</v>
      </c>
      <c r="BH135" s="240">
        <f>IF(N135="sníž. přenesená",J135,0)</f>
        <v>0</v>
      </c>
      <c r="BI135" s="240">
        <f>IF(N135="nulová",J135,0)</f>
        <v>0</v>
      </c>
      <c r="BJ135" s="18" t="s">
        <v>82</v>
      </c>
      <c r="BK135" s="240">
        <f>ROUND(I135*H135,2)</f>
        <v>0</v>
      </c>
      <c r="BL135" s="18" t="s">
        <v>201</v>
      </c>
      <c r="BM135" s="239" t="s">
        <v>318</v>
      </c>
    </row>
    <row r="136" s="2" customFormat="1" ht="16.5" customHeight="1">
      <c r="A136" s="39"/>
      <c r="B136" s="40"/>
      <c r="C136" s="228" t="s">
        <v>263</v>
      </c>
      <c r="D136" s="228" t="s">
        <v>196</v>
      </c>
      <c r="E136" s="229" t="s">
        <v>1723</v>
      </c>
      <c r="F136" s="230" t="s">
        <v>1724</v>
      </c>
      <c r="G136" s="231" t="s">
        <v>295</v>
      </c>
      <c r="H136" s="232">
        <v>1</v>
      </c>
      <c r="I136" s="233"/>
      <c r="J136" s="234">
        <f>ROUND(I136*H136,2)</f>
        <v>0</v>
      </c>
      <c r="K136" s="230" t="s">
        <v>1</v>
      </c>
      <c r="L136" s="45"/>
      <c r="M136" s="235" t="s">
        <v>1</v>
      </c>
      <c r="N136" s="236" t="s">
        <v>40</v>
      </c>
      <c r="O136" s="92"/>
      <c r="P136" s="237">
        <f>O136*H136</f>
        <v>0</v>
      </c>
      <c r="Q136" s="237">
        <v>0</v>
      </c>
      <c r="R136" s="237">
        <f>Q136*H136</f>
        <v>0</v>
      </c>
      <c r="S136" s="237">
        <v>0</v>
      </c>
      <c r="T136" s="238">
        <f>S136*H136</f>
        <v>0</v>
      </c>
      <c r="U136" s="39"/>
      <c r="V136" s="39"/>
      <c r="W136" s="39"/>
      <c r="X136" s="39"/>
      <c r="Y136" s="39"/>
      <c r="Z136" s="39"/>
      <c r="AA136" s="39"/>
      <c r="AB136" s="39"/>
      <c r="AC136" s="39"/>
      <c r="AD136" s="39"/>
      <c r="AE136" s="39"/>
      <c r="AR136" s="239" t="s">
        <v>201</v>
      </c>
      <c r="AT136" s="239" t="s">
        <v>196</v>
      </c>
      <c r="AU136" s="239" t="s">
        <v>82</v>
      </c>
      <c r="AY136" s="18" t="s">
        <v>194</v>
      </c>
      <c r="BE136" s="240">
        <f>IF(N136="základní",J136,0)</f>
        <v>0</v>
      </c>
      <c r="BF136" s="240">
        <f>IF(N136="snížená",J136,0)</f>
        <v>0</v>
      </c>
      <c r="BG136" s="240">
        <f>IF(N136="zákl. přenesená",J136,0)</f>
        <v>0</v>
      </c>
      <c r="BH136" s="240">
        <f>IF(N136="sníž. přenesená",J136,0)</f>
        <v>0</v>
      </c>
      <c r="BI136" s="240">
        <f>IF(N136="nulová",J136,0)</f>
        <v>0</v>
      </c>
      <c r="BJ136" s="18" t="s">
        <v>82</v>
      </c>
      <c r="BK136" s="240">
        <f>ROUND(I136*H136,2)</f>
        <v>0</v>
      </c>
      <c r="BL136" s="18" t="s">
        <v>201</v>
      </c>
      <c r="BM136" s="239" t="s">
        <v>335</v>
      </c>
    </row>
    <row r="137" s="2" customFormat="1" ht="16.5" customHeight="1">
      <c r="A137" s="39"/>
      <c r="B137" s="40"/>
      <c r="C137" s="228" t="s">
        <v>268</v>
      </c>
      <c r="D137" s="228" t="s">
        <v>196</v>
      </c>
      <c r="E137" s="229" t="s">
        <v>1725</v>
      </c>
      <c r="F137" s="230" t="s">
        <v>1726</v>
      </c>
      <c r="G137" s="231" t="s">
        <v>295</v>
      </c>
      <c r="H137" s="232">
        <v>12</v>
      </c>
      <c r="I137" s="233"/>
      <c r="J137" s="234">
        <f>ROUND(I137*H137,2)</f>
        <v>0</v>
      </c>
      <c r="K137" s="230" t="s">
        <v>1</v>
      </c>
      <c r="L137" s="45"/>
      <c r="M137" s="235" t="s">
        <v>1</v>
      </c>
      <c r="N137" s="236" t="s">
        <v>40</v>
      </c>
      <c r="O137" s="92"/>
      <c r="P137" s="237">
        <f>O137*H137</f>
        <v>0</v>
      </c>
      <c r="Q137" s="237">
        <v>0</v>
      </c>
      <c r="R137" s="237">
        <f>Q137*H137</f>
        <v>0</v>
      </c>
      <c r="S137" s="237">
        <v>0</v>
      </c>
      <c r="T137" s="238">
        <f>S137*H137</f>
        <v>0</v>
      </c>
      <c r="U137" s="39"/>
      <c r="V137" s="39"/>
      <c r="W137" s="39"/>
      <c r="X137" s="39"/>
      <c r="Y137" s="39"/>
      <c r="Z137" s="39"/>
      <c r="AA137" s="39"/>
      <c r="AB137" s="39"/>
      <c r="AC137" s="39"/>
      <c r="AD137" s="39"/>
      <c r="AE137" s="39"/>
      <c r="AR137" s="239" t="s">
        <v>201</v>
      </c>
      <c r="AT137" s="239" t="s">
        <v>196</v>
      </c>
      <c r="AU137" s="239" t="s">
        <v>82</v>
      </c>
      <c r="AY137" s="18" t="s">
        <v>194</v>
      </c>
      <c r="BE137" s="240">
        <f>IF(N137="základní",J137,0)</f>
        <v>0</v>
      </c>
      <c r="BF137" s="240">
        <f>IF(N137="snížená",J137,0)</f>
        <v>0</v>
      </c>
      <c r="BG137" s="240">
        <f>IF(N137="zákl. přenesená",J137,0)</f>
        <v>0</v>
      </c>
      <c r="BH137" s="240">
        <f>IF(N137="sníž. přenesená",J137,0)</f>
        <v>0</v>
      </c>
      <c r="BI137" s="240">
        <f>IF(N137="nulová",J137,0)</f>
        <v>0</v>
      </c>
      <c r="BJ137" s="18" t="s">
        <v>82</v>
      </c>
      <c r="BK137" s="240">
        <f>ROUND(I137*H137,2)</f>
        <v>0</v>
      </c>
      <c r="BL137" s="18" t="s">
        <v>201</v>
      </c>
      <c r="BM137" s="239" t="s">
        <v>366</v>
      </c>
    </row>
    <row r="138" s="2" customFormat="1" ht="16.5" customHeight="1">
      <c r="A138" s="39"/>
      <c r="B138" s="40"/>
      <c r="C138" s="228" t="s">
        <v>273</v>
      </c>
      <c r="D138" s="228" t="s">
        <v>196</v>
      </c>
      <c r="E138" s="229" t="s">
        <v>1727</v>
      </c>
      <c r="F138" s="230" t="s">
        <v>1728</v>
      </c>
      <c r="G138" s="231" t="s">
        <v>295</v>
      </c>
      <c r="H138" s="232">
        <v>1</v>
      </c>
      <c r="I138" s="233"/>
      <c r="J138" s="234">
        <f>ROUND(I138*H138,2)</f>
        <v>0</v>
      </c>
      <c r="K138" s="230" t="s">
        <v>1</v>
      </c>
      <c r="L138" s="45"/>
      <c r="M138" s="235" t="s">
        <v>1</v>
      </c>
      <c r="N138" s="236" t="s">
        <v>40</v>
      </c>
      <c r="O138" s="92"/>
      <c r="P138" s="237">
        <f>O138*H138</f>
        <v>0</v>
      </c>
      <c r="Q138" s="237">
        <v>0</v>
      </c>
      <c r="R138" s="237">
        <f>Q138*H138</f>
        <v>0</v>
      </c>
      <c r="S138" s="237">
        <v>0</v>
      </c>
      <c r="T138" s="238">
        <f>S138*H138</f>
        <v>0</v>
      </c>
      <c r="U138" s="39"/>
      <c r="V138" s="39"/>
      <c r="W138" s="39"/>
      <c r="X138" s="39"/>
      <c r="Y138" s="39"/>
      <c r="Z138" s="39"/>
      <c r="AA138" s="39"/>
      <c r="AB138" s="39"/>
      <c r="AC138" s="39"/>
      <c r="AD138" s="39"/>
      <c r="AE138" s="39"/>
      <c r="AR138" s="239" t="s">
        <v>201</v>
      </c>
      <c r="AT138" s="239" t="s">
        <v>196</v>
      </c>
      <c r="AU138" s="239" t="s">
        <v>82</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201</v>
      </c>
      <c r="BM138" s="239" t="s">
        <v>381</v>
      </c>
    </row>
    <row r="139" s="2" customFormat="1" ht="16.5" customHeight="1">
      <c r="A139" s="39"/>
      <c r="B139" s="40"/>
      <c r="C139" s="228" t="s">
        <v>8</v>
      </c>
      <c r="D139" s="228" t="s">
        <v>196</v>
      </c>
      <c r="E139" s="229" t="s">
        <v>1729</v>
      </c>
      <c r="F139" s="230" t="s">
        <v>1730</v>
      </c>
      <c r="G139" s="231" t="s">
        <v>295</v>
      </c>
      <c r="H139" s="232">
        <v>4</v>
      </c>
      <c r="I139" s="233"/>
      <c r="J139" s="234">
        <f>ROUND(I139*H139,2)</f>
        <v>0</v>
      </c>
      <c r="K139" s="230" t="s">
        <v>1</v>
      </c>
      <c r="L139" s="45"/>
      <c r="M139" s="235" t="s">
        <v>1</v>
      </c>
      <c r="N139" s="236" t="s">
        <v>40</v>
      </c>
      <c r="O139" s="92"/>
      <c r="P139" s="237">
        <f>O139*H139</f>
        <v>0</v>
      </c>
      <c r="Q139" s="237">
        <v>0</v>
      </c>
      <c r="R139" s="237">
        <f>Q139*H139</f>
        <v>0</v>
      </c>
      <c r="S139" s="237">
        <v>0</v>
      </c>
      <c r="T139" s="238">
        <f>S139*H139</f>
        <v>0</v>
      </c>
      <c r="U139" s="39"/>
      <c r="V139" s="39"/>
      <c r="W139" s="39"/>
      <c r="X139" s="39"/>
      <c r="Y139" s="39"/>
      <c r="Z139" s="39"/>
      <c r="AA139" s="39"/>
      <c r="AB139" s="39"/>
      <c r="AC139" s="39"/>
      <c r="AD139" s="39"/>
      <c r="AE139" s="39"/>
      <c r="AR139" s="239" t="s">
        <v>201</v>
      </c>
      <c r="AT139" s="239" t="s">
        <v>196</v>
      </c>
      <c r="AU139" s="239" t="s">
        <v>82</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201</v>
      </c>
      <c r="BM139" s="239" t="s">
        <v>396</v>
      </c>
    </row>
    <row r="140" s="2" customFormat="1" ht="16.5" customHeight="1">
      <c r="A140" s="39"/>
      <c r="B140" s="40"/>
      <c r="C140" s="228" t="s">
        <v>282</v>
      </c>
      <c r="D140" s="228" t="s">
        <v>196</v>
      </c>
      <c r="E140" s="229" t="s">
        <v>1731</v>
      </c>
      <c r="F140" s="230" t="s">
        <v>1732</v>
      </c>
      <c r="G140" s="231" t="s">
        <v>295</v>
      </c>
      <c r="H140" s="232">
        <v>1</v>
      </c>
      <c r="I140" s="233"/>
      <c r="J140" s="234">
        <f>ROUND(I140*H140,2)</f>
        <v>0</v>
      </c>
      <c r="K140" s="230" t="s">
        <v>1</v>
      </c>
      <c r="L140" s="45"/>
      <c r="M140" s="235" t="s">
        <v>1</v>
      </c>
      <c r="N140" s="236" t="s">
        <v>40</v>
      </c>
      <c r="O140" s="92"/>
      <c r="P140" s="237">
        <f>O140*H140</f>
        <v>0</v>
      </c>
      <c r="Q140" s="237">
        <v>0</v>
      </c>
      <c r="R140" s="237">
        <f>Q140*H140</f>
        <v>0</v>
      </c>
      <c r="S140" s="237">
        <v>0</v>
      </c>
      <c r="T140" s="238">
        <f>S140*H140</f>
        <v>0</v>
      </c>
      <c r="U140" s="39"/>
      <c r="V140" s="39"/>
      <c r="W140" s="39"/>
      <c r="X140" s="39"/>
      <c r="Y140" s="39"/>
      <c r="Z140" s="39"/>
      <c r="AA140" s="39"/>
      <c r="AB140" s="39"/>
      <c r="AC140" s="39"/>
      <c r="AD140" s="39"/>
      <c r="AE140" s="39"/>
      <c r="AR140" s="239" t="s">
        <v>201</v>
      </c>
      <c r="AT140" s="239" t="s">
        <v>196</v>
      </c>
      <c r="AU140" s="239" t="s">
        <v>82</v>
      </c>
      <c r="AY140" s="18" t="s">
        <v>194</v>
      </c>
      <c r="BE140" s="240">
        <f>IF(N140="základní",J140,0)</f>
        <v>0</v>
      </c>
      <c r="BF140" s="240">
        <f>IF(N140="snížená",J140,0)</f>
        <v>0</v>
      </c>
      <c r="BG140" s="240">
        <f>IF(N140="zákl. přenesená",J140,0)</f>
        <v>0</v>
      </c>
      <c r="BH140" s="240">
        <f>IF(N140="sníž. přenesená",J140,0)</f>
        <v>0</v>
      </c>
      <c r="BI140" s="240">
        <f>IF(N140="nulová",J140,0)</f>
        <v>0</v>
      </c>
      <c r="BJ140" s="18" t="s">
        <v>82</v>
      </c>
      <c r="BK140" s="240">
        <f>ROUND(I140*H140,2)</f>
        <v>0</v>
      </c>
      <c r="BL140" s="18" t="s">
        <v>201</v>
      </c>
      <c r="BM140" s="239" t="s">
        <v>444</v>
      </c>
    </row>
    <row r="141" s="2" customFormat="1" ht="16.5" customHeight="1">
      <c r="A141" s="39"/>
      <c r="B141" s="40"/>
      <c r="C141" s="228" t="s">
        <v>287</v>
      </c>
      <c r="D141" s="228" t="s">
        <v>196</v>
      </c>
      <c r="E141" s="229" t="s">
        <v>1733</v>
      </c>
      <c r="F141" s="230" t="s">
        <v>1734</v>
      </c>
      <c r="G141" s="231" t="s">
        <v>295</v>
      </c>
      <c r="H141" s="232">
        <v>1</v>
      </c>
      <c r="I141" s="233"/>
      <c r="J141" s="234">
        <f>ROUND(I141*H141,2)</f>
        <v>0</v>
      </c>
      <c r="K141" s="230" t="s">
        <v>1</v>
      </c>
      <c r="L141" s="45"/>
      <c r="M141" s="235" t="s">
        <v>1</v>
      </c>
      <c r="N141" s="236" t="s">
        <v>40</v>
      </c>
      <c r="O141" s="92"/>
      <c r="P141" s="237">
        <f>O141*H141</f>
        <v>0</v>
      </c>
      <c r="Q141" s="237">
        <v>0</v>
      </c>
      <c r="R141" s="237">
        <f>Q141*H141</f>
        <v>0</v>
      </c>
      <c r="S141" s="237">
        <v>0</v>
      </c>
      <c r="T141" s="238">
        <f>S141*H141</f>
        <v>0</v>
      </c>
      <c r="U141" s="39"/>
      <c r="V141" s="39"/>
      <c r="W141" s="39"/>
      <c r="X141" s="39"/>
      <c r="Y141" s="39"/>
      <c r="Z141" s="39"/>
      <c r="AA141" s="39"/>
      <c r="AB141" s="39"/>
      <c r="AC141" s="39"/>
      <c r="AD141" s="39"/>
      <c r="AE141" s="39"/>
      <c r="AR141" s="239" t="s">
        <v>201</v>
      </c>
      <c r="AT141" s="239" t="s">
        <v>196</v>
      </c>
      <c r="AU141" s="239" t="s">
        <v>82</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201</v>
      </c>
      <c r="BM141" s="239" t="s">
        <v>456</v>
      </c>
    </row>
    <row r="142" s="2" customFormat="1" ht="24.15" customHeight="1">
      <c r="A142" s="39"/>
      <c r="B142" s="40"/>
      <c r="C142" s="228" t="s">
        <v>292</v>
      </c>
      <c r="D142" s="228" t="s">
        <v>196</v>
      </c>
      <c r="E142" s="229" t="s">
        <v>1735</v>
      </c>
      <c r="F142" s="230" t="s">
        <v>1736</v>
      </c>
      <c r="G142" s="231" t="s">
        <v>295</v>
      </c>
      <c r="H142" s="232">
        <v>9</v>
      </c>
      <c r="I142" s="233"/>
      <c r="J142" s="234">
        <f>ROUND(I142*H142,2)</f>
        <v>0</v>
      </c>
      <c r="K142" s="230" t="s">
        <v>1</v>
      </c>
      <c r="L142" s="45"/>
      <c r="M142" s="235" t="s">
        <v>1</v>
      </c>
      <c r="N142" s="236" t="s">
        <v>40</v>
      </c>
      <c r="O142" s="92"/>
      <c r="P142" s="237">
        <f>O142*H142</f>
        <v>0</v>
      </c>
      <c r="Q142" s="237">
        <v>0</v>
      </c>
      <c r="R142" s="237">
        <f>Q142*H142</f>
        <v>0</v>
      </c>
      <c r="S142" s="237">
        <v>0</v>
      </c>
      <c r="T142" s="238">
        <f>S142*H142</f>
        <v>0</v>
      </c>
      <c r="U142" s="39"/>
      <c r="V142" s="39"/>
      <c r="W142" s="39"/>
      <c r="X142" s="39"/>
      <c r="Y142" s="39"/>
      <c r="Z142" s="39"/>
      <c r="AA142" s="39"/>
      <c r="AB142" s="39"/>
      <c r="AC142" s="39"/>
      <c r="AD142" s="39"/>
      <c r="AE142" s="39"/>
      <c r="AR142" s="239" t="s">
        <v>201</v>
      </c>
      <c r="AT142" s="239" t="s">
        <v>196</v>
      </c>
      <c r="AU142" s="239" t="s">
        <v>82</v>
      </c>
      <c r="AY142" s="18" t="s">
        <v>194</v>
      </c>
      <c r="BE142" s="240">
        <f>IF(N142="základní",J142,0)</f>
        <v>0</v>
      </c>
      <c r="BF142" s="240">
        <f>IF(N142="snížená",J142,0)</f>
        <v>0</v>
      </c>
      <c r="BG142" s="240">
        <f>IF(N142="zákl. přenesená",J142,0)</f>
        <v>0</v>
      </c>
      <c r="BH142" s="240">
        <f>IF(N142="sníž. přenesená",J142,0)</f>
        <v>0</v>
      </c>
      <c r="BI142" s="240">
        <f>IF(N142="nulová",J142,0)</f>
        <v>0</v>
      </c>
      <c r="BJ142" s="18" t="s">
        <v>82</v>
      </c>
      <c r="BK142" s="240">
        <f>ROUND(I142*H142,2)</f>
        <v>0</v>
      </c>
      <c r="BL142" s="18" t="s">
        <v>201</v>
      </c>
      <c r="BM142" s="239" t="s">
        <v>467</v>
      </c>
    </row>
    <row r="143" s="2" customFormat="1" ht="24.15" customHeight="1">
      <c r="A143" s="39"/>
      <c r="B143" s="40"/>
      <c r="C143" s="228" t="s">
        <v>298</v>
      </c>
      <c r="D143" s="228" t="s">
        <v>196</v>
      </c>
      <c r="E143" s="229" t="s">
        <v>1737</v>
      </c>
      <c r="F143" s="230" t="s">
        <v>1738</v>
      </c>
      <c r="G143" s="231" t="s">
        <v>295</v>
      </c>
      <c r="H143" s="232">
        <v>22</v>
      </c>
      <c r="I143" s="233"/>
      <c r="J143" s="234">
        <f>ROUND(I143*H143,2)</f>
        <v>0</v>
      </c>
      <c r="K143" s="230" t="s">
        <v>1</v>
      </c>
      <c r="L143" s="45"/>
      <c r="M143" s="235" t="s">
        <v>1</v>
      </c>
      <c r="N143" s="236" t="s">
        <v>40</v>
      </c>
      <c r="O143" s="92"/>
      <c r="P143" s="237">
        <f>O143*H143</f>
        <v>0</v>
      </c>
      <c r="Q143" s="237">
        <v>0</v>
      </c>
      <c r="R143" s="237">
        <f>Q143*H143</f>
        <v>0</v>
      </c>
      <c r="S143" s="237">
        <v>0</v>
      </c>
      <c r="T143" s="238">
        <f>S143*H143</f>
        <v>0</v>
      </c>
      <c r="U143" s="39"/>
      <c r="V143" s="39"/>
      <c r="W143" s="39"/>
      <c r="X143" s="39"/>
      <c r="Y143" s="39"/>
      <c r="Z143" s="39"/>
      <c r="AA143" s="39"/>
      <c r="AB143" s="39"/>
      <c r="AC143" s="39"/>
      <c r="AD143" s="39"/>
      <c r="AE143" s="39"/>
      <c r="AR143" s="239" t="s">
        <v>201</v>
      </c>
      <c r="AT143" s="239" t="s">
        <v>196</v>
      </c>
      <c r="AU143" s="239" t="s">
        <v>82</v>
      </c>
      <c r="AY143" s="18" t="s">
        <v>194</v>
      </c>
      <c r="BE143" s="240">
        <f>IF(N143="základní",J143,0)</f>
        <v>0</v>
      </c>
      <c r="BF143" s="240">
        <f>IF(N143="snížená",J143,0)</f>
        <v>0</v>
      </c>
      <c r="BG143" s="240">
        <f>IF(N143="zákl. přenesená",J143,0)</f>
        <v>0</v>
      </c>
      <c r="BH143" s="240">
        <f>IF(N143="sníž. přenesená",J143,0)</f>
        <v>0</v>
      </c>
      <c r="BI143" s="240">
        <f>IF(N143="nulová",J143,0)</f>
        <v>0</v>
      </c>
      <c r="BJ143" s="18" t="s">
        <v>82</v>
      </c>
      <c r="BK143" s="240">
        <f>ROUND(I143*H143,2)</f>
        <v>0</v>
      </c>
      <c r="BL143" s="18" t="s">
        <v>201</v>
      </c>
      <c r="BM143" s="239" t="s">
        <v>483</v>
      </c>
    </row>
    <row r="144" s="2" customFormat="1" ht="16.5" customHeight="1">
      <c r="A144" s="39"/>
      <c r="B144" s="40"/>
      <c r="C144" s="228" t="s">
        <v>304</v>
      </c>
      <c r="D144" s="228" t="s">
        <v>196</v>
      </c>
      <c r="E144" s="229" t="s">
        <v>1739</v>
      </c>
      <c r="F144" s="230" t="s">
        <v>1740</v>
      </c>
      <c r="G144" s="231" t="s">
        <v>295</v>
      </c>
      <c r="H144" s="232">
        <v>10</v>
      </c>
      <c r="I144" s="233"/>
      <c r="J144" s="234">
        <f>ROUND(I144*H144,2)</f>
        <v>0</v>
      </c>
      <c r="K144" s="230" t="s">
        <v>1</v>
      </c>
      <c r="L144" s="45"/>
      <c r="M144" s="235" t="s">
        <v>1</v>
      </c>
      <c r="N144" s="236" t="s">
        <v>40</v>
      </c>
      <c r="O144" s="92"/>
      <c r="P144" s="237">
        <f>O144*H144</f>
        <v>0</v>
      </c>
      <c r="Q144" s="237">
        <v>0</v>
      </c>
      <c r="R144" s="237">
        <f>Q144*H144</f>
        <v>0</v>
      </c>
      <c r="S144" s="237">
        <v>0</v>
      </c>
      <c r="T144" s="238">
        <f>S144*H144</f>
        <v>0</v>
      </c>
      <c r="U144" s="39"/>
      <c r="V144" s="39"/>
      <c r="W144" s="39"/>
      <c r="X144" s="39"/>
      <c r="Y144" s="39"/>
      <c r="Z144" s="39"/>
      <c r="AA144" s="39"/>
      <c r="AB144" s="39"/>
      <c r="AC144" s="39"/>
      <c r="AD144" s="39"/>
      <c r="AE144" s="39"/>
      <c r="AR144" s="239" t="s">
        <v>201</v>
      </c>
      <c r="AT144" s="239" t="s">
        <v>196</v>
      </c>
      <c r="AU144" s="239" t="s">
        <v>82</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201</v>
      </c>
      <c r="BM144" s="239" t="s">
        <v>497</v>
      </c>
    </row>
    <row r="145" s="2" customFormat="1" ht="16.5" customHeight="1">
      <c r="A145" s="39"/>
      <c r="B145" s="40"/>
      <c r="C145" s="228" t="s">
        <v>7</v>
      </c>
      <c r="D145" s="228" t="s">
        <v>196</v>
      </c>
      <c r="E145" s="229" t="s">
        <v>1741</v>
      </c>
      <c r="F145" s="230" t="s">
        <v>1742</v>
      </c>
      <c r="G145" s="231" t="s">
        <v>295</v>
      </c>
      <c r="H145" s="232">
        <v>3</v>
      </c>
      <c r="I145" s="233"/>
      <c r="J145" s="234">
        <f>ROUND(I145*H145,2)</f>
        <v>0</v>
      </c>
      <c r="K145" s="230" t="s">
        <v>1</v>
      </c>
      <c r="L145" s="45"/>
      <c r="M145" s="235" t="s">
        <v>1</v>
      </c>
      <c r="N145" s="236" t="s">
        <v>40</v>
      </c>
      <c r="O145" s="92"/>
      <c r="P145" s="237">
        <f>O145*H145</f>
        <v>0</v>
      </c>
      <c r="Q145" s="237">
        <v>0</v>
      </c>
      <c r="R145" s="237">
        <f>Q145*H145</f>
        <v>0</v>
      </c>
      <c r="S145" s="237">
        <v>0</v>
      </c>
      <c r="T145" s="238">
        <f>S145*H145</f>
        <v>0</v>
      </c>
      <c r="U145" s="39"/>
      <c r="V145" s="39"/>
      <c r="W145" s="39"/>
      <c r="X145" s="39"/>
      <c r="Y145" s="39"/>
      <c r="Z145" s="39"/>
      <c r="AA145" s="39"/>
      <c r="AB145" s="39"/>
      <c r="AC145" s="39"/>
      <c r="AD145" s="39"/>
      <c r="AE145" s="39"/>
      <c r="AR145" s="239" t="s">
        <v>201</v>
      </c>
      <c r="AT145" s="239" t="s">
        <v>196</v>
      </c>
      <c r="AU145" s="239" t="s">
        <v>82</v>
      </c>
      <c r="AY145" s="18" t="s">
        <v>194</v>
      </c>
      <c r="BE145" s="240">
        <f>IF(N145="základní",J145,0)</f>
        <v>0</v>
      </c>
      <c r="BF145" s="240">
        <f>IF(N145="snížená",J145,0)</f>
        <v>0</v>
      </c>
      <c r="BG145" s="240">
        <f>IF(N145="zákl. přenesená",J145,0)</f>
        <v>0</v>
      </c>
      <c r="BH145" s="240">
        <f>IF(N145="sníž. přenesená",J145,0)</f>
        <v>0</v>
      </c>
      <c r="BI145" s="240">
        <f>IF(N145="nulová",J145,0)</f>
        <v>0</v>
      </c>
      <c r="BJ145" s="18" t="s">
        <v>82</v>
      </c>
      <c r="BK145" s="240">
        <f>ROUND(I145*H145,2)</f>
        <v>0</v>
      </c>
      <c r="BL145" s="18" t="s">
        <v>201</v>
      </c>
      <c r="BM145" s="239" t="s">
        <v>508</v>
      </c>
    </row>
    <row r="146" s="2" customFormat="1" ht="16.5" customHeight="1">
      <c r="A146" s="39"/>
      <c r="B146" s="40"/>
      <c r="C146" s="228" t="s">
        <v>318</v>
      </c>
      <c r="D146" s="228" t="s">
        <v>196</v>
      </c>
      <c r="E146" s="229" t="s">
        <v>1743</v>
      </c>
      <c r="F146" s="230" t="s">
        <v>1744</v>
      </c>
      <c r="G146" s="231" t="s">
        <v>1251</v>
      </c>
      <c r="H146" s="232">
        <v>1</v>
      </c>
      <c r="I146" s="233"/>
      <c r="J146" s="234">
        <f>ROUND(I146*H146,2)</f>
        <v>0</v>
      </c>
      <c r="K146" s="230" t="s">
        <v>1</v>
      </c>
      <c r="L146" s="45"/>
      <c r="M146" s="235" t="s">
        <v>1</v>
      </c>
      <c r="N146" s="236" t="s">
        <v>40</v>
      </c>
      <c r="O146" s="92"/>
      <c r="P146" s="237">
        <f>O146*H146</f>
        <v>0</v>
      </c>
      <c r="Q146" s="237">
        <v>0</v>
      </c>
      <c r="R146" s="237">
        <f>Q146*H146</f>
        <v>0</v>
      </c>
      <c r="S146" s="237">
        <v>0</v>
      </c>
      <c r="T146" s="238">
        <f>S146*H146</f>
        <v>0</v>
      </c>
      <c r="U146" s="39"/>
      <c r="V146" s="39"/>
      <c r="W146" s="39"/>
      <c r="X146" s="39"/>
      <c r="Y146" s="39"/>
      <c r="Z146" s="39"/>
      <c r="AA146" s="39"/>
      <c r="AB146" s="39"/>
      <c r="AC146" s="39"/>
      <c r="AD146" s="39"/>
      <c r="AE146" s="39"/>
      <c r="AR146" s="239" t="s">
        <v>201</v>
      </c>
      <c r="AT146" s="239" t="s">
        <v>196</v>
      </c>
      <c r="AU146" s="239" t="s">
        <v>82</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201</v>
      </c>
      <c r="BM146" s="239" t="s">
        <v>519</v>
      </c>
    </row>
    <row r="147" s="2" customFormat="1" ht="16.5" customHeight="1">
      <c r="A147" s="39"/>
      <c r="B147" s="40"/>
      <c r="C147" s="228" t="s">
        <v>331</v>
      </c>
      <c r="D147" s="228" t="s">
        <v>196</v>
      </c>
      <c r="E147" s="229" t="s">
        <v>1745</v>
      </c>
      <c r="F147" s="230" t="s">
        <v>1746</v>
      </c>
      <c r="G147" s="231" t="s">
        <v>1687</v>
      </c>
      <c r="H147" s="232">
        <v>75</v>
      </c>
      <c r="I147" s="233"/>
      <c r="J147" s="234">
        <f>ROUND(I147*H147,2)</f>
        <v>0</v>
      </c>
      <c r="K147" s="230" t="s">
        <v>1</v>
      </c>
      <c r="L147" s="45"/>
      <c r="M147" s="235" t="s">
        <v>1</v>
      </c>
      <c r="N147" s="236" t="s">
        <v>40</v>
      </c>
      <c r="O147" s="92"/>
      <c r="P147" s="237">
        <f>O147*H147</f>
        <v>0</v>
      </c>
      <c r="Q147" s="237">
        <v>0</v>
      </c>
      <c r="R147" s="237">
        <f>Q147*H147</f>
        <v>0</v>
      </c>
      <c r="S147" s="237">
        <v>0</v>
      </c>
      <c r="T147" s="238">
        <f>S147*H147</f>
        <v>0</v>
      </c>
      <c r="U147" s="39"/>
      <c r="V147" s="39"/>
      <c r="W147" s="39"/>
      <c r="X147" s="39"/>
      <c r="Y147" s="39"/>
      <c r="Z147" s="39"/>
      <c r="AA147" s="39"/>
      <c r="AB147" s="39"/>
      <c r="AC147" s="39"/>
      <c r="AD147" s="39"/>
      <c r="AE147" s="39"/>
      <c r="AR147" s="239" t="s">
        <v>201</v>
      </c>
      <c r="AT147" s="239" t="s">
        <v>196</v>
      </c>
      <c r="AU147" s="239" t="s">
        <v>82</v>
      </c>
      <c r="AY147" s="18" t="s">
        <v>194</v>
      </c>
      <c r="BE147" s="240">
        <f>IF(N147="základní",J147,0)</f>
        <v>0</v>
      </c>
      <c r="BF147" s="240">
        <f>IF(N147="snížená",J147,0)</f>
        <v>0</v>
      </c>
      <c r="BG147" s="240">
        <f>IF(N147="zákl. přenesená",J147,0)</f>
        <v>0</v>
      </c>
      <c r="BH147" s="240">
        <f>IF(N147="sníž. přenesená",J147,0)</f>
        <v>0</v>
      </c>
      <c r="BI147" s="240">
        <f>IF(N147="nulová",J147,0)</f>
        <v>0</v>
      </c>
      <c r="BJ147" s="18" t="s">
        <v>82</v>
      </c>
      <c r="BK147" s="240">
        <f>ROUND(I147*H147,2)</f>
        <v>0</v>
      </c>
      <c r="BL147" s="18" t="s">
        <v>201</v>
      </c>
      <c r="BM147" s="239" t="s">
        <v>529</v>
      </c>
    </row>
    <row r="148" s="2" customFormat="1" ht="16.5" customHeight="1">
      <c r="A148" s="39"/>
      <c r="B148" s="40"/>
      <c r="C148" s="228" t="s">
        <v>335</v>
      </c>
      <c r="D148" s="228" t="s">
        <v>196</v>
      </c>
      <c r="E148" s="229" t="s">
        <v>1747</v>
      </c>
      <c r="F148" s="230" t="s">
        <v>1748</v>
      </c>
      <c r="G148" s="231" t="s">
        <v>295</v>
      </c>
      <c r="H148" s="232">
        <v>1</v>
      </c>
      <c r="I148" s="233"/>
      <c r="J148" s="234">
        <f>ROUND(I148*H148,2)</f>
        <v>0</v>
      </c>
      <c r="K148" s="230" t="s">
        <v>1</v>
      </c>
      <c r="L148" s="45"/>
      <c r="M148" s="235" t="s">
        <v>1</v>
      </c>
      <c r="N148" s="236" t="s">
        <v>40</v>
      </c>
      <c r="O148" s="92"/>
      <c r="P148" s="237">
        <f>O148*H148</f>
        <v>0</v>
      </c>
      <c r="Q148" s="237">
        <v>0</v>
      </c>
      <c r="R148" s="237">
        <f>Q148*H148</f>
        <v>0</v>
      </c>
      <c r="S148" s="237">
        <v>0</v>
      </c>
      <c r="T148" s="238">
        <f>S148*H148</f>
        <v>0</v>
      </c>
      <c r="U148" s="39"/>
      <c r="V148" s="39"/>
      <c r="W148" s="39"/>
      <c r="X148" s="39"/>
      <c r="Y148" s="39"/>
      <c r="Z148" s="39"/>
      <c r="AA148" s="39"/>
      <c r="AB148" s="39"/>
      <c r="AC148" s="39"/>
      <c r="AD148" s="39"/>
      <c r="AE148" s="39"/>
      <c r="AR148" s="239" t="s">
        <v>201</v>
      </c>
      <c r="AT148" s="239" t="s">
        <v>196</v>
      </c>
      <c r="AU148" s="239" t="s">
        <v>82</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201</v>
      </c>
      <c r="BM148" s="239" t="s">
        <v>542</v>
      </c>
    </row>
    <row r="149" s="12" customFormat="1" ht="25.92" customHeight="1">
      <c r="A149" s="12"/>
      <c r="B149" s="212"/>
      <c r="C149" s="213"/>
      <c r="D149" s="214" t="s">
        <v>74</v>
      </c>
      <c r="E149" s="215" t="s">
        <v>1560</v>
      </c>
      <c r="F149" s="215" t="s">
        <v>1749</v>
      </c>
      <c r="G149" s="213"/>
      <c r="H149" s="213"/>
      <c r="I149" s="216"/>
      <c r="J149" s="217">
        <f>BK149</f>
        <v>0</v>
      </c>
      <c r="K149" s="213"/>
      <c r="L149" s="218"/>
      <c r="M149" s="219"/>
      <c r="N149" s="220"/>
      <c r="O149" s="220"/>
      <c r="P149" s="221">
        <f>SUM(P150:P151)</f>
        <v>0</v>
      </c>
      <c r="Q149" s="220"/>
      <c r="R149" s="221">
        <f>SUM(R150:R151)</f>
        <v>0</v>
      </c>
      <c r="S149" s="220"/>
      <c r="T149" s="222">
        <f>SUM(T150:T151)</f>
        <v>0</v>
      </c>
      <c r="U149" s="12"/>
      <c r="V149" s="12"/>
      <c r="W149" s="12"/>
      <c r="X149" s="12"/>
      <c r="Y149" s="12"/>
      <c r="Z149" s="12"/>
      <c r="AA149" s="12"/>
      <c r="AB149" s="12"/>
      <c r="AC149" s="12"/>
      <c r="AD149" s="12"/>
      <c r="AE149" s="12"/>
      <c r="AR149" s="223" t="s">
        <v>82</v>
      </c>
      <c r="AT149" s="224" t="s">
        <v>74</v>
      </c>
      <c r="AU149" s="224" t="s">
        <v>75</v>
      </c>
      <c r="AY149" s="223" t="s">
        <v>194</v>
      </c>
      <c r="BK149" s="225">
        <f>SUM(BK150:BK151)</f>
        <v>0</v>
      </c>
    </row>
    <row r="150" s="2" customFormat="1" ht="24.15" customHeight="1">
      <c r="A150" s="39"/>
      <c r="B150" s="40"/>
      <c r="C150" s="228" t="s">
        <v>345</v>
      </c>
      <c r="D150" s="228" t="s">
        <v>196</v>
      </c>
      <c r="E150" s="229" t="s">
        <v>1750</v>
      </c>
      <c r="F150" s="230" t="s">
        <v>1751</v>
      </c>
      <c r="G150" s="231" t="s">
        <v>1752</v>
      </c>
      <c r="H150" s="232">
        <v>0</v>
      </c>
      <c r="I150" s="233"/>
      <c r="J150" s="234">
        <f>ROUND(I150*H150,2)</f>
        <v>0</v>
      </c>
      <c r="K150" s="230" t="s">
        <v>1</v>
      </c>
      <c r="L150" s="45"/>
      <c r="M150" s="235" t="s">
        <v>1</v>
      </c>
      <c r="N150" s="236"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201</v>
      </c>
      <c r="AT150" s="239" t="s">
        <v>196</v>
      </c>
      <c r="AU150" s="239" t="s">
        <v>82</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1753</v>
      </c>
    </row>
    <row r="151" s="2" customFormat="1" ht="24.15" customHeight="1">
      <c r="A151" s="39"/>
      <c r="B151" s="40"/>
      <c r="C151" s="228" t="s">
        <v>366</v>
      </c>
      <c r="D151" s="228" t="s">
        <v>196</v>
      </c>
      <c r="E151" s="229" t="s">
        <v>1754</v>
      </c>
      <c r="F151" s="230" t="s">
        <v>1755</v>
      </c>
      <c r="G151" s="231" t="s">
        <v>1752</v>
      </c>
      <c r="H151" s="232">
        <v>0</v>
      </c>
      <c r="I151" s="233"/>
      <c r="J151" s="234">
        <f>ROUND(I151*H151,2)</f>
        <v>0</v>
      </c>
      <c r="K151" s="230" t="s">
        <v>1</v>
      </c>
      <c r="L151" s="45"/>
      <c r="M151" s="304" t="s">
        <v>1</v>
      </c>
      <c r="N151" s="305" t="s">
        <v>40</v>
      </c>
      <c r="O151" s="302"/>
      <c r="P151" s="306">
        <f>O151*H151</f>
        <v>0</v>
      </c>
      <c r="Q151" s="306">
        <v>0</v>
      </c>
      <c r="R151" s="306">
        <f>Q151*H151</f>
        <v>0</v>
      </c>
      <c r="S151" s="306">
        <v>0</v>
      </c>
      <c r="T151" s="307">
        <f>S151*H151</f>
        <v>0</v>
      </c>
      <c r="U151" s="39"/>
      <c r="V151" s="39"/>
      <c r="W151" s="39"/>
      <c r="X151" s="39"/>
      <c r="Y151" s="39"/>
      <c r="Z151" s="39"/>
      <c r="AA151" s="39"/>
      <c r="AB151" s="39"/>
      <c r="AC151" s="39"/>
      <c r="AD151" s="39"/>
      <c r="AE151" s="39"/>
      <c r="AR151" s="239" t="s">
        <v>201</v>
      </c>
      <c r="AT151" s="239" t="s">
        <v>196</v>
      </c>
      <c r="AU151" s="239" t="s">
        <v>82</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201</v>
      </c>
      <c r="BM151" s="239" t="s">
        <v>1756</v>
      </c>
    </row>
    <row r="152" s="2" customFormat="1" ht="6.96" customHeight="1">
      <c r="A152" s="39"/>
      <c r="B152" s="67"/>
      <c r="C152" s="68"/>
      <c r="D152" s="68"/>
      <c r="E152" s="68"/>
      <c r="F152" s="68"/>
      <c r="G152" s="68"/>
      <c r="H152" s="68"/>
      <c r="I152" s="68"/>
      <c r="J152" s="68"/>
      <c r="K152" s="68"/>
      <c r="L152" s="45"/>
      <c r="M152" s="39"/>
      <c r="O152" s="39"/>
      <c r="P152" s="39"/>
      <c r="Q152" s="39"/>
      <c r="R152" s="39"/>
      <c r="S152" s="39"/>
      <c r="T152" s="39"/>
      <c r="U152" s="39"/>
      <c r="V152" s="39"/>
      <c r="W152" s="39"/>
      <c r="X152" s="39"/>
      <c r="Y152" s="39"/>
      <c r="Z152" s="39"/>
      <c r="AA152" s="39"/>
      <c r="AB152" s="39"/>
      <c r="AC152" s="39"/>
      <c r="AD152" s="39"/>
      <c r="AE152" s="39"/>
    </row>
  </sheetData>
  <sheetProtection sheet="1" autoFilter="0" formatColumns="0" formatRows="0" objects="1" scenarios="1" spinCount="100000" saltValue="B4/a2e9ea79fO4dyDn1tWVPUmcFaoFfAsK8z5YYj0riZyL6YpTIMQb/uuBSPiHIgjUkEjnpqWeLXiVON/5ua4w==" hashValue="HHsx2wIpFuYAUcnFYTabyXj6/CpQcppDcdnl8X8sJcRCMO4LXBO4QrcQ3pMK1acv8eBEAmcSzIJWUgToTUSk+Q==" algorithmName="SHA-512" password="CC35"/>
  <autoFilter ref="C121:K151"/>
  <mergeCells count="12">
    <mergeCell ref="E7:H7"/>
    <mergeCell ref="E9:H9"/>
    <mergeCell ref="E11:H11"/>
    <mergeCell ref="E20:H20"/>
    <mergeCell ref="E29:H29"/>
    <mergeCell ref="E85:H85"/>
    <mergeCell ref="E87:H87"/>
    <mergeCell ref="E89:H89"/>
    <mergeCell ref="E110:H110"/>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107</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1757</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Královéhradecký kraj</v>
      </c>
      <c r="F17" s="39"/>
      <c r="G17" s="39"/>
      <c r="H17" s="39"/>
      <c r="I17" s="152"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IRBOS s.r.o.</v>
      </c>
      <c r="F23" s="39"/>
      <c r="G23" s="39"/>
      <c r="H23" s="39"/>
      <c r="I23" s="152"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ROUND(J146,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ROUND((SUM(BE146:BE421)),  2)</f>
        <v>0</v>
      </c>
      <c r="G35" s="39"/>
      <c r="H35" s="39"/>
      <c r="I35" s="166">
        <v>0.20999999999999999</v>
      </c>
      <c r="J35" s="165">
        <f>ROUND(((SUM(BE146:BE421))*I35),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ROUND((SUM(BF146:BF421)),  2)</f>
        <v>0</v>
      </c>
      <c r="G36" s="39"/>
      <c r="H36" s="39"/>
      <c r="I36" s="166">
        <v>0.14999999999999999</v>
      </c>
      <c r="J36" s="165">
        <f>ROUND(((SUM(BF146:BF421))*I36),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ROUND((SUM(BG146:BG421)),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ROUND((SUM(BH146:BH421)),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ROUND((SUM(BI146:BI421)),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D.1.4e_U - GASTRO - uznatelné - NEOCEŇOVAT</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J146</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1758</v>
      </c>
      <c r="E99" s="193"/>
      <c r="F99" s="193"/>
      <c r="G99" s="193"/>
      <c r="H99" s="193"/>
      <c r="I99" s="193"/>
      <c r="J99" s="194">
        <f>J147</f>
        <v>0</v>
      </c>
      <c r="K99" s="191"/>
      <c r="L99" s="195"/>
      <c r="S99" s="9"/>
      <c r="T99" s="9"/>
      <c r="U99" s="9"/>
      <c r="V99" s="9"/>
      <c r="W99" s="9"/>
      <c r="X99" s="9"/>
      <c r="Y99" s="9"/>
      <c r="Z99" s="9"/>
      <c r="AA99" s="9"/>
      <c r="AB99" s="9"/>
      <c r="AC99" s="9"/>
      <c r="AD99" s="9"/>
      <c r="AE99" s="9"/>
    </row>
    <row r="100" s="9" customFormat="1" ht="24.96" customHeight="1">
      <c r="A100" s="9"/>
      <c r="B100" s="190"/>
      <c r="C100" s="191"/>
      <c r="D100" s="192" t="s">
        <v>1759</v>
      </c>
      <c r="E100" s="193"/>
      <c r="F100" s="193"/>
      <c r="G100" s="193"/>
      <c r="H100" s="193"/>
      <c r="I100" s="193"/>
      <c r="J100" s="194">
        <f>J155</f>
        <v>0</v>
      </c>
      <c r="K100" s="191"/>
      <c r="L100" s="195"/>
      <c r="S100" s="9"/>
      <c r="T100" s="9"/>
      <c r="U100" s="9"/>
      <c r="V100" s="9"/>
      <c r="W100" s="9"/>
      <c r="X100" s="9"/>
      <c r="Y100" s="9"/>
      <c r="Z100" s="9"/>
      <c r="AA100" s="9"/>
      <c r="AB100" s="9"/>
      <c r="AC100" s="9"/>
      <c r="AD100" s="9"/>
      <c r="AE100" s="9"/>
    </row>
    <row r="101" s="9" customFormat="1" ht="24.96" customHeight="1">
      <c r="A101" s="9"/>
      <c r="B101" s="190"/>
      <c r="C101" s="191"/>
      <c r="D101" s="192" t="s">
        <v>1760</v>
      </c>
      <c r="E101" s="193"/>
      <c r="F101" s="193"/>
      <c r="G101" s="193"/>
      <c r="H101" s="193"/>
      <c r="I101" s="193"/>
      <c r="J101" s="194">
        <f>J159</f>
        <v>0</v>
      </c>
      <c r="K101" s="191"/>
      <c r="L101" s="195"/>
      <c r="S101" s="9"/>
      <c r="T101" s="9"/>
      <c r="U101" s="9"/>
      <c r="V101" s="9"/>
      <c r="W101" s="9"/>
      <c r="X101" s="9"/>
      <c r="Y101" s="9"/>
      <c r="Z101" s="9"/>
      <c r="AA101" s="9"/>
      <c r="AB101" s="9"/>
      <c r="AC101" s="9"/>
      <c r="AD101" s="9"/>
      <c r="AE101" s="9"/>
    </row>
    <row r="102" s="9" customFormat="1" ht="24.96" customHeight="1">
      <c r="A102" s="9"/>
      <c r="B102" s="190"/>
      <c r="C102" s="191"/>
      <c r="D102" s="192" t="s">
        <v>1761</v>
      </c>
      <c r="E102" s="193"/>
      <c r="F102" s="193"/>
      <c r="G102" s="193"/>
      <c r="H102" s="193"/>
      <c r="I102" s="193"/>
      <c r="J102" s="194">
        <f>J162</f>
        <v>0</v>
      </c>
      <c r="K102" s="191"/>
      <c r="L102" s="195"/>
      <c r="S102" s="9"/>
      <c r="T102" s="9"/>
      <c r="U102" s="9"/>
      <c r="V102" s="9"/>
      <c r="W102" s="9"/>
      <c r="X102" s="9"/>
      <c r="Y102" s="9"/>
      <c r="Z102" s="9"/>
      <c r="AA102" s="9"/>
      <c r="AB102" s="9"/>
      <c r="AC102" s="9"/>
      <c r="AD102" s="9"/>
      <c r="AE102" s="9"/>
    </row>
    <row r="103" s="9" customFormat="1" ht="24.96" customHeight="1">
      <c r="A103" s="9"/>
      <c r="B103" s="190"/>
      <c r="C103" s="191"/>
      <c r="D103" s="192" t="s">
        <v>1762</v>
      </c>
      <c r="E103" s="193"/>
      <c r="F103" s="193"/>
      <c r="G103" s="193"/>
      <c r="H103" s="193"/>
      <c r="I103" s="193"/>
      <c r="J103" s="194">
        <f>J165</f>
        <v>0</v>
      </c>
      <c r="K103" s="191"/>
      <c r="L103" s="195"/>
      <c r="S103" s="9"/>
      <c r="T103" s="9"/>
      <c r="U103" s="9"/>
      <c r="V103" s="9"/>
      <c r="W103" s="9"/>
      <c r="X103" s="9"/>
      <c r="Y103" s="9"/>
      <c r="Z103" s="9"/>
      <c r="AA103" s="9"/>
      <c r="AB103" s="9"/>
      <c r="AC103" s="9"/>
      <c r="AD103" s="9"/>
      <c r="AE103" s="9"/>
    </row>
    <row r="104" s="9" customFormat="1" ht="24.96" customHeight="1">
      <c r="A104" s="9"/>
      <c r="B104" s="190"/>
      <c r="C104" s="191"/>
      <c r="D104" s="192" t="s">
        <v>1763</v>
      </c>
      <c r="E104" s="193"/>
      <c r="F104" s="193"/>
      <c r="G104" s="193"/>
      <c r="H104" s="193"/>
      <c r="I104" s="193"/>
      <c r="J104" s="194">
        <f>J172</f>
        <v>0</v>
      </c>
      <c r="K104" s="191"/>
      <c r="L104" s="195"/>
      <c r="S104" s="9"/>
      <c r="T104" s="9"/>
      <c r="U104" s="9"/>
      <c r="V104" s="9"/>
      <c r="W104" s="9"/>
      <c r="X104" s="9"/>
      <c r="Y104" s="9"/>
      <c r="Z104" s="9"/>
      <c r="AA104" s="9"/>
      <c r="AB104" s="9"/>
      <c r="AC104" s="9"/>
      <c r="AD104" s="9"/>
      <c r="AE104" s="9"/>
    </row>
    <row r="105" s="9" customFormat="1" ht="24.96" customHeight="1">
      <c r="A105" s="9"/>
      <c r="B105" s="190"/>
      <c r="C105" s="191"/>
      <c r="D105" s="192" t="s">
        <v>1764</v>
      </c>
      <c r="E105" s="193"/>
      <c r="F105" s="193"/>
      <c r="G105" s="193"/>
      <c r="H105" s="193"/>
      <c r="I105" s="193"/>
      <c r="J105" s="194">
        <f>J186</f>
        <v>0</v>
      </c>
      <c r="K105" s="191"/>
      <c r="L105" s="195"/>
      <c r="S105" s="9"/>
      <c r="T105" s="9"/>
      <c r="U105" s="9"/>
      <c r="V105" s="9"/>
      <c r="W105" s="9"/>
      <c r="X105" s="9"/>
      <c r="Y105" s="9"/>
      <c r="Z105" s="9"/>
      <c r="AA105" s="9"/>
      <c r="AB105" s="9"/>
      <c r="AC105" s="9"/>
      <c r="AD105" s="9"/>
      <c r="AE105" s="9"/>
    </row>
    <row r="106" s="9" customFormat="1" ht="24.96" customHeight="1">
      <c r="A106" s="9"/>
      <c r="B106" s="190"/>
      <c r="C106" s="191"/>
      <c r="D106" s="192" t="s">
        <v>1765</v>
      </c>
      <c r="E106" s="193"/>
      <c r="F106" s="193"/>
      <c r="G106" s="193"/>
      <c r="H106" s="193"/>
      <c r="I106" s="193"/>
      <c r="J106" s="194">
        <f>J193</f>
        <v>0</v>
      </c>
      <c r="K106" s="191"/>
      <c r="L106" s="195"/>
      <c r="S106" s="9"/>
      <c r="T106" s="9"/>
      <c r="U106" s="9"/>
      <c r="V106" s="9"/>
      <c r="W106" s="9"/>
      <c r="X106" s="9"/>
      <c r="Y106" s="9"/>
      <c r="Z106" s="9"/>
      <c r="AA106" s="9"/>
      <c r="AB106" s="9"/>
      <c r="AC106" s="9"/>
      <c r="AD106" s="9"/>
      <c r="AE106" s="9"/>
    </row>
    <row r="107" s="9" customFormat="1" ht="24.96" customHeight="1">
      <c r="A107" s="9"/>
      <c r="B107" s="190"/>
      <c r="C107" s="191"/>
      <c r="D107" s="192" t="s">
        <v>1766</v>
      </c>
      <c r="E107" s="193"/>
      <c r="F107" s="193"/>
      <c r="G107" s="193"/>
      <c r="H107" s="193"/>
      <c r="I107" s="193"/>
      <c r="J107" s="194">
        <f>J200</f>
        <v>0</v>
      </c>
      <c r="K107" s="191"/>
      <c r="L107" s="195"/>
      <c r="S107" s="9"/>
      <c r="T107" s="9"/>
      <c r="U107" s="9"/>
      <c r="V107" s="9"/>
      <c r="W107" s="9"/>
      <c r="X107" s="9"/>
      <c r="Y107" s="9"/>
      <c r="Z107" s="9"/>
      <c r="AA107" s="9"/>
      <c r="AB107" s="9"/>
      <c r="AC107" s="9"/>
      <c r="AD107" s="9"/>
      <c r="AE107" s="9"/>
    </row>
    <row r="108" s="9" customFormat="1" ht="24.96" customHeight="1">
      <c r="A108" s="9"/>
      <c r="B108" s="190"/>
      <c r="C108" s="191"/>
      <c r="D108" s="192" t="s">
        <v>1767</v>
      </c>
      <c r="E108" s="193"/>
      <c r="F108" s="193"/>
      <c r="G108" s="193"/>
      <c r="H108" s="193"/>
      <c r="I108" s="193"/>
      <c r="J108" s="194">
        <f>J205</f>
        <v>0</v>
      </c>
      <c r="K108" s="191"/>
      <c r="L108" s="195"/>
      <c r="S108" s="9"/>
      <c r="T108" s="9"/>
      <c r="U108" s="9"/>
      <c r="V108" s="9"/>
      <c r="W108" s="9"/>
      <c r="X108" s="9"/>
      <c r="Y108" s="9"/>
      <c r="Z108" s="9"/>
      <c r="AA108" s="9"/>
      <c r="AB108" s="9"/>
      <c r="AC108" s="9"/>
      <c r="AD108" s="9"/>
      <c r="AE108" s="9"/>
    </row>
    <row r="109" s="9" customFormat="1" ht="24.96" customHeight="1">
      <c r="A109" s="9"/>
      <c r="B109" s="190"/>
      <c r="C109" s="191"/>
      <c r="D109" s="192" t="s">
        <v>1768</v>
      </c>
      <c r="E109" s="193"/>
      <c r="F109" s="193"/>
      <c r="G109" s="193"/>
      <c r="H109" s="193"/>
      <c r="I109" s="193"/>
      <c r="J109" s="194">
        <f>J208</f>
        <v>0</v>
      </c>
      <c r="K109" s="191"/>
      <c r="L109" s="195"/>
      <c r="S109" s="9"/>
      <c r="T109" s="9"/>
      <c r="U109" s="9"/>
      <c r="V109" s="9"/>
      <c r="W109" s="9"/>
      <c r="X109" s="9"/>
      <c r="Y109" s="9"/>
      <c r="Z109" s="9"/>
      <c r="AA109" s="9"/>
      <c r="AB109" s="9"/>
      <c r="AC109" s="9"/>
      <c r="AD109" s="9"/>
      <c r="AE109" s="9"/>
    </row>
    <row r="110" s="9" customFormat="1" ht="24.96" customHeight="1">
      <c r="A110" s="9"/>
      <c r="B110" s="190"/>
      <c r="C110" s="191"/>
      <c r="D110" s="192" t="s">
        <v>1769</v>
      </c>
      <c r="E110" s="193"/>
      <c r="F110" s="193"/>
      <c r="G110" s="193"/>
      <c r="H110" s="193"/>
      <c r="I110" s="193"/>
      <c r="J110" s="194">
        <f>J213</f>
        <v>0</v>
      </c>
      <c r="K110" s="191"/>
      <c r="L110" s="195"/>
      <c r="S110" s="9"/>
      <c r="T110" s="9"/>
      <c r="U110" s="9"/>
      <c r="V110" s="9"/>
      <c r="W110" s="9"/>
      <c r="X110" s="9"/>
      <c r="Y110" s="9"/>
      <c r="Z110" s="9"/>
      <c r="AA110" s="9"/>
      <c r="AB110" s="9"/>
      <c r="AC110" s="9"/>
      <c r="AD110" s="9"/>
      <c r="AE110" s="9"/>
    </row>
    <row r="111" s="9" customFormat="1" ht="24.96" customHeight="1">
      <c r="A111" s="9"/>
      <c r="B111" s="190"/>
      <c r="C111" s="191"/>
      <c r="D111" s="192" t="s">
        <v>1770</v>
      </c>
      <c r="E111" s="193"/>
      <c r="F111" s="193"/>
      <c r="G111" s="193"/>
      <c r="H111" s="193"/>
      <c r="I111" s="193"/>
      <c r="J111" s="194">
        <f>J223</f>
        <v>0</v>
      </c>
      <c r="K111" s="191"/>
      <c r="L111" s="195"/>
      <c r="S111" s="9"/>
      <c r="T111" s="9"/>
      <c r="U111" s="9"/>
      <c r="V111" s="9"/>
      <c r="W111" s="9"/>
      <c r="X111" s="9"/>
      <c r="Y111" s="9"/>
      <c r="Z111" s="9"/>
      <c r="AA111" s="9"/>
      <c r="AB111" s="9"/>
      <c r="AC111" s="9"/>
      <c r="AD111" s="9"/>
      <c r="AE111" s="9"/>
    </row>
    <row r="112" s="9" customFormat="1" ht="24.96" customHeight="1">
      <c r="A112" s="9"/>
      <c r="B112" s="190"/>
      <c r="C112" s="191"/>
      <c r="D112" s="192" t="s">
        <v>1771</v>
      </c>
      <c r="E112" s="193"/>
      <c r="F112" s="193"/>
      <c r="G112" s="193"/>
      <c r="H112" s="193"/>
      <c r="I112" s="193"/>
      <c r="J112" s="194">
        <f>J229</f>
        <v>0</v>
      </c>
      <c r="K112" s="191"/>
      <c r="L112" s="195"/>
      <c r="S112" s="9"/>
      <c r="T112" s="9"/>
      <c r="U112" s="9"/>
      <c r="V112" s="9"/>
      <c r="W112" s="9"/>
      <c r="X112" s="9"/>
      <c r="Y112" s="9"/>
      <c r="Z112" s="9"/>
      <c r="AA112" s="9"/>
      <c r="AB112" s="9"/>
      <c r="AC112" s="9"/>
      <c r="AD112" s="9"/>
      <c r="AE112" s="9"/>
    </row>
    <row r="113" s="9" customFormat="1" ht="24.96" customHeight="1">
      <c r="A113" s="9"/>
      <c r="B113" s="190"/>
      <c r="C113" s="191"/>
      <c r="D113" s="192" t="s">
        <v>1772</v>
      </c>
      <c r="E113" s="193"/>
      <c r="F113" s="193"/>
      <c r="G113" s="193"/>
      <c r="H113" s="193"/>
      <c r="I113" s="193"/>
      <c r="J113" s="194">
        <f>J239</f>
        <v>0</v>
      </c>
      <c r="K113" s="191"/>
      <c r="L113" s="195"/>
      <c r="S113" s="9"/>
      <c r="T113" s="9"/>
      <c r="U113" s="9"/>
      <c r="V113" s="9"/>
      <c r="W113" s="9"/>
      <c r="X113" s="9"/>
      <c r="Y113" s="9"/>
      <c r="Z113" s="9"/>
      <c r="AA113" s="9"/>
      <c r="AB113" s="9"/>
      <c r="AC113" s="9"/>
      <c r="AD113" s="9"/>
      <c r="AE113" s="9"/>
    </row>
    <row r="114" s="9" customFormat="1" ht="24.96" customHeight="1">
      <c r="A114" s="9"/>
      <c r="B114" s="190"/>
      <c r="C114" s="191"/>
      <c r="D114" s="192" t="s">
        <v>1773</v>
      </c>
      <c r="E114" s="193"/>
      <c r="F114" s="193"/>
      <c r="G114" s="193"/>
      <c r="H114" s="193"/>
      <c r="I114" s="193"/>
      <c r="J114" s="194">
        <f>J249</f>
        <v>0</v>
      </c>
      <c r="K114" s="191"/>
      <c r="L114" s="195"/>
      <c r="S114" s="9"/>
      <c r="T114" s="9"/>
      <c r="U114" s="9"/>
      <c r="V114" s="9"/>
      <c r="W114" s="9"/>
      <c r="X114" s="9"/>
      <c r="Y114" s="9"/>
      <c r="Z114" s="9"/>
      <c r="AA114" s="9"/>
      <c r="AB114" s="9"/>
      <c r="AC114" s="9"/>
      <c r="AD114" s="9"/>
      <c r="AE114" s="9"/>
    </row>
    <row r="115" s="9" customFormat="1" ht="24.96" customHeight="1">
      <c r="A115" s="9"/>
      <c r="B115" s="190"/>
      <c r="C115" s="191"/>
      <c r="D115" s="192" t="s">
        <v>1774</v>
      </c>
      <c r="E115" s="193"/>
      <c r="F115" s="193"/>
      <c r="G115" s="193"/>
      <c r="H115" s="193"/>
      <c r="I115" s="193"/>
      <c r="J115" s="194">
        <f>J259</f>
        <v>0</v>
      </c>
      <c r="K115" s="191"/>
      <c r="L115" s="195"/>
      <c r="S115" s="9"/>
      <c r="T115" s="9"/>
      <c r="U115" s="9"/>
      <c r="V115" s="9"/>
      <c r="W115" s="9"/>
      <c r="X115" s="9"/>
      <c r="Y115" s="9"/>
      <c r="Z115" s="9"/>
      <c r="AA115" s="9"/>
      <c r="AB115" s="9"/>
      <c r="AC115" s="9"/>
      <c r="AD115" s="9"/>
      <c r="AE115" s="9"/>
    </row>
    <row r="116" s="9" customFormat="1" ht="24.96" customHeight="1">
      <c r="A116" s="9"/>
      <c r="B116" s="190"/>
      <c r="C116" s="191"/>
      <c r="D116" s="192" t="s">
        <v>1775</v>
      </c>
      <c r="E116" s="193"/>
      <c r="F116" s="193"/>
      <c r="G116" s="193"/>
      <c r="H116" s="193"/>
      <c r="I116" s="193"/>
      <c r="J116" s="194">
        <f>J307</f>
        <v>0</v>
      </c>
      <c r="K116" s="191"/>
      <c r="L116" s="195"/>
      <c r="S116" s="9"/>
      <c r="T116" s="9"/>
      <c r="U116" s="9"/>
      <c r="V116" s="9"/>
      <c r="W116" s="9"/>
      <c r="X116" s="9"/>
      <c r="Y116" s="9"/>
      <c r="Z116" s="9"/>
      <c r="AA116" s="9"/>
      <c r="AB116" s="9"/>
      <c r="AC116" s="9"/>
      <c r="AD116" s="9"/>
      <c r="AE116" s="9"/>
    </row>
    <row r="117" s="9" customFormat="1" ht="24.96" customHeight="1">
      <c r="A117" s="9"/>
      <c r="B117" s="190"/>
      <c r="C117" s="191"/>
      <c r="D117" s="192" t="s">
        <v>1776</v>
      </c>
      <c r="E117" s="193"/>
      <c r="F117" s="193"/>
      <c r="G117" s="193"/>
      <c r="H117" s="193"/>
      <c r="I117" s="193"/>
      <c r="J117" s="194">
        <f>J324</f>
        <v>0</v>
      </c>
      <c r="K117" s="191"/>
      <c r="L117" s="195"/>
      <c r="S117" s="9"/>
      <c r="T117" s="9"/>
      <c r="U117" s="9"/>
      <c r="V117" s="9"/>
      <c r="W117" s="9"/>
      <c r="X117" s="9"/>
      <c r="Y117" s="9"/>
      <c r="Z117" s="9"/>
      <c r="AA117" s="9"/>
      <c r="AB117" s="9"/>
      <c r="AC117" s="9"/>
      <c r="AD117" s="9"/>
      <c r="AE117" s="9"/>
    </row>
    <row r="118" s="9" customFormat="1" ht="24.96" customHeight="1">
      <c r="A118" s="9"/>
      <c r="B118" s="190"/>
      <c r="C118" s="191"/>
      <c r="D118" s="192" t="s">
        <v>1777</v>
      </c>
      <c r="E118" s="193"/>
      <c r="F118" s="193"/>
      <c r="G118" s="193"/>
      <c r="H118" s="193"/>
      <c r="I118" s="193"/>
      <c r="J118" s="194">
        <f>J346</f>
        <v>0</v>
      </c>
      <c r="K118" s="191"/>
      <c r="L118" s="195"/>
      <c r="S118" s="9"/>
      <c r="T118" s="9"/>
      <c r="U118" s="9"/>
      <c r="V118" s="9"/>
      <c r="W118" s="9"/>
      <c r="X118" s="9"/>
      <c r="Y118" s="9"/>
      <c r="Z118" s="9"/>
      <c r="AA118" s="9"/>
      <c r="AB118" s="9"/>
      <c r="AC118" s="9"/>
      <c r="AD118" s="9"/>
      <c r="AE118" s="9"/>
    </row>
    <row r="119" s="9" customFormat="1" ht="24.96" customHeight="1">
      <c r="A119" s="9"/>
      <c r="B119" s="190"/>
      <c r="C119" s="191"/>
      <c r="D119" s="192" t="s">
        <v>1778</v>
      </c>
      <c r="E119" s="193"/>
      <c r="F119" s="193"/>
      <c r="G119" s="193"/>
      <c r="H119" s="193"/>
      <c r="I119" s="193"/>
      <c r="J119" s="194">
        <f>J370</f>
        <v>0</v>
      </c>
      <c r="K119" s="191"/>
      <c r="L119" s="195"/>
      <c r="S119" s="9"/>
      <c r="T119" s="9"/>
      <c r="U119" s="9"/>
      <c r="V119" s="9"/>
      <c r="W119" s="9"/>
      <c r="X119" s="9"/>
      <c r="Y119" s="9"/>
      <c r="Z119" s="9"/>
      <c r="AA119" s="9"/>
      <c r="AB119" s="9"/>
      <c r="AC119" s="9"/>
      <c r="AD119" s="9"/>
      <c r="AE119" s="9"/>
    </row>
    <row r="120" s="9" customFormat="1" ht="24.96" customHeight="1">
      <c r="A120" s="9"/>
      <c r="B120" s="190"/>
      <c r="C120" s="191"/>
      <c r="D120" s="192" t="s">
        <v>1779</v>
      </c>
      <c r="E120" s="193"/>
      <c r="F120" s="193"/>
      <c r="G120" s="193"/>
      <c r="H120" s="193"/>
      <c r="I120" s="193"/>
      <c r="J120" s="194">
        <f>J375</f>
        <v>0</v>
      </c>
      <c r="K120" s="191"/>
      <c r="L120" s="195"/>
      <c r="S120" s="9"/>
      <c r="T120" s="9"/>
      <c r="U120" s="9"/>
      <c r="V120" s="9"/>
      <c r="W120" s="9"/>
      <c r="X120" s="9"/>
      <c r="Y120" s="9"/>
      <c r="Z120" s="9"/>
      <c r="AA120" s="9"/>
      <c r="AB120" s="9"/>
      <c r="AC120" s="9"/>
      <c r="AD120" s="9"/>
      <c r="AE120" s="9"/>
    </row>
    <row r="121" s="9" customFormat="1" ht="24.96" customHeight="1">
      <c r="A121" s="9"/>
      <c r="B121" s="190"/>
      <c r="C121" s="191"/>
      <c r="D121" s="192" t="s">
        <v>1780</v>
      </c>
      <c r="E121" s="193"/>
      <c r="F121" s="193"/>
      <c r="G121" s="193"/>
      <c r="H121" s="193"/>
      <c r="I121" s="193"/>
      <c r="J121" s="194">
        <f>J380</f>
        <v>0</v>
      </c>
      <c r="K121" s="191"/>
      <c r="L121" s="195"/>
      <c r="S121" s="9"/>
      <c r="T121" s="9"/>
      <c r="U121" s="9"/>
      <c r="V121" s="9"/>
      <c r="W121" s="9"/>
      <c r="X121" s="9"/>
      <c r="Y121" s="9"/>
      <c r="Z121" s="9"/>
      <c r="AA121" s="9"/>
      <c r="AB121" s="9"/>
      <c r="AC121" s="9"/>
      <c r="AD121" s="9"/>
      <c r="AE121" s="9"/>
    </row>
    <row r="122" s="9" customFormat="1" ht="24.96" customHeight="1">
      <c r="A122" s="9"/>
      <c r="B122" s="190"/>
      <c r="C122" s="191"/>
      <c r="D122" s="192" t="s">
        <v>1781</v>
      </c>
      <c r="E122" s="193"/>
      <c r="F122" s="193"/>
      <c r="G122" s="193"/>
      <c r="H122" s="193"/>
      <c r="I122" s="193"/>
      <c r="J122" s="194">
        <f>J402</f>
        <v>0</v>
      </c>
      <c r="K122" s="191"/>
      <c r="L122" s="195"/>
      <c r="S122" s="9"/>
      <c r="T122" s="9"/>
      <c r="U122" s="9"/>
      <c r="V122" s="9"/>
      <c r="W122" s="9"/>
      <c r="X122" s="9"/>
      <c r="Y122" s="9"/>
      <c r="Z122" s="9"/>
      <c r="AA122" s="9"/>
      <c r="AB122" s="9"/>
      <c r="AC122" s="9"/>
      <c r="AD122" s="9"/>
      <c r="AE122" s="9"/>
    </row>
    <row r="123" s="9" customFormat="1" ht="24.96" customHeight="1">
      <c r="A123" s="9"/>
      <c r="B123" s="190"/>
      <c r="C123" s="191"/>
      <c r="D123" s="192" t="s">
        <v>1782</v>
      </c>
      <c r="E123" s="193"/>
      <c r="F123" s="193"/>
      <c r="G123" s="193"/>
      <c r="H123" s="193"/>
      <c r="I123" s="193"/>
      <c r="J123" s="194">
        <f>J414</f>
        <v>0</v>
      </c>
      <c r="K123" s="191"/>
      <c r="L123" s="195"/>
      <c r="S123" s="9"/>
      <c r="T123" s="9"/>
      <c r="U123" s="9"/>
      <c r="V123" s="9"/>
      <c r="W123" s="9"/>
      <c r="X123" s="9"/>
      <c r="Y123" s="9"/>
      <c r="Z123" s="9"/>
      <c r="AA123" s="9"/>
      <c r="AB123" s="9"/>
      <c r="AC123" s="9"/>
      <c r="AD123" s="9"/>
      <c r="AE123" s="9"/>
    </row>
    <row r="124" s="9" customFormat="1" ht="24.96" customHeight="1">
      <c r="A124" s="9"/>
      <c r="B124" s="190"/>
      <c r="C124" s="191"/>
      <c r="D124" s="192" t="s">
        <v>1783</v>
      </c>
      <c r="E124" s="193"/>
      <c r="F124" s="193"/>
      <c r="G124" s="193"/>
      <c r="H124" s="193"/>
      <c r="I124" s="193"/>
      <c r="J124" s="194">
        <f>J418</f>
        <v>0</v>
      </c>
      <c r="K124" s="191"/>
      <c r="L124" s="195"/>
      <c r="S124" s="9"/>
      <c r="T124" s="9"/>
      <c r="U124" s="9"/>
      <c r="V124" s="9"/>
      <c r="W124" s="9"/>
      <c r="X124" s="9"/>
      <c r="Y124" s="9"/>
      <c r="Z124" s="9"/>
      <c r="AA124" s="9"/>
      <c r="AB124" s="9"/>
      <c r="AC124" s="9"/>
      <c r="AD124" s="9"/>
      <c r="AE124" s="9"/>
    </row>
    <row r="125" s="2" customFormat="1" ht="21.84"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67"/>
      <c r="C126" s="68"/>
      <c r="D126" s="68"/>
      <c r="E126" s="68"/>
      <c r="F126" s="68"/>
      <c r="G126" s="68"/>
      <c r="H126" s="68"/>
      <c r="I126" s="68"/>
      <c r="J126" s="68"/>
      <c r="K126" s="68"/>
      <c r="L126" s="64"/>
      <c r="S126" s="39"/>
      <c r="T126" s="39"/>
      <c r="U126" s="39"/>
      <c r="V126" s="39"/>
      <c r="W126" s="39"/>
      <c r="X126" s="39"/>
      <c r="Y126" s="39"/>
      <c r="Z126" s="39"/>
      <c r="AA126" s="39"/>
      <c r="AB126" s="39"/>
      <c r="AC126" s="39"/>
      <c r="AD126" s="39"/>
      <c r="AE126" s="39"/>
    </row>
    <row r="130" s="2" customFormat="1" ht="6.96" customHeight="1">
      <c r="A130" s="39"/>
      <c r="B130" s="69"/>
      <c r="C130" s="70"/>
      <c r="D130" s="70"/>
      <c r="E130" s="70"/>
      <c r="F130" s="70"/>
      <c r="G130" s="70"/>
      <c r="H130" s="70"/>
      <c r="I130" s="70"/>
      <c r="J130" s="70"/>
      <c r="K130" s="70"/>
      <c r="L130" s="64"/>
      <c r="S130" s="39"/>
      <c r="T130" s="39"/>
      <c r="U130" s="39"/>
      <c r="V130" s="39"/>
      <c r="W130" s="39"/>
      <c r="X130" s="39"/>
      <c r="Y130" s="39"/>
      <c r="Z130" s="39"/>
      <c r="AA130" s="39"/>
      <c r="AB130" s="39"/>
      <c r="AC130" s="39"/>
      <c r="AD130" s="39"/>
      <c r="AE130" s="39"/>
    </row>
    <row r="131" s="2" customFormat="1" ht="24.96" customHeight="1">
      <c r="A131" s="39"/>
      <c r="B131" s="40"/>
      <c r="C131" s="24" t="s">
        <v>179</v>
      </c>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2" customFormat="1" ht="6.96" customHeight="1">
      <c r="A132" s="39"/>
      <c r="B132" s="40"/>
      <c r="C132" s="41"/>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2" customFormat="1" ht="12" customHeight="1">
      <c r="A133" s="39"/>
      <c r="B133" s="40"/>
      <c r="C133" s="33" t="s">
        <v>16</v>
      </c>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2" customFormat="1" ht="16.5" customHeight="1">
      <c r="A134" s="39"/>
      <c r="B134" s="40"/>
      <c r="C134" s="41"/>
      <c r="D134" s="41"/>
      <c r="E134" s="185" t="str">
        <f>E7</f>
        <v>Nemocnice RK – rekonstrukce gastro provozu</v>
      </c>
      <c r="F134" s="33"/>
      <c r="G134" s="33"/>
      <c r="H134" s="33"/>
      <c r="I134" s="41"/>
      <c r="J134" s="41"/>
      <c r="K134" s="41"/>
      <c r="L134" s="64"/>
      <c r="S134" s="39"/>
      <c r="T134" s="39"/>
      <c r="U134" s="39"/>
      <c r="V134" s="39"/>
      <c r="W134" s="39"/>
      <c r="X134" s="39"/>
      <c r="Y134" s="39"/>
      <c r="Z134" s="39"/>
      <c r="AA134" s="39"/>
      <c r="AB134" s="39"/>
      <c r="AC134" s="39"/>
      <c r="AD134" s="39"/>
      <c r="AE134" s="39"/>
    </row>
    <row r="135" s="1" customFormat="1" ht="12" customHeight="1">
      <c r="B135" s="22"/>
      <c r="C135" s="33" t="s">
        <v>147</v>
      </c>
      <c r="D135" s="23"/>
      <c r="E135" s="23"/>
      <c r="F135" s="23"/>
      <c r="G135" s="23"/>
      <c r="H135" s="23"/>
      <c r="I135" s="23"/>
      <c r="J135" s="23"/>
      <c r="K135" s="23"/>
      <c r="L135" s="21"/>
    </row>
    <row r="136" s="2" customFormat="1" ht="16.5" customHeight="1">
      <c r="A136" s="39"/>
      <c r="B136" s="40"/>
      <c r="C136" s="41"/>
      <c r="D136" s="41"/>
      <c r="E136" s="185" t="s">
        <v>150</v>
      </c>
      <c r="F136" s="41"/>
      <c r="G136" s="41"/>
      <c r="H136" s="41"/>
      <c r="I136" s="41"/>
      <c r="J136" s="41"/>
      <c r="K136" s="41"/>
      <c r="L136" s="64"/>
      <c r="S136" s="39"/>
      <c r="T136" s="39"/>
      <c r="U136" s="39"/>
      <c r="V136" s="39"/>
      <c r="W136" s="39"/>
      <c r="X136" s="39"/>
      <c r="Y136" s="39"/>
      <c r="Z136" s="39"/>
      <c r="AA136" s="39"/>
      <c r="AB136" s="39"/>
      <c r="AC136" s="39"/>
      <c r="AD136" s="39"/>
      <c r="AE136" s="39"/>
    </row>
    <row r="137" s="2" customFormat="1" ht="12" customHeight="1">
      <c r="A137" s="39"/>
      <c r="B137" s="40"/>
      <c r="C137" s="33" t="s">
        <v>151</v>
      </c>
      <c r="D137" s="41"/>
      <c r="E137" s="41"/>
      <c r="F137" s="41"/>
      <c r="G137" s="41"/>
      <c r="H137" s="41"/>
      <c r="I137" s="41"/>
      <c r="J137" s="41"/>
      <c r="K137" s="41"/>
      <c r="L137" s="64"/>
      <c r="S137" s="39"/>
      <c r="T137" s="39"/>
      <c r="U137" s="39"/>
      <c r="V137" s="39"/>
      <c r="W137" s="39"/>
      <c r="X137" s="39"/>
      <c r="Y137" s="39"/>
      <c r="Z137" s="39"/>
      <c r="AA137" s="39"/>
      <c r="AB137" s="39"/>
      <c r="AC137" s="39"/>
      <c r="AD137" s="39"/>
      <c r="AE137" s="39"/>
    </row>
    <row r="138" s="2" customFormat="1" ht="16.5" customHeight="1">
      <c r="A138" s="39"/>
      <c r="B138" s="40"/>
      <c r="C138" s="41"/>
      <c r="D138" s="41"/>
      <c r="E138" s="77" t="str">
        <f>E11</f>
        <v>D.1.4e_U - GASTRO - uznatelné - NEOCEŇOVAT</v>
      </c>
      <c r="F138" s="41"/>
      <c r="G138" s="41"/>
      <c r="H138" s="41"/>
      <c r="I138" s="41"/>
      <c r="J138" s="41"/>
      <c r="K138" s="41"/>
      <c r="L138" s="64"/>
      <c r="S138" s="39"/>
      <c r="T138" s="39"/>
      <c r="U138" s="39"/>
      <c r="V138" s="39"/>
      <c r="W138" s="39"/>
      <c r="X138" s="39"/>
      <c r="Y138" s="39"/>
      <c r="Z138" s="39"/>
      <c r="AA138" s="39"/>
      <c r="AB138" s="39"/>
      <c r="AC138" s="39"/>
      <c r="AD138" s="39"/>
      <c r="AE138" s="39"/>
    </row>
    <row r="139" s="2" customFormat="1" ht="6.96" customHeight="1">
      <c r="A139" s="39"/>
      <c r="B139" s="40"/>
      <c r="C139" s="41"/>
      <c r="D139" s="41"/>
      <c r="E139" s="41"/>
      <c r="F139" s="41"/>
      <c r="G139" s="41"/>
      <c r="H139" s="41"/>
      <c r="I139" s="41"/>
      <c r="J139" s="41"/>
      <c r="K139" s="41"/>
      <c r="L139" s="64"/>
      <c r="S139" s="39"/>
      <c r="T139" s="39"/>
      <c r="U139" s="39"/>
      <c r="V139" s="39"/>
      <c r="W139" s="39"/>
      <c r="X139" s="39"/>
      <c r="Y139" s="39"/>
      <c r="Z139" s="39"/>
      <c r="AA139" s="39"/>
      <c r="AB139" s="39"/>
      <c r="AC139" s="39"/>
      <c r="AD139" s="39"/>
      <c r="AE139" s="39"/>
    </row>
    <row r="140" s="2" customFormat="1" ht="12" customHeight="1">
      <c r="A140" s="39"/>
      <c r="B140" s="40"/>
      <c r="C140" s="33" t="s">
        <v>20</v>
      </c>
      <c r="D140" s="41"/>
      <c r="E140" s="41"/>
      <c r="F140" s="28" t="str">
        <f>F14</f>
        <v xml:space="preserve"> </v>
      </c>
      <c r="G140" s="41"/>
      <c r="H140" s="41"/>
      <c r="I140" s="33" t="s">
        <v>22</v>
      </c>
      <c r="J140" s="80" t="str">
        <f>IF(J14="","",J14)</f>
        <v>3. 2. 2025</v>
      </c>
      <c r="K140" s="41"/>
      <c r="L140" s="64"/>
      <c r="S140" s="39"/>
      <c r="T140" s="39"/>
      <c r="U140" s="39"/>
      <c r="V140" s="39"/>
      <c r="W140" s="39"/>
      <c r="X140" s="39"/>
      <c r="Y140" s="39"/>
      <c r="Z140" s="39"/>
      <c r="AA140" s="39"/>
      <c r="AB140" s="39"/>
      <c r="AC140" s="39"/>
      <c r="AD140" s="39"/>
      <c r="AE140" s="39"/>
    </row>
    <row r="141" s="2" customFormat="1" ht="6.96" customHeight="1">
      <c r="A141" s="39"/>
      <c r="B141" s="40"/>
      <c r="C141" s="41"/>
      <c r="D141" s="41"/>
      <c r="E141" s="41"/>
      <c r="F141" s="41"/>
      <c r="G141" s="41"/>
      <c r="H141" s="41"/>
      <c r="I141" s="41"/>
      <c r="J141" s="41"/>
      <c r="K141" s="41"/>
      <c r="L141" s="64"/>
      <c r="S141" s="39"/>
      <c r="T141" s="39"/>
      <c r="U141" s="39"/>
      <c r="V141" s="39"/>
      <c r="W141" s="39"/>
      <c r="X141" s="39"/>
      <c r="Y141" s="39"/>
      <c r="Z141" s="39"/>
      <c r="AA141" s="39"/>
      <c r="AB141" s="39"/>
      <c r="AC141" s="39"/>
      <c r="AD141" s="39"/>
      <c r="AE141" s="39"/>
    </row>
    <row r="142" s="2" customFormat="1" ht="15.15" customHeight="1">
      <c r="A142" s="39"/>
      <c r="B142" s="40"/>
      <c r="C142" s="33" t="s">
        <v>24</v>
      </c>
      <c r="D142" s="41"/>
      <c r="E142" s="41"/>
      <c r="F142" s="28" t="str">
        <f>E17</f>
        <v>Královéhradecký kraj</v>
      </c>
      <c r="G142" s="41"/>
      <c r="H142" s="41"/>
      <c r="I142" s="33" t="s">
        <v>30</v>
      </c>
      <c r="J142" s="37" t="str">
        <f>E23</f>
        <v>IRBOS s.r.o.</v>
      </c>
      <c r="K142" s="41"/>
      <c r="L142" s="64"/>
      <c r="S142" s="39"/>
      <c r="T142" s="39"/>
      <c r="U142" s="39"/>
      <c r="V142" s="39"/>
      <c r="W142" s="39"/>
      <c r="X142" s="39"/>
      <c r="Y142" s="39"/>
      <c r="Z142" s="39"/>
      <c r="AA142" s="39"/>
      <c r="AB142" s="39"/>
      <c r="AC142" s="39"/>
      <c r="AD142" s="39"/>
      <c r="AE142" s="39"/>
    </row>
    <row r="143" s="2" customFormat="1" ht="15.15" customHeight="1">
      <c r="A143" s="39"/>
      <c r="B143" s="40"/>
      <c r="C143" s="33" t="s">
        <v>28</v>
      </c>
      <c r="D143" s="41"/>
      <c r="E143" s="41"/>
      <c r="F143" s="28" t="str">
        <f>IF(E20="","",E20)</f>
        <v>Vyplň údaj</v>
      </c>
      <c r="G143" s="41"/>
      <c r="H143" s="41"/>
      <c r="I143" s="33" t="s">
        <v>33</v>
      </c>
      <c r="J143" s="37" t="str">
        <f>E26</f>
        <v xml:space="preserve"> </v>
      </c>
      <c r="K143" s="41"/>
      <c r="L143" s="64"/>
      <c r="S143" s="39"/>
      <c r="T143" s="39"/>
      <c r="U143" s="39"/>
      <c r="V143" s="39"/>
      <c r="W143" s="39"/>
      <c r="X143" s="39"/>
      <c r="Y143" s="39"/>
      <c r="Z143" s="39"/>
      <c r="AA143" s="39"/>
      <c r="AB143" s="39"/>
      <c r="AC143" s="39"/>
      <c r="AD143" s="39"/>
      <c r="AE143" s="39"/>
    </row>
    <row r="144" s="2" customFormat="1" ht="10.32" customHeight="1">
      <c r="A144" s="39"/>
      <c r="B144" s="40"/>
      <c r="C144" s="41"/>
      <c r="D144" s="41"/>
      <c r="E144" s="41"/>
      <c r="F144" s="41"/>
      <c r="G144" s="41"/>
      <c r="H144" s="41"/>
      <c r="I144" s="41"/>
      <c r="J144" s="41"/>
      <c r="K144" s="41"/>
      <c r="L144" s="64"/>
      <c r="S144" s="39"/>
      <c r="T144" s="39"/>
      <c r="U144" s="39"/>
      <c r="V144" s="39"/>
      <c r="W144" s="39"/>
      <c r="X144" s="39"/>
      <c r="Y144" s="39"/>
      <c r="Z144" s="39"/>
      <c r="AA144" s="39"/>
      <c r="AB144" s="39"/>
      <c r="AC144" s="39"/>
      <c r="AD144" s="39"/>
      <c r="AE144" s="39"/>
    </row>
    <row r="145" s="11" customFormat="1" ht="29.28" customHeight="1">
      <c r="A145" s="201"/>
      <c r="B145" s="202"/>
      <c r="C145" s="203" t="s">
        <v>180</v>
      </c>
      <c r="D145" s="204" t="s">
        <v>60</v>
      </c>
      <c r="E145" s="204" t="s">
        <v>56</v>
      </c>
      <c r="F145" s="204" t="s">
        <v>57</v>
      </c>
      <c r="G145" s="204" t="s">
        <v>181</v>
      </c>
      <c r="H145" s="204" t="s">
        <v>182</v>
      </c>
      <c r="I145" s="204" t="s">
        <v>183</v>
      </c>
      <c r="J145" s="204" t="s">
        <v>155</v>
      </c>
      <c r="K145" s="205" t="s">
        <v>184</v>
      </c>
      <c r="L145" s="206"/>
      <c r="M145" s="101" t="s">
        <v>1</v>
      </c>
      <c r="N145" s="102" t="s">
        <v>39</v>
      </c>
      <c r="O145" s="102" t="s">
        <v>185</v>
      </c>
      <c r="P145" s="102" t="s">
        <v>186</v>
      </c>
      <c r="Q145" s="102" t="s">
        <v>187</v>
      </c>
      <c r="R145" s="102" t="s">
        <v>188</v>
      </c>
      <c r="S145" s="102" t="s">
        <v>189</v>
      </c>
      <c r="T145" s="103" t="s">
        <v>190</v>
      </c>
      <c r="U145" s="201"/>
      <c r="V145" s="201"/>
      <c r="W145" s="201"/>
      <c r="X145" s="201"/>
      <c r="Y145" s="201"/>
      <c r="Z145" s="201"/>
      <c r="AA145" s="201"/>
      <c r="AB145" s="201"/>
      <c r="AC145" s="201"/>
      <c r="AD145" s="201"/>
      <c r="AE145" s="201"/>
    </row>
    <row r="146" s="2" customFormat="1" ht="22.8" customHeight="1">
      <c r="A146" s="39"/>
      <c r="B146" s="40"/>
      <c r="C146" s="108" t="s">
        <v>191</v>
      </c>
      <c r="D146" s="41"/>
      <c r="E146" s="41"/>
      <c r="F146" s="41"/>
      <c r="G146" s="41"/>
      <c r="H146" s="41"/>
      <c r="I146" s="41"/>
      <c r="J146" s="207">
        <f>BK146</f>
        <v>0</v>
      </c>
      <c r="K146" s="41"/>
      <c r="L146" s="45"/>
      <c r="M146" s="104"/>
      <c r="N146" s="208"/>
      <c r="O146" s="105"/>
      <c r="P146" s="209">
        <f>P147+P155+P159+P162+P165+P172+P186+P193+P200+P205+P208+P213+P223+P229+P239+P249+P259+P307+P324+P346+P370+P375+P380+P402+P414+P418</f>
        <v>0</v>
      </c>
      <c r="Q146" s="105"/>
      <c r="R146" s="209">
        <f>R147+R155+R159+R162+R165+R172+R186+R193+R200+R205+R208+R213+R223+R229+R239+R249+R259+R307+R324+R346+R370+R375+R380+R402+R414+R418</f>
        <v>0</v>
      </c>
      <c r="S146" s="105"/>
      <c r="T146" s="210">
        <f>T147+T155+T159+T162+T165+T172+T186+T193+T200+T205+T208+T213+T223+T229+T239+T249+T259+T307+T324+T346+T370+T375+T380+T402+T414+T418</f>
        <v>0</v>
      </c>
      <c r="U146" s="39"/>
      <c r="V146" s="39"/>
      <c r="W146" s="39"/>
      <c r="X146" s="39"/>
      <c r="Y146" s="39"/>
      <c r="Z146" s="39"/>
      <c r="AA146" s="39"/>
      <c r="AB146" s="39"/>
      <c r="AC146" s="39"/>
      <c r="AD146" s="39"/>
      <c r="AE146" s="39"/>
      <c r="AT146" s="18" t="s">
        <v>74</v>
      </c>
      <c r="AU146" s="18" t="s">
        <v>157</v>
      </c>
      <c r="BK146" s="211">
        <f>BK147+BK155+BK159+BK162+BK165+BK172+BK186+BK193+BK200+BK205+BK208+BK213+BK223+BK229+BK239+BK249+BK259+BK307+BK324+BK346+BK370+BK375+BK380+BK402+BK414+BK418</f>
        <v>0</v>
      </c>
    </row>
    <row r="147" s="12" customFormat="1" ht="25.92" customHeight="1">
      <c r="A147" s="12"/>
      <c r="B147" s="212"/>
      <c r="C147" s="213"/>
      <c r="D147" s="214" t="s">
        <v>74</v>
      </c>
      <c r="E147" s="215" t="s">
        <v>1784</v>
      </c>
      <c r="F147" s="215" t="s">
        <v>1784</v>
      </c>
      <c r="G147" s="213"/>
      <c r="H147" s="213"/>
      <c r="I147" s="216"/>
      <c r="J147" s="217">
        <f>BK147</f>
        <v>0</v>
      </c>
      <c r="K147" s="213"/>
      <c r="L147" s="218"/>
      <c r="M147" s="219"/>
      <c r="N147" s="220"/>
      <c r="O147" s="220"/>
      <c r="P147" s="221">
        <f>SUM(P148:P154)</f>
        <v>0</v>
      </c>
      <c r="Q147" s="220"/>
      <c r="R147" s="221">
        <f>SUM(R148:R154)</f>
        <v>0</v>
      </c>
      <c r="S147" s="220"/>
      <c r="T147" s="222">
        <f>SUM(T148:T154)</f>
        <v>0</v>
      </c>
      <c r="U147" s="12"/>
      <c r="V147" s="12"/>
      <c r="W147" s="12"/>
      <c r="X147" s="12"/>
      <c r="Y147" s="12"/>
      <c r="Z147" s="12"/>
      <c r="AA147" s="12"/>
      <c r="AB147" s="12"/>
      <c r="AC147" s="12"/>
      <c r="AD147" s="12"/>
      <c r="AE147" s="12"/>
      <c r="AR147" s="223" t="s">
        <v>82</v>
      </c>
      <c r="AT147" s="224" t="s">
        <v>74</v>
      </c>
      <c r="AU147" s="224" t="s">
        <v>75</v>
      </c>
      <c r="AY147" s="223" t="s">
        <v>194</v>
      </c>
      <c r="BK147" s="225">
        <f>SUM(BK148:BK154)</f>
        <v>0</v>
      </c>
    </row>
    <row r="148" s="2" customFormat="1" ht="16.5" customHeight="1">
      <c r="A148" s="39"/>
      <c r="B148" s="40"/>
      <c r="C148" s="228" t="s">
        <v>82</v>
      </c>
      <c r="D148" s="228" t="s">
        <v>196</v>
      </c>
      <c r="E148" s="229" t="s">
        <v>1785</v>
      </c>
      <c r="F148" s="230" t="s">
        <v>1786</v>
      </c>
      <c r="G148" s="231" t="s">
        <v>295</v>
      </c>
      <c r="H148" s="232">
        <v>1</v>
      </c>
      <c r="I148" s="233"/>
      <c r="J148" s="234">
        <f>ROUND(I148*H148,2)</f>
        <v>0</v>
      </c>
      <c r="K148" s="230" t="s">
        <v>1</v>
      </c>
      <c r="L148" s="45"/>
      <c r="M148" s="235" t="s">
        <v>1</v>
      </c>
      <c r="N148" s="236" t="s">
        <v>40</v>
      </c>
      <c r="O148" s="92"/>
      <c r="P148" s="237">
        <f>O148*H148</f>
        <v>0</v>
      </c>
      <c r="Q148" s="237">
        <v>0</v>
      </c>
      <c r="R148" s="237">
        <f>Q148*H148</f>
        <v>0</v>
      </c>
      <c r="S148" s="237">
        <v>0</v>
      </c>
      <c r="T148" s="238">
        <f>S148*H148</f>
        <v>0</v>
      </c>
      <c r="U148" s="39"/>
      <c r="V148" s="39"/>
      <c r="W148" s="39"/>
      <c r="X148" s="39"/>
      <c r="Y148" s="39"/>
      <c r="Z148" s="39"/>
      <c r="AA148" s="39"/>
      <c r="AB148" s="39"/>
      <c r="AC148" s="39"/>
      <c r="AD148" s="39"/>
      <c r="AE148" s="39"/>
      <c r="AR148" s="239" t="s">
        <v>201</v>
      </c>
      <c r="AT148" s="239" t="s">
        <v>196</v>
      </c>
      <c r="AU148" s="239" t="s">
        <v>82</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201</v>
      </c>
      <c r="BM148" s="239" t="s">
        <v>84</v>
      </c>
    </row>
    <row r="149" s="2" customFormat="1">
      <c r="A149" s="39"/>
      <c r="B149" s="40"/>
      <c r="C149" s="41"/>
      <c r="D149" s="243" t="s">
        <v>453</v>
      </c>
      <c r="E149" s="41"/>
      <c r="F149" s="295" t="s">
        <v>1787</v>
      </c>
      <c r="G149" s="41"/>
      <c r="H149" s="41"/>
      <c r="I149" s="296"/>
      <c r="J149" s="41"/>
      <c r="K149" s="41"/>
      <c r="L149" s="45"/>
      <c r="M149" s="297"/>
      <c r="N149" s="298"/>
      <c r="O149" s="92"/>
      <c r="P149" s="92"/>
      <c r="Q149" s="92"/>
      <c r="R149" s="92"/>
      <c r="S149" s="92"/>
      <c r="T149" s="93"/>
      <c r="U149" s="39"/>
      <c r="V149" s="39"/>
      <c r="W149" s="39"/>
      <c r="X149" s="39"/>
      <c r="Y149" s="39"/>
      <c r="Z149" s="39"/>
      <c r="AA149" s="39"/>
      <c r="AB149" s="39"/>
      <c r="AC149" s="39"/>
      <c r="AD149" s="39"/>
      <c r="AE149" s="39"/>
      <c r="AT149" s="18" t="s">
        <v>453</v>
      </c>
      <c r="AU149" s="18" t="s">
        <v>82</v>
      </c>
    </row>
    <row r="150" s="2" customFormat="1" ht="24.15" customHeight="1">
      <c r="A150" s="39"/>
      <c r="B150" s="40"/>
      <c r="C150" s="228" t="s">
        <v>84</v>
      </c>
      <c r="D150" s="228" t="s">
        <v>196</v>
      </c>
      <c r="E150" s="229" t="s">
        <v>1788</v>
      </c>
      <c r="F150" s="230" t="s">
        <v>1789</v>
      </c>
      <c r="G150" s="231" t="s">
        <v>1</v>
      </c>
      <c r="H150" s="232">
        <v>1</v>
      </c>
      <c r="I150" s="233"/>
      <c r="J150" s="234">
        <f>ROUND(I150*H150,2)</f>
        <v>0</v>
      </c>
      <c r="K150" s="230" t="s">
        <v>1</v>
      </c>
      <c r="L150" s="45"/>
      <c r="M150" s="235" t="s">
        <v>1</v>
      </c>
      <c r="N150" s="236" t="s">
        <v>40</v>
      </c>
      <c r="O150" s="92"/>
      <c r="P150" s="237">
        <f>O150*H150</f>
        <v>0</v>
      </c>
      <c r="Q150" s="237">
        <v>0</v>
      </c>
      <c r="R150" s="237">
        <f>Q150*H150</f>
        <v>0</v>
      </c>
      <c r="S150" s="237">
        <v>0</v>
      </c>
      <c r="T150" s="238">
        <f>S150*H150</f>
        <v>0</v>
      </c>
      <c r="U150" s="39"/>
      <c r="V150" s="39"/>
      <c r="W150" s="39"/>
      <c r="X150" s="39"/>
      <c r="Y150" s="39"/>
      <c r="Z150" s="39"/>
      <c r="AA150" s="39"/>
      <c r="AB150" s="39"/>
      <c r="AC150" s="39"/>
      <c r="AD150" s="39"/>
      <c r="AE150" s="39"/>
      <c r="AR150" s="239" t="s">
        <v>201</v>
      </c>
      <c r="AT150" s="239" t="s">
        <v>196</v>
      </c>
      <c r="AU150" s="239" t="s">
        <v>82</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201</v>
      </c>
      <c r="BM150" s="239" t="s">
        <v>201</v>
      </c>
    </row>
    <row r="151" s="2" customFormat="1" ht="37.8" customHeight="1">
      <c r="A151" s="39"/>
      <c r="B151" s="40"/>
      <c r="C151" s="228" t="s">
        <v>212</v>
      </c>
      <c r="D151" s="228" t="s">
        <v>196</v>
      </c>
      <c r="E151" s="229" t="s">
        <v>1790</v>
      </c>
      <c r="F151" s="230" t="s">
        <v>1791</v>
      </c>
      <c r="G151" s="231" t="s">
        <v>295</v>
      </c>
      <c r="H151" s="232">
        <v>1</v>
      </c>
      <c r="I151" s="233"/>
      <c r="J151" s="234">
        <f>ROUND(I151*H151,2)</f>
        <v>0</v>
      </c>
      <c r="K151" s="230" t="s">
        <v>1</v>
      </c>
      <c r="L151" s="45"/>
      <c r="M151" s="235" t="s">
        <v>1</v>
      </c>
      <c r="N151" s="236" t="s">
        <v>40</v>
      </c>
      <c r="O151" s="92"/>
      <c r="P151" s="237">
        <f>O151*H151</f>
        <v>0</v>
      </c>
      <c r="Q151" s="237">
        <v>0</v>
      </c>
      <c r="R151" s="237">
        <f>Q151*H151</f>
        <v>0</v>
      </c>
      <c r="S151" s="237">
        <v>0</v>
      </c>
      <c r="T151" s="238">
        <f>S151*H151</f>
        <v>0</v>
      </c>
      <c r="U151" s="39"/>
      <c r="V151" s="39"/>
      <c r="W151" s="39"/>
      <c r="X151" s="39"/>
      <c r="Y151" s="39"/>
      <c r="Z151" s="39"/>
      <c r="AA151" s="39"/>
      <c r="AB151" s="39"/>
      <c r="AC151" s="39"/>
      <c r="AD151" s="39"/>
      <c r="AE151" s="39"/>
      <c r="AR151" s="239" t="s">
        <v>201</v>
      </c>
      <c r="AT151" s="239" t="s">
        <v>196</v>
      </c>
      <c r="AU151" s="239" t="s">
        <v>82</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201</v>
      </c>
      <c r="BM151" s="239" t="s">
        <v>229</v>
      </c>
    </row>
    <row r="152" s="2" customFormat="1">
      <c r="A152" s="39"/>
      <c r="B152" s="40"/>
      <c r="C152" s="41"/>
      <c r="D152" s="243" t="s">
        <v>453</v>
      </c>
      <c r="E152" s="41"/>
      <c r="F152" s="295" t="s">
        <v>1792</v>
      </c>
      <c r="G152" s="41"/>
      <c r="H152" s="41"/>
      <c r="I152" s="296"/>
      <c r="J152" s="41"/>
      <c r="K152" s="41"/>
      <c r="L152" s="45"/>
      <c r="M152" s="297"/>
      <c r="N152" s="298"/>
      <c r="O152" s="92"/>
      <c r="P152" s="92"/>
      <c r="Q152" s="92"/>
      <c r="R152" s="92"/>
      <c r="S152" s="92"/>
      <c r="T152" s="93"/>
      <c r="U152" s="39"/>
      <c r="V152" s="39"/>
      <c r="W152" s="39"/>
      <c r="X152" s="39"/>
      <c r="Y152" s="39"/>
      <c r="Z152" s="39"/>
      <c r="AA152" s="39"/>
      <c r="AB152" s="39"/>
      <c r="AC152" s="39"/>
      <c r="AD152" s="39"/>
      <c r="AE152" s="39"/>
      <c r="AT152" s="18" t="s">
        <v>453</v>
      </c>
      <c r="AU152" s="18" t="s">
        <v>82</v>
      </c>
    </row>
    <row r="153" s="2" customFormat="1" ht="55.5" customHeight="1">
      <c r="A153" s="39"/>
      <c r="B153" s="40"/>
      <c r="C153" s="228" t="s">
        <v>201</v>
      </c>
      <c r="D153" s="228" t="s">
        <v>196</v>
      </c>
      <c r="E153" s="229" t="s">
        <v>1793</v>
      </c>
      <c r="F153" s="230" t="s">
        <v>1794</v>
      </c>
      <c r="G153" s="231" t="s">
        <v>295</v>
      </c>
      <c r="H153" s="232">
        <v>1</v>
      </c>
      <c r="I153" s="233"/>
      <c r="J153" s="234">
        <f>ROUND(I153*H153,2)</f>
        <v>0</v>
      </c>
      <c r="K153" s="230" t="s">
        <v>1</v>
      </c>
      <c r="L153" s="45"/>
      <c r="M153" s="235" t="s">
        <v>1</v>
      </c>
      <c r="N153" s="236" t="s">
        <v>40</v>
      </c>
      <c r="O153" s="92"/>
      <c r="P153" s="237">
        <f>O153*H153</f>
        <v>0</v>
      </c>
      <c r="Q153" s="237">
        <v>0</v>
      </c>
      <c r="R153" s="237">
        <f>Q153*H153</f>
        <v>0</v>
      </c>
      <c r="S153" s="237">
        <v>0</v>
      </c>
      <c r="T153" s="238">
        <f>S153*H153</f>
        <v>0</v>
      </c>
      <c r="U153" s="39"/>
      <c r="V153" s="39"/>
      <c r="W153" s="39"/>
      <c r="X153" s="39"/>
      <c r="Y153" s="39"/>
      <c r="Z153" s="39"/>
      <c r="AA153" s="39"/>
      <c r="AB153" s="39"/>
      <c r="AC153" s="39"/>
      <c r="AD153" s="39"/>
      <c r="AE153" s="39"/>
      <c r="AR153" s="239" t="s">
        <v>201</v>
      </c>
      <c r="AT153" s="239" t="s">
        <v>196</v>
      </c>
      <c r="AU153" s="239" t="s">
        <v>82</v>
      </c>
      <c r="AY153" s="18" t="s">
        <v>194</v>
      </c>
      <c r="BE153" s="240">
        <f>IF(N153="základní",J153,0)</f>
        <v>0</v>
      </c>
      <c r="BF153" s="240">
        <f>IF(N153="snížená",J153,0)</f>
        <v>0</v>
      </c>
      <c r="BG153" s="240">
        <f>IF(N153="zákl. přenesená",J153,0)</f>
        <v>0</v>
      </c>
      <c r="BH153" s="240">
        <f>IF(N153="sníž. přenesená",J153,0)</f>
        <v>0</v>
      </c>
      <c r="BI153" s="240">
        <f>IF(N153="nulová",J153,0)</f>
        <v>0</v>
      </c>
      <c r="BJ153" s="18" t="s">
        <v>82</v>
      </c>
      <c r="BK153" s="240">
        <f>ROUND(I153*H153,2)</f>
        <v>0</v>
      </c>
      <c r="BL153" s="18" t="s">
        <v>201</v>
      </c>
      <c r="BM153" s="239" t="s">
        <v>239</v>
      </c>
    </row>
    <row r="154" s="2" customFormat="1">
      <c r="A154" s="39"/>
      <c r="B154" s="40"/>
      <c r="C154" s="41"/>
      <c r="D154" s="243" t="s">
        <v>453</v>
      </c>
      <c r="E154" s="41"/>
      <c r="F154" s="295" t="s">
        <v>1795</v>
      </c>
      <c r="G154" s="41"/>
      <c r="H154" s="41"/>
      <c r="I154" s="296"/>
      <c r="J154" s="41"/>
      <c r="K154" s="41"/>
      <c r="L154" s="45"/>
      <c r="M154" s="297"/>
      <c r="N154" s="298"/>
      <c r="O154" s="92"/>
      <c r="P154" s="92"/>
      <c r="Q154" s="92"/>
      <c r="R154" s="92"/>
      <c r="S154" s="92"/>
      <c r="T154" s="93"/>
      <c r="U154" s="39"/>
      <c r="V154" s="39"/>
      <c r="W154" s="39"/>
      <c r="X154" s="39"/>
      <c r="Y154" s="39"/>
      <c r="Z154" s="39"/>
      <c r="AA154" s="39"/>
      <c r="AB154" s="39"/>
      <c r="AC154" s="39"/>
      <c r="AD154" s="39"/>
      <c r="AE154" s="39"/>
      <c r="AT154" s="18" t="s">
        <v>453</v>
      </c>
      <c r="AU154" s="18" t="s">
        <v>82</v>
      </c>
    </row>
    <row r="155" s="12" customFormat="1" ht="25.92" customHeight="1">
      <c r="A155" s="12"/>
      <c r="B155" s="212"/>
      <c r="C155" s="213"/>
      <c r="D155" s="214" t="s">
        <v>74</v>
      </c>
      <c r="E155" s="215" t="s">
        <v>1796</v>
      </c>
      <c r="F155" s="215" t="s">
        <v>1796</v>
      </c>
      <c r="G155" s="213"/>
      <c r="H155" s="213"/>
      <c r="I155" s="216"/>
      <c r="J155" s="217">
        <f>BK155</f>
        <v>0</v>
      </c>
      <c r="K155" s="213"/>
      <c r="L155" s="218"/>
      <c r="M155" s="219"/>
      <c r="N155" s="220"/>
      <c r="O155" s="220"/>
      <c r="P155" s="221">
        <f>SUM(P156:P158)</f>
        <v>0</v>
      </c>
      <c r="Q155" s="220"/>
      <c r="R155" s="221">
        <f>SUM(R156:R158)</f>
        <v>0</v>
      </c>
      <c r="S155" s="220"/>
      <c r="T155" s="222">
        <f>SUM(T156:T158)</f>
        <v>0</v>
      </c>
      <c r="U155" s="12"/>
      <c r="V155" s="12"/>
      <c r="W155" s="12"/>
      <c r="X155" s="12"/>
      <c r="Y155" s="12"/>
      <c r="Z155" s="12"/>
      <c r="AA155" s="12"/>
      <c r="AB155" s="12"/>
      <c r="AC155" s="12"/>
      <c r="AD155" s="12"/>
      <c r="AE155" s="12"/>
      <c r="AR155" s="223" t="s">
        <v>82</v>
      </c>
      <c r="AT155" s="224" t="s">
        <v>74</v>
      </c>
      <c r="AU155" s="224" t="s">
        <v>75</v>
      </c>
      <c r="AY155" s="223" t="s">
        <v>194</v>
      </c>
      <c r="BK155" s="225">
        <f>SUM(BK156:BK158)</f>
        <v>0</v>
      </c>
    </row>
    <row r="156" s="2" customFormat="1" ht="24.15" customHeight="1">
      <c r="A156" s="39"/>
      <c r="B156" s="40"/>
      <c r="C156" s="228" t="s">
        <v>225</v>
      </c>
      <c r="D156" s="228" t="s">
        <v>196</v>
      </c>
      <c r="E156" s="229" t="s">
        <v>1797</v>
      </c>
      <c r="F156" s="230" t="s">
        <v>1798</v>
      </c>
      <c r="G156" s="231" t="s">
        <v>295</v>
      </c>
      <c r="H156" s="232">
        <v>1</v>
      </c>
      <c r="I156" s="233"/>
      <c r="J156" s="234">
        <f>ROUND(I156*H156,2)</f>
        <v>0</v>
      </c>
      <c r="K156" s="230" t="s">
        <v>1</v>
      </c>
      <c r="L156" s="45"/>
      <c r="M156" s="235" t="s">
        <v>1</v>
      </c>
      <c r="N156" s="236" t="s">
        <v>40</v>
      </c>
      <c r="O156" s="92"/>
      <c r="P156" s="237">
        <f>O156*H156</f>
        <v>0</v>
      </c>
      <c r="Q156" s="237">
        <v>0</v>
      </c>
      <c r="R156" s="237">
        <f>Q156*H156</f>
        <v>0</v>
      </c>
      <c r="S156" s="237">
        <v>0</v>
      </c>
      <c r="T156" s="238">
        <f>S156*H156</f>
        <v>0</v>
      </c>
      <c r="U156" s="39"/>
      <c r="V156" s="39"/>
      <c r="W156" s="39"/>
      <c r="X156" s="39"/>
      <c r="Y156" s="39"/>
      <c r="Z156" s="39"/>
      <c r="AA156" s="39"/>
      <c r="AB156" s="39"/>
      <c r="AC156" s="39"/>
      <c r="AD156" s="39"/>
      <c r="AE156" s="39"/>
      <c r="AR156" s="239" t="s">
        <v>201</v>
      </c>
      <c r="AT156" s="239" t="s">
        <v>196</v>
      </c>
      <c r="AU156" s="239" t="s">
        <v>82</v>
      </c>
      <c r="AY156" s="18" t="s">
        <v>194</v>
      </c>
      <c r="BE156" s="240">
        <f>IF(N156="základní",J156,0)</f>
        <v>0</v>
      </c>
      <c r="BF156" s="240">
        <f>IF(N156="snížená",J156,0)</f>
        <v>0</v>
      </c>
      <c r="BG156" s="240">
        <f>IF(N156="zákl. přenesená",J156,0)</f>
        <v>0</v>
      </c>
      <c r="BH156" s="240">
        <f>IF(N156="sníž. přenesená",J156,0)</f>
        <v>0</v>
      </c>
      <c r="BI156" s="240">
        <f>IF(N156="nulová",J156,0)</f>
        <v>0</v>
      </c>
      <c r="BJ156" s="18" t="s">
        <v>82</v>
      </c>
      <c r="BK156" s="240">
        <f>ROUND(I156*H156,2)</f>
        <v>0</v>
      </c>
      <c r="BL156" s="18" t="s">
        <v>201</v>
      </c>
      <c r="BM156" s="239" t="s">
        <v>249</v>
      </c>
    </row>
    <row r="157" s="2" customFormat="1">
      <c r="A157" s="39"/>
      <c r="B157" s="40"/>
      <c r="C157" s="41"/>
      <c r="D157" s="243" t="s">
        <v>453</v>
      </c>
      <c r="E157" s="41"/>
      <c r="F157" s="295" t="s">
        <v>1799</v>
      </c>
      <c r="G157" s="41"/>
      <c r="H157" s="41"/>
      <c r="I157" s="296"/>
      <c r="J157" s="41"/>
      <c r="K157" s="41"/>
      <c r="L157" s="45"/>
      <c r="M157" s="297"/>
      <c r="N157" s="298"/>
      <c r="O157" s="92"/>
      <c r="P157" s="92"/>
      <c r="Q157" s="92"/>
      <c r="R157" s="92"/>
      <c r="S157" s="92"/>
      <c r="T157" s="93"/>
      <c r="U157" s="39"/>
      <c r="V157" s="39"/>
      <c r="W157" s="39"/>
      <c r="X157" s="39"/>
      <c r="Y157" s="39"/>
      <c r="Z157" s="39"/>
      <c r="AA157" s="39"/>
      <c r="AB157" s="39"/>
      <c r="AC157" s="39"/>
      <c r="AD157" s="39"/>
      <c r="AE157" s="39"/>
      <c r="AT157" s="18" t="s">
        <v>453</v>
      </c>
      <c r="AU157" s="18" t="s">
        <v>82</v>
      </c>
    </row>
    <row r="158" s="2" customFormat="1" ht="24.15" customHeight="1">
      <c r="A158" s="39"/>
      <c r="B158" s="40"/>
      <c r="C158" s="228" t="s">
        <v>229</v>
      </c>
      <c r="D158" s="228" t="s">
        <v>196</v>
      </c>
      <c r="E158" s="229" t="s">
        <v>1800</v>
      </c>
      <c r="F158" s="230" t="s">
        <v>1801</v>
      </c>
      <c r="G158" s="231" t="s">
        <v>295</v>
      </c>
      <c r="H158" s="232">
        <v>1</v>
      </c>
      <c r="I158" s="233"/>
      <c r="J158" s="234">
        <f>ROUND(I158*H158,2)</f>
        <v>0</v>
      </c>
      <c r="K158" s="230" t="s">
        <v>1</v>
      </c>
      <c r="L158" s="45"/>
      <c r="M158" s="235" t="s">
        <v>1</v>
      </c>
      <c r="N158" s="236" t="s">
        <v>40</v>
      </c>
      <c r="O158" s="92"/>
      <c r="P158" s="237">
        <f>O158*H158</f>
        <v>0</v>
      </c>
      <c r="Q158" s="237">
        <v>0</v>
      </c>
      <c r="R158" s="237">
        <f>Q158*H158</f>
        <v>0</v>
      </c>
      <c r="S158" s="237">
        <v>0</v>
      </c>
      <c r="T158" s="238">
        <f>S158*H158</f>
        <v>0</v>
      </c>
      <c r="U158" s="39"/>
      <c r="V158" s="39"/>
      <c r="W158" s="39"/>
      <c r="X158" s="39"/>
      <c r="Y158" s="39"/>
      <c r="Z158" s="39"/>
      <c r="AA158" s="39"/>
      <c r="AB158" s="39"/>
      <c r="AC158" s="39"/>
      <c r="AD158" s="39"/>
      <c r="AE158" s="39"/>
      <c r="AR158" s="239" t="s">
        <v>201</v>
      </c>
      <c r="AT158" s="239" t="s">
        <v>196</v>
      </c>
      <c r="AU158" s="239" t="s">
        <v>82</v>
      </c>
      <c r="AY158" s="18" t="s">
        <v>194</v>
      </c>
      <c r="BE158" s="240">
        <f>IF(N158="základní",J158,0)</f>
        <v>0</v>
      </c>
      <c r="BF158" s="240">
        <f>IF(N158="snížená",J158,0)</f>
        <v>0</v>
      </c>
      <c r="BG158" s="240">
        <f>IF(N158="zákl. přenesená",J158,0)</f>
        <v>0</v>
      </c>
      <c r="BH158" s="240">
        <f>IF(N158="sníž. přenesená",J158,0)</f>
        <v>0</v>
      </c>
      <c r="BI158" s="240">
        <f>IF(N158="nulová",J158,0)</f>
        <v>0</v>
      </c>
      <c r="BJ158" s="18" t="s">
        <v>82</v>
      </c>
      <c r="BK158" s="240">
        <f>ROUND(I158*H158,2)</f>
        <v>0</v>
      </c>
      <c r="BL158" s="18" t="s">
        <v>201</v>
      </c>
      <c r="BM158" s="239" t="s">
        <v>263</v>
      </c>
    </row>
    <row r="159" s="12" customFormat="1" ht="25.92" customHeight="1">
      <c r="A159" s="12"/>
      <c r="B159" s="212"/>
      <c r="C159" s="213"/>
      <c r="D159" s="214" t="s">
        <v>74</v>
      </c>
      <c r="E159" s="215" t="s">
        <v>1802</v>
      </c>
      <c r="F159" s="215" t="s">
        <v>1803</v>
      </c>
      <c r="G159" s="213"/>
      <c r="H159" s="213"/>
      <c r="I159" s="216"/>
      <c r="J159" s="217">
        <f>BK159</f>
        <v>0</v>
      </c>
      <c r="K159" s="213"/>
      <c r="L159" s="218"/>
      <c r="M159" s="219"/>
      <c r="N159" s="220"/>
      <c r="O159" s="220"/>
      <c r="P159" s="221">
        <f>SUM(P160:P161)</f>
        <v>0</v>
      </c>
      <c r="Q159" s="220"/>
      <c r="R159" s="221">
        <f>SUM(R160:R161)</f>
        <v>0</v>
      </c>
      <c r="S159" s="220"/>
      <c r="T159" s="222">
        <f>SUM(T160:T161)</f>
        <v>0</v>
      </c>
      <c r="U159" s="12"/>
      <c r="V159" s="12"/>
      <c r="W159" s="12"/>
      <c r="X159" s="12"/>
      <c r="Y159" s="12"/>
      <c r="Z159" s="12"/>
      <c r="AA159" s="12"/>
      <c r="AB159" s="12"/>
      <c r="AC159" s="12"/>
      <c r="AD159" s="12"/>
      <c r="AE159" s="12"/>
      <c r="AR159" s="223" t="s">
        <v>82</v>
      </c>
      <c r="AT159" s="224" t="s">
        <v>74</v>
      </c>
      <c r="AU159" s="224" t="s">
        <v>75</v>
      </c>
      <c r="AY159" s="223" t="s">
        <v>194</v>
      </c>
      <c r="BK159" s="225">
        <f>SUM(BK160:BK161)</f>
        <v>0</v>
      </c>
    </row>
    <row r="160" s="2" customFormat="1" ht="37.8" customHeight="1">
      <c r="A160" s="39"/>
      <c r="B160" s="40"/>
      <c r="C160" s="228" t="s">
        <v>249</v>
      </c>
      <c r="D160" s="228" t="s">
        <v>196</v>
      </c>
      <c r="E160" s="229" t="s">
        <v>1804</v>
      </c>
      <c r="F160" s="230" t="s">
        <v>1805</v>
      </c>
      <c r="G160" s="231" t="s">
        <v>295</v>
      </c>
      <c r="H160" s="232">
        <v>1</v>
      </c>
      <c r="I160" s="233"/>
      <c r="J160" s="234">
        <f>ROUND(I160*H160,2)</f>
        <v>0</v>
      </c>
      <c r="K160" s="230" t="s">
        <v>1</v>
      </c>
      <c r="L160" s="45"/>
      <c r="M160" s="235" t="s">
        <v>1</v>
      </c>
      <c r="N160" s="236" t="s">
        <v>40</v>
      </c>
      <c r="O160" s="92"/>
      <c r="P160" s="237">
        <f>O160*H160</f>
        <v>0</v>
      </c>
      <c r="Q160" s="237">
        <v>0</v>
      </c>
      <c r="R160" s="237">
        <f>Q160*H160</f>
        <v>0</v>
      </c>
      <c r="S160" s="237">
        <v>0</v>
      </c>
      <c r="T160" s="238">
        <f>S160*H160</f>
        <v>0</v>
      </c>
      <c r="U160" s="39"/>
      <c r="V160" s="39"/>
      <c r="W160" s="39"/>
      <c r="X160" s="39"/>
      <c r="Y160" s="39"/>
      <c r="Z160" s="39"/>
      <c r="AA160" s="39"/>
      <c r="AB160" s="39"/>
      <c r="AC160" s="39"/>
      <c r="AD160" s="39"/>
      <c r="AE160" s="39"/>
      <c r="AR160" s="239" t="s">
        <v>201</v>
      </c>
      <c r="AT160" s="239" t="s">
        <v>196</v>
      </c>
      <c r="AU160" s="239" t="s">
        <v>82</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201</v>
      </c>
      <c r="BM160" s="239" t="s">
        <v>304</v>
      </c>
    </row>
    <row r="161" s="2" customFormat="1">
      <c r="A161" s="39"/>
      <c r="B161" s="40"/>
      <c r="C161" s="41"/>
      <c r="D161" s="243" t="s">
        <v>453</v>
      </c>
      <c r="E161" s="41"/>
      <c r="F161" s="295" t="s">
        <v>1806</v>
      </c>
      <c r="G161" s="41"/>
      <c r="H161" s="41"/>
      <c r="I161" s="296"/>
      <c r="J161" s="41"/>
      <c r="K161" s="41"/>
      <c r="L161" s="45"/>
      <c r="M161" s="297"/>
      <c r="N161" s="298"/>
      <c r="O161" s="92"/>
      <c r="P161" s="92"/>
      <c r="Q161" s="92"/>
      <c r="R161" s="92"/>
      <c r="S161" s="92"/>
      <c r="T161" s="93"/>
      <c r="U161" s="39"/>
      <c r="V161" s="39"/>
      <c r="W161" s="39"/>
      <c r="X161" s="39"/>
      <c r="Y161" s="39"/>
      <c r="Z161" s="39"/>
      <c r="AA161" s="39"/>
      <c r="AB161" s="39"/>
      <c r="AC161" s="39"/>
      <c r="AD161" s="39"/>
      <c r="AE161" s="39"/>
      <c r="AT161" s="18" t="s">
        <v>453</v>
      </c>
      <c r="AU161" s="18" t="s">
        <v>82</v>
      </c>
    </row>
    <row r="162" s="12" customFormat="1" ht="25.92" customHeight="1">
      <c r="A162" s="12"/>
      <c r="B162" s="212"/>
      <c r="C162" s="213"/>
      <c r="D162" s="214" t="s">
        <v>74</v>
      </c>
      <c r="E162" s="215" t="s">
        <v>1807</v>
      </c>
      <c r="F162" s="215" t="s">
        <v>1807</v>
      </c>
      <c r="G162" s="213"/>
      <c r="H162" s="213"/>
      <c r="I162" s="216"/>
      <c r="J162" s="217">
        <f>BK162</f>
        <v>0</v>
      </c>
      <c r="K162" s="213"/>
      <c r="L162" s="218"/>
      <c r="M162" s="219"/>
      <c r="N162" s="220"/>
      <c r="O162" s="220"/>
      <c r="P162" s="221">
        <f>SUM(P163:P164)</f>
        <v>0</v>
      </c>
      <c r="Q162" s="220"/>
      <c r="R162" s="221">
        <f>SUM(R163:R164)</f>
        <v>0</v>
      </c>
      <c r="S162" s="220"/>
      <c r="T162" s="222">
        <f>SUM(T163:T164)</f>
        <v>0</v>
      </c>
      <c r="U162" s="12"/>
      <c r="V162" s="12"/>
      <c r="W162" s="12"/>
      <c r="X162" s="12"/>
      <c r="Y162" s="12"/>
      <c r="Z162" s="12"/>
      <c r="AA162" s="12"/>
      <c r="AB162" s="12"/>
      <c r="AC162" s="12"/>
      <c r="AD162" s="12"/>
      <c r="AE162" s="12"/>
      <c r="AR162" s="223" t="s">
        <v>82</v>
      </c>
      <c r="AT162" s="224" t="s">
        <v>74</v>
      </c>
      <c r="AU162" s="224" t="s">
        <v>75</v>
      </c>
      <c r="AY162" s="223" t="s">
        <v>194</v>
      </c>
      <c r="BK162" s="225">
        <f>SUM(BK163:BK164)</f>
        <v>0</v>
      </c>
    </row>
    <row r="163" s="2" customFormat="1" ht="16.5" customHeight="1">
      <c r="A163" s="39"/>
      <c r="B163" s="40"/>
      <c r="C163" s="228" t="s">
        <v>256</v>
      </c>
      <c r="D163" s="228" t="s">
        <v>196</v>
      </c>
      <c r="E163" s="229" t="s">
        <v>1808</v>
      </c>
      <c r="F163" s="230" t="s">
        <v>1809</v>
      </c>
      <c r="G163" s="231" t="s">
        <v>295</v>
      </c>
      <c r="H163" s="232">
        <v>1</v>
      </c>
      <c r="I163" s="233"/>
      <c r="J163" s="234">
        <f>ROUND(I163*H163,2)</f>
        <v>0</v>
      </c>
      <c r="K163" s="230" t="s">
        <v>1</v>
      </c>
      <c r="L163" s="45"/>
      <c r="M163" s="235" t="s">
        <v>1</v>
      </c>
      <c r="N163" s="236" t="s">
        <v>40</v>
      </c>
      <c r="O163" s="92"/>
      <c r="P163" s="237">
        <f>O163*H163</f>
        <v>0</v>
      </c>
      <c r="Q163" s="237">
        <v>0</v>
      </c>
      <c r="R163" s="237">
        <f>Q163*H163</f>
        <v>0</v>
      </c>
      <c r="S163" s="237">
        <v>0</v>
      </c>
      <c r="T163" s="238">
        <f>S163*H163</f>
        <v>0</v>
      </c>
      <c r="U163" s="39"/>
      <c r="V163" s="39"/>
      <c r="W163" s="39"/>
      <c r="X163" s="39"/>
      <c r="Y163" s="39"/>
      <c r="Z163" s="39"/>
      <c r="AA163" s="39"/>
      <c r="AB163" s="39"/>
      <c r="AC163" s="39"/>
      <c r="AD163" s="39"/>
      <c r="AE163" s="39"/>
      <c r="AR163" s="239" t="s">
        <v>201</v>
      </c>
      <c r="AT163" s="239" t="s">
        <v>196</v>
      </c>
      <c r="AU163" s="239" t="s">
        <v>82</v>
      </c>
      <c r="AY163" s="18" t="s">
        <v>194</v>
      </c>
      <c r="BE163" s="240">
        <f>IF(N163="základní",J163,0)</f>
        <v>0</v>
      </c>
      <c r="BF163" s="240">
        <f>IF(N163="snížená",J163,0)</f>
        <v>0</v>
      </c>
      <c r="BG163" s="240">
        <f>IF(N163="zákl. přenesená",J163,0)</f>
        <v>0</v>
      </c>
      <c r="BH163" s="240">
        <f>IF(N163="sníž. přenesená",J163,0)</f>
        <v>0</v>
      </c>
      <c r="BI163" s="240">
        <f>IF(N163="nulová",J163,0)</f>
        <v>0</v>
      </c>
      <c r="BJ163" s="18" t="s">
        <v>82</v>
      </c>
      <c r="BK163" s="240">
        <f>ROUND(I163*H163,2)</f>
        <v>0</v>
      </c>
      <c r="BL163" s="18" t="s">
        <v>201</v>
      </c>
      <c r="BM163" s="239" t="s">
        <v>318</v>
      </c>
    </row>
    <row r="164" s="2" customFormat="1">
      <c r="A164" s="39"/>
      <c r="B164" s="40"/>
      <c r="C164" s="41"/>
      <c r="D164" s="243" t="s">
        <v>453</v>
      </c>
      <c r="E164" s="41"/>
      <c r="F164" s="295" t="s">
        <v>1810</v>
      </c>
      <c r="G164" s="41"/>
      <c r="H164" s="41"/>
      <c r="I164" s="296"/>
      <c r="J164" s="41"/>
      <c r="K164" s="41"/>
      <c r="L164" s="45"/>
      <c r="M164" s="297"/>
      <c r="N164" s="298"/>
      <c r="O164" s="92"/>
      <c r="P164" s="92"/>
      <c r="Q164" s="92"/>
      <c r="R164" s="92"/>
      <c r="S164" s="92"/>
      <c r="T164" s="93"/>
      <c r="U164" s="39"/>
      <c r="V164" s="39"/>
      <c r="W164" s="39"/>
      <c r="X164" s="39"/>
      <c r="Y164" s="39"/>
      <c r="Z164" s="39"/>
      <c r="AA164" s="39"/>
      <c r="AB164" s="39"/>
      <c r="AC164" s="39"/>
      <c r="AD164" s="39"/>
      <c r="AE164" s="39"/>
      <c r="AT164" s="18" t="s">
        <v>453</v>
      </c>
      <c r="AU164" s="18" t="s">
        <v>82</v>
      </c>
    </row>
    <row r="165" s="12" customFormat="1" ht="25.92" customHeight="1">
      <c r="A165" s="12"/>
      <c r="B165" s="212"/>
      <c r="C165" s="213"/>
      <c r="D165" s="214" t="s">
        <v>74</v>
      </c>
      <c r="E165" s="215" t="s">
        <v>1811</v>
      </c>
      <c r="F165" s="215" t="s">
        <v>1812</v>
      </c>
      <c r="G165" s="213"/>
      <c r="H165" s="213"/>
      <c r="I165" s="216"/>
      <c r="J165" s="217">
        <f>BK165</f>
        <v>0</v>
      </c>
      <c r="K165" s="213"/>
      <c r="L165" s="218"/>
      <c r="M165" s="219"/>
      <c r="N165" s="220"/>
      <c r="O165" s="220"/>
      <c r="P165" s="221">
        <f>SUM(P166:P171)</f>
        <v>0</v>
      </c>
      <c r="Q165" s="220"/>
      <c r="R165" s="221">
        <f>SUM(R166:R171)</f>
        <v>0</v>
      </c>
      <c r="S165" s="220"/>
      <c r="T165" s="222">
        <f>SUM(T166:T171)</f>
        <v>0</v>
      </c>
      <c r="U165" s="12"/>
      <c r="V165" s="12"/>
      <c r="W165" s="12"/>
      <c r="X165" s="12"/>
      <c r="Y165" s="12"/>
      <c r="Z165" s="12"/>
      <c r="AA165" s="12"/>
      <c r="AB165" s="12"/>
      <c r="AC165" s="12"/>
      <c r="AD165" s="12"/>
      <c r="AE165" s="12"/>
      <c r="AR165" s="223" t="s">
        <v>82</v>
      </c>
      <c r="AT165" s="224" t="s">
        <v>74</v>
      </c>
      <c r="AU165" s="224" t="s">
        <v>75</v>
      </c>
      <c r="AY165" s="223" t="s">
        <v>194</v>
      </c>
      <c r="BK165" s="225">
        <f>SUM(BK166:BK171)</f>
        <v>0</v>
      </c>
    </row>
    <row r="166" s="2" customFormat="1" ht="24.15" customHeight="1">
      <c r="A166" s="39"/>
      <c r="B166" s="40"/>
      <c r="C166" s="228" t="s">
        <v>263</v>
      </c>
      <c r="D166" s="228" t="s">
        <v>196</v>
      </c>
      <c r="E166" s="229" t="s">
        <v>1813</v>
      </c>
      <c r="F166" s="230" t="s">
        <v>1814</v>
      </c>
      <c r="G166" s="231" t="s">
        <v>295</v>
      </c>
      <c r="H166" s="232">
        <v>1</v>
      </c>
      <c r="I166" s="233"/>
      <c r="J166" s="234">
        <f>ROUND(I166*H166,2)</f>
        <v>0</v>
      </c>
      <c r="K166" s="230" t="s">
        <v>1</v>
      </c>
      <c r="L166" s="45"/>
      <c r="M166" s="235" t="s">
        <v>1</v>
      </c>
      <c r="N166" s="236" t="s">
        <v>40</v>
      </c>
      <c r="O166" s="92"/>
      <c r="P166" s="237">
        <f>O166*H166</f>
        <v>0</v>
      </c>
      <c r="Q166" s="237">
        <v>0</v>
      </c>
      <c r="R166" s="237">
        <f>Q166*H166</f>
        <v>0</v>
      </c>
      <c r="S166" s="237">
        <v>0</v>
      </c>
      <c r="T166" s="238">
        <f>S166*H166</f>
        <v>0</v>
      </c>
      <c r="U166" s="39"/>
      <c r="V166" s="39"/>
      <c r="W166" s="39"/>
      <c r="X166" s="39"/>
      <c r="Y166" s="39"/>
      <c r="Z166" s="39"/>
      <c r="AA166" s="39"/>
      <c r="AB166" s="39"/>
      <c r="AC166" s="39"/>
      <c r="AD166" s="39"/>
      <c r="AE166" s="39"/>
      <c r="AR166" s="239" t="s">
        <v>201</v>
      </c>
      <c r="AT166" s="239" t="s">
        <v>196</v>
      </c>
      <c r="AU166" s="239" t="s">
        <v>82</v>
      </c>
      <c r="AY166" s="18" t="s">
        <v>194</v>
      </c>
      <c r="BE166" s="240">
        <f>IF(N166="základní",J166,0)</f>
        <v>0</v>
      </c>
      <c r="BF166" s="240">
        <f>IF(N166="snížená",J166,0)</f>
        <v>0</v>
      </c>
      <c r="BG166" s="240">
        <f>IF(N166="zákl. přenesená",J166,0)</f>
        <v>0</v>
      </c>
      <c r="BH166" s="240">
        <f>IF(N166="sníž. přenesená",J166,0)</f>
        <v>0</v>
      </c>
      <c r="BI166" s="240">
        <f>IF(N166="nulová",J166,0)</f>
        <v>0</v>
      </c>
      <c r="BJ166" s="18" t="s">
        <v>82</v>
      </c>
      <c r="BK166" s="240">
        <f>ROUND(I166*H166,2)</f>
        <v>0</v>
      </c>
      <c r="BL166" s="18" t="s">
        <v>201</v>
      </c>
      <c r="BM166" s="239" t="s">
        <v>335</v>
      </c>
    </row>
    <row r="167" s="2" customFormat="1">
      <c r="A167" s="39"/>
      <c r="B167" s="40"/>
      <c r="C167" s="41"/>
      <c r="D167" s="243" t="s">
        <v>453</v>
      </c>
      <c r="E167" s="41"/>
      <c r="F167" s="295" t="s">
        <v>1815</v>
      </c>
      <c r="G167" s="41"/>
      <c r="H167" s="41"/>
      <c r="I167" s="296"/>
      <c r="J167" s="41"/>
      <c r="K167" s="41"/>
      <c r="L167" s="45"/>
      <c r="M167" s="297"/>
      <c r="N167" s="298"/>
      <c r="O167" s="92"/>
      <c r="P167" s="92"/>
      <c r="Q167" s="92"/>
      <c r="R167" s="92"/>
      <c r="S167" s="92"/>
      <c r="T167" s="93"/>
      <c r="U167" s="39"/>
      <c r="V167" s="39"/>
      <c r="W167" s="39"/>
      <c r="X167" s="39"/>
      <c r="Y167" s="39"/>
      <c r="Z167" s="39"/>
      <c r="AA167" s="39"/>
      <c r="AB167" s="39"/>
      <c r="AC167" s="39"/>
      <c r="AD167" s="39"/>
      <c r="AE167" s="39"/>
      <c r="AT167" s="18" t="s">
        <v>453</v>
      </c>
      <c r="AU167" s="18" t="s">
        <v>82</v>
      </c>
    </row>
    <row r="168" s="2" customFormat="1" ht="55.5" customHeight="1">
      <c r="A168" s="39"/>
      <c r="B168" s="40"/>
      <c r="C168" s="228" t="s">
        <v>268</v>
      </c>
      <c r="D168" s="228" t="s">
        <v>196</v>
      </c>
      <c r="E168" s="229" t="s">
        <v>1816</v>
      </c>
      <c r="F168" s="230" t="s">
        <v>1794</v>
      </c>
      <c r="G168" s="231" t="s">
        <v>295</v>
      </c>
      <c r="H168" s="232">
        <v>1</v>
      </c>
      <c r="I168" s="233"/>
      <c r="J168" s="234">
        <f>ROUND(I168*H168,2)</f>
        <v>0</v>
      </c>
      <c r="K168" s="230" t="s">
        <v>1</v>
      </c>
      <c r="L168" s="45"/>
      <c r="M168" s="235" t="s">
        <v>1</v>
      </c>
      <c r="N168" s="236" t="s">
        <v>40</v>
      </c>
      <c r="O168" s="92"/>
      <c r="P168" s="237">
        <f>O168*H168</f>
        <v>0</v>
      </c>
      <c r="Q168" s="237">
        <v>0</v>
      </c>
      <c r="R168" s="237">
        <f>Q168*H168</f>
        <v>0</v>
      </c>
      <c r="S168" s="237">
        <v>0</v>
      </c>
      <c r="T168" s="238">
        <f>S168*H168</f>
        <v>0</v>
      </c>
      <c r="U168" s="39"/>
      <c r="V168" s="39"/>
      <c r="W168" s="39"/>
      <c r="X168" s="39"/>
      <c r="Y168" s="39"/>
      <c r="Z168" s="39"/>
      <c r="AA168" s="39"/>
      <c r="AB168" s="39"/>
      <c r="AC168" s="39"/>
      <c r="AD168" s="39"/>
      <c r="AE168" s="39"/>
      <c r="AR168" s="239" t="s">
        <v>201</v>
      </c>
      <c r="AT168" s="239" t="s">
        <v>196</v>
      </c>
      <c r="AU168" s="239" t="s">
        <v>82</v>
      </c>
      <c r="AY168" s="18" t="s">
        <v>194</v>
      </c>
      <c r="BE168" s="240">
        <f>IF(N168="základní",J168,0)</f>
        <v>0</v>
      </c>
      <c r="BF168" s="240">
        <f>IF(N168="snížená",J168,0)</f>
        <v>0</v>
      </c>
      <c r="BG168" s="240">
        <f>IF(N168="zákl. přenesená",J168,0)</f>
        <v>0</v>
      </c>
      <c r="BH168" s="240">
        <f>IF(N168="sníž. přenesená",J168,0)</f>
        <v>0</v>
      </c>
      <c r="BI168" s="240">
        <f>IF(N168="nulová",J168,0)</f>
        <v>0</v>
      </c>
      <c r="BJ168" s="18" t="s">
        <v>82</v>
      </c>
      <c r="BK168" s="240">
        <f>ROUND(I168*H168,2)</f>
        <v>0</v>
      </c>
      <c r="BL168" s="18" t="s">
        <v>201</v>
      </c>
      <c r="BM168" s="239" t="s">
        <v>366</v>
      </c>
    </row>
    <row r="169" s="2" customFormat="1">
      <c r="A169" s="39"/>
      <c r="B169" s="40"/>
      <c r="C169" s="41"/>
      <c r="D169" s="243" t="s">
        <v>453</v>
      </c>
      <c r="E169" s="41"/>
      <c r="F169" s="295" t="s">
        <v>1795</v>
      </c>
      <c r="G169" s="41"/>
      <c r="H169" s="41"/>
      <c r="I169" s="296"/>
      <c r="J169" s="41"/>
      <c r="K169" s="41"/>
      <c r="L169" s="45"/>
      <c r="M169" s="297"/>
      <c r="N169" s="298"/>
      <c r="O169" s="92"/>
      <c r="P169" s="92"/>
      <c r="Q169" s="92"/>
      <c r="R169" s="92"/>
      <c r="S169" s="92"/>
      <c r="T169" s="93"/>
      <c r="U169" s="39"/>
      <c r="V169" s="39"/>
      <c r="W169" s="39"/>
      <c r="X169" s="39"/>
      <c r="Y169" s="39"/>
      <c r="Z169" s="39"/>
      <c r="AA169" s="39"/>
      <c r="AB169" s="39"/>
      <c r="AC169" s="39"/>
      <c r="AD169" s="39"/>
      <c r="AE169" s="39"/>
      <c r="AT169" s="18" t="s">
        <v>453</v>
      </c>
      <c r="AU169" s="18" t="s">
        <v>82</v>
      </c>
    </row>
    <row r="170" s="2" customFormat="1" ht="24.15" customHeight="1">
      <c r="A170" s="39"/>
      <c r="B170" s="40"/>
      <c r="C170" s="228" t="s">
        <v>282</v>
      </c>
      <c r="D170" s="228" t="s">
        <v>196</v>
      </c>
      <c r="E170" s="229" t="s">
        <v>1817</v>
      </c>
      <c r="F170" s="230" t="s">
        <v>1818</v>
      </c>
      <c r="G170" s="231" t="s">
        <v>295</v>
      </c>
      <c r="H170" s="232">
        <v>1</v>
      </c>
      <c r="I170" s="233"/>
      <c r="J170" s="234">
        <f>ROUND(I170*H170,2)</f>
        <v>0</v>
      </c>
      <c r="K170" s="230" t="s">
        <v>1</v>
      </c>
      <c r="L170" s="45"/>
      <c r="M170" s="235" t="s">
        <v>1</v>
      </c>
      <c r="N170" s="236" t="s">
        <v>40</v>
      </c>
      <c r="O170" s="92"/>
      <c r="P170" s="237">
        <f>O170*H170</f>
        <v>0</v>
      </c>
      <c r="Q170" s="237">
        <v>0</v>
      </c>
      <c r="R170" s="237">
        <f>Q170*H170</f>
        <v>0</v>
      </c>
      <c r="S170" s="237">
        <v>0</v>
      </c>
      <c r="T170" s="238">
        <f>S170*H170</f>
        <v>0</v>
      </c>
      <c r="U170" s="39"/>
      <c r="V170" s="39"/>
      <c r="W170" s="39"/>
      <c r="X170" s="39"/>
      <c r="Y170" s="39"/>
      <c r="Z170" s="39"/>
      <c r="AA170" s="39"/>
      <c r="AB170" s="39"/>
      <c r="AC170" s="39"/>
      <c r="AD170" s="39"/>
      <c r="AE170" s="39"/>
      <c r="AR170" s="239" t="s">
        <v>201</v>
      </c>
      <c r="AT170" s="239" t="s">
        <v>196</v>
      </c>
      <c r="AU170" s="239" t="s">
        <v>82</v>
      </c>
      <c r="AY170" s="18" t="s">
        <v>194</v>
      </c>
      <c r="BE170" s="240">
        <f>IF(N170="základní",J170,0)</f>
        <v>0</v>
      </c>
      <c r="BF170" s="240">
        <f>IF(N170="snížená",J170,0)</f>
        <v>0</v>
      </c>
      <c r="BG170" s="240">
        <f>IF(N170="zákl. přenesená",J170,0)</f>
        <v>0</v>
      </c>
      <c r="BH170" s="240">
        <f>IF(N170="sníž. přenesená",J170,0)</f>
        <v>0</v>
      </c>
      <c r="BI170" s="240">
        <f>IF(N170="nulová",J170,0)</f>
        <v>0</v>
      </c>
      <c r="BJ170" s="18" t="s">
        <v>82</v>
      </c>
      <c r="BK170" s="240">
        <f>ROUND(I170*H170,2)</f>
        <v>0</v>
      </c>
      <c r="BL170" s="18" t="s">
        <v>201</v>
      </c>
      <c r="BM170" s="239" t="s">
        <v>444</v>
      </c>
    </row>
    <row r="171" s="2" customFormat="1">
      <c r="A171" s="39"/>
      <c r="B171" s="40"/>
      <c r="C171" s="41"/>
      <c r="D171" s="243" t="s">
        <v>453</v>
      </c>
      <c r="E171" s="41"/>
      <c r="F171" s="295" t="s">
        <v>1819</v>
      </c>
      <c r="G171" s="41"/>
      <c r="H171" s="41"/>
      <c r="I171" s="296"/>
      <c r="J171" s="41"/>
      <c r="K171" s="41"/>
      <c r="L171" s="45"/>
      <c r="M171" s="297"/>
      <c r="N171" s="298"/>
      <c r="O171" s="92"/>
      <c r="P171" s="92"/>
      <c r="Q171" s="92"/>
      <c r="R171" s="92"/>
      <c r="S171" s="92"/>
      <c r="T171" s="93"/>
      <c r="U171" s="39"/>
      <c r="V171" s="39"/>
      <c r="W171" s="39"/>
      <c r="X171" s="39"/>
      <c r="Y171" s="39"/>
      <c r="Z171" s="39"/>
      <c r="AA171" s="39"/>
      <c r="AB171" s="39"/>
      <c r="AC171" s="39"/>
      <c r="AD171" s="39"/>
      <c r="AE171" s="39"/>
      <c r="AT171" s="18" t="s">
        <v>453</v>
      </c>
      <c r="AU171" s="18" t="s">
        <v>82</v>
      </c>
    </row>
    <row r="172" s="12" customFormat="1" ht="25.92" customHeight="1">
      <c r="A172" s="12"/>
      <c r="B172" s="212"/>
      <c r="C172" s="213"/>
      <c r="D172" s="214" t="s">
        <v>74</v>
      </c>
      <c r="E172" s="215" t="s">
        <v>1820</v>
      </c>
      <c r="F172" s="215" t="s">
        <v>1821</v>
      </c>
      <c r="G172" s="213"/>
      <c r="H172" s="213"/>
      <c r="I172" s="216"/>
      <c r="J172" s="217">
        <f>BK172</f>
        <v>0</v>
      </c>
      <c r="K172" s="213"/>
      <c r="L172" s="218"/>
      <c r="M172" s="219"/>
      <c r="N172" s="220"/>
      <c r="O172" s="220"/>
      <c r="P172" s="221">
        <f>SUM(P173:P185)</f>
        <v>0</v>
      </c>
      <c r="Q172" s="220"/>
      <c r="R172" s="221">
        <f>SUM(R173:R185)</f>
        <v>0</v>
      </c>
      <c r="S172" s="220"/>
      <c r="T172" s="222">
        <f>SUM(T173:T185)</f>
        <v>0</v>
      </c>
      <c r="U172" s="12"/>
      <c r="V172" s="12"/>
      <c r="W172" s="12"/>
      <c r="X172" s="12"/>
      <c r="Y172" s="12"/>
      <c r="Z172" s="12"/>
      <c r="AA172" s="12"/>
      <c r="AB172" s="12"/>
      <c r="AC172" s="12"/>
      <c r="AD172" s="12"/>
      <c r="AE172" s="12"/>
      <c r="AR172" s="223" t="s">
        <v>82</v>
      </c>
      <c r="AT172" s="224" t="s">
        <v>74</v>
      </c>
      <c r="AU172" s="224" t="s">
        <v>75</v>
      </c>
      <c r="AY172" s="223" t="s">
        <v>194</v>
      </c>
      <c r="BK172" s="225">
        <f>SUM(BK173:BK185)</f>
        <v>0</v>
      </c>
    </row>
    <row r="173" s="2" customFormat="1" ht="44.25" customHeight="1">
      <c r="A173" s="39"/>
      <c r="B173" s="40"/>
      <c r="C173" s="228" t="s">
        <v>287</v>
      </c>
      <c r="D173" s="228" t="s">
        <v>196</v>
      </c>
      <c r="E173" s="229" t="s">
        <v>1822</v>
      </c>
      <c r="F173" s="230" t="s">
        <v>1823</v>
      </c>
      <c r="G173" s="231" t="s">
        <v>295</v>
      </c>
      <c r="H173" s="232">
        <v>1</v>
      </c>
      <c r="I173" s="233"/>
      <c r="J173" s="234">
        <f>ROUND(I173*H173,2)</f>
        <v>0</v>
      </c>
      <c r="K173" s="230" t="s">
        <v>1</v>
      </c>
      <c r="L173" s="45"/>
      <c r="M173" s="235" t="s">
        <v>1</v>
      </c>
      <c r="N173" s="236" t="s">
        <v>40</v>
      </c>
      <c r="O173" s="92"/>
      <c r="P173" s="237">
        <f>O173*H173</f>
        <v>0</v>
      </c>
      <c r="Q173" s="237">
        <v>0</v>
      </c>
      <c r="R173" s="237">
        <f>Q173*H173</f>
        <v>0</v>
      </c>
      <c r="S173" s="237">
        <v>0</v>
      </c>
      <c r="T173" s="238">
        <f>S173*H173</f>
        <v>0</v>
      </c>
      <c r="U173" s="39"/>
      <c r="V173" s="39"/>
      <c r="W173" s="39"/>
      <c r="X173" s="39"/>
      <c r="Y173" s="39"/>
      <c r="Z173" s="39"/>
      <c r="AA173" s="39"/>
      <c r="AB173" s="39"/>
      <c r="AC173" s="39"/>
      <c r="AD173" s="39"/>
      <c r="AE173" s="39"/>
      <c r="AR173" s="239" t="s">
        <v>201</v>
      </c>
      <c r="AT173" s="239" t="s">
        <v>196</v>
      </c>
      <c r="AU173" s="239" t="s">
        <v>82</v>
      </c>
      <c r="AY173" s="18" t="s">
        <v>194</v>
      </c>
      <c r="BE173" s="240">
        <f>IF(N173="základní",J173,0)</f>
        <v>0</v>
      </c>
      <c r="BF173" s="240">
        <f>IF(N173="snížená",J173,0)</f>
        <v>0</v>
      </c>
      <c r="BG173" s="240">
        <f>IF(N173="zákl. přenesená",J173,0)</f>
        <v>0</v>
      </c>
      <c r="BH173" s="240">
        <f>IF(N173="sníž. přenesená",J173,0)</f>
        <v>0</v>
      </c>
      <c r="BI173" s="240">
        <f>IF(N173="nulová",J173,0)</f>
        <v>0</v>
      </c>
      <c r="BJ173" s="18" t="s">
        <v>82</v>
      </c>
      <c r="BK173" s="240">
        <f>ROUND(I173*H173,2)</f>
        <v>0</v>
      </c>
      <c r="BL173" s="18" t="s">
        <v>201</v>
      </c>
      <c r="BM173" s="239" t="s">
        <v>456</v>
      </c>
    </row>
    <row r="174" s="2" customFormat="1">
      <c r="A174" s="39"/>
      <c r="B174" s="40"/>
      <c r="C174" s="41"/>
      <c r="D174" s="243" t="s">
        <v>453</v>
      </c>
      <c r="E174" s="41"/>
      <c r="F174" s="295" t="s">
        <v>1824</v>
      </c>
      <c r="G174" s="41"/>
      <c r="H174" s="41"/>
      <c r="I174" s="296"/>
      <c r="J174" s="41"/>
      <c r="K174" s="41"/>
      <c r="L174" s="45"/>
      <c r="M174" s="297"/>
      <c r="N174" s="298"/>
      <c r="O174" s="92"/>
      <c r="P174" s="92"/>
      <c r="Q174" s="92"/>
      <c r="R174" s="92"/>
      <c r="S174" s="92"/>
      <c r="T174" s="93"/>
      <c r="U174" s="39"/>
      <c r="V174" s="39"/>
      <c r="W174" s="39"/>
      <c r="X174" s="39"/>
      <c r="Y174" s="39"/>
      <c r="Z174" s="39"/>
      <c r="AA174" s="39"/>
      <c r="AB174" s="39"/>
      <c r="AC174" s="39"/>
      <c r="AD174" s="39"/>
      <c r="AE174" s="39"/>
      <c r="AT174" s="18" t="s">
        <v>453</v>
      </c>
      <c r="AU174" s="18" t="s">
        <v>82</v>
      </c>
    </row>
    <row r="175" s="2" customFormat="1" ht="21.75" customHeight="1">
      <c r="A175" s="39"/>
      <c r="B175" s="40"/>
      <c r="C175" s="228" t="s">
        <v>298</v>
      </c>
      <c r="D175" s="228" t="s">
        <v>196</v>
      </c>
      <c r="E175" s="229" t="s">
        <v>1825</v>
      </c>
      <c r="F175" s="230" t="s">
        <v>1826</v>
      </c>
      <c r="G175" s="231" t="s">
        <v>295</v>
      </c>
      <c r="H175" s="232">
        <v>1</v>
      </c>
      <c r="I175" s="233"/>
      <c r="J175" s="234">
        <f>ROUND(I175*H175,2)</f>
        <v>0</v>
      </c>
      <c r="K175" s="230" t="s">
        <v>1</v>
      </c>
      <c r="L175" s="45"/>
      <c r="M175" s="235" t="s">
        <v>1</v>
      </c>
      <c r="N175" s="236" t="s">
        <v>40</v>
      </c>
      <c r="O175" s="92"/>
      <c r="P175" s="237">
        <f>O175*H175</f>
        <v>0</v>
      </c>
      <c r="Q175" s="237">
        <v>0</v>
      </c>
      <c r="R175" s="237">
        <f>Q175*H175</f>
        <v>0</v>
      </c>
      <c r="S175" s="237">
        <v>0</v>
      </c>
      <c r="T175" s="238">
        <f>S175*H175</f>
        <v>0</v>
      </c>
      <c r="U175" s="39"/>
      <c r="V175" s="39"/>
      <c r="W175" s="39"/>
      <c r="X175" s="39"/>
      <c r="Y175" s="39"/>
      <c r="Z175" s="39"/>
      <c r="AA175" s="39"/>
      <c r="AB175" s="39"/>
      <c r="AC175" s="39"/>
      <c r="AD175" s="39"/>
      <c r="AE175" s="39"/>
      <c r="AR175" s="239" t="s">
        <v>201</v>
      </c>
      <c r="AT175" s="239" t="s">
        <v>196</v>
      </c>
      <c r="AU175" s="239" t="s">
        <v>82</v>
      </c>
      <c r="AY175" s="18" t="s">
        <v>194</v>
      </c>
      <c r="BE175" s="240">
        <f>IF(N175="základní",J175,0)</f>
        <v>0</v>
      </c>
      <c r="BF175" s="240">
        <f>IF(N175="snížená",J175,0)</f>
        <v>0</v>
      </c>
      <c r="BG175" s="240">
        <f>IF(N175="zákl. přenesená",J175,0)</f>
        <v>0</v>
      </c>
      <c r="BH175" s="240">
        <f>IF(N175="sníž. přenesená",J175,0)</f>
        <v>0</v>
      </c>
      <c r="BI175" s="240">
        <f>IF(N175="nulová",J175,0)</f>
        <v>0</v>
      </c>
      <c r="BJ175" s="18" t="s">
        <v>82</v>
      </c>
      <c r="BK175" s="240">
        <f>ROUND(I175*H175,2)</f>
        <v>0</v>
      </c>
      <c r="BL175" s="18" t="s">
        <v>201</v>
      </c>
      <c r="BM175" s="239" t="s">
        <v>483</v>
      </c>
    </row>
    <row r="176" s="2" customFormat="1">
      <c r="A176" s="39"/>
      <c r="B176" s="40"/>
      <c r="C176" s="41"/>
      <c r="D176" s="243" t="s">
        <v>453</v>
      </c>
      <c r="E176" s="41"/>
      <c r="F176" s="295" t="s">
        <v>1827</v>
      </c>
      <c r="G176" s="41"/>
      <c r="H176" s="41"/>
      <c r="I176" s="296"/>
      <c r="J176" s="41"/>
      <c r="K176" s="41"/>
      <c r="L176" s="45"/>
      <c r="M176" s="297"/>
      <c r="N176" s="298"/>
      <c r="O176" s="92"/>
      <c r="P176" s="92"/>
      <c r="Q176" s="92"/>
      <c r="R176" s="92"/>
      <c r="S176" s="92"/>
      <c r="T176" s="93"/>
      <c r="U176" s="39"/>
      <c r="V176" s="39"/>
      <c r="W176" s="39"/>
      <c r="X176" s="39"/>
      <c r="Y176" s="39"/>
      <c r="Z176" s="39"/>
      <c r="AA176" s="39"/>
      <c r="AB176" s="39"/>
      <c r="AC176" s="39"/>
      <c r="AD176" s="39"/>
      <c r="AE176" s="39"/>
      <c r="AT176" s="18" t="s">
        <v>453</v>
      </c>
      <c r="AU176" s="18" t="s">
        <v>82</v>
      </c>
    </row>
    <row r="177" s="2" customFormat="1" ht="24.15" customHeight="1">
      <c r="A177" s="39"/>
      <c r="B177" s="40"/>
      <c r="C177" s="228" t="s">
        <v>304</v>
      </c>
      <c r="D177" s="228" t="s">
        <v>196</v>
      </c>
      <c r="E177" s="229" t="s">
        <v>1828</v>
      </c>
      <c r="F177" s="230" t="s">
        <v>1829</v>
      </c>
      <c r="G177" s="231" t="s">
        <v>295</v>
      </c>
      <c r="H177" s="232">
        <v>1</v>
      </c>
      <c r="I177" s="233"/>
      <c r="J177" s="234">
        <f>ROUND(I177*H177,2)</f>
        <v>0</v>
      </c>
      <c r="K177" s="230" t="s">
        <v>1</v>
      </c>
      <c r="L177" s="45"/>
      <c r="M177" s="235" t="s">
        <v>1</v>
      </c>
      <c r="N177" s="236" t="s">
        <v>40</v>
      </c>
      <c r="O177" s="92"/>
      <c r="P177" s="237">
        <f>O177*H177</f>
        <v>0</v>
      </c>
      <c r="Q177" s="237">
        <v>0</v>
      </c>
      <c r="R177" s="237">
        <f>Q177*H177</f>
        <v>0</v>
      </c>
      <c r="S177" s="237">
        <v>0</v>
      </c>
      <c r="T177" s="238">
        <f>S177*H177</f>
        <v>0</v>
      </c>
      <c r="U177" s="39"/>
      <c r="V177" s="39"/>
      <c r="W177" s="39"/>
      <c r="X177" s="39"/>
      <c r="Y177" s="39"/>
      <c r="Z177" s="39"/>
      <c r="AA177" s="39"/>
      <c r="AB177" s="39"/>
      <c r="AC177" s="39"/>
      <c r="AD177" s="39"/>
      <c r="AE177" s="39"/>
      <c r="AR177" s="239" t="s">
        <v>201</v>
      </c>
      <c r="AT177" s="239" t="s">
        <v>196</v>
      </c>
      <c r="AU177" s="239" t="s">
        <v>82</v>
      </c>
      <c r="AY177" s="18" t="s">
        <v>194</v>
      </c>
      <c r="BE177" s="240">
        <f>IF(N177="základní",J177,0)</f>
        <v>0</v>
      </c>
      <c r="BF177" s="240">
        <f>IF(N177="snížená",J177,0)</f>
        <v>0</v>
      </c>
      <c r="BG177" s="240">
        <f>IF(N177="zákl. přenesená",J177,0)</f>
        <v>0</v>
      </c>
      <c r="BH177" s="240">
        <f>IF(N177="sníž. přenesená",J177,0)</f>
        <v>0</v>
      </c>
      <c r="BI177" s="240">
        <f>IF(N177="nulová",J177,0)</f>
        <v>0</v>
      </c>
      <c r="BJ177" s="18" t="s">
        <v>82</v>
      </c>
      <c r="BK177" s="240">
        <f>ROUND(I177*H177,2)</f>
        <v>0</v>
      </c>
      <c r="BL177" s="18" t="s">
        <v>201</v>
      </c>
      <c r="BM177" s="239" t="s">
        <v>497</v>
      </c>
    </row>
    <row r="178" s="2" customFormat="1" ht="24.15" customHeight="1">
      <c r="A178" s="39"/>
      <c r="B178" s="40"/>
      <c r="C178" s="228" t="s">
        <v>7</v>
      </c>
      <c r="D178" s="228" t="s">
        <v>196</v>
      </c>
      <c r="E178" s="229" t="s">
        <v>1830</v>
      </c>
      <c r="F178" s="230" t="s">
        <v>1831</v>
      </c>
      <c r="G178" s="231" t="s">
        <v>295</v>
      </c>
      <c r="H178" s="232">
        <v>1</v>
      </c>
      <c r="I178" s="233"/>
      <c r="J178" s="234">
        <f>ROUND(I178*H178,2)</f>
        <v>0</v>
      </c>
      <c r="K178" s="230" t="s">
        <v>1</v>
      </c>
      <c r="L178" s="45"/>
      <c r="M178" s="235" t="s">
        <v>1</v>
      </c>
      <c r="N178" s="236" t="s">
        <v>40</v>
      </c>
      <c r="O178" s="92"/>
      <c r="P178" s="237">
        <f>O178*H178</f>
        <v>0</v>
      </c>
      <c r="Q178" s="237">
        <v>0</v>
      </c>
      <c r="R178" s="237">
        <f>Q178*H178</f>
        <v>0</v>
      </c>
      <c r="S178" s="237">
        <v>0</v>
      </c>
      <c r="T178" s="238">
        <f>S178*H178</f>
        <v>0</v>
      </c>
      <c r="U178" s="39"/>
      <c r="V178" s="39"/>
      <c r="W178" s="39"/>
      <c r="X178" s="39"/>
      <c r="Y178" s="39"/>
      <c r="Z178" s="39"/>
      <c r="AA178" s="39"/>
      <c r="AB178" s="39"/>
      <c r="AC178" s="39"/>
      <c r="AD178" s="39"/>
      <c r="AE178" s="39"/>
      <c r="AR178" s="239" t="s">
        <v>201</v>
      </c>
      <c r="AT178" s="239" t="s">
        <v>196</v>
      </c>
      <c r="AU178" s="239" t="s">
        <v>82</v>
      </c>
      <c r="AY178" s="18" t="s">
        <v>194</v>
      </c>
      <c r="BE178" s="240">
        <f>IF(N178="základní",J178,0)</f>
        <v>0</v>
      </c>
      <c r="BF178" s="240">
        <f>IF(N178="snížená",J178,0)</f>
        <v>0</v>
      </c>
      <c r="BG178" s="240">
        <f>IF(N178="zákl. přenesená",J178,0)</f>
        <v>0</v>
      </c>
      <c r="BH178" s="240">
        <f>IF(N178="sníž. přenesená",J178,0)</f>
        <v>0</v>
      </c>
      <c r="BI178" s="240">
        <f>IF(N178="nulová",J178,0)</f>
        <v>0</v>
      </c>
      <c r="BJ178" s="18" t="s">
        <v>82</v>
      </c>
      <c r="BK178" s="240">
        <f>ROUND(I178*H178,2)</f>
        <v>0</v>
      </c>
      <c r="BL178" s="18" t="s">
        <v>201</v>
      </c>
      <c r="BM178" s="239" t="s">
        <v>508</v>
      </c>
    </row>
    <row r="179" s="2" customFormat="1">
      <c r="A179" s="39"/>
      <c r="B179" s="40"/>
      <c r="C179" s="41"/>
      <c r="D179" s="243" t="s">
        <v>453</v>
      </c>
      <c r="E179" s="41"/>
      <c r="F179" s="295" t="s">
        <v>1832</v>
      </c>
      <c r="G179" s="41"/>
      <c r="H179" s="41"/>
      <c r="I179" s="296"/>
      <c r="J179" s="41"/>
      <c r="K179" s="41"/>
      <c r="L179" s="45"/>
      <c r="M179" s="297"/>
      <c r="N179" s="298"/>
      <c r="O179" s="92"/>
      <c r="P179" s="92"/>
      <c r="Q179" s="92"/>
      <c r="R179" s="92"/>
      <c r="S179" s="92"/>
      <c r="T179" s="93"/>
      <c r="U179" s="39"/>
      <c r="V179" s="39"/>
      <c r="W179" s="39"/>
      <c r="X179" s="39"/>
      <c r="Y179" s="39"/>
      <c r="Z179" s="39"/>
      <c r="AA179" s="39"/>
      <c r="AB179" s="39"/>
      <c r="AC179" s="39"/>
      <c r="AD179" s="39"/>
      <c r="AE179" s="39"/>
      <c r="AT179" s="18" t="s">
        <v>453</v>
      </c>
      <c r="AU179" s="18" t="s">
        <v>82</v>
      </c>
    </row>
    <row r="180" s="2" customFormat="1" ht="62.7" customHeight="1">
      <c r="A180" s="39"/>
      <c r="B180" s="40"/>
      <c r="C180" s="228" t="s">
        <v>318</v>
      </c>
      <c r="D180" s="228" t="s">
        <v>196</v>
      </c>
      <c r="E180" s="229" t="s">
        <v>1833</v>
      </c>
      <c r="F180" s="230" t="s">
        <v>1834</v>
      </c>
      <c r="G180" s="231" t="s">
        <v>295</v>
      </c>
      <c r="H180" s="232">
        <v>1</v>
      </c>
      <c r="I180" s="233"/>
      <c r="J180" s="234">
        <f>ROUND(I180*H180,2)</f>
        <v>0</v>
      </c>
      <c r="K180" s="230" t="s">
        <v>1</v>
      </c>
      <c r="L180" s="45"/>
      <c r="M180" s="235" t="s">
        <v>1</v>
      </c>
      <c r="N180" s="236" t="s">
        <v>40</v>
      </c>
      <c r="O180" s="92"/>
      <c r="P180" s="237">
        <f>O180*H180</f>
        <v>0</v>
      </c>
      <c r="Q180" s="237">
        <v>0</v>
      </c>
      <c r="R180" s="237">
        <f>Q180*H180</f>
        <v>0</v>
      </c>
      <c r="S180" s="237">
        <v>0</v>
      </c>
      <c r="T180" s="238">
        <f>S180*H180</f>
        <v>0</v>
      </c>
      <c r="U180" s="39"/>
      <c r="V180" s="39"/>
      <c r="W180" s="39"/>
      <c r="X180" s="39"/>
      <c r="Y180" s="39"/>
      <c r="Z180" s="39"/>
      <c r="AA180" s="39"/>
      <c r="AB180" s="39"/>
      <c r="AC180" s="39"/>
      <c r="AD180" s="39"/>
      <c r="AE180" s="39"/>
      <c r="AR180" s="239" t="s">
        <v>201</v>
      </c>
      <c r="AT180" s="239" t="s">
        <v>196</v>
      </c>
      <c r="AU180" s="239" t="s">
        <v>82</v>
      </c>
      <c r="AY180" s="18" t="s">
        <v>194</v>
      </c>
      <c r="BE180" s="240">
        <f>IF(N180="základní",J180,0)</f>
        <v>0</v>
      </c>
      <c r="BF180" s="240">
        <f>IF(N180="snížená",J180,0)</f>
        <v>0</v>
      </c>
      <c r="BG180" s="240">
        <f>IF(N180="zákl. přenesená",J180,0)</f>
        <v>0</v>
      </c>
      <c r="BH180" s="240">
        <f>IF(N180="sníž. přenesená",J180,0)</f>
        <v>0</v>
      </c>
      <c r="BI180" s="240">
        <f>IF(N180="nulová",J180,0)</f>
        <v>0</v>
      </c>
      <c r="BJ180" s="18" t="s">
        <v>82</v>
      </c>
      <c r="BK180" s="240">
        <f>ROUND(I180*H180,2)</f>
        <v>0</v>
      </c>
      <c r="BL180" s="18" t="s">
        <v>201</v>
      </c>
      <c r="BM180" s="239" t="s">
        <v>519</v>
      </c>
    </row>
    <row r="181" s="2" customFormat="1">
      <c r="A181" s="39"/>
      <c r="B181" s="40"/>
      <c r="C181" s="41"/>
      <c r="D181" s="243" t="s">
        <v>453</v>
      </c>
      <c r="E181" s="41"/>
      <c r="F181" s="295" t="s">
        <v>1835</v>
      </c>
      <c r="G181" s="41"/>
      <c r="H181" s="41"/>
      <c r="I181" s="296"/>
      <c r="J181" s="41"/>
      <c r="K181" s="41"/>
      <c r="L181" s="45"/>
      <c r="M181" s="297"/>
      <c r="N181" s="298"/>
      <c r="O181" s="92"/>
      <c r="P181" s="92"/>
      <c r="Q181" s="92"/>
      <c r="R181" s="92"/>
      <c r="S181" s="92"/>
      <c r="T181" s="93"/>
      <c r="U181" s="39"/>
      <c r="V181" s="39"/>
      <c r="W181" s="39"/>
      <c r="X181" s="39"/>
      <c r="Y181" s="39"/>
      <c r="Z181" s="39"/>
      <c r="AA181" s="39"/>
      <c r="AB181" s="39"/>
      <c r="AC181" s="39"/>
      <c r="AD181" s="39"/>
      <c r="AE181" s="39"/>
      <c r="AT181" s="18" t="s">
        <v>453</v>
      </c>
      <c r="AU181" s="18" t="s">
        <v>82</v>
      </c>
    </row>
    <row r="182" s="2" customFormat="1" ht="24.15" customHeight="1">
      <c r="A182" s="39"/>
      <c r="B182" s="40"/>
      <c r="C182" s="228" t="s">
        <v>331</v>
      </c>
      <c r="D182" s="228" t="s">
        <v>196</v>
      </c>
      <c r="E182" s="229" t="s">
        <v>1836</v>
      </c>
      <c r="F182" s="230" t="s">
        <v>1837</v>
      </c>
      <c r="G182" s="231" t="s">
        <v>295</v>
      </c>
      <c r="H182" s="232">
        <v>1</v>
      </c>
      <c r="I182" s="233"/>
      <c r="J182" s="234">
        <f>ROUND(I182*H182,2)</f>
        <v>0</v>
      </c>
      <c r="K182" s="230" t="s">
        <v>1</v>
      </c>
      <c r="L182" s="45"/>
      <c r="M182" s="235" t="s">
        <v>1</v>
      </c>
      <c r="N182" s="236" t="s">
        <v>40</v>
      </c>
      <c r="O182" s="92"/>
      <c r="P182" s="237">
        <f>O182*H182</f>
        <v>0</v>
      </c>
      <c r="Q182" s="237">
        <v>0</v>
      </c>
      <c r="R182" s="237">
        <f>Q182*H182</f>
        <v>0</v>
      </c>
      <c r="S182" s="237">
        <v>0</v>
      </c>
      <c r="T182" s="238">
        <f>S182*H182</f>
        <v>0</v>
      </c>
      <c r="U182" s="39"/>
      <c r="V182" s="39"/>
      <c r="W182" s="39"/>
      <c r="X182" s="39"/>
      <c r="Y182" s="39"/>
      <c r="Z182" s="39"/>
      <c r="AA182" s="39"/>
      <c r="AB182" s="39"/>
      <c r="AC182" s="39"/>
      <c r="AD182" s="39"/>
      <c r="AE182" s="39"/>
      <c r="AR182" s="239" t="s">
        <v>201</v>
      </c>
      <c r="AT182" s="239" t="s">
        <v>196</v>
      </c>
      <c r="AU182" s="239" t="s">
        <v>82</v>
      </c>
      <c r="AY182" s="18" t="s">
        <v>194</v>
      </c>
      <c r="BE182" s="240">
        <f>IF(N182="základní",J182,0)</f>
        <v>0</v>
      </c>
      <c r="BF182" s="240">
        <f>IF(N182="snížená",J182,0)</f>
        <v>0</v>
      </c>
      <c r="BG182" s="240">
        <f>IF(N182="zákl. přenesená",J182,0)</f>
        <v>0</v>
      </c>
      <c r="BH182" s="240">
        <f>IF(N182="sníž. přenesená",J182,0)</f>
        <v>0</v>
      </c>
      <c r="BI182" s="240">
        <f>IF(N182="nulová",J182,0)</f>
        <v>0</v>
      </c>
      <c r="BJ182" s="18" t="s">
        <v>82</v>
      </c>
      <c r="BK182" s="240">
        <f>ROUND(I182*H182,2)</f>
        <v>0</v>
      </c>
      <c r="BL182" s="18" t="s">
        <v>201</v>
      </c>
      <c r="BM182" s="239" t="s">
        <v>529</v>
      </c>
    </row>
    <row r="183" s="2" customFormat="1">
      <c r="A183" s="39"/>
      <c r="B183" s="40"/>
      <c r="C183" s="41"/>
      <c r="D183" s="243" t="s">
        <v>453</v>
      </c>
      <c r="E183" s="41"/>
      <c r="F183" s="295" t="s">
        <v>1838</v>
      </c>
      <c r="G183" s="41"/>
      <c r="H183" s="41"/>
      <c r="I183" s="296"/>
      <c r="J183" s="41"/>
      <c r="K183" s="41"/>
      <c r="L183" s="45"/>
      <c r="M183" s="297"/>
      <c r="N183" s="298"/>
      <c r="O183" s="92"/>
      <c r="P183" s="92"/>
      <c r="Q183" s="92"/>
      <c r="R183" s="92"/>
      <c r="S183" s="92"/>
      <c r="T183" s="93"/>
      <c r="U183" s="39"/>
      <c r="V183" s="39"/>
      <c r="W183" s="39"/>
      <c r="X183" s="39"/>
      <c r="Y183" s="39"/>
      <c r="Z183" s="39"/>
      <c r="AA183" s="39"/>
      <c r="AB183" s="39"/>
      <c r="AC183" s="39"/>
      <c r="AD183" s="39"/>
      <c r="AE183" s="39"/>
      <c r="AT183" s="18" t="s">
        <v>453</v>
      </c>
      <c r="AU183" s="18" t="s">
        <v>82</v>
      </c>
    </row>
    <row r="184" s="2" customFormat="1" ht="16.5" customHeight="1">
      <c r="A184" s="39"/>
      <c r="B184" s="40"/>
      <c r="C184" s="228" t="s">
        <v>335</v>
      </c>
      <c r="D184" s="228" t="s">
        <v>196</v>
      </c>
      <c r="E184" s="229" t="s">
        <v>1839</v>
      </c>
      <c r="F184" s="230" t="s">
        <v>1786</v>
      </c>
      <c r="G184" s="231" t="s">
        <v>295</v>
      </c>
      <c r="H184" s="232">
        <v>1</v>
      </c>
      <c r="I184" s="233"/>
      <c r="J184" s="234">
        <f>ROUND(I184*H184,2)</f>
        <v>0</v>
      </c>
      <c r="K184" s="230" t="s">
        <v>1</v>
      </c>
      <c r="L184" s="45"/>
      <c r="M184" s="235" t="s">
        <v>1</v>
      </c>
      <c r="N184" s="236" t="s">
        <v>40</v>
      </c>
      <c r="O184" s="92"/>
      <c r="P184" s="237">
        <f>O184*H184</f>
        <v>0</v>
      </c>
      <c r="Q184" s="237">
        <v>0</v>
      </c>
      <c r="R184" s="237">
        <f>Q184*H184</f>
        <v>0</v>
      </c>
      <c r="S184" s="237">
        <v>0</v>
      </c>
      <c r="T184" s="238">
        <f>S184*H184</f>
        <v>0</v>
      </c>
      <c r="U184" s="39"/>
      <c r="V184" s="39"/>
      <c r="W184" s="39"/>
      <c r="X184" s="39"/>
      <c r="Y184" s="39"/>
      <c r="Z184" s="39"/>
      <c r="AA184" s="39"/>
      <c r="AB184" s="39"/>
      <c r="AC184" s="39"/>
      <c r="AD184" s="39"/>
      <c r="AE184" s="39"/>
      <c r="AR184" s="239" t="s">
        <v>201</v>
      </c>
      <c r="AT184" s="239" t="s">
        <v>196</v>
      </c>
      <c r="AU184" s="239" t="s">
        <v>82</v>
      </c>
      <c r="AY184" s="18" t="s">
        <v>194</v>
      </c>
      <c r="BE184" s="240">
        <f>IF(N184="základní",J184,0)</f>
        <v>0</v>
      </c>
      <c r="BF184" s="240">
        <f>IF(N184="snížená",J184,0)</f>
        <v>0</v>
      </c>
      <c r="BG184" s="240">
        <f>IF(N184="zákl. přenesená",J184,0)</f>
        <v>0</v>
      </c>
      <c r="BH184" s="240">
        <f>IF(N184="sníž. přenesená",J184,0)</f>
        <v>0</v>
      </c>
      <c r="BI184" s="240">
        <f>IF(N184="nulová",J184,0)</f>
        <v>0</v>
      </c>
      <c r="BJ184" s="18" t="s">
        <v>82</v>
      </c>
      <c r="BK184" s="240">
        <f>ROUND(I184*H184,2)</f>
        <v>0</v>
      </c>
      <c r="BL184" s="18" t="s">
        <v>201</v>
      </c>
      <c r="BM184" s="239" t="s">
        <v>542</v>
      </c>
    </row>
    <row r="185" s="2" customFormat="1">
      <c r="A185" s="39"/>
      <c r="B185" s="40"/>
      <c r="C185" s="41"/>
      <c r="D185" s="243" t="s">
        <v>453</v>
      </c>
      <c r="E185" s="41"/>
      <c r="F185" s="295" t="s">
        <v>1840</v>
      </c>
      <c r="G185" s="41"/>
      <c r="H185" s="41"/>
      <c r="I185" s="296"/>
      <c r="J185" s="41"/>
      <c r="K185" s="41"/>
      <c r="L185" s="45"/>
      <c r="M185" s="297"/>
      <c r="N185" s="298"/>
      <c r="O185" s="92"/>
      <c r="P185" s="92"/>
      <c r="Q185" s="92"/>
      <c r="R185" s="92"/>
      <c r="S185" s="92"/>
      <c r="T185" s="93"/>
      <c r="U185" s="39"/>
      <c r="V185" s="39"/>
      <c r="W185" s="39"/>
      <c r="X185" s="39"/>
      <c r="Y185" s="39"/>
      <c r="Z185" s="39"/>
      <c r="AA185" s="39"/>
      <c r="AB185" s="39"/>
      <c r="AC185" s="39"/>
      <c r="AD185" s="39"/>
      <c r="AE185" s="39"/>
      <c r="AT185" s="18" t="s">
        <v>453</v>
      </c>
      <c r="AU185" s="18" t="s">
        <v>82</v>
      </c>
    </row>
    <row r="186" s="12" customFormat="1" ht="25.92" customHeight="1">
      <c r="A186" s="12"/>
      <c r="B186" s="212"/>
      <c r="C186" s="213"/>
      <c r="D186" s="214" t="s">
        <v>74</v>
      </c>
      <c r="E186" s="215" t="s">
        <v>1841</v>
      </c>
      <c r="F186" s="215" t="s">
        <v>1841</v>
      </c>
      <c r="G186" s="213"/>
      <c r="H186" s="213"/>
      <c r="I186" s="216"/>
      <c r="J186" s="217">
        <f>BK186</f>
        <v>0</v>
      </c>
      <c r="K186" s="213"/>
      <c r="L186" s="218"/>
      <c r="M186" s="219"/>
      <c r="N186" s="220"/>
      <c r="O186" s="220"/>
      <c r="P186" s="221">
        <f>SUM(P187:P192)</f>
        <v>0</v>
      </c>
      <c r="Q186" s="220"/>
      <c r="R186" s="221">
        <f>SUM(R187:R192)</f>
        <v>0</v>
      </c>
      <c r="S186" s="220"/>
      <c r="T186" s="222">
        <f>SUM(T187:T192)</f>
        <v>0</v>
      </c>
      <c r="U186" s="12"/>
      <c r="V186" s="12"/>
      <c r="W186" s="12"/>
      <c r="X186" s="12"/>
      <c r="Y186" s="12"/>
      <c r="Z186" s="12"/>
      <c r="AA186" s="12"/>
      <c r="AB186" s="12"/>
      <c r="AC186" s="12"/>
      <c r="AD186" s="12"/>
      <c r="AE186" s="12"/>
      <c r="AR186" s="223" t="s">
        <v>82</v>
      </c>
      <c r="AT186" s="224" t="s">
        <v>74</v>
      </c>
      <c r="AU186" s="224" t="s">
        <v>75</v>
      </c>
      <c r="AY186" s="223" t="s">
        <v>194</v>
      </c>
      <c r="BK186" s="225">
        <f>SUM(BK187:BK192)</f>
        <v>0</v>
      </c>
    </row>
    <row r="187" s="2" customFormat="1" ht="16.5" customHeight="1">
      <c r="A187" s="39"/>
      <c r="B187" s="40"/>
      <c r="C187" s="228" t="s">
        <v>375</v>
      </c>
      <c r="D187" s="228" t="s">
        <v>196</v>
      </c>
      <c r="E187" s="229" t="s">
        <v>1842</v>
      </c>
      <c r="F187" s="230" t="s">
        <v>1843</v>
      </c>
      <c r="G187" s="231" t="s">
        <v>295</v>
      </c>
      <c r="H187" s="232">
        <v>3</v>
      </c>
      <c r="I187" s="233"/>
      <c r="J187" s="234">
        <f>ROUND(I187*H187,2)</f>
        <v>0</v>
      </c>
      <c r="K187" s="230" t="s">
        <v>1</v>
      </c>
      <c r="L187" s="45"/>
      <c r="M187" s="235" t="s">
        <v>1</v>
      </c>
      <c r="N187" s="236" t="s">
        <v>40</v>
      </c>
      <c r="O187" s="92"/>
      <c r="P187" s="237">
        <f>O187*H187</f>
        <v>0</v>
      </c>
      <c r="Q187" s="237">
        <v>0</v>
      </c>
      <c r="R187" s="237">
        <f>Q187*H187</f>
        <v>0</v>
      </c>
      <c r="S187" s="237">
        <v>0</v>
      </c>
      <c r="T187" s="238">
        <f>S187*H187</f>
        <v>0</v>
      </c>
      <c r="U187" s="39"/>
      <c r="V187" s="39"/>
      <c r="W187" s="39"/>
      <c r="X187" s="39"/>
      <c r="Y187" s="39"/>
      <c r="Z187" s="39"/>
      <c r="AA187" s="39"/>
      <c r="AB187" s="39"/>
      <c r="AC187" s="39"/>
      <c r="AD187" s="39"/>
      <c r="AE187" s="39"/>
      <c r="AR187" s="239" t="s">
        <v>201</v>
      </c>
      <c r="AT187" s="239" t="s">
        <v>196</v>
      </c>
      <c r="AU187" s="239" t="s">
        <v>82</v>
      </c>
      <c r="AY187" s="18" t="s">
        <v>194</v>
      </c>
      <c r="BE187" s="240">
        <f>IF(N187="základní",J187,0)</f>
        <v>0</v>
      </c>
      <c r="BF187" s="240">
        <f>IF(N187="snížená",J187,0)</f>
        <v>0</v>
      </c>
      <c r="BG187" s="240">
        <f>IF(N187="zákl. přenesená",J187,0)</f>
        <v>0</v>
      </c>
      <c r="BH187" s="240">
        <f>IF(N187="sníž. přenesená",J187,0)</f>
        <v>0</v>
      </c>
      <c r="BI187" s="240">
        <f>IF(N187="nulová",J187,0)</f>
        <v>0</v>
      </c>
      <c r="BJ187" s="18" t="s">
        <v>82</v>
      </c>
      <c r="BK187" s="240">
        <f>ROUND(I187*H187,2)</f>
        <v>0</v>
      </c>
      <c r="BL187" s="18" t="s">
        <v>201</v>
      </c>
      <c r="BM187" s="239" t="s">
        <v>619</v>
      </c>
    </row>
    <row r="188" s="2" customFormat="1">
      <c r="A188" s="39"/>
      <c r="B188" s="40"/>
      <c r="C188" s="41"/>
      <c r="D188" s="243" t="s">
        <v>453</v>
      </c>
      <c r="E188" s="41"/>
      <c r="F188" s="295" t="s">
        <v>1844</v>
      </c>
      <c r="G188" s="41"/>
      <c r="H188" s="41"/>
      <c r="I188" s="296"/>
      <c r="J188" s="41"/>
      <c r="K188" s="41"/>
      <c r="L188" s="45"/>
      <c r="M188" s="297"/>
      <c r="N188" s="298"/>
      <c r="O188" s="92"/>
      <c r="P188" s="92"/>
      <c r="Q188" s="92"/>
      <c r="R188" s="92"/>
      <c r="S188" s="92"/>
      <c r="T188" s="93"/>
      <c r="U188" s="39"/>
      <c r="V188" s="39"/>
      <c r="W188" s="39"/>
      <c r="X188" s="39"/>
      <c r="Y188" s="39"/>
      <c r="Z188" s="39"/>
      <c r="AA188" s="39"/>
      <c r="AB188" s="39"/>
      <c r="AC188" s="39"/>
      <c r="AD188" s="39"/>
      <c r="AE188" s="39"/>
      <c r="AT188" s="18" t="s">
        <v>453</v>
      </c>
      <c r="AU188" s="18" t="s">
        <v>82</v>
      </c>
    </row>
    <row r="189" s="2" customFormat="1" ht="24.15" customHeight="1">
      <c r="A189" s="39"/>
      <c r="B189" s="40"/>
      <c r="C189" s="228" t="s">
        <v>381</v>
      </c>
      <c r="D189" s="228" t="s">
        <v>196</v>
      </c>
      <c r="E189" s="229" t="s">
        <v>1845</v>
      </c>
      <c r="F189" s="230" t="s">
        <v>1846</v>
      </c>
      <c r="G189" s="231" t="s">
        <v>295</v>
      </c>
      <c r="H189" s="232">
        <v>1</v>
      </c>
      <c r="I189" s="233"/>
      <c r="J189" s="234">
        <f>ROUND(I189*H189,2)</f>
        <v>0</v>
      </c>
      <c r="K189" s="230" t="s">
        <v>1</v>
      </c>
      <c r="L189" s="45"/>
      <c r="M189" s="235" t="s">
        <v>1</v>
      </c>
      <c r="N189" s="236" t="s">
        <v>40</v>
      </c>
      <c r="O189" s="92"/>
      <c r="P189" s="237">
        <f>O189*H189</f>
        <v>0</v>
      </c>
      <c r="Q189" s="237">
        <v>0</v>
      </c>
      <c r="R189" s="237">
        <f>Q189*H189</f>
        <v>0</v>
      </c>
      <c r="S189" s="237">
        <v>0</v>
      </c>
      <c r="T189" s="238">
        <f>S189*H189</f>
        <v>0</v>
      </c>
      <c r="U189" s="39"/>
      <c r="V189" s="39"/>
      <c r="W189" s="39"/>
      <c r="X189" s="39"/>
      <c r="Y189" s="39"/>
      <c r="Z189" s="39"/>
      <c r="AA189" s="39"/>
      <c r="AB189" s="39"/>
      <c r="AC189" s="39"/>
      <c r="AD189" s="39"/>
      <c r="AE189" s="39"/>
      <c r="AR189" s="239" t="s">
        <v>201</v>
      </c>
      <c r="AT189" s="239" t="s">
        <v>196</v>
      </c>
      <c r="AU189" s="239" t="s">
        <v>82</v>
      </c>
      <c r="AY189" s="18" t="s">
        <v>194</v>
      </c>
      <c r="BE189" s="240">
        <f>IF(N189="základní",J189,0)</f>
        <v>0</v>
      </c>
      <c r="BF189" s="240">
        <f>IF(N189="snížená",J189,0)</f>
        <v>0</v>
      </c>
      <c r="BG189" s="240">
        <f>IF(N189="zákl. přenesená",J189,0)</f>
        <v>0</v>
      </c>
      <c r="BH189" s="240">
        <f>IF(N189="sníž. přenesená",J189,0)</f>
        <v>0</v>
      </c>
      <c r="BI189" s="240">
        <f>IF(N189="nulová",J189,0)</f>
        <v>0</v>
      </c>
      <c r="BJ189" s="18" t="s">
        <v>82</v>
      </c>
      <c r="BK189" s="240">
        <f>ROUND(I189*H189,2)</f>
        <v>0</v>
      </c>
      <c r="BL189" s="18" t="s">
        <v>201</v>
      </c>
      <c r="BM189" s="239" t="s">
        <v>627</v>
      </c>
    </row>
    <row r="190" s="2" customFormat="1">
      <c r="A190" s="39"/>
      <c r="B190" s="40"/>
      <c r="C190" s="41"/>
      <c r="D190" s="243" t="s">
        <v>453</v>
      </c>
      <c r="E190" s="41"/>
      <c r="F190" s="295" t="s">
        <v>1847</v>
      </c>
      <c r="G190" s="41"/>
      <c r="H190" s="41"/>
      <c r="I190" s="296"/>
      <c r="J190" s="41"/>
      <c r="K190" s="41"/>
      <c r="L190" s="45"/>
      <c r="M190" s="297"/>
      <c r="N190" s="298"/>
      <c r="O190" s="92"/>
      <c r="P190" s="92"/>
      <c r="Q190" s="92"/>
      <c r="R190" s="92"/>
      <c r="S190" s="92"/>
      <c r="T190" s="93"/>
      <c r="U190" s="39"/>
      <c r="V190" s="39"/>
      <c r="W190" s="39"/>
      <c r="X190" s="39"/>
      <c r="Y190" s="39"/>
      <c r="Z190" s="39"/>
      <c r="AA190" s="39"/>
      <c r="AB190" s="39"/>
      <c r="AC190" s="39"/>
      <c r="AD190" s="39"/>
      <c r="AE190" s="39"/>
      <c r="AT190" s="18" t="s">
        <v>453</v>
      </c>
      <c r="AU190" s="18" t="s">
        <v>82</v>
      </c>
    </row>
    <row r="191" s="2" customFormat="1" ht="55.5" customHeight="1">
      <c r="A191" s="39"/>
      <c r="B191" s="40"/>
      <c r="C191" s="228" t="s">
        <v>386</v>
      </c>
      <c r="D191" s="228" t="s">
        <v>196</v>
      </c>
      <c r="E191" s="229" t="s">
        <v>1848</v>
      </c>
      <c r="F191" s="230" t="s">
        <v>1794</v>
      </c>
      <c r="G191" s="231" t="s">
        <v>295</v>
      </c>
      <c r="H191" s="232">
        <v>1</v>
      </c>
      <c r="I191" s="233"/>
      <c r="J191" s="234">
        <f>ROUND(I191*H191,2)</f>
        <v>0</v>
      </c>
      <c r="K191" s="230" t="s">
        <v>1</v>
      </c>
      <c r="L191" s="45"/>
      <c r="M191" s="235" t="s">
        <v>1</v>
      </c>
      <c r="N191" s="236" t="s">
        <v>40</v>
      </c>
      <c r="O191" s="92"/>
      <c r="P191" s="237">
        <f>O191*H191</f>
        <v>0</v>
      </c>
      <c r="Q191" s="237">
        <v>0</v>
      </c>
      <c r="R191" s="237">
        <f>Q191*H191</f>
        <v>0</v>
      </c>
      <c r="S191" s="237">
        <v>0</v>
      </c>
      <c r="T191" s="238">
        <f>S191*H191</f>
        <v>0</v>
      </c>
      <c r="U191" s="39"/>
      <c r="V191" s="39"/>
      <c r="W191" s="39"/>
      <c r="X191" s="39"/>
      <c r="Y191" s="39"/>
      <c r="Z191" s="39"/>
      <c r="AA191" s="39"/>
      <c r="AB191" s="39"/>
      <c r="AC191" s="39"/>
      <c r="AD191" s="39"/>
      <c r="AE191" s="39"/>
      <c r="AR191" s="239" t="s">
        <v>201</v>
      </c>
      <c r="AT191" s="239" t="s">
        <v>196</v>
      </c>
      <c r="AU191" s="239" t="s">
        <v>82</v>
      </c>
      <c r="AY191" s="18" t="s">
        <v>194</v>
      </c>
      <c r="BE191" s="240">
        <f>IF(N191="základní",J191,0)</f>
        <v>0</v>
      </c>
      <c r="BF191" s="240">
        <f>IF(N191="snížená",J191,0)</f>
        <v>0</v>
      </c>
      <c r="BG191" s="240">
        <f>IF(N191="zákl. přenesená",J191,0)</f>
        <v>0</v>
      </c>
      <c r="BH191" s="240">
        <f>IF(N191="sníž. přenesená",J191,0)</f>
        <v>0</v>
      </c>
      <c r="BI191" s="240">
        <f>IF(N191="nulová",J191,0)</f>
        <v>0</v>
      </c>
      <c r="BJ191" s="18" t="s">
        <v>82</v>
      </c>
      <c r="BK191" s="240">
        <f>ROUND(I191*H191,2)</f>
        <v>0</v>
      </c>
      <c r="BL191" s="18" t="s">
        <v>201</v>
      </c>
      <c r="BM191" s="239" t="s">
        <v>638</v>
      </c>
    </row>
    <row r="192" s="2" customFormat="1">
      <c r="A192" s="39"/>
      <c r="B192" s="40"/>
      <c r="C192" s="41"/>
      <c r="D192" s="243" t="s">
        <v>453</v>
      </c>
      <c r="E192" s="41"/>
      <c r="F192" s="295" t="s">
        <v>1795</v>
      </c>
      <c r="G192" s="41"/>
      <c r="H192" s="41"/>
      <c r="I192" s="296"/>
      <c r="J192" s="41"/>
      <c r="K192" s="41"/>
      <c r="L192" s="45"/>
      <c r="M192" s="297"/>
      <c r="N192" s="298"/>
      <c r="O192" s="92"/>
      <c r="P192" s="92"/>
      <c r="Q192" s="92"/>
      <c r="R192" s="92"/>
      <c r="S192" s="92"/>
      <c r="T192" s="93"/>
      <c r="U192" s="39"/>
      <c r="V192" s="39"/>
      <c r="W192" s="39"/>
      <c r="X192" s="39"/>
      <c r="Y192" s="39"/>
      <c r="Z192" s="39"/>
      <c r="AA192" s="39"/>
      <c r="AB192" s="39"/>
      <c r="AC192" s="39"/>
      <c r="AD192" s="39"/>
      <c r="AE192" s="39"/>
      <c r="AT192" s="18" t="s">
        <v>453</v>
      </c>
      <c r="AU192" s="18" t="s">
        <v>82</v>
      </c>
    </row>
    <row r="193" s="12" customFormat="1" ht="25.92" customHeight="1">
      <c r="A193" s="12"/>
      <c r="B193" s="212"/>
      <c r="C193" s="213"/>
      <c r="D193" s="214" t="s">
        <v>74</v>
      </c>
      <c r="E193" s="215" t="s">
        <v>1849</v>
      </c>
      <c r="F193" s="215" t="s">
        <v>1849</v>
      </c>
      <c r="G193" s="213"/>
      <c r="H193" s="213"/>
      <c r="I193" s="216"/>
      <c r="J193" s="217">
        <f>BK193</f>
        <v>0</v>
      </c>
      <c r="K193" s="213"/>
      <c r="L193" s="218"/>
      <c r="M193" s="219"/>
      <c r="N193" s="220"/>
      <c r="O193" s="220"/>
      <c r="P193" s="221">
        <f>SUM(P194:P199)</f>
        <v>0</v>
      </c>
      <c r="Q193" s="220"/>
      <c r="R193" s="221">
        <f>SUM(R194:R199)</f>
        <v>0</v>
      </c>
      <c r="S193" s="220"/>
      <c r="T193" s="222">
        <f>SUM(T194:T199)</f>
        <v>0</v>
      </c>
      <c r="U193" s="12"/>
      <c r="V193" s="12"/>
      <c r="W193" s="12"/>
      <c r="X193" s="12"/>
      <c r="Y193" s="12"/>
      <c r="Z193" s="12"/>
      <c r="AA193" s="12"/>
      <c r="AB193" s="12"/>
      <c r="AC193" s="12"/>
      <c r="AD193" s="12"/>
      <c r="AE193" s="12"/>
      <c r="AR193" s="223" t="s">
        <v>82</v>
      </c>
      <c r="AT193" s="224" t="s">
        <v>74</v>
      </c>
      <c r="AU193" s="224" t="s">
        <v>75</v>
      </c>
      <c r="AY193" s="223" t="s">
        <v>194</v>
      </c>
      <c r="BK193" s="225">
        <f>SUM(BK194:BK199)</f>
        <v>0</v>
      </c>
    </row>
    <row r="194" s="2" customFormat="1" ht="16.5" customHeight="1">
      <c r="A194" s="39"/>
      <c r="B194" s="40"/>
      <c r="C194" s="228" t="s">
        <v>444</v>
      </c>
      <c r="D194" s="228" t="s">
        <v>196</v>
      </c>
      <c r="E194" s="229" t="s">
        <v>1850</v>
      </c>
      <c r="F194" s="230" t="s">
        <v>1843</v>
      </c>
      <c r="G194" s="231" t="s">
        <v>295</v>
      </c>
      <c r="H194" s="232">
        <v>3</v>
      </c>
      <c r="I194" s="233"/>
      <c r="J194" s="234">
        <f>ROUND(I194*H194,2)</f>
        <v>0</v>
      </c>
      <c r="K194" s="230" t="s">
        <v>1</v>
      </c>
      <c r="L194" s="45"/>
      <c r="M194" s="235" t="s">
        <v>1</v>
      </c>
      <c r="N194" s="236" t="s">
        <v>40</v>
      </c>
      <c r="O194" s="92"/>
      <c r="P194" s="237">
        <f>O194*H194</f>
        <v>0</v>
      </c>
      <c r="Q194" s="237">
        <v>0</v>
      </c>
      <c r="R194" s="237">
        <f>Q194*H194</f>
        <v>0</v>
      </c>
      <c r="S194" s="237">
        <v>0</v>
      </c>
      <c r="T194" s="238">
        <f>S194*H194</f>
        <v>0</v>
      </c>
      <c r="U194" s="39"/>
      <c r="V194" s="39"/>
      <c r="W194" s="39"/>
      <c r="X194" s="39"/>
      <c r="Y194" s="39"/>
      <c r="Z194" s="39"/>
      <c r="AA194" s="39"/>
      <c r="AB194" s="39"/>
      <c r="AC194" s="39"/>
      <c r="AD194" s="39"/>
      <c r="AE194" s="39"/>
      <c r="AR194" s="239" t="s">
        <v>201</v>
      </c>
      <c r="AT194" s="239" t="s">
        <v>196</v>
      </c>
      <c r="AU194" s="239" t="s">
        <v>82</v>
      </c>
      <c r="AY194" s="18" t="s">
        <v>194</v>
      </c>
      <c r="BE194" s="240">
        <f>IF(N194="základní",J194,0)</f>
        <v>0</v>
      </c>
      <c r="BF194" s="240">
        <f>IF(N194="snížená",J194,0)</f>
        <v>0</v>
      </c>
      <c r="BG194" s="240">
        <f>IF(N194="zákl. přenesená",J194,0)</f>
        <v>0</v>
      </c>
      <c r="BH194" s="240">
        <f>IF(N194="sníž. přenesená",J194,0)</f>
        <v>0</v>
      </c>
      <c r="BI194" s="240">
        <f>IF(N194="nulová",J194,0)</f>
        <v>0</v>
      </c>
      <c r="BJ194" s="18" t="s">
        <v>82</v>
      </c>
      <c r="BK194" s="240">
        <f>ROUND(I194*H194,2)</f>
        <v>0</v>
      </c>
      <c r="BL194" s="18" t="s">
        <v>201</v>
      </c>
      <c r="BM194" s="239" t="s">
        <v>688</v>
      </c>
    </row>
    <row r="195" s="2" customFormat="1">
      <c r="A195" s="39"/>
      <c r="B195" s="40"/>
      <c r="C195" s="41"/>
      <c r="D195" s="243" t="s">
        <v>453</v>
      </c>
      <c r="E195" s="41"/>
      <c r="F195" s="295" t="s">
        <v>1844</v>
      </c>
      <c r="G195" s="41"/>
      <c r="H195" s="41"/>
      <c r="I195" s="296"/>
      <c r="J195" s="41"/>
      <c r="K195" s="41"/>
      <c r="L195" s="45"/>
      <c r="M195" s="297"/>
      <c r="N195" s="298"/>
      <c r="O195" s="92"/>
      <c r="P195" s="92"/>
      <c r="Q195" s="92"/>
      <c r="R195" s="92"/>
      <c r="S195" s="92"/>
      <c r="T195" s="93"/>
      <c r="U195" s="39"/>
      <c r="V195" s="39"/>
      <c r="W195" s="39"/>
      <c r="X195" s="39"/>
      <c r="Y195" s="39"/>
      <c r="Z195" s="39"/>
      <c r="AA195" s="39"/>
      <c r="AB195" s="39"/>
      <c r="AC195" s="39"/>
      <c r="AD195" s="39"/>
      <c r="AE195" s="39"/>
      <c r="AT195" s="18" t="s">
        <v>453</v>
      </c>
      <c r="AU195" s="18" t="s">
        <v>82</v>
      </c>
    </row>
    <row r="196" s="2" customFormat="1" ht="37.8" customHeight="1">
      <c r="A196" s="39"/>
      <c r="B196" s="40"/>
      <c r="C196" s="228" t="s">
        <v>449</v>
      </c>
      <c r="D196" s="228" t="s">
        <v>196</v>
      </c>
      <c r="E196" s="229" t="s">
        <v>1851</v>
      </c>
      <c r="F196" s="230" t="s">
        <v>1852</v>
      </c>
      <c r="G196" s="231" t="s">
        <v>295</v>
      </c>
      <c r="H196" s="232">
        <v>1</v>
      </c>
      <c r="I196" s="233"/>
      <c r="J196" s="234">
        <f>ROUND(I196*H196,2)</f>
        <v>0</v>
      </c>
      <c r="K196" s="230" t="s">
        <v>1</v>
      </c>
      <c r="L196" s="45"/>
      <c r="M196" s="235" t="s">
        <v>1</v>
      </c>
      <c r="N196" s="236" t="s">
        <v>40</v>
      </c>
      <c r="O196" s="92"/>
      <c r="P196" s="237">
        <f>O196*H196</f>
        <v>0</v>
      </c>
      <c r="Q196" s="237">
        <v>0</v>
      </c>
      <c r="R196" s="237">
        <f>Q196*H196</f>
        <v>0</v>
      </c>
      <c r="S196" s="237">
        <v>0</v>
      </c>
      <c r="T196" s="238">
        <f>S196*H196</f>
        <v>0</v>
      </c>
      <c r="U196" s="39"/>
      <c r="V196" s="39"/>
      <c r="W196" s="39"/>
      <c r="X196" s="39"/>
      <c r="Y196" s="39"/>
      <c r="Z196" s="39"/>
      <c r="AA196" s="39"/>
      <c r="AB196" s="39"/>
      <c r="AC196" s="39"/>
      <c r="AD196" s="39"/>
      <c r="AE196" s="39"/>
      <c r="AR196" s="239" t="s">
        <v>201</v>
      </c>
      <c r="AT196" s="239" t="s">
        <v>196</v>
      </c>
      <c r="AU196" s="239" t="s">
        <v>82</v>
      </c>
      <c r="AY196" s="18" t="s">
        <v>194</v>
      </c>
      <c r="BE196" s="240">
        <f>IF(N196="základní",J196,0)</f>
        <v>0</v>
      </c>
      <c r="BF196" s="240">
        <f>IF(N196="snížená",J196,0)</f>
        <v>0</v>
      </c>
      <c r="BG196" s="240">
        <f>IF(N196="zákl. přenesená",J196,0)</f>
        <v>0</v>
      </c>
      <c r="BH196" s="240">
        <f>IF(N196="sníž. přenesená",J196,0)</f>
        <v>0</v>
      </c>
      <c r="BI196" s="240">
        <f>IF(N196="nulová",J196,0)</f>
        <v>0</v>
      </c>
      <c r="BJ196" s="18" t="s">
        <v>82</v>
      </c>
      <c r="BK196" s="240">
        <f>ROUND(I196*H196,2)</f>
        <v>0</v>
      </c>
      <c r="BL196" s="18" t="s">
        <v>201</v>
      </c>
      <c r="BM196" s="239" t="s">
        <v>702</v>
      </c>
    </row>
    <row r="197" s="2" customFormat="1">
      <c r="A197" s="39"/>
      <c r="B197" s="40"/>
      <c r="C197" s="41"/>
      <c r="D197" s="243" t="s">
        <v>453</v>
      </c>
      <c r="E197" s="41"/>
      <c r="F197" s="295" t="s">
        <v>1847</v>
      </c>
      <c r="G197" s="41"/>
      <c r="H197" s="41"/>
      <c r="I197" s="296"/>
      <c r="J197" s="41"/>
      <c r="K197" s="41"/>
      <c r="L197" s="45"/>
      <c r="M197" s="297"/>
      <c r="N197" s="298"/>
      <c r="O197" s="92"/>
      <c r="P197" s="92"/>
      <c r="Q197" s="92"/>
      <c r="R197" s="92"/>
      <c r="S197" s="92"/>
      <c r="T197" s="93"/>
      <c r="U197" s="39"/>
      <c r="V197" s="39"/>
      <c r="W197" s="39"/>
      <c r="X197" s="39"/>
      <c r="Y197" s="39"/>
      <c r="Z197" s="39"/>
      <c r="AA197" s="39"/>
      <c r="AB197" s="39"/>
      <c r="AC197" s="39"/>
      <c r="AD197" s="39"/>
      <c r="AE197" s="39"/>
      <c r="AT197" s="18" t="s">
        <v>453</v>
      </c>
      <c r="AU197" s="18" t="s">
        <v>82</v>
      </c>
    </row>
    <row r="198" s="2" customFormat="1" ht="55.5" customHeight="1">
      <c r="A198" s="39"/>
      <c r="B198" s="40"/>
      <c r="C198" s="228" t="s">
        <v>456</v>
      </c>
      <c r="D198" s="228" t="s">
        <v>196</v>
      </c>
      <c r="E198" s="229" t="s">
        <v>1853</v>
      </c>
      <c r="F198" s="230" t="s">
        <v>1794</v>
      </c>
      <c r="G198" s="231" t="s">
        <v>295</v>
      </c>
      <c r="H198" s="232">
        <v>1</v>
      </c>
      <c r="I198" s="233"/>
      <c r="J198" s="234">
        <f>ROUND(I198*H198,2)</f>
        <v>0</v>
      </c>
      <c r="K198" s="230" t="s">
        <v>1</v>
      </c>
      <c r="L198" s="45"/>
      <c r="M198" s="235" t="s">
        <v>1</v>
      </c>
      <c r="N198" s="236" t="s">
        <v>40</v>
      </c>
      <c r="O198" s="92"/>
      <c r="P198" s="237">
        <f>O198*H198</f>
        <v>0</v>
      </c>
      <c r="Q198" s="237">
        <v>0</v>
      </c>
      <c r="R198" s="237">
        <f>Q198*H198</f>
        <v>0</v>
      </c>
      <c r="S198" s="237">
        <v>0</v>
      </c>
      <c r="T198" s="238">
        <f>S198*H198</f>
        <v>0</v>
      </c>
      <c r="U198" s="39"/>
      <c r="V198" s="39"/>
      <c r="W198" s="39"/>
      <c r="X198" s="39"/>
      <c r="Y198" s="39"/>
      <c r="Z198" s="39"/>
      <c r="AA198" s="39"/>
      <c r="AB198" s="39"/>
      <c r="AC198" s="39"/>
      <c r="AD198" s="39"/>
      <c r="AE198" s="39"/>
      <c r="AR198" s="239" t="s">
        <v>201</v>
      </c>
      <c r="AT198" s="239" t="s">
        <v>196</v>
      </c>
      <c r="AU198" s="239" t="s">
        <v>82</v>
      </c>
      <c r="AY198" s="18" t="s">
        <v>194</v>
      </c>
      <c r="BE198" s="240">
        <f>IF(N198="základní",J198,0)</f>
        <v>0</v>
      </c>
      <c r="BF198" s="240">
        <f>IF(N198="snížená",J198,0)</f>
        <v>0</v>
      </c>
      <c r="BG198" s="240">
        <f>IF(N198="zákl. přenesená",J198,0)</f>
        <v>0</v>
      </c>
      <c r="BH198" s="240">
        <f>IF(N198="sníž. přenesená",J198,0)</f>
        <v>0</v>
      </c>
      <c r="BI198" s="240">
        <f>IF(N198="nulová",J198,0)</f>
        <v>0</v>
      </c>
      <c r="BJ198" s="18" t="s">
        <v>82</v>
      </c>
      <c r="BK198" s="240">
        <f>ROUND(I198*H198,2)</f>
        <v>0</v>
      </c>
      <c r="BL198" s="18" t="s">
        <v>201</v>
      </c>
      <c r="BM198" s="239" t="s">
        <v>713</v>
      </c>
    </row>
    <row r="199" s="2" customFormat="1">
      <c r="A199" s="39"/>
      <c r="B199" s="40"/>
      <c r="C199" s="41"/>
      <c r="D199" s="243" t="s">
        <v>453</v>
      </c>
      <c r="E199" s="41"/>
      <c r="F199" s="295" t="s">
        <v>1795</v>
      </c>
      <c r="G199" s="41"/>
      <c r="H199" s="41"/>
      <c r="I199" s="296"/>
      <c r="J199" s="41"/>
      <c r="K199" s="41"/>
      <c r="L199" s="45"/>
      <c r="M199" s="297"/>
      <c r="N199" s="298"/>
      <c r="O199" s="92"/>
      <c r="P199" s="92"/>
      <c r="Q199" s="92"/>
      <c r="R199" s="92"/>
      <c r="S199" s="92"/>
      <c r="T199" s="93"/>
      <c r="U199" s="39"/>
      <c r="V199" s="39"/>
      <c r="W199" s="39"/>
      <c r="X199" s="39"/>
      <c r="Y199" s="39"/>
      <c r="Z199" s="39"/>
      <c r="AA199" s="39"/>
      <c r="AB199" s="39"/>
      <c r="AC199" s="39"/>
      <c r="AD199" s="39"/>
      <c r="AE199" s="39"/>
      <c r="AT199" s="18" t="s">
        <v>453</v>
      </c>
      <c r="AU199" s="18" t="s">
        <v>82</v>
      </c>
    </row>
    <row r="200" s="12" customFormat="1" ht="25.92" customHeight="1">
      <c r="A200" s="12"/>
      <c r="B200" s="212"/>
      <c r="C200" s="213"/>
      <c r="D200" s="214" t="s">
        <v>74</v>
      </c>
      <c r="E200" s="215" t="s">
        <v>1854</v>
      </c>
      <c r="F200" s="215" t="s">
        <v>1855</v>
      </c>
      <c r="G200" s="213"/>
      <c r="H200" s="213"/>
      <c r="I200" s="216"/>
      <c r="J200" s="217">
        <f>BK200</f>
        <v>0</v>
      </c>
      <c r="K200" s="213"/>
      <c r="L200" s="218"/>
      <c r="M200" s="219"/>
      <c r="N200" s="220"/>
      <c r="O200" s="220"/>
      <c r="P200" s="221">
        <f>SUM(P201:P204)</f>
        <v>0</v>
      </c>
      <c r="Q200" s="220"/>
      <c r="R200" s="221">
        <f>SUM(R201:R204)</f>
        <v>0</v>
      </c>
      <c r="S200" s="220"/>
      <c r="T200" s="222">
        <f>SUM(T201:T204)</f>
        <v>0</v>
      </c>
      <c r="U200" s="12"/>
      <c r="V200" s="12"/>
      <c r="W200" s="12"/>
      <c r="X200" s="12"/>
      <c r="Y200" s="12"/>
      <c r="Z200" s="12"/>
      <c r="AA200" s="12"/>
      <c r="AB200" s="12"/>
      <c r="AC200" s="12"/>
      <c r="AD200" s="12"/>
      <c r="AE200" s="12"/>
      <c r="AR200" s="223" t="s">
        <v>82</v>
      </c>
      <c r="AT200" s="224" t="s">
        <v>74</v>
      </c>
      <c r="AU200" s="224" t="s">
        <v>75</v>
      </c>
      <c r="AY200" s="223" t="s">
        <v>194</v>
      </c>
      <c r="BK200" s="225">
        <f>SUM(BK201:BK204)</f>
        <v>0</v>
      </c>
    </row>
    <row r="201" s="2" customFormat="1" ht="16.5" customHeight="1">
      <c r="A201" s="39"/>
      <c r="B201" s="40"/>
      <c r="C201" s="228" t="s">
        <v>475</v>
      </c>
      <c r="D201" s="228" t="s">
        <v>196</v>
      </c>
      <c r="E201" s="229" t="s">
        <v>1856</v>
      </c>
      <c r="F201" s="230" t="s">
        <v>1843</v>
      </c>
      <c r="G201" s="231" t="s">
        <v>295</v>
      </c>
      <c r="H201" s="232">
        <v>1</v>
      </c>
      <c r="I201" s="233"/>
      <c r="J201" s="234">
        <f>ROUND(I201*H201,2)</f>
        <v>0</v>
      </c>
      <c r="K201" s="230" t="s">
        <v>1</v>
      </c>
      <c r="L201" s="45"/>
      <c r="M201" s="235" t="s">
        <v>1</v>
      </c>
      <c r="N201" s="236" t="s">
        <v>40</v>
      </c>
      <c r="O201" s="92"/>
      <c r="P201" s="237">
        <f>O201*H201</f>
        <v>0</v>
      </c>
      <c r="Q201" s="237">
        <v>0</v>
      </c>
      <c r="R201" s="237">
        <f>Q201*H201</f>
        <v>0</v>
      </c>
      <c r="S201" s="237">
        <v>0</v>
      </c>
      <c r="T201" s="238">
        <f>S201*H201</f>
        <v>0</v>
      </c>
      <c r="U201" s="39"/>
      <c r="V201" s="39"/>
      <c r="W201" s="39"/>
      <c r="X201" s="39"/>
      <c r="Y201" s="39"/>
      <c r="Z201" s="39"/>
      <c r="AA201" s="39"/>
      <c r="AB201" s="39"/>
      <c r="AC201" s="39"/>
      <c r="AD201" s="39"/>
      <c r="AE201" s="39"/>
      <c r="AR201" s="239" t="s">
        <v>201</v>
      </c>
      <c r="AT201" s="239" t="s">
        <v>196</v>
      </c>
      <c r="AU201" s="239" t="s">
        <v>82</v>
      </c>
      <c r="AY201" s="18" t="s">
        <v>194</v>
      </c>
      <c r="BE201" s="240">
        <f>IF(N201="základní",J201,0)</f>
        <v>0</v>
      </c>
      <c r="BF201" s="240">
        <f>IF(N201="snížená",J201,0)</f>
        <v>0</v>
      </c>
      <c r="BG201" s="240">
        <f>IF(N201="zákl. přenesená",J201,0)</f>
        <v>0</v>
      </c>
      <c r="BH201" s="240">
        <f>IF(N201="sníž. přenesená",J201,0)</f>
        <v>0</v>
      </c>
      <c r="BI201" s="240">
        <f>IF(N201="nulová",J201,0)</f>
        <v>0</v>
      </c>
      <c r="BJ201" s="18" t="s">
        <v>82</v>
      </c>
      <c r="BK201" s="240">
        <f>ROUND(I201*H201,2)</f>
        <v>0</v>
      </c>
      <c r="BL201" s="18" t="s">
        <v>201</v>
      </c>
      <c r="BM201" s="239" t="s">
        <v>763</v>
      </c>
    </row>
    <row r="202" s="2" customFormat="1">
      <c r="A202" s="39"/>
      <c r="B202" s="40"/>
      <c r="C202" s="41"/>
      <c r="D202" s="243" t="s">
        <v>453</v>
      </c>
      <c r="E202" s="41"/>
      <c r="F202" s="295" t="s">
        <v>1844</v>
      </c>
      <c r="G202" s="41"/>
      <c r="H202" s="41"/>
      <c r="I202" s="296"/>
      <c r="J202" s="41"/>
      <c r="K202" s="41"/>
      <c r="L202" s="45"/>
      <c r="M202" s="297"/>
      <c r="N202" s="298"/>
      <c r="O202" s="92"/>
      <c r="P202" s="92"/>
      <c r="Q202" s="92"/>
      <c r="R202" s="92"/>
      <c r="S202" s="92"/>
      <c r="T202" s="93"/>
      <c r="U202" s="39"/>
      <c r="V202" s="39"/>
      <c r="W202" s="39"/>
      <c r="X202" s="39"/>
      <c r="Y202" s="39"/>
      <c r="Z202" s="39"/>
      <c r="AA202" s="39"/>
      <c r="AB202" s="39"/>
      <c r="AC202" s="39"/>
      <c r="AD202" s="39"/>
      <c r="AE202" s="39"/>
      <c r="AT202" s="18" t="s">
        <v>453</v>
      </c>
      <c r="AU202" s="18" t="s">
        <v>82</v>
      </c>
    </row>
    <row r="203" s="2" customFormat="1" ht="16.5" customHeight="1">
      <c r="A203" s="39"/>
      <c r="B203" s="40"/>
      <c r="C203" s="228" t="s">
        <v>483</v>
      </c>
      <c r="D203" s="228" t="s">
        <v>196</v>
      </c>
      <c r="E203" s="229" t="s">
        <v>1857</v>
      </c>
      <c r="F203" s="230" t="s">
        <v>1858</v>
      </c>
      <c r="G203" s="231" t="s">
        <v>295</v>
      </c>
      <c r="H203" s="232">
        <v>5</v>
      </c>
      <c r="I203" s="233"/>
      <c r="J203" s="234">
        <f>ROUND(I203*H203,2)</f>
        <v>0</v>
      </c>
      <c r="K203" s="230" t="s">
        <v>1</v>
      </c>
      <c r="L203" s="45"/>
      <c r="M203" s="235" t="s">
        <v>1</v>
      </c>
      <c r="N203" s="236" t="s">
        <v>40</v>
      </c>
      <c r="O203" s="92"/>
      <c r="P203" s="237">
        <f>O203*H203</f>
        <v>0</v>
      </c>
      <c r="Q203" s="237">
        <v>0</v>
      </c>
      <c r="R203" s="237">
        <f>Q203*H203</f>
        <v>0</v>
      </c>
      <c r="S203" s="237">
        <v>0</v>
      </c>
      <c r="T203" s="238">
        <f>S203*H203</f>
        <v>0</v>
      </c>
      <c r="U203" s="39"/>
      <c r="V203" s="39"/>
      <c r="W203" s="39"/>
      <c r="X203" s="39"/>
      <c r="Y203" s="39"/>
      <c r="Z203" s="39"/>
      <c r="AA203" s="39"/>
      <c r="AB203" s="39"/>
      <c r="AC203" s="39"/>
      <c r="AD203" s="39"/>
      <c r="AE203" s="39"/>
      <c r="AR203" s="239" t="s">
        <v>201</v>
      </c>
      <c r="AT203" s="239" t="s">
        <v>196</v>
      </c>
      <c r="AU203" s="239" t="s">
        <v>82</v>
      </c>
      <c r="AY203" s="18" t="s">
        <v>194</v>
      </c>
      <c r="BE203" s="240">
        <f>IF(N203="základní",J203,0)</f>
        <v>0</v>
      </c>
      <c r="BF203" s="240">
        <f>IF(N203="snížená",J203,0)</f>
        <v>0</v>
      </c>
      <c r="BG203" s="240">
        <f>IF(N203="zákl. přenesená",J203,0)</f>
        <v>0</v>
      </c>
      <c r="BH203" s="240">
        <f>IF(N203="sníž. přenesená",J203,0)</f>
        <v>0</v>
      </c>
      <c r="BI203" s="240">
        <f>IF(N203="nulová",J203,0)</f>
        <v>0</v>
      </c>
      <c r="BJ203" s="18" t="s">
        <v>82</v>
      </c>
      <c r="BK203" s="240">
        <f>ROUND(I203*H203,2)</f>
        <v>0</v>
      </c>
      <c r="BL203" s="18" t="s">
        <v>201</v>
      </c>
      <c r="BM203" s="239" t="s">
        <v>776</v>
      </c>
    </row>
    <row r="204" s="2" customFormat="1">
      <c r="A204" s="39"/>
      <c r="B204" s="40"/>
      <c r="C204" s="41"/>
      <c r="D204" s="243" t="s">
        <v>453</v>
      </c>
      <c r="E204" s="41"/>
      <c r="F204" s="295" t="s">
        <v>1859</v>
      </c>
      <c r="G204" s="41"/>
      <c r="H204" s="41"/>
      <c r="I204" s="296"/>
      <c r="J204" s="41"/>
      <c r="K204" s="41"/>
      <c r="L204" s="45"/>
      <c r="M204" s="297"/>
      <c r="N204" s="298"/>
      <c r="O204" s="92"/>
      <c r="P204" s="92"/>
      <c r="Q204" s="92"/>
      <c r="R204" s="92"/>
      <c r="S204" s="92"/>
      <c r="T204" s="93"/>
      <c r="U204" s="39"/>
      <c r="V204" s="39"/>
      <c r="W204" s="39"/>
      <c r="X204" s="39"/>
      <c r="Y204" s="39"/>
      <c r="Z204" s="39"/>
      <c r="AA204" s="39"/>
      <c r="AB204" s="39"/>
      <c r="AC204" s="39"/>
      <c r="AD204" s="39"/>
      <c r="AE204" s="39"/>
      <c r="AT204" s="18" t="s">
        <v>453</v>
      </c>
      <c r="AU204" s="18" t="s">
        <v>82</v>
      </c>
    </row>
    <row r="205" s="12" customFormat="1" ht="25.92" customHeight="1">
      <c r="A205" s="12"/>
      <c r="B205" s="212"/>
      <c r="C205" s="213"/>
      <c r="D205" s="214" t="s">
        <v>74</v>
      </c>
      <c r="E205" s="215" t="s">
        <v>1860</v>
      </c>
      <c r="F205" s="215" t="s">
        <v>1861</v>
      </c>
      <c r="G205" s="213"/>
      <c r="H205" s="213"/>
      <c r="I205" s="216"/>
      <c r="J205" s="217">
        <f>BK205</f>
        <v>0</v>
      </c>
      <c r="K205" s="213"/>
      <c r="L205" s="218"/>
      <c r="M205" s="219"/>
      <c r="N205" s="220"/>
      <c r="O205" s="220"/>
      <c r="P205" s="221">
        <f>SUM(P206:P207)</f>
        <v>0</v>
      </c>
      <c r="Q205" s="220"/>
      <c r="R205" s="221">
        <f>SUM(R206:R207)</f>
        <v>0</v>
      </c>
      <c r="S205" s="220"/>
      <c r="T205" s="222">
        <f>SUM(T206:T207)</f>
        <v>0</v>
      </c>
      <c r="U205" s="12"/>
      <c r="V205" s="12"/>
      <c r="W205" s="12"/>
      <c r="X205" s="12"/>
      <c r="Y205" s="12"/>
      <c r="Z205" s="12"/>
      <c r="AA205" s="12"/>
      <c r="AB205" s="12"/>
      <c r="AC205" s="12"/>
      <c r="AD205" s="12"/>
      <c r="AE205" s="12"/>
      <c r="AR205" s="223" t="s">
        <v>82</v>
      </c>
      <c r="AT205" s="224" t="s">
        <v>74</v>
      </c>
      <c r="AU205" s="224" t="s">
        <v>75</v>
      </c>
      <c r="AY205" s="223" t="s">
        <v>194</v>
      </c>
      <c r="BK205" s="225">
        <f>SUM(BK206:BK207)</f>
        <v>0</v>
      </c>
    </row>
    <row r="206" s="2" customFormat="1" ht="16.5" customHeight="1">
      <c r="A206" s="39"/>
      <c r="B206" s="40"/>
      <c r="C206" s="228" t="s">
        <v>493</v>
      </c>
      <c r="D206" s="228" t="s">
        <v>196</v>
      </c>
      <c r="E206" s="229" t="s">
        <v>1862</v>
      </c>
      <c r="F206" s="230" t="s">
        <v>1809</v>
      </c>
      <c r="G206" s="231" t="s">
        <v>295</v>
      </c>
      <c r="H206" s="232">
        <v>3</v>
      </c>
      <c r="I206" s="233"/>
      <c r="J206" s="234">
        <f>ROUND(I206*H206,2)</f>
        <v>0</v>
      </c>
      <c r="K206" s="230" t="s">
        <v>1</v>
      </c>
      <c r="L206" s="45"/>
      <c r="M206" s="235" t="s">
        <v>1</v>
      </c>
      <c r="N206" s="236" t="s">
        <v>40</v>
      </c>
      <c r="O206" s="92"/>
      <c r="P206" s="237">
        <f>O206*H206</f>
        <v>0</v>
      </c>
      <c r="Q206" s="237">
        <v>0</v>
      </c>
      <c r="R206" s="237">
        <f>Q206*H206</f>
        <v>0</v>
      </c>
      <c r="S206" s="237">
        <v>0</v>
      </c>
      <c r="T206" s="238">
        <f>S206*H206</f>
        <v>0</v>
      </c>
      <c r="U206" s="39"/>
      <c r="V206" s="39"/>
      <c r="W206" s="39"/>
      <c r="X206" s="39"/>
      <c r="Y206" s="39"/>
      <c r="Z206" s="39"/>
      <c r="AA206" s="39"/>
      <c r="AB206" s="39"/>
      <c r="AC206" s="39"/>
      <c r="AD206" s="39"/>
      <c r="AE206" s="39"/>
      <c r="AR206" s="239" t="s">
        <v>201</v>
      </c>
      <c r="AT206" s="239" t="s">
        <v>196</v>
      </c>
      <c r="AU206" s="239" t="s">
        <v>82</v>
      </c>
      <c r="AY206" s="18" t="s">
        <v>194</v>
      </c>
      <c r="BE206" s="240">
        <f>IF(N206="základní",J206,0)</f>
        <v>0</v>
      </c>
      <c r="BF206" s="240">
        <f>IF(N206="snížená",J206,0)</f>
        <v>0</v>
      </c>
      <c r="BG206" s="240">
        <f>IF(N206="zákl. přenesená",J206,0)</f>
        <v>0</v>
      </c>
      <c r="BH206" s="240">
        <f>IF(N206="sníž. přenesená",J206,0)</f>
        <v>0</v>
      </c>
      <c r="BI206" s="240">
        <f>IF(N206="nulová",J206,0)</f>
        <v>0</v>
      </c>
      <c r="BJ206" s="18" t="s">
        <v>82</v>
      </c>
      <c r="BK206" s="240">
        <f>ROUND(I206*H206,2)</f>
        <v>0</v>
      </c>
      <c r="BL206" s="18" t="s">
        <v>201</v>
      </c>
      <c r="BM206" s="239" t="s">
        <v>787</v>
      </c>
    </row>
    <row r="207" s="2" customFormat="1">
      <c r="A207" s="39"/>
      <c r="B207" s="40"/>
      <c r="C207" s="41"/>
      <c r="D207" s="243" t="s">
        <v>453</v>
      </c>
      <c r="E207" s="41"/>
      <c r="F207" s="295" t="s">
        <v>1863</v>
      </c>
      <c r="G207" s="41"/>
      <c r="H207" s="41"/>
      <c r="I207" s="296"/>
      <c r="J207" s="41"/>
      <c r="K207" s="41"/>
      <c r="L207" s="45"/>
      <c r="M207" s="297"/>
      <c r="N207" s="298"/>
      <c r="O207" s="92"/>
      <c r="P207" s="92"/>
      <c r="Q207" s="92"/>
      <c r="R207" s="92"/>
      <c r="S207" s="92"/>
      <c r="T207" s="93"/>
      <c r="U207" s="39"/>
      <c r="V207" s="39"/>
      <c r="W207" s="39"/>
      <c r="X207" s="39"/>
      <c r="Y207" s="39"/>
      <c r="Z207" s="39"/>
      <c r="AA207" s="39"/>
      <c r="AB207" s="39"/>
      <c r="AC207" s="39"/>
      <c r="AD207" s="39"/>
      <c r="AE207" s="39"/>
      <c r="AT207" s="18" t="s">
        <v>453</v>
      </c>
      <c r="AU207" s="18" t="s">
        <v>82</v>
      </c>
    </row>
    <row r="208" s="12" customFormat="1" ht="25.92" customHeight="1">
      <c r="A208" s="12"/>
      <c r="B208" s="212"/>
      <c r="C208" s="213"/>
      <c r="D208" s="214" t="s">
        <v>74</v>
      </c>
      <c r="E208" s="215" t="s">
        <v>1864</v>
      </c>
      <c r="F208" s="215" t="s">
        <v>1865</v>
      </c>
      <c r="G208" s="213"/>
      <c r="H208" s="213"/>
      <c r="I208" s="216"/>
      <c r="J208" s="217">
        <f>BK208</f>
        <v>0</v>
      </c>
      <c r="K208" s="213"/>
      <c r="L208" s="218"/>
      <c r="M208" s="219"/>
      <c r="N208" s="220"/>
      <c r="O208" s="220"/>
      <c r="P208" s="221">
        <f>SUM(P209:P212)</f>
        <v>0</v>
      </c>
      <c r="Q208" s="220"/>
      <c r="R208" s="221">
        <f>SUM(R209:R212)</f>
        <v>0</v>
      </c>
      <c r="S208" s="220"/>
      <c r="T208" s="222">
        <f>SUM(T209:T212)</f>
        <v>0</v>
      </c>
      <c r="U208" s="12"/>
      <c r="V208" s="12"/>
      <c r="W208" s="12"/>
      <c r="X208" s="12"/>
      <c r="Y208" s="12"/>
      <c r="Z208" s="12"/>
      <c r="AA208" s="12"/>
      <c r="AB208" s="12"/>
      <c r="AC208" s="12"/>
      <c r="AD208" s="12"/>
      <c r="AE208" s="12"/>
      <c r="AR208" s="223" t="s">
        <v>82</v>
      </c>
      <c r="AT208" s="224" t="s">
        <v>74</v>
      </c>
      <c r="AU208" s="224" t="s">
        <v>75</v>
      </c>
      <c r="AY208" s="223" t="s">
        <v>194</v>
      </c>
      <c r="BK208" s="225">
        <f>SUM(BK209:BK212)</f>
        <v>0</v>
      </c>
    </row>
    <row r="209" s="2" customFormat="1" ht="16.5" customHeight="1">
      <c r="A209" s="39"/>
      <c r="B209" s="40"/>
      <c r="C209" s="228" t="s">
        <v>542</v>
      </c>
      <c r="D209" s="228" t="s">
        <v>196</v>
      </c>
      <c r="E209" s="229" t="s">
        <v>1866</v>
      </c>
      <c r="F209" s="230" t="s">
        <v>1858</v>
      </c>
      <c r="G209" s="231" t="s">
        <v>295</v>
      </c>
      <c r="H209" s="232">
        <v>1</v>
      </c>
      <c r="I209" s="233"/>
      <c r="J209" s="234">
        <f>ROUND(I209*H209,2)</f>
        <v>0</v>
      </c>
      <c r="K209" s="230" t="s">
        <v>1</v>
      </c>
      <c r="L209" s="45"/>
      <c r="M209" s="235" t="s">
        <v>1</v>
      </c>
      <c r="N209" s="236" t="s">
        <v>40</v>
      </c>
      <c r="O209" s="92"/>
      <c r="P209" s="237">
        <f>O209*H209</f>
        <v>0</v>
      </c>
      <c r="Q209" s="237">
        <v>0</v>
      </c>
      <c r="R209" s="237">
        <f>Q209*H209</f>
        <v>0</v>
      </c>
      <c r="S209" s="237">
        <v>0</v>
      </c>
      <c r="T209" s="238">
        <f>S209*H209</f>
        <v>0</v>
      </c>
      <c r="U209" s="39"/>
      <c r="V209" s="39"/>
      <c r="W209" s="39"/>
      <c r="X209" s="39"/>
      <c r="Y209" s="39"/>
      <c r="Z209" s="39"/>
      <c r="AA209" s="39"/>
      <c r="AB209" s="39"/>
      <c r="AC209" s="39"/>
      <c r="AD209" s="39"/>
      <c r="AE209" s="39"/>
      <c r="AR209" s="239" t="s">
        <v>201</v>
      </c>
      <c r="AT209" s="239" t="s">
        <v>196</v>
      </c>
      <c r="AU209" s="239" t="s">
        <v>82</v>
      </c>
      <c r="AY209" s="18" t="s">
        <v>194</v>
      </c>
      <c r="BE209" s="240">
        <f>IF(N209="základní",J209,0)</f>
        <v>0</v>
      </c>
      <c r="BF209" s="240">
        <f>IF(N209="snížená",J209,0)</f>
        <v>0</v>
      </c>
      <c r="BG209" s="240">
        <f>IF(N209="zákl. přenesená",J209,0)</f>
        <v>0</v>
      </c>
      <c r="BH209" s="240">
        <f>IF(N209="sníž. přenesená",J209,0)</f>
        <v>0</v>
      </c>
      <c r="BI209" s="240">
        <f>IF(N209="nulová",J209,0)</f>
        <v>0</v>
      </c>
      <c r="BJ209" s="18" t="s">
        <v>82</v>
      </c>
      <c r="BK209" s="240">
        <f>ROUND(I209*H209,2)</f>
        <v>0</v>
      </c>
      <c r="BL209" s="18" t="s">
        <v>201</v>
      </c>
      <c r="BM209" s="239" t="s">
        <v>885</v>
      </c>
    </row>
    <row r="210" s="2" customFormat="1">
      <c r="A210" s="39"/>
      <c r="B210" s="40"/>
      <c r="C210" s="41"/>
      <c r="D210" s="243" t="s">
        <v>453</v>
      </c>
      <c r="E210" s="41"/>
      <c r="F210" s="295" t="s">
        <v>1859</v>
      </c>
      <c r="G210" s="41"/>
      <c r="H210" s="41"/>
      <c r="I210" s="296"/>
      <c r="J210" s="41"/>
      <c r="K210" s="41"/>
      <c r="L210" s="45"/>
      <c r="M210" s="297"/>
      <c r="N210" s="298"/>
      <c r="O210" s="92"/>
      <c r="P210" s="92"/>
      <c r="Q210" s="92"/>
      <c r="R210" s="92"/>
      <c r="S210" s="92"/>
      <c r="T210" s="93"/>
      <c r="U210" s="39"/>
      <c r="V210" s="39"/>
      <c r="W210" s="39"/>
      <c r="X210" s="39"/>
      <c r="Y210" s="39"/>
      <c r="Z210" s="39"/>
      <c r="AA210" s="39"/>
      <c r="AB210" s="39"/>
      <c r="AC210" s="39"/>
      <c r="AD210" s="39"/>
      <c r="AE210" s="39"/>
      <c r="AT210" s="18" t="s">
        <v>453</v>
      </c>
      <c r="AU210" s="18" t="s">
        <v>82</v>
      </c>
    </row>
    <row r="211" s="2" customFormat="1" ht="16.5" customHeight="1">
      <c r="A211" s="39"/>
      <c r="B211" s="40"/>
      <c r="C211" s="228" t="s">
        <v>548</v>
      </c>
      <c r="D211" s="228" t="s">
        <v>196</v>
      </c>
      <c r="E211" s="229" t="s">
        <v>1867</v>
      </c>
      <c r="F211" s="230" t="s">
        <v>1843</v>
      </c>
      <c r="G211" s="231" t="s">
        <v>295</v>
      </c>
      <c r="H211" s="232">
        <v>3</v>
      </c>
      <c r="I211" s="233"/>
      <c r="J211" s="234">
        <f>ROUND(I211*H211,2)</f>
        <v>0</v>
      </c>
      <c r="K211" s="230" t="s">
        <v>1</v>
      </c>
      <c r="L211" s="45"/>
      <c r="M211" s="235" t="s">
        <v>1</v>
      </c>
      <c r="N211" s="236" t="s">
        <v>40</v>
      </c>
      <c r="O211" s="92"/>
      <c r="P211" s="237">
        <f>O211*H211</f>
        <v>0</v>
      </c>
      <c r="Q211" s="237">
        <v>0</v>
      </c>
      <c r="R211" s="237">
        <f>Q211*H211</f>
        <v>0</v>
      </c>
      <c r="S211" s="237">
        <v>0</v>
      </c>
      <c r="T211" s="238">
        <f>S211*H211</f>
        <v>0</v>
      </c>
      <c r="U211" s="39"/>
      <c r="V211" s="39"/>
      <c r="W211" s="39"/>
      <c r="X211" s="39"/>
      <c r="Y211" s="39"/>
      <c r="Z211" s="39"/>
      <c r="AA211" s="39"/>
      <c r="AB211" s="39"/>
      <c r="AC211" s="39"/>
      <c r="AD211" s="39"/>
      <c r="AE211" s="39"/>
      <c r="AR211" s="239" t="s">
        <v>201</v>
      </c>
      <c r="AT211" s="239" t="s">
        <v>196</v>
      </c>
      <c r="AU211" s="239" t="s">
        <v>82</v>
      </c>
      <c r="AY211" s="18" t="s">
        <v>194</v>
      </c>
      <c r="BE211" s="240">
        <f>IF(N211="základní",J211,0)</f>
        <v>0</v>
      </c>
      <c r="BF211" s="240">
        <f>IF(N211="snížená",J211,0)</f>
        <v>0</v>
      </c>
      <c r="BG211" s="240">
        <f>IF(N211="zákl. přenesená",J211,0)</f>
        <v>0</v>
      </c>
      <c r="BH211" s="240">
        <f>IF(N211="sníž. přenesená",J211,0)</f>
        <v>0</v>
      </c>
      <c r="BI211" s="240">
        <f>IF(N211="nulová",J211,0)</f>
        <v>0</v>
      </c>
      <c r="BJ211" s="18" t="s">
        <v>82</v>
      </c>
      <c r="BK211" s="240">
        <f>ROUND(I211*H211,2)</f>
        <v>0</v>
      </c>
      <c r="BL211" s="18" t="s">
        <v>201</v>
      </c>
      <c r="BM211" s="239" t="s">
        <v>895</v>
      </c>
    </row>
    <row r="212" s="2" customFormat="1">
      <c r="A212" s="39"/>
      <c r="B212" s="40"/>
      <c r="C212" s="41"/>
      <c r="D212" s="243" t="s">
        <v>453</v>
      </c>
      <c r="E212" s="41"/>
      <c r="F212" s="295" t="s">
        <v>1844</v>
      </c>
      <c r="G212" s="41"/>
      <c r="H212" s="41"/>
      <c r="I212" s="296"/>
      <c r="J212" s="41"/>
      <c r="K212" s="41"/>
      <c r="L212" s="45"/>
      <c r="M212" s="297"/>
      <c r="N212" s="298"/>
      <c r="O212" s="92"/>
      <c r="P212" s="92"/>
      <c r="Q212" s="92"/>
      <c r="R212" s="92"/>
      <c r="S212" s="92"/>
      <c r="T212" s="93"/>
      <c r="U212" s="39"/>
      <c r="V212" s="39"/>
      <c r="W212" s="39"/>
      <c r="X212" s="39"/>
      <c r="Y212" s="39"/>
      <c r="Z212" s="39"/>
      <c r="AA212" s="39"/>
      <c r="AB212" s="39"/>
      <c r="AC212" s="39"/>
      <c r="AD212" s="39"/>
      <c r="AE212" s="39"/>
      <c r="AT212" s="18" t="s">
        <v>453</v>
      </c>
      <c r="AU212" s="18" t="s">
        <v>82</v>
      </c>
    </row>
    <row r="213" s="12" customFormat="1" ht="25.92" customHeight="1">
      <c r="A213" s="12"/>
      <c r="B213" s="212"/>
      <c r="C213" s="213"/>
      <c r="D213" s="214" t="s">
        <v>74</v>
      </c>
      <c r="E213" s="215" t="s">
        <v>1868</v>
      </c>
      <c r="F213" s="215" t="s">
        <v>1869</v>
      </c>
      <c r="G213" s="213"/>
      <c r="H213" s="213"/>
      <c r="I213" s="216"/>
      <c r="J213" s="217">
        <f>BK213</f>
        <v>0</v>
      </c>
      <c r="K213" s="213"/>
      <c r="L213" s="218"/>
      <c r="M213" s="219"/>
      <c r="N213" s="220"/>
      <c r="O213" s="220"/>
      <c r="P213" s="221">
        <f>SUM(P214:P222)</f>
        <v>0</v>
      </c>
      <c r="Q213" s="220"/>
      <c r="R213" s="221">
        <f>SUM(R214:R222)</f>
        <v>0</v>
      </c>
      <c r="S213" s="220"/>
      <c r="T213" s="222">
        <f>SUM(T214:T222)</f>
        <v>0</v>
      </c>
      <c r="U213" s="12"/>
      <c r="V213" s="12"/>
      <c r="W213" s="12"/>
      <c r="X213" s="12"/>
      <c r="Y213" s="12"/>
      <c r="Z213" s="12"/>
      <c r="AA213" s="12"/>
      <c r="AB213" s="12"/>
      <c r="AC213" s="12"/>
      <c r="AD213" s="12"/>
      <c r="AE213" s="12"/>
      <c r="AR213" s="223" t="s">
        <v>82</v>
      </c>
      <c r="AT213" s="224" t="s">
        <v>74</v>
      </c>
      <c r="AU213" s="224" t="s">
        <v>75</v>
      </c>
      <c r="AY213" s="223" t="s">
        <v>194</v>
      </c>
      <c r="BK213" s="225">
        <f>SUM(BK214:BK222)</f>
        <v>0</v>
      </c>
    </row>
    <row r="214" s="2" customFormat="1" ht="44.25" customHeight="1">
      <c r="A214" s="39"/>
      <c r="B214" s="40"/>
      <c r="C214" s="228" t="s">
        <v>561</v>
      </c>
      <c r="D214" s="228" t="s">
        <v>196</v>
      </c>
      <c r="E214" s="229" t="s">
        <v>1870</v>
      </c>
      <c r="F214" s="230" t="s">
        <v>1823</v>
      </c>
      <c r="G214" s="231" t="s">
        <v>295</v>
      </c>
      <c r="H214" s="232">
        <v>1</v>
      </c>
      <c r="I214" s="233"/>
      <c r="J214" s="234">
        <f>ROUND(I214*H214,2)</f>
        <v>0</v>
      </c>
      <c r="K214" s="230" t="s">
        <v>1</v>
      </c>
      <c r="L214" s="45"/>
      <c r="M214" s="235" t="s">
        <v>1</v>
      </c>
      <c r="N214" s="236" t="s">
        <v>40</v>
      </c>
      <c r="O214" s="92"/>
      <c r="P214" s="237">
        <f>O214*H214</f>
        <v>0</v>
      </c>
      <c r="Q214" s="237">
        <v>0</v>
      </c>
      <c r="R214" s="237">
        <f>Q214*H214</f>
        <v>0</v>
      </c>
      <c r="S214" s="237">
        <v>0</v>
      </c>
      <c r="T214" s="238">
        <f>S214*H214</f>
        <v>0</v>
      </c>
      <c r="U214" s="39"/>
      <c r="V214" s="39"/>
      <c r="W214" s="39"/>
      <c r="X214" s="39"/>
      <c r="Y214" s="39"/>
      <c r="Z214" s="39"/>
      <c r="AA214" s="39"/>
      <c r="AB214" s="39"/>
      <c r="AC214" s="39"/>
      <c r="AD214" s="39"/>
      <c r="AE214" s="39"/>
      <c r="AR214" s="239" t="s">
        <v>201</v>
      </c>
      <c r="AT214" s="239" t="s">
        <v>196</v>
      </c>
      <c r="AU214" s="239" t="s">
        <v>82</v>
      </c>
      <c r="AY214" s="18" t="s">
        <v>194</v>
      </c>
      <c r="BE214" s="240">
        <f>IF(N214="základní",J214,0)</f>
        <v>0</v>
      </c>
      <c r="BF214" s="240">
        <f>IF(N214="snížená",J214,0)</f>
        <v>0</v>
      </c>
      <c r="BG214" s="240">
        <f>IF(N214="zákl. přenesená",J214,0)</f>
        <v>0</v>
      </c>
      <c r="BH214" s="240">
        <f>IF(N214="sníž. přenesená",J214,0)</f>
        <v>0</v>
      </c>
      <c r="BI214" s="240">
        <f>IF(N214="nulová",J214,0)</f>
        <v>0</v>
      </c>
      <c r="BJ214" s="18" t="s">
        <v>82</v>
      </c>
      <c r="BK214" s="240">
        <f>ROUND(I214*H214,2)</f>
        <v>0</v>
      </c>
      <c r="BL214" s="18" t="s">
        <v>201</v>
      </c>
      <c r="BM214" s="239" t="s">
        <v>914</v>
      </c>
    </row>
    <row r="215" s="2" customFormat="1">
      <c r="A215" s="39"/>
      <c r="B215" s="40"/>
      <c r="C215" s="41"/>
      <c r="D215" s="243" t="s">
        <v>453</v>
      </c>
      <c r="E215" s="41"/>
      <c r="F215" s="295" t="s">
        <v>1824</v>
      </c>
      <c r="G215" s="41"/>
      <c r="H215" s="41"/>
      <c r="I215" s="296"/>
      <c r="J215" s="41"/>
      <c r="K215" s="41"/>
      <c r="L215" s="45"/>
      <c r="M215" s="297"/>
      <c r="N215" s="298"/>
      <c r="O215" s="92"/>
      <c r="P215" s="92"/>
      <c r="Q215" s="92"/>
      <c r="R215" s="92"/>
      <c r="S215" s="92"/>
      <c r="T215" s="93"/>
      <c r="U215" s="39"/>
      <c r="V215" s="39"/>
      <c r="W215" s="39"/>
      <c r="X215" s="39"/>
      <c r="Y215" s="39"/>
      <c r="Z215" s="39"/>
      <c r="AA215" s="39"/>
      <c r="AB215" s="39"/>
      <c r="AC215" s="39"/>
      <c r="AD215" s="39"/>
      <c r="AE215" s="39"/>
      <c r="AT215" s="18" t="s">
        <v>453</v>
      </c>
      <c r="AU215" s="18" t="s">
        <v>82</v>
      </c>
    </row>
    <row r="216" s="2" customFormat="1" ht="24.15" customHeight="1">
      <c r="A216" s="39"/>
      <c r="B216" s="40"/>
      <c r="C216" s="228" t="s">
        <v>568</v>
      </c>
      <c r="D216" s="228" t="s">
        <v>196</v>
      </c>
      <c r="E216" s="229" t="s">
        <v>1871</v>
      </c>
      <c r="F216" s="230" t="s">
        <v>1872</v>
      </c>
      <c r="G216" s="231" t="s">
        <v>295</v>
      </c>
      <c r="H216" s="232">
        <v>1</v>
      </c>
      <c r="I216" s="233"/>
      <c r="J216" s="234">
        <f>ROUND(I216*H216,2)</f>
        <v>0</v>
      </c>
      <c r="K216" s="230" t="s">
        <v>1</v>
      </c>
      <c r="L216" s="45"/>
      <c r="M216" s="235" t="s">
        <v>1</v>
      </c>
      <c r="N216" s="236" t="s">
        <v>40</v>
      </c>
      <c r="O216" s="92"/>
      <c r="P216" s="237">
        <f>O216*H216</f>
        <v>0</v>
      </c>
      <c r="Q216" s="237">
        <v>0</v>
      </c>
      <c r="R216" s="237">
        <f>Q216*H216</f>
        <v>0</v>
      </c>
      <c r="S216" s="237">
        <v>0</v>
      </c>
      <c r="T216" s="238">
        <f>S216*H216</f>
        <v>0</v>
      </c>
      <c r="U216" s="39"/>
      <c r="V216" s="39"/>
      <c r="W216" s="39"/>
      <c r="X216" s="39"/>
      <c r="Y216" s="39"/>
      <c r="Z216" s="39"/>
      <c r="AA216" s="39"/>
      <c r="AB216" s="39"/>
      <c r="AC216" s="39"/>
      <c r="AD216" s="39"/>
      <c r="AE216" s="39"/>
      <c r="AR216" s="239" t="s">
        <v>201</v>
      </c>
      <c r="AT216" s="239" t="s">
        <v>196</v>
      </c>
      <c r="AU216" s="239" t="s">
        <v>82</v>
      </c>
      <c r="AY216" s="18" t="s">
        <v>194</v>
      </c>
      <c r="BE216" s="240">
        <f>IF(N216="základní",J216,0)</f>
        <v>0</v>
      </c>
      <c r="BF216" s="240">
        <f>IF(N216="snížená",J216,0)</f>
        <v>0</v>
      </c>
      <c r="BG216" s="240">
        <f>IF(N216="zákl. přenesená",J216,0)</f>
        <v>0</v>
      </c>
      <c r="BH216" s="240">
        <f>IF(N216="sníž. přenesená",J216,0)</f>
        <v>0</v>
      </c>
      <c r="BI216" s="240">
        <f>IF(N216="nulová",J216,0)</f>
        <v>0</v>
      </c>
      <c r="BJ216" s="18" t="s">
        <v>82</v>
      </c>
      <c r="BK216" s="240">
        <f>ROUND(I216*H216,2)</f>
        <v>0</v>
      </c>
      <c r="BL216" s="18" t="s">
        <v>201</v>
      </c>
      <c r="BM216" s="239" t="s">
        <v>924</v>
      </c>
    </row>
    <row r="217" s="2" customFormat="1">
      <c r="A217" s="39"/>
      <c r="B217" s="40"/>
      <c r="C217" s="41"/>
      <c r="D217" s="243" t="s">
        <v>453</v>
      </c>
      <c r="E217" s="41"/>
      <c r="F217" s="295" t="s">
        <v>1873</v>
      </c>
      <c r="G217" s="41"/>
      <c r="H217" s="41"/>
      <c r="I217" s="296"/>
      <c r="J217" s="41"/>
      <c r="K217" s="41"/>
      <c r="L217" s="45"/>
      <c r="M217" s="297"/>
      <c r="N217" s="298"/>
      <c r="O217" s="92"/>
      <c r="P217" s="92"/>
      <c r="Q217" s="92"/>
      <c r="R217" s="92"/>
      <c r="S217" s="92"/>
      <c r="T217" s="93"/>
      <c r="U217" s="39"/>
      <c r="V217" s="39"/>
      <c r="W217" s="39"/>
      <c r="X217" s="39"/>
      <c r="Y217" s="39"/>
      <c r="Z217" s="39"/>
      <c r="AA217" s="39"/>
      <c r="AB217" s="39"/>
      <c r="AC217" s="39"/>
      <c r="AD217" s="39"/>
      <c r="AE217" s="39"/>
      <c r="AT217" s="18" t="s">
        <v>453</v>
      </c>
      <c r="AU217" s="18" t="s">
        <v>82</v>
      </c>
    </row>
    <row r="218" s="2" customFormat="1" ht="24.15" customHeight="1">
      <c r="A218" s="39"/>
      <c r="B218" s="40"/>
      <c r="C218" s="228" t="s">
        <v>596</v>
      </c>
      <c r="D218" s="228" t="s">
        <v>196</v>
      </c>
      <c r="E218" s="229" t="s">
        <v>1874</v>
      </c>
      <c r="F218" s="230" t="s">
        <v>1829</v>
      </c>
      <c r="G218" s="231" t="s">
        <v>295</v>
      </c>
      <c r="H218" s="232">
        <v>1</v>
      </c>
      <c r="I218" s="233"/>
      <c r="J218" s="234">
        <f>ROUND(I218*H218,2)</f>
        <v>0</v>
      </c>
      <c r="K218" s="230" t="s">
        <v>1</v>
      </c>
      <c r="L218" s="45"/>
      <c r="M218" s="235" t="s">
        <v>1</v>
      </c>
      <c r="N218" s="236" t="s">
        <v>40</v>
      </c>
      <c r="O218" s="92"/>
      <c r="P218" s="237">
        <f>O218*H218</f>
        <v>0</v>
      </c>
      <c r="Q218" s="237">
        <v>0</v>
      </c>
      <c r="R218" s="237">
        <f>Q218*H218</f>
        <v>0</v>
      </c>
      <c r="S218" s="237">
        <v>0</v>
      </c>
      <c r="T218" s="238">
        <f>S218*H218</f>
        <v>0</v>
      </c>
      <c r="U218" s="39"/>
      <c r="V218" s="39"/>
      <c r="W218" s="39"/>
      <c r="X218" s="39"/>
      <c r="Y218" s="39"/>
      <c r="Z218" s="39"/>
      <c r="AA218" s="39"/>
      <c r="AB218" s="39"/>
      <c r="AC218" s="39"/>
      <c r="AD218" s="39"/>
      <c r="AE218" s="39"/>
      <c r="AR218" s="239" t="s">
        <v>201</v>
      </c>
      <c r="AT218" s="239" t="s">
        <v>196</v>
      </c>
      <c r="AU218" s="239" t="s">
        <v>82</v>
      </c>
      <c r="AY218" s="18" t="s">
        <v>194</v>
      </c>
      <c r="BE218" s="240">
        <f>IF(N218="základní",J218,0)</f>
        <v>0</v>
      </c>
      <c r="BF218" s="240">
        <f>IF(N218="snížená",J218,0)</f>
        <v>0</v>
      </c>
      <c r="BG218" s="240">
        <f>IF(N218="zákl. přenesená",J218,0)</f>
        <v>0</v>
      </c>
      <c r="BH218" s="240">
        <f>IF(N218="sníž. přenesená",J218,0)</f>
        <v>0</v>
      </c>
      <c r="BI218" s="240">
        <f>IF(N218="nulová",J218,0)</f>
        <v>0</v>
      </c>
      <c r="BJ218" s="18" t="s">
        <v>82</v>
      </c>
      <c r="BK218" s="240">
        <f>ROUND(I218*H218,2)</f>
        <v>0</v>
      </c>
      <c r="BL218" s="18" t="s">
        <v>201</v>
      </c>
      <c r="BM218" s="239" t="s">
        <v>934</v>
      </c>
    </row>
    <row r="219" s="2" customFormat="1" ht="24.15" customHeight="1">
      <c r="A219" s="39"/>
      <c r="B219" s="40"/>
      <c r="C219" s="228" t="s">
        <v>619</v>
      </c>
      <c r="D219" s="228" t="s">
        <v>196</v>
      </c>
      <c r="E219" s="229" t="s">
        <v>1875</v>
      </c>
      <c r="F219" s="230" t="s">
        <v>1876</v>
      </c>
      <c r="G219" s="231" t="s">
        <v>295</v>
      </c>
      <c r="H219" s="232">
        <v>1</v>
      </c>
      <c r="I219" s="233"/>
      <c r="J219" s="234">
        <f>ROUND(I219*H219,2)</f>
        <v>0</v>
      </c>
      <c r="K219" s="230" t="s">
        <v>1</v>
      </c>
      <c r="L219" s="45"/>
      <c r="M219" s="235" t="s">
        <v>1</v>
      </c>
      <c r="N219" s="236" t="s">
        <v>40</v>
      </c>
      <c r="O219" s="92"/>
      <c r="P219" s="237">
        <f>O219*H219</f>
        <v>0</v>
      </c>
      <c r="Q219" s="237">
        <v>0</v>
      </c>
      <c r="R219" s="237">
        <f>Q219*H219</f>
        <v>0</v>
      </c>
      <c r="S219" s="237">
        <v>0</v>
      </c>
      <c r="T219" s="238">
        <f>S219*H219</f>
        <v>0</v>
      </c>
      <c r="U219" s="39"/>
      <c r="V219" s="39"/>
      <c r="W219" s="39"/>
      <c r="X219" s="39"/>
      <c r="Y219" s="39"/>
      <c r="Z219" s="39"/>
      <c r="AA219" s="39"/>
      <c r="AB219" s="39"/>
      <c r="AC219" s="39"/>
      <c r="AD219" s="39"/>
      <c r="AE219" s="39"/>
      <c r="AR219" s="239" t="s">
        <v>201</v>
      </c>
      <c r="AT219" s="239" t="s">
        <v>196</v>
      </c>
      <c r="AU219" s="239" t="s">
        <v>82</v>
      </c>
      <c r="AY219" s="18" t="s">
        <v>194</v>
      </c>
      <c r="BE219" s="240">
        <f>IF(N219="základní",J219,0)</f>
        <v>0</v>
      </c>
      <c r="BF219" s="240">
        <f>IF(N219="snížená",J219,0)</f>
        <v>0</v>
      </c>
      <c r="BG219" s="240">
        <f>IF(N219="zákl. přenesená",J219,0)</f>
        <v>0</v>
      </c>
      <c r="BH219" s="240">
        <f>IF(N219="sníž. přenesená",J219,0)</f>
        <v>0</v>
      </c>
      <c r="BI219" s="240">
        <f>IF(N219="nulová",J219,0)</f>
        <v>0</v>
      </c>
      <c r="BJ219" s="18" t="s">
        <v>82</v>
      </c>
      <c r="BK219" s="240">
        <f>ROUND(I219*H219,2)</f>
        <v>0</v>
      </c>
      <c r="BL219" s="18" t="s">
        <v>201</v>
      </c>
      <c r="BM219" s="239" t="s">
        <v>943</v>
      </c>
    </row>
    <row r="220" s="2" customFormat="1">
      <c r="A220" s="39"/>
      <c r="B220" s="40"/>
      <c r="C220" s="41"/>
      <c r="D220" s="243" t="s">
        <v>453</v>
      </c>
      <c r="E220" s="41"/>
      <c r="F220" s="295" t="s">
        <v>1877</v>
      </c>
      <c r="G220" s="41"/>
      <c r="H220" s="41"/>
      <c r="I220" s="296"/>
      <c r="J220" s="41"/>
      <c r="K220" s="41"/>
      <c r="L220" s="45"/>
      <c r="M220" s="297"/>
      <c r="N220" s="298"/>
      <c r="O220" s="92"/>
      <c r="P220" s="92"/>
      <c r="Q220" s="92"/>
      <c r="R220" s="92"/>
      <c r="S220" s="92"/>
      <c r="T220" s="93"/>
      <c r="U220" s="39"/>
      <c r="V220" s="39"/>
      <c r="W220" s="39"/>
      <c r="X220" s="39"/>
      <c r="Y220" s="39"/>
      <c r="Z220" s="39"/>
      <c r="AA220" s="39"/>
      <c r="AB220" s="39"/>
      <c r="AC220" s="39"/>
      <c r="AD220" s="39"/>
      <c r="AE220" s="39"/>
      <c r="AT220" s="18" t="s">
        <v>453</v>
      </c>
      <c r="AU220" s="18" t="s">
        <v>82</v>
      </c>
    </row>
    <row r="221" s="2" customFormat="1" ht="24.15" customHeight="1">
      <c r="A221" s="39"/>
      <c r="B221" s="40"/>
      <c r="C221" s="228" t="s">
        <v>638</v>
      </c>
      <c r="D221" s="228" t="s">
        <v>196</v>
      </c>
      <c r="E221" s="229" t="s">
        <v>1878</v>
      </c>
      <c r="F221" s="230" t="s">
        <v>1879</v>
      </c>
      <c r="G221" s="231" t="s">
        <v>295</v>
      </c>
      <c r="H221" s="232">
        <v>1</v>
      </c>
      <c r="I221" s="233"/>
      <c r="J221" s="234">
        <f>ROUND(I221*H221,2)</f>
        <v>0</v>
      </c>
      <c r="K221" s="230" t="s">
        <v>1</v>
      </c>
      <c r="L221" s="45"/>
      <c r="M221" s="235" t="s">
        <v>1</v>
      </c>
      <c r="N221" s="236" t="s">
        <v>40</v>
      </c>
      <c r="O221" s="92"/>
      <c r="P221" s="237">
        <f>O221*H221</f>
        <v>0</v>
      </c>
      <c r="Q221" s="237">
        <v>0</v>
      </c>
      <c r="R221" s="237">
        <f>Q221*H221</f>
        <v>0</v>
      </c>
      <c r="S221" s="237">
        <v>0</v>
      </c>
      <c r="T221" s="238">
        <f>S221*H221</f>
        <v>0</v>
      </c>
      <c r="U221" s="39"/>
      <c r="V221" s="39"/>
      <c r="W221" s="39"/>
      <c r="X221" s="39"/>
      <c r="Y221" s="39"/>
      <c r="Z221" s="39"/>
      <c r="AA221" s="39"/>
      <c r="AB221" s="39"/>
      <c r="AC221" s="39"/>
      <c r="AD221" s="39"/>
      <c r="AE221" s="39"/>
      <c r="AR221" s="239" t="s">
        <v>201</v>
      </c>
      <c r="AT221" s="239" t="s">
        <v>196</v>
      </c>
      <c r="AU221" s="239" t="s">
        <v>82</v>
      </c>
      <c r="AY221" s="18" t="s">
        <v>194</v>
      </c>
      <c r="BE221" s="240">
        <f>IF(N221="základní",J221,0)</f>
        <v>0</v>
      </c>
      <c r="BF221" s="240">
        <f>IF(N221="snížená",J221,0)</f>
        <v>0</v>
      </c>
      <c r="BG221" s="240">
        <f>IF(N221="zákl. přenesená",J221,0)</f>
        <v>0</v>
      </c>
      <c r="BH221" s="240">
        <f>IF(N221="sníž. přenesená",J221,0)</f>
        <v>0</v>
      </c>
      <c r="BI221" s="240">
        <f>IF(N221="nulová",J221,0)</f>
        <v>0</v>
      </c>
      <c r="BJ221" s="18" t="s">
        <v>82</v>
      </c>
      <c r="BK221" s="240">
        <f>ROUND(I221*H221,2)</f>
        <v>0</v>
      </c>
      <c r="BL221" s="18" t="s">
        <v>201</v>
      </c>
      <c r="BM221" s="239" t="s">
        <v>983</v>
      </c>
    </row>
    <row r="222" s="2" customFormat="1">
      <c r="A222" s="39"/>
      <c r="B222" s="40"/>
      <c r="C222" s="41"/>
      <c r="D222" s="243" t="s">
        <v>453</v>
      </c>
      <c r="E222" s="41"/>
      <c r="F222" s="295" t="s">
        <v>1880</v>
      </c>
      <c r="G222" s="41"/>
      <c r="H222" s="41"/>
      <c r="I222" s="296"/>
      <c r="J222" s="41"/>
      <c r="K222" s="41"/>
      <c r="L222" s="45"/>
      <c r="M222" s="297"/>
      <c r="N222" s="298"/>
      <c r="O222" s="92"/>
      <c r="P222" s="92"/>
      <c r="Q222" s="92"/>
      <c r="R222" s="92"/>
      <c r="S222" s="92"/>
      <c r="T222" s="93"/>
      <c r="U222" s="39"/>
      <c r="V222" s="39"/>
      <c r="W222" s="39"/>
      <c r="X222" s="39"/>
      <c r="Y222" s="39"/>
      <c r="Z222" s="39"/>
      <c r="AA222" s="39"/>
      <c r="AB222" s="39"/>
      <c r="AC222" s="39"/>
      <c r="AD222" s="39"/>
      <c r="AE222" s="39"/>
      <c r="AT222" s="18" t="s">
        <v>453</v>
      </c>
      <c r="AU222" s="18" t="s">
        <v>82</v>
      </c>
    </row>
    <row r="223" s="12" customFormat="1" ht="25.92" customHeight="1">
      <c r="A223" s="12"/>
      <c r="B223" s="212"/>
      <c r="C223" s="213"/>
      <c r="D223" s="214" t="s">
        <v>74</v>
      </c>
      <c r="E223" s="215" t="s">
        <v>1881</v>
      </c>
      <c r="F223" s="215" t="s">
        <v>1882</v>
      </c>
      <c r="G223" s="213"/>
      <c r="H223" s="213"/>
      <c r="I223" s="216"/>
      <c r="J223" s="217">
        <f>BK223</f>
        <v>0</v>
      </c>
      <c r="K223" s="213"/>
      <c r="L223" s="218"/>
      <c r="M223" s="219"/>
      <c r="N223" s="220"/>
      <c r="O223" s="220"/>
      <c r="P223" s="221">
        <f>SUM(P224:P228)</f>
        <v>0</v>
      </c>
      <c r="Q223" s="220"/>
      <c r="R223" s="221">
        <f>SUM(R224:R228)</f>
        <v>0</v>
      </c>
      <c r="S223" s="220"/>
      <c r="T223" s="222">
        <f>SUM(T224:T228)</f>
        <v>0</v>
      </c>
      <c r="U223" s="12"/>
      <c r="V223" s="12"/>
      <c r="W223" s="12"/>
      <c r="X223" s="12"/>
      <c r="Y223" s="12"/>
      <c r="Z223" s="12"/>
      <c r="AA223" s="12"/>
      <c r="AB223" s="12"/>
      <c r="AC223" s="12"/>
      <c r="AD223" s="12"/>
      <c r="AE223" s="12"/>
      <c r="AR223" s="223" t="s">
        <v>82</v>
      </c>
      <c r="AT223" s="224" t="s">
        <v>74</v>
      </c>
      <c r="AU223" s="224" t="s">
        <v>75</v>
      </c>
      <c r="AY223" s="223" t="s">
        <v>194</v>
      </c>
      <c r="BK223" s="225">
        <f>SUM(BK224:BK228)</f>
        <v>0</v>
      </c>
    </row>
    <row r="224" s="2" customFormat="1" ht="44.25" customHeight="1">
      <c r="A224" s="39"/>
      <c r="B224" s="40"/>
      <c r="C224" s="228" t="s">
        <v>647</v>
      </c>
      <c r="D224" s="228" t="s">
        <v>196</v>
      </c>
      <c r="E224" s="229" t="s">
        <v>1883</v>
      </c>
      <c r="F224" s="230" t="s">
        <v>1823</v>
      </c>
      <c r="G224" s="231" t="s">
        <v>295</v>
      </c>
      <c r="H224" s="232">
        <v>1</v>
      </c>
      <c r="I224" s="233"/>
      <c r="J224" s="234">
        <f>ROUND(I224*H224,2)</f>
        <v>0</v>
      </c>
      <c r="K224" s="230" t="s">
        <v>1</v>
      </c>
      <c r="L224" s="45"/>
      <c r="M224" s="235" t="s">
        <v>1</v>
      </c>
      <c r="N224" s="236" t="s">
        <v>40</v>
      </c>
      <c r="O224" s="92"/>
      <c r="P224" s="237">
        <f>O224*H224</f>
        <v>0</v>
      </c>
      <c r="Q224" s="237">
        <v>0</v>
      </c>
      <c r="R224" s="237">
        <f>Q224*H224</f>
        <v>0</v>
      </c>
      <c r="S224" s="237">
        <v>0</v>
      </c>
      <c r="T224" s="238">
        <f>S224*H224</f>
        <v>0</v>
      </c>
      <c r="U224" s="39"/>
      <c r="V224" s="39"/>
      <c r="W224" s="39"/>
      <c r="X224" s="39"/>
      <c r="Y224" s="39"/>
      <c r="Z224" s="39"/>
      <c r="AA224" s="39"/>
      <c r="AB224" s="39"/>
      <c r="AC224" s="39"/>
      <c r="AD224" s="39"/>
      <c r="AE224" s="39"/>
      <c r="AR224" s="239" t="s">
        <v>201</v>
      </c>
      <c r="AT224" s="239" t="s">
        <v>196</v>
      </c>
      <c r="AU224" s="239" t="s">
        <v>82</v>
      </c>
      <c r="AY224" s="18" t="s">
        <v>194</v>
      </c>
      <c r="BE224" s="240">
        <f>IF(N224="základní",J224,0)</f>
        <v>0</v>
      </c>
      <c r="BF224" s="240">
        <f>IF(N224="snížená",J224,0)</f>
        <v>0</v>
      </c>
      <c r="BG224" s="240">
        <f>IF(N224="zákl. přenesená",J224,0)</f>
        <v>0</v>
      </c>
      <c r="BH224" s="240">
        <f>IF(N224="sníž. přenesená",J224,0)</f>
        <v>0</v>
      </c>
      <c r="BI224" s="240">
        <f>IF(N224="nulová",J224,0)</f>
        <v>0</v>
      </c>
      <c r="BJ224" s="18" t="s">
        <v>82</v>
      </c>
      <c r="BK224" s="240">
        <f>ROUND(I224*H224,2)</f>
        <v>0</v>
      </c>
      <c r="BL224" s="18" t="s">
        <v>201</v>
      </c>
      <c r="BM224" s="239" t="s">
        <v>1026</v>
      </c>
    </row>
    <row r="225" s="2" customFormat="1">
      <c r="A225" s="39"/>
      <c r="B225" s="40"/>
      <c r="C225" s="41"/>
      <c r="D225" s="243" t="s">
        <v>453</v>
      </c>
      <c r="E225" s="41"/>
      <c r="F225" s="295" t="s">
        <v>1824</v>
      </c>
      <c r="G225" s="41"/>
      <c r="H225" s="41"/>
      <c r="I225" s="296"/>
      <c r="J225" s="41"/>
      <c r="K225" s="41"/>
      <c r="L225" s="45"/>
      <c r="M225" s="297"/>
      <c r="N225" s="298"/>
      <c r="O225" s="92"/>
      <c r="P225" s="92"/>
      <c r="Q225" s="92"/>
      <c r="R225" s="92"/>
      <c r="S225" s="92"/>
      <c r="T225" s="93"/>
      <c r="U225" s="39"/>
      <c r="V225" s="39"/>
      <c r="W225" s="39"/>
      <c r="X225" s="39"/>
      <c r="Y225" s="39"/>
      <c r="Z225" s="39"/>
      <c r="AA225" s="39"/>
      <c r="AB225" s="39"/>
      <c r="AC225" s="39"/>
      <c r="AD225" s="39"/>
      <c r="AE225" s="39"/>
      <c r="AT225" s="18" t="s">
        <v>453</v>
      </c>
      <c r="AU225" s="18" t="s">
        <v>82</v>
      </c>
    </row>
    <row r="226" s="2" customFormat="1" ht="24.15" customHeight="1">
      <c r="A226" s="39"/>
      <c r="B226" s="40"/>
      <c r="C226" s="228" t="s">
        <v>653</v>
      </c>
      <c r="D226" s="228" t="s">
        <v>196</v>
      </c>
      <c r="E226" s="229" t="s">
        <v>1884</v>
      </c>
      <c r="F226" s="230" t="s">
        <v>1885</v>
      </c>
      <c r="G226" s="231" t="s">
        <v>295</v>
      </c>
      <c r="H226" s="232">
        <v>1</v>
      </c>
      <c r="I226" s="233"/>
      <c r="J226" s="234">
        <f>ROUND(I226*H226,2)</f>
        <v>0</v>
      </c>
      <c r="K226" s="230" t="s">
        <v>1</v>
      </c>
      <c r="L226" s="45"/>
      <c r="M226" s="235" t="s">
        <v>1</v>
      </c>
      <c r="N226" s="236" t="s">
        <v>40</v>
      </c>
      <c r="O226" s="92"/>
      <c r="P226" s="237">
        <f>O226*H226</f>
        <v>0</v>
      </c>
      <c r="Q226" s="237">
        <v>0</v>
      </c>
      <c r="R226" s="237">
        <f>Q226*H226</f>
        <v>0</v>
      </c>
      <c r="S226" s="237">
        <v>0</v>
      </c>
      <c r="T226" s="238">
        <f>S226*H226</f>
        <v>0</v>
      </c>
      <c r="U226" s="39"/>
      <c r="V226" s="39"/>
      <c r="W226" s="39"/>
      <c r="X226" s="39"/>
      <c r="Y226" s="39"/>
      <c r="Z226" s="39"/>
      <c r="AA226" s="39"/>
      <c r="AB226" s="39"/>
      <c r="AC226" s="39"/>
      <c r="AD226" s="39"/>
      <c r="AE226" s="39"/>
      <c r="AR226" s="239" t="s">
        <v>201</v>
      </c>
      <c r="AT226" s="239" t="s">
        <v>196</v>
      </c>
      <c r="AU226" s="239" t="s">
        <v>82</v>
      </c>
      <c r="AY226" s="18" t="s">
        <v>194</v>
      </c>
      <c r="BE226" s="240">
        <f>IF(N226="základní",J226,0)</f>
        <v>0</v>
      </c>
      <c r="BF226" s="240">
        <f>IF(N226="snížená",J226,0)</f>
        <v>0</v>
      </c>
      <c r="BG226" s="240">
        <f>IF(N226="zákl. přenesená",J226,0)</f>
        <v>0</v>
      </c>
      <c r="BH226" s="240">
        <f>IF(N226="sníž. přenesená",J226,0)</f>
        <v>0</v>
      </c>
      <c r="BI226" s="240">
        <f>IF(N226="nulová",J226,0)</f>
        <v>0</v>
      </c>
      <c r="BJ226" s="18" t="s">
        <v>82</v>
      </c>
      <c r="BK226" s="240">
        <f>ROUND(I226*H226,2)</f>
        <v>0</v>
      </c>
      <c r="BL226" s="18" t="s">
        <v>201</v>
      </c>
      <c r="BM226" s="239" t="s">
        <v>1034</v>
      </c>
    </row>
    <row r="227" s="2" customFormat="1">
      <c r="A227" s="39"/>
      <c r="B227" s="40"/>
      <c r="C227" s="41"/>
      <c r="D227" s="243" t="s">
        <v>453</v>
      </c>
      <c r="E227" s="41"/>
      <c r="F227" s="295" t="s">
        <v>1886</v>
      </c>
      <c r="G227" s="41"/>
      <c r="H227" s="41"/>
      <c r="I227" s="296"/>
      <c r="J227" s="41"/>
      <c r="K227" s="41"/>
      <c r="L227" s="45"/>
      <c r="M227" s="297"/>
      <c r="N227" s="298"/>
      <c r="O227" s="92"/>
      <c r="P227" s="92"/>
      <c r="Q227" s="92"/>
      <c r="R227" s="92"/>
      <c r="S227" s="92"/>
      <c r="T227" s="93"/>
      <c r="U227" s="39"/>
      <c r="V227" s="39"/>
      <c r="W227" s="39"/>
      <c r="X227" s="39"/>
      <c r="Y227" s="39"/>
      <c r="Z227" s="39"/>
      <c r="AA227" s="39"/>
      <c r="AB227" s="39"/>
      <c r="AC227" s="39"/>
      <c r="AD227" s="39"/>
      <c r="AE227" s="39"/>
      <c r="AT227" s="18" t="s">
        <v>453</v>
      </c>
      <c r="AU227" s="18" t="s">
        <v>82</v>
      </c>
    </row>
    <row r="228" s="2" customFormat="1" ht="24.15" customHeight="1">
      <c r="A228" s="39"/>
      <c r="B228" s="40"/>
      <c r="C228" s="228" t="s">
        <v>659</v>
      </c>
      <c r="D228" s="228" t="s">
        <v>196</v>
      </c>
      <c r="E228" s="229" t="s">
        <v>1887</v>
      </c>
      <c r="F228" s="230" t="s">
        <v>1829</v>
      </c>
      <c r="G228" s="231" t="s">
        <v>295</v>
      </c>
      <c r="H228" s="232">
        <v>1</v>
      </c>
      <c r="I228" s="233"/>
      <c r="J228" s="234">
        <f>ROUND(I228*H228,2)</f>
        <v>0</v>
      </c>
      <c r="K228" s="230" t="s">
        <v>1</v>
      </c>
      <c r="L228" s="45"/>
      <c r="M228" s="235" t="s">
        <v>1</v>
      </c>
      <c r="N228" s="236" t="s">
        <v>40</v>
      </c>
      <c r="O228" s="92"/>
      <c r="P228" s="237">
        <f>O228*H228</f>
        <v>0</v>
      </c>
      <c r="Q228" s="237">
        <v>0</v>
      </c>
      <c r="R228" s="237">
        <f>Q228*H228</f>
        <v>0</v>
      </c>
      <c r="S228" s="237">
        <v>0</v>
      </c>
      <c r="T228" s="238">
        <f>S228*H228</f>
        <v>0</v>
      </c>
      <c r="U228" s="39"/>
      <c r="V228" s="39"/>
      <c r="W228" s="39"/>
      <c r="X228" s="39"/>
      <c r="Y228" s="39"/>
      <c r="Z228" s="39"/>
      <c r="AA228" s="39"/>
      <c r="AB228" s="39"/>
      <c r="AC228" s="39"/>
      <c r="AD228" s="39"/>
      <c r="AE228" s="39"/>
      <c r="AR228" s="239" t="s">
        <v>201</v>
      </c>
      <c r="AT228" s="239" t="s">
        <v>196</v>
      </c>
      <c r="AU228" s="239" t="s">
        <v>82</v>
      </c>
      <c r="AY228" s="18" t="s">
        <v>194</v>
      </c>
      <c r="BE228" s="240">
        <f>IF(N228="základní",J228,0)</f>
        <v>0</v>
      </c>
      <c r="BF228" s="240">
        <f>IF(N228="snížená",J228,0)</f>
        <v>0</v>
      </c>
      <c r="BG228" s="240">
        <f>IF(N228="zákl. přenesená",J228,0)</f>
        <v>0</v>
      </c>
      <c r="BH228" s="240">
        <f>IF(N228="sníž. přenesená",J228,0)</f>
        <v>0</v>
      </c>
      <c r="BI228" s="240">
        <f>IF(N228="nulová",J228,0)</f>
        <v>0</v>
      </c>
      <c r="BJ228" s="18" t="s">
        <v>82</v>
      </c>
      <c r="BK228" s="240">
        <f>ROUND(I228*H228,2)</f>
        <v>0</v>
      </c>
      <c r="BL228" s="18" t="s">
        <v>201</v>
      </c>
      <c r="BM228" s="239" t="s">
        <v>1045</v>
      </c>
    </row>
    <row r="229" s="12" customFormat="1" ht="25.92" customHeight="1">
      <c r="A229" s="12"/>
      <c r="B229" s="212"/>
      <c r="C229" s="213"/>
      <c r="D229" s="214" t="s">
        <v>74</v>
      </c>
      <c r="E229" s="215" t="s">
        <v>1888</v>
      </c>
      <c r="F229" s="215" t="s">
        <v>1889</v>
      </c>
      <c r="G229" s="213"/>
      <c r="H229" s="213"/>
      <c r="I229" s="216"/>
      <c r="J229" s="217">
        <f>BK229</f>
        <v>0</v>
      </c>
      <c r="K229" s="213"/>
      <c r="L229" s="218"/>
      <c r="M229" s="219"/>
      <c r="N229" s="220"/>
      <c r="O229" s="220"/>
      <c r="P229" s="221">
        <f>SUM(P230:P238)</f>
        <v>0</v>
      </c>
      <c r="Q229" s="220"/>
      <c r="R229" s="221">
        <f>SUM(R230:R238)</f>
        <v>0</v>
      </c>
      <c r="S229" s="220"/>
      <c r="T229" s="222">
        <f>SUM(T230:T238)</f>
        <v>0</v>
      </c>
      <c r="U229" s="12"/>
      <c r="V229" s="12"/>
      <c r="W229" s="12"/>
      <c r="X229" s="12"/>
      <c r="Y229" s="12"/>
      <c r="Z229" s="12"/>
      <c r="AA229" s="12"/>
      <c r="AB229" s="12"/>
      <c r="AC229" s="12"/>
      <c r="AD229" s="12"/>
      <c r="AE229" s="12"/>
      <c r="AR229" s="223" t="s">
        <v>82</v>
      </c>
      <c r="AT229" s="224" t="s">
        <v>74</v>
      </c>
      <c r="AU229" s="224" t="s">
        <v>75</v>
      </c>
      <c r="AY229" s="223" t="s">
        <v>194</v>
      </c>
      <c r="BK229" s="225">
        <f>SUM(BK230:BK238)</f>
        <v>0</v>
      </c>
    </row>
    <row r="230" s="2" customFormat="1" ht="44.25" customHeight="1">
      <c r="A230" s="39"/>
      <c r="B230" s="40"/>
      <c r="C230" s="228" t="s">
        <v>707</v>
      </c>
      <c r="D230" s="228" t="s">
        <v>196</v>
      </c>
      <c r="E230" s="229" t="s">
        <v>1890</v>
      </c>
      <c r="F230" s="230" t="s">
        <v>1823</v>
      </c>
      <c r="G230" s="231" t="s">
        <v>295</v>
      </c>
      <c r="H230" s="232">
        <v>1</v>
      </c>
      <c r="I230" s="233"/>
      <c r="J230" s="234">
        <f>ROUND(I230*H230,2)</f>
        <v>0</v>
      </c>
      <c r="K230" s="230" t="s">
        <v>1</v>
      </c>
      <c r="L230" s="45"/>
      <c r="M230" s="235" t="s">
        <v>1</v>
      </c>
      <c r="N230" s="236" t="s">
        <v>40</v>
      </c>
      <c r="O230" s="92"/>
      <c r="P230" s="237">
        <f>O230*H230</f>
        <v>0</v>
      </c>
      <c r="Q230" s="237">
        <v>0</v>
      </c>
      <c r="R230" s="237">
        <f>Q230*H230</f>
        <v>0</v>
      </c>
      <c r="S230" s="237">
        <v>0</v>
      </c>
      <c r="T230" s="238">
        <f>S230*H230</f>
        <v>0</v>
      </c>
      <c r="U230" s="39"/>
      <c r="V230" s="39"/>
      <c r="W230" s="39"/>
      <c r="X230" s="39"/>
      <c r="Y230" s="39"/>
      <c r="Z230" s="39"/>
      <c r="AA230" s="39"/>
      <c r="AB230" s="39"/>
      <c r="AC230" s="39"/>
      <c r="AD230" s="39"/>
      <c r="AE230" s="39"/>
      <c r="AR230" s="239" t="s">
        <v>201</v>
      </c>
      <c r="AT230" s="239" t="s">
        <v>196</v>
      </c>
      <c r="AU230" s="239" t="s">
        <v>82</v>
      </c>
      <c r="AY230" s="18" t="s">
        <v>194</v>
      </c>
      <c r="BE230" s="240">
        <f>IF(N230="základní",J230,0)</f>
        <v>0</v>
      </c>
      <c r="BF230" s="240">
        <f>IF(N230="snížená",J230,0)</f>
        <v>0</v>
      </c>
      <c r="BG230" s="240">
        <f>IF(N230="zákl. přenesená",J230,0)</f>
        <v>0</v>
      </c>
      <c r="BH230" s="240">
        <f>IF(N230="sníž. přenesená",J230,0)</f>
        <v>0</v>
      </c>
      <c r="BI230" s="240">
        <f>IF(N230="nulová",J230,0)</f>
        <v>0</v>
      </c>
      <c r="BJ230" s="18" t="s">
        <v>82</v>
      </c>
      <c r="BK230" s="240">
        <f>ROUND(I230*H230,2)</f>
        <v>0</v>
      </c>
      <c r="BL230" s="18" t="s">
        <v>201</v>
      </c>
      <c r="BM230" s="239" t="s">
        <v>1418</v>
      </c>
    </row>
    <row r="231" s="2" customFormat="1">
      <c r="A231" s="39"/>
      <c r="B231" s="40"/>
      <c r="C231" s="41"/>
      <c r="D231" s="243" t="s">
        <v>453</v>
      </c>
      <c r="E231" s="41"/>
      <c r="F231" s="295" t="s">
        <v>1824</v>
      </c>
      <c r="G231" s="41"/>
      <c r="H231" s="41"/>
      <c r="I231" s="296"/>
      <c r="J231" s="41"/>
      <c r="K231" s="41"/>
      <c r="L231" s="45"/>
      <c r="M231" s="297"/>
      <c r="N231" s="298"/>
      <c r="O231" s="92"/>
      <c r="P231" s="92"/>
      <c r="Q231" s="92"/>
      <c r="R231" s="92"/>
      <c r="S231" s="92"/>
      <c r="T231" s="93"/>
      <c r="U231" s="39"/>
      <c r="V231" s="39"/>
      <c r="W231" s="39"/>
      <c r="X231" s="39"/>
      <c r="Y231" s="39"/>
      <c r="Z231" s="39"/>
      <c r="AA231" s="39"/>
      <c r="AB231" s="39"/>
      <c r="AC231" s="39"/>
      <c r="AD231" s="39"/>
      <c r="AE231" s="39"/>
      <c r="AT231" s="18" t="s">
        <v>453</v>
      </c>
      <c r="AU231" s="18" t="s">
        <v>82</v>
      </c>
    </row>
    <row r="232" s="2" customFormat="1" ht="24.15" customHeight="1">
      <c r="A232" s="39"/>
      <c r="B232" s="40"/>
      <c r="C232" s="228" t="s">
        <v>713</v>
      </c>
      <c r="D232" s="228" t="s">
        <v>196</v>
      </c>
      <c r="E232" s="229" t="s">
        <v>1891</v>
      </c>
      <c r="F232" s="230" t="s">
        <v>1885</v>
      </c>
      <c r="G232" s="231" t="s">
        <v>295</v>
      </c>
      <c r="H232" s="232">
        <v>1</v>
      </c>
      <c r="I232" s="233"/>
      <c r="J232" s="234">
        <f>ROUND(I232*H232,2)</f>
        <v>0</v>
      </c>
      <c r="K232" s="230" t="s">
        <v>1</v>
      </c>
      <c r="L232" s="45"/>
      <c r="M232" s="235" t="s">
        <v>1</v>
      </c>
      <c r="N232" s="236" t="s">
        <v>40</v>
      </c>
      <c r="O232" s="92"/>
      <c r="P232" s="237">
        <f>O232*H232</f>
        <v>0</v>
      </c>
      <c r="Q232" s="237">
        <v>0</v>
      </c>
      <c r="R232" s="237">
        <f>Q232*H232</f>
        <v>0</v>
      </c>
      <c r="S232" s="237">
        <v>0</v>
      </c>
      <c r="T232" s="238">
        <f>S232*H232</f>
        <v>0</v>
      </c>
      <c r="U232" s="39"/>
      <c r="V232" s="39"/>
      <c r="W232" s="39"/>
      <c r="X232" s="39"/>
      <c r="Y232" s="39"/>
      <c r="Z232" s="39"/>
      <c r="AA232" s="39"/>
      <c r="AB232" s="39"/>
      <c r="AC232" s="39"/>
      <c r="AD232" s="39"/>
      <c r="AE232" s="39"/>
      <c r="AR232" s="239" t="s">
        <v>201</v>
      </c>
      <c r="AT232" s="239" t="s">
        <v>196</v>
      </c>
      <c r="AU232" s="239" t="s">
        <v>82</v>
      </c>
      <c r="AY232" s="18" t="s">
        <v>194</v>
      </c>
      <c r="BE232" s="240">
        <f>IF(N232="základní",J232,0)</f>
        <v>0</v>
      </c>
      <c r="BF232" s="240">
        <f>IF(N232="snížená",J232,0)</f>
        <v>0</v>
      </c>
      <c r="BG232" s="240">
        <f>IF(N232="zákl. přenesená",J232,0)</f>
        <v>0</v>
      </c>
      <c r="BH232" s="240">
        <f>IF(N232="sníž. přenesená",J232,0)</f>
        <v>0</v>
      </c>
      <c r="BI232" s="240">
        <f>IF(N232="nulová",J232,0)</f>
        <v>0</v>
      </c>
      <c r="BJ232" s="18" t="s">
        <v>82</v>
      </c>
      <c r="BK232" s="240">
        <f>ROUND(I232*H232,2)</f>
        <v>0</v>
      </c>
      <c r="BL232" s="18" t="s">
        <v>201</v>
      </c>
      <c r="BM232" s="239" t="s">
        <v>1421</v>
      </c>
    </row>
    <row r="233" s="2" customFormat="1">
      <c r="A233" s="39"/>
      <c r="B233" s="40"/>
      <c r="C233" s="41"/>
      <c r="D233" s="243" t="s">
        <v>453</v>
      </c>
      <c r="E233" s="41"/>
      <c r="F233" s="295" t="s">
        <v>1892</v>
      </c>
      <c r="G233" s="41"/>
      <c r="H233" s="41"/>
      <c r="I233" s="296"/>
      <c r="J233" s="41"/>
      <c r="K233" s="41"/>
      <c r="L233" s="45"/>
      <c r="M233" s="297"/>
      <c r="N233" s="298"/>
      <c r="O233" s="92"/>
      <c r="P233" s="92"/>
      <c r="Q233" s="92"/>
      <c r="R233" s="92"/>
      <c r="S233" s="92"/>
      <c r="T233" s="93"/>
      <c r="U233" s="39"/>
      <c r="V233" s="39"/>
      <c r="W233" s="39"/>
      <c r="X233" s="39"/>
      <c r="Y233" s="39"/>
      <c r="Z233" s="39"/>
      <c r="AA233" s="39"/>
      <c r="AB233" s="39"/>
      <c r="AC233" s="39"/>
      <c r="AD233" s="39"/>
      <c r="AE233" s="39"/>
      <c r="AT233" s="18" t="s">
        <v>453</v>
      </c>
      <c r="AU233" s="18" t="s">
        <v>82</v>
      </c>
    </row>
    <row r="234" s="2" customFormat="1" ht="24.15" customHeight="1">
      <c r="A234" s="39"/>
      <c r="B234" s="40"/>
      <c r="C234" s="228" t="s">
        <v>719</v>
      </c>
      <c r="D234" s="228" t="s">
        <v>196</v>
      </c>
      <c r="E234" s="229" t="s">
        <v>1893</v>
      </c>
      <c r="F234" s="230" t="s">
        <v>1829</v>
      </c>
      <c r="G234" s="231" t="s">
        <v>295</v>
      </c>
      <c r="H234" s="232">
        <v>1</v>
      </c>
      <c r="I234" s="233"/>
      <c r="J234" s="234">
        <f>ROUND(I234*H234,2)</f>
        <v>0</v>
      </c>
      <c r="K234" s="230" t="s">
        <v>1</v>
      </c>
      <c r="L234" s="45"/>
      <c r="M234" s="235" t="s">
        <v>1</v>
      </c>
      <c r="N234" s="236" t="s">
        <v>40</v>
      </c>
      <c r="O234" s="92"/>
      <c r="P234" s="237">
        <f>O234*H234</f>
        <v>0</v>
      </c>
      <c r="Q234" s="237">
        <v>0</v>
      </c>
      <c r="R234" s="237">
        <f>Q234*H234</f>
        <v>0</v>
      </c>
      <c r="S234" s="237">
        <v>0</v>
      </c>
      <c r="T234" s="238">
        <f>S234*H234</f>
        <v>0</v>
      </c>
      <c r="U234" s="39"/>
      <c r="V234" s="39"/>
      <c r="W234" s="39"/>
      <c r="X234" s="39"/>
      <c r="Y234" s="39"/>
      <c r="Z234" s="39"/>
      <c r="AA234" s="39"/>
      <c r="AB234" s="39"/>
      <c r="AC234" s="39"/>
      <c r="AD234" s="39"/>
      <c r="AE234" s="39"/>
      <c r="AR234" s="239" t="s">
        <v>201</v>
      </c>
      <c r="AT234" s="239" t="s">
        <v>196</v>
      </c>
      <c r="AU234" s="239" t="s">
        <v>82</v>
      </c>
      <c r="AY234" s="18" t="s">
        <v>194</v>
      </c>
      <c r="BE234" s="240">
        <f>IF(N234="základní",J234,0)</f>
        <v>0</v>
      </c>
      <c r="BF234" s="240">
        <f>IF(N234="snížená",J234,0)</f>
        <v>0</v>
      </c>
      <c r="BG234" s="240">
        <f>IF(N234="zákl. přenesená",J234,0)</f>
        <v>0</v>
      </c>
      <c r="BH234" s="240">
        <f>IF(N234="sníž. přenesená",J234,0)</f>
        <v>0</v>
      </c>
      <c r="BI234" s="240">
        <f>IF(N234="nulová",J234,0)</f>
        <v>0</v>
      </c>
      <c r="BJ234" s="18" t="s">
        <v>82</v>
      </c>
      <c r="BK234" s="240">
        <f>ROUND(I234*H234,2)</f>
        <v>0</v>
      </c>
      <c r="BL234" s="18" t="s">
        <v>201</v>
      </c>
      <c r="BM234" s="239" t="s">
        <v>1424</v>
      </c>
    </row>
    <row r="235" s="2" customFormat="1" ht="37.8" customHeight="1">
      <c r="A235" s="39"/>
      <c r="B235" s="40"/>
      <c r="C235" s="228" t="s">
        <v>753</v>
      </c>
      <c r="D235" s="228" t="s">
        <v>196</v>
      </c>
      <c r="E235" s="229" t="s">
        <v>1894</v>
      </c>
      <c r="F235" s="230" t="s">
        <v>1895</v>
      </c>
      <c r="G235" s="231" t="s">
        <v>295</v>
      </c>
      <c r="H235" s="232">
        <v>1</v>
      </c>
      <c r="I235" s="233"/>
      <c r="J235" s="234">
        <f>ROUND(I235*H235,2)</f>
        <v>0</v>
      </c>
      <c r="K235" s="230" t="s">
        <v>1</v>
      </c>
      <c r="L235" s="45"/>
      <c r="M235" s="235" t="s">
        <v>1</v>
      </c>
      <c r="N235" s="236" t="s">
        <v>40</v>
      </c>
      <c r="O235" s="92"/>
      <c r="P235" s="237">
        <f>O235*H235</f>
        <v>0</v>
      </c>
      <c r="Q235" s="237">
        <v>0</v>
      </c>
      <c r="R235" s="237">
        <f>Q235*H235</f>
        <v>0</v>
      </c>
      <c r="S235" s="237">
        <v>0</v>
      </c>
      <c r="T235" s="238">
        <f>S235*H235</f>
        <v>0</v>
      </c>
      <c r="U235" s="39"/>
      <c r="V235" s="39"/>
      <c r="W235" s="39"/>
      <c r="X235" s="39"/>
      <c r="Y235" s="39"/>
      <c r="Z235" s="39"/>
      <c r="AA235" s="39"/>
      <c r="AB235" s="39"/>
      <c r="AC235" s="39"/>
      <c r="AD235" s="39"/>
      <c r="AE235" s="39"/>
      <c r="AR235" s="239" t="s">
        <v>201</v>
      </c>
      <c r="AT235" s="239" t="s">
        <v>196</v>
      </c>
      <c r="AU235" s="239" t="s">
        <v>82</v>
      </c>
      <c r="AY235" s="18" t="s">
        <v>194</v>
      </c>
      <c r="BE235" s="240">
        <f>IF(N235="základní",J235,0)</f>
        <v>0</v>
      </c>
      <c r="BF235" s="240">
        <f>IF(N235="snížená",J235,0)</f>
        <v>0</v>
      </c>
      <c r="BG235" s="240">
        <f>IF(N235="zákl. přenesená",J235,0)</f>
        <v>0</v>
      </c>
      <c r="BH235" s="240">
        <f>IF(N235="sníž. přenesená",J235,0)</f>
        <v>0</v>
      </c>
      <c r="BI235" s="240">
        <f>IF(N235="nulová",J235,0)</f>
        <v>0</v>
      </c>
      <c r="BJ235" s="18" t="s">
        <v>82</v>
      </c>
      <c r="BK235" s="240">
        <f>ROUND(I235*H235,2)</f>
        <v>0</v>
      </c>
      <c r="BL235" s="18" t="s">
        <v>201</v>
      </c>
      <c r="BM235" s="239" t="s">
        <v>1433</v>
      </c>
    </row>
    <row r="236" s="2" customFormat="1">
      <c r="A236" s="39"/>
      <c r="B236" s="40"/>
      <c r="C236" s="41"/>
      <c r="D236" s="243" t="s">
        <v>453</v>
      </c>
      <c r="E236" s="41"/>
      <c r="F236" s="295" t="s">
        <v>1896</v>
      </c>
      <c r="G236" s="41"/>
      <c r="H236" s="41"/>
      <c r="I236" s="296"/>
      <c r="J236" s="41"/>
      <c r="K236" s="41"/>
      <c r="L236" s="45"/>
      <c r="M236" s="297"/>
      <c r="N236" s="298"/>
      <c r="O236" s="92"/>
      <c r="P236" s="92"/>
      <c r="Q236" s="92"/>
      <c r="R236" s="92"/>
      <c r="S236" s="92"/>
      <c r="T236" s="93"/>
      <c r="U236" s="39"/>
      <c r="V236" s="39"/>
      <c r="W236" s="39"/>
      <c r="X236" s="39"/>
      <c r="Y236" s="39"/>
      <c r="Z236" s="39"/>
      <c r="AA236" s="39"/>
      <c r="AB236" s="39"/>
      <c r="AC236" s="39"/>
      <c r="AD236" s="39"/>
      <c r="AE236" s="39"/>
      <c r="AT236" s="18" t="s">
        <v>453</v>
      </c>
      <c r="AU236" s="18" t="s">
        <v>82</v>
      </c>
    </row>
    <row r="237" s="2" customFormat="1" ht="37.8" customHeight="1">
      <c r="A237" s="39"/>
      <c r="B237" s="40"/>
      <c r="C237" s="228" t="s">
        <v>763</v>
      </c>
      <c r="D237" s="228" t="s">
        <v>196</v>
      </c>
      <c r="E237" s="229" t="s">
        <v>1897</v>
      </c>
      <c r="F237" s="230" t="s">
        <v>1898</v>
      </c>
      <c r="G237" s="231" t="s">
        <v>295</v>
      </c>
      <c r="H237" s="232">
        <v>1</v>
      </c>
      <c r="I237" s="233"/>
      <c r="J237" s="234">
        <f>ROUND(I237*H237,2)</f>
        <v>0</v>
      </c>
      <c r="K237" s="230" t="s">
        <v>1</v>
      </c>
      <c r="L237" s="45"/>
      <c r="M237" s="235" t="s">
        <v>1</v>
      </c>
      <c r="N237" s="236" t="s">
        <v>40</v>
      </c>
      <c r="O237" s="92"/>
      <c r="P237" s="237">
        <f>O237*H237</f>
        <v>0</v>
      </c>
      <c r="Q237" s="237">
        <v>0</v>
      </c>
      <c r="R237" s="237">
        <f>Q237*H237</f>
        <v>0</v>
      </c>
      <c r="S237" s="237">
        <v>0</v>
      </c>
      <c r="T237" s="238">
        <f>S237*H237</f>
        <v>0</v>
      </c>
      <c r="U237" s="39"/>
      <c r="V237" s="39"/>
      <c r="W237" s="39"/>
      <c r="X237" s="39"/>
      <c r="Y237" s="39"/>
      <c r="Z237" s="39"/>
      <c r="AA237" s="39"/>
      <c r="AB237" s="39"/>
      <c r="AC237" s="39"/>
      <c r="AD237" s="39"/>
      <c r="AE237" s="39"/>
      <c r="AR237" s="239" t="s">
        <v>201</v>
      </c>
      <c r="AT237" s="239" t="s">
        <v>196</v>
      </c>
      <c r="AU237" s="239" t="s">
        <v>82</v>
      </c>
      <c r="AY237" s="18" t="s">
        <v>194</v>
      </c>
      <c r="BE237" s="240">
        <f>IF(N237="základní",J237,0)</f>
        <v>0</v>
      </c>
      <c r="BF237" s="240">
        <f>IF(N237="snížená",J237,0)</f>
        <v>0</v>
      </c>
      <c r="BG237" s="240">
        <f>IF(N237="zákl. přenesená",J237,0)</f>
        <v>0</v>
      </c>
      <c r="BH237" s="240">
        <f>IF(N237="sníž. přenesená",J237,0)</f>
        <v>0</v>
      </c>
      <c r="BI237" s="240">
        <f>IF(N237="nulová",J237,0)</f>
        <v>0</v>
      </c>
      <c r="BJ237" s="18" t="s">
        <v>82</v>
      </c>
      <c r="BK237" s="240">
        <f>ROUND(I237*H237,2)</f>
        <v>0</v>
      </c>
      <c r="BL237" s="18" t="s">
        <v>201</v>
      </c>
      <c r="BM237" s="239" t="s">
        <v>1439</v>
      </c>
    </row>
    <row r="238" s="2" customFormat="1">
      <c r="A238" s="39"/>
      <c r="B238" s="40"/>
      <c r="C238" s="41"/>
      <c r="D238" s="243" t="s">
        <v>453</v>
      </c>
      <c r="E238" s="41"/>
      <c r="F238" s="295" t="s">
        <v>1899</v>
      </c>
      <c r="G238" s="41"/>
      <c r="H238" s="41"/>
      <c r="I238" s="296"/>
      <c r="J238" s="41"/>
      <c r="K238" s="41"/>
      <c r="L238" s="45"/>
      <c r="M238" s="297"/>
      <c r="N238" s="298"/>
      <c r="O238" s="92"/>
      <c r="P238" s="92"/>
      <c r="Q238" s="92"/>
      <c r="R238" s="92"/>
      <c r="S238" s="92"/>
      <c r="T238" s="93"/>
      <c r="U238" s="39"/>
      <c r="V238" s="39"/>
      <c r="W238" s="39"/>
      <c r="X238" s="39"/>
      <c r="Y238" s="39"/>
      <c r="Z238" s="39"/>
      <c r="AA238" s="39"/>
      <c r="AB238" s="39"/>
      <c r="AC238" s="39"/>
      <c r="AD238" s="39"/>
      <c r="AE238" s="39"/>
      <c r="AT238" s="18" t="s">
        <v>453</v>
      </c>
      <c r="AU238" s="18" t="s">
        <v>82</v>
      </c>
    </row>
    <row r="239" s="12" customFormat="1" ht="25.92" customHeight="1">
      <c r="A239" s="12"/>
      <c r="B239" s="212"/>
      <c r="C239" s="213"/>
      <c r="D239" s="214" t="s">
        <v>74</v>
      </c>
      <c r="E239" s="215" t="s">
        <v>1900</v>
      </c>
      <c r="F239" s="215" t="s">
        <v>1901</v>
      </c>
      <c r="G239" s="213"/>
      <c r="H239" s="213"/>
      <c r="I239" s="216"/>
      <c r="J239" s="217">
        <f>BK239</f>
        <v>0</v>
      </c>
      <c r="K239" s="213"/>
      <c r="L239" s="218"/>
      <c r="M239" s="219"/>
      <c r="N239" s="220"/>
      <c r="O239" s="220"/>
      <c r="P239" s="221">
        <f>SUM(P240:P248)</f>
        <v>0</v>
      </c>
      <c r="Q239" s="220"/>
      <c r="R239" s="221">
        <f>SUM(R240:R248)</f>
        <v>0</v>
      </c>
      <c r="S239" s="220"/>
      <c r="T239" s="222">
        <f>SUM(T240:T248)</f>
        <v>0</v>
      </c>
      <c r="U239" s="12"/>
      <c r="V239" s="12"/>
      <c r="W239" s="12"/>
      <c r="X239" s="12"/>
      <c r="Y239" s="12"/>
      <c r="Z239" s="12"/>
      <c r="AA239" s="12"/>
      <c r="AB239" s="12"/>
      <c r="AC239" s="12"/>
      <c r="AD239" s="12"/>
      <c r="AE239" s="12"/>
      <c r="AR239" s="223" t="s">
        <v>82</v>
      </c>
      <c r="AT239" s="224" t="s">
        <v>74</v>
      </c>
      <c r="AU239" s="224" t="s">
        <v>75</v>
      </c>
      <c r="AY239" s="223" t="s">
        <v>194</v>
      </c>
      <c r="BK239" s="225">
        <f>SUM(BK240:BK248)</f>
        <v>0</v>
      </c>
    </row>
    <row r="240" s="2" customFormat="1" ht="24.15" customHeight="1">
      <c r="A240" s="39"/>
      <c r="B240" s="40"/>
      <c r="C240" s="228" t="s">
        <v>769</v>
      </c>
      <c r="D240" s="228" t="s">
        <v>196</v>
      </c>
      <c r="E240" s="229" t="s">
        <v>1902</v>
      </c>
      <c r="F240" s="230" t="s">
        <v>1903</v>
      </c>
      <c r="G240" s="231" t="s">
        <v>295</v>
      </c>
      <c r="H240" s="232">
        <v>1</v>
      </c>
      <c r="I240" s="233"/>
      <c r="J240" s="234">
        <f>ROUND(I240*H240,2)</f>
        <v>0</v>
      </c>
      <c r="K240" s="230" t="s">
        <v>1</v>
      </c>
      <c r="L240" s="45"/>
      <c r="M240" s="235" t="s">
        <v>1</v>
      </c>
      <c r="N240" s="236" t="s">
        <v>40</v>
      </c>
      <c r="O240" s="92"/>
      <c r="P240" s="237">
        <f>O240*H240</f>
        <v>0</v>
      </c>
      <c r="Q240" s="237">
        <v>0</v>
      </c>
      <c r="R240" s="237">
        <f>Q240*H240</f>
        <v>0</v>
      </c>
      <c r="S240" s="237">
        <v>0</v>
      </c>
      <c r="T240" s="238">
        <f>S240*H240</f>
        <v>0</v>
      </c>
      <c r="U240" s="39"/>
      <c r="V240" s="39"/>
      <c r="W240" s="39"/>
      <c r="X240" s="39"/>
      <c r="Y240" s="39"/>
      <c r="Z240" s="39"/>
      <c r="AA240" s="39"/>
      <c r="AB240" s="39"/>
      <c r="AC240" s="39"/>
      <c r="AD240" s="39"/>
      <c r="AE240" s="39"/>
      <c r="AR240" s="239" t="s">
        <v>201</v>
      </c>
      <c r="AT240" s="239" t="s">
        <v>196</v>
      </c>
      <c r="AU240" s="239" t="s">
        <v>82</v>
      </c>
      <c r="AY240" s="18" t="s">
        <v>194</v>
      </c>
      <c r="BE240" s="240">
        <f>IF(N240="základní",J240,0)</f>
        <v>0</v>
      </c>
      <c r="BF240" s="240">
        <f>IF(N240="snížená",J240,0)</f>
        <v>0</v>
      </c>
      <c r="BG240" s="240">
        <f>IF(N240="zákl. přenesená",J240,0)</f>
        <v>0</v>
      </c>
      <c r="BH240" s="240">
        <f>IF(N240="sníž. přenesená",J240,0)</f>
        <v>0</v>
      </c>
      <c r="BI240" s="240">
        <f>IF(N240="nulová",J240,0)</f>
        <v>0</v>
      </c>
      <c r="BJ240" s="18" t="s">
        <v>82</v>
      </c>
      <c r="BK240" s="240">
        <f>ROUND(I240*H240,2)</f>
        <v>0</v>
      </c>
      <c r="BL240" s="18" t="s">
        <v>201</v>
      </c>
      <c r="BM240" s="239" t="s">
        <v>1442</v>
      </c>
    </row>
    <row r="241" s="2" customFormat="1">
      <c r="A241" s="39"/>
      <c r="B241" s="40"/>
      <c r="C241" s="41"/>
      <c r="D241" s="243" t="s">
        <v>453</v>
      </c>
      <c r="E241" s="41"/>
      <c r="F241" s="295" t="s">
        <v>1904</v>
      </c>
      <c r="G241" s="41"/>
      <c r="H241" s="41"/>
      <c r="I241" s="296"/>
      <c r="J241" s="41"/>
      <c r="K241" s="41"/>
      <c r="L241" s="45"/>
      <c r="M241" s="297"/>
      <c r="N241" s="298"/>
      <c r="O241" s="92"/>
      <c r="P241" s="92"/>
      <c r="Q241" s="92"/>
      <c r="R241" s="92"/>
      <c r="S241" s="92"/>
      <c r="T241" s="93"/>
      <c r="U241" s="39"/>
      <c r="V241" s="39"/>
      <c r="W241" s="39"/>
      <c r="X241" s="39"/>
      <c r="Y241" s="39"/>
      <c r="Z241" s="39"/>
      <c r="AA241" s="39"/>
      <c r="AB241" s="39"/>
      <c r="AC241" s="39"/>
      <c r="AD241" s="39"/>
      <c r="AE241" s="39"/>
      <c r="AT241" s="18" t="s">
        <v>453</v>
      </c>
      <c r="AU241" s="18" t="s">
        <v>82</v>
      </c>
    </row>
    <row r="242" s="2" customFormat="1" ht="33" customHeight="1">
      <c r="A242" s="39"/>
      <c r="B242" s="40"/>
      <c r="C242" s="228" t="s">
        <v>776</v>
      </c>
      <c r="D242" s="228" t="s">
        <v>196</v>
      </c>
      <c r="E242" s="229" t="s">
        <v>1905</v>
      </c>
      <c r="F242" s="230" t="s">
        <v>1906</v>
      </c>
      <c r="G242" s="231" t="s">
        <v>295</v>
      </c>
      <c r="H242" s="232">
        <v>1</v>
      </c>
      <c r="I242" s="233"/>
      <c r="J242" s="234">
        <f>ROUND(I242*H242,2)</f>
        <v>0</v>
      </c>
      <c r="K242" s="230" t="s">
        <v>1</v>
      </c>
      <c r="L242" s="45"/>
      <c r="M242" s="235" t="s">
        <v>1</v>
      </c>
      <c r="N242" s="236" t="s">
        <v>40</v>
      </c>
      <c r="O242" s="92"/>
      <c r="P242" s="237">
        <f>O242*H242</f>
        <v>0</v>
      </c>
      <c r="Q242" s="237">
        <v>0</v>
      </c>
      <c r="R242" s="237">
        <f>Q242*H242</f>
        <v>0</v>
      </c>
      <c r="S242" s="237">
        <v>0</v>
      </c>
      <c r="T242" s="238">
        <f>S242*H242</f>
        <v>0</v>
      </c>
      <c r="U242" s="39"/>
      <c r="V242" s="39"/>
      <c r="W242" s="39"/>
      <c r="X242" s="39"/>
      <c r="Y242" s="39"/>
      <c r="Z242" s="39"/>
      <c r="AA242" s="39"/>
      <c r="AB242" s="39"/>
      <c r="AC242" s="39"/>
      <c r="AD242" s="39"/>
      <c r="AE242" s="39"/>
      <c r="AR242" s="239" t="s">
        <v>201</v>
      </c>
      <c r="AT242" s="239" t="s">
        <v>196</v>
      </c>
      <c r="AU242" s="239" t="s">
        <v>82</v>
      </c>
      <c r="AY242" s="18" t="s">
        <v>194</v>
      </c>
      <c r="BE242" s="240">
        <f>IF(N242="základní",J242,0)</f>
        <v>0</v>
      </c>
      <c r="BF242" s="240">
        <f>IF(N242="snížená",J242,0)</f>
        <v>0</v>
      </c>
      <c r="BG242" s="240">
        <f>IF(N242="zákl. přenesená",J242,0)</f>
        <v>0</v>
      </c>
      <c r="BH242" s="240">
        <f>IF(N242="sníž. přenesená",J242,0)</f>
        <v>0</v>
      </c>
      <c r="BI242" s="240">
        <f>IF(N242="nulová",J242,0)</f>
        <v>0</v>
      </c>
      <c r="BJ242" s="18" t="s">
        <v>82</v>
      </c>
      <c r="BK242" s="240">
        <f>ROUND(I242*H242,2)</f>
        <v>0</v>
      </c>
      <c r="BL242" s="18" t="s">
        <v>201</v>
      </c>
      <c r="BM242" s="239" t="s">
        <v>1448</v>
      </c>
    </row>
    <row r="243" s="2" customFormat="1">
      <c r="A243" s="39"/>
      <c r="B243" s="40"/>
      <c r="C243" s="41"/>
      <c r="D243" s="243" t="s">
        <v>453</v>
      </c>
      <c r="E243" s="41"/>
      <c r="F243" s="295" t="s">
        <v>1907</v>
      </c>
      <c r="G243" s="41"/>
      <c r="H243" s="41"/>
      <c r="I243" s="296"/>
      <c r="J243" s="41"/>
      <c r="K243" s="41"/>
      <c r="L243" s="45"/>
      <c r="M243" s="297"/>
      <c r="N243" s="298"/>
      <c r="O243" s="92"/>
      <c r="P243" s="92"/>
      <c r="Q243" s="92"/>
      <c r="R243" s="92"/>
      <c r="S243" s="92"/>
      <c r="T243" s="93"/>
      <c r="U243" s="39"/>
      <c r="V243" s="39"/>
      <c r="W243" s="39"/>
      <c r="X243" s="39"/>
      <c r="Y243" s="39"/>
      <c r="Z243" s="39"/>
      <c r="AA243" s="39"/>
      <c r="AB243" s="39"/>
      <c r="AC243" s="39"/>
      <c r="AD243" s="39"/>
      <c r="AE243" s="39"/>
      <c r="AT243" s="18" t="s">
        <v>453</v>
      </c>
      <c r="AU243" s="18" t="s">
        <v>82</v>
      </c>
    </row>
    <row r="244" s="2" customFormat="1" ht="24.15" customHeight="1">
      <c r="A244" s="39"/>
      <c r="B244" s="40"/>
      <c r="C244" s="228" t="s">
        <v>781</v>
      </c>
      <c r="D244" s="228" t="s">
        <v>196</v>
      </c>
      <c r="E244" s="229" t="s">
        <v>1908</v>
      </c>
      <c r="F244" s="230" t="s">
        <v>1829</v>
      </c>
      <c r="G244" s="231" t="s">
        <v>295</v>
      </c>
      <c r="H244" s="232">
        <v>1</v>
      </c>
      <c r="I244" s="233"/>
      <c r="J244" s="234">
        <f>ROUND(I244*H244,2)</f>
        <v>0</v>
      </c>
      <c r="K244" s="230" t="s">
        <v>1</v>
      </c>
      <c r="L244" s="45"/>
      <c r="M244" s="235" t="s">
        <v>1</v>
      </c>
      <c r="N244" s="236" t="s">
        <v>40</v>
      </c>
      <c r="O244" s="92"/>
      <c r="P244" s="237">
        <f>O244*H244</f>
        <v>0</v>
      </c>
      <c r="Q244" s="237">
        <v>0</v>
      </c>
      <c r="R244" s="237">
        <f>Q244*H244</f>
        <v>0</v>
      </c>
      <c r="S244" s="237">
        <v>0</v>
      </c>
      <c r="T244" s="238">
        <f>S244*H244</f>
        <v>0</v>
      </c>
      <c r="U244" s="39"/>
      <c r="V244" s="39"/>
      <c r="W244" s="39"/>
      <c r="X244" s="39"/>
      <c r="Y244" s="39"/>
      <c r="Z244" s="39"/>
      <c r="AA244" s="39"/>
      <c r="AB244" s="39"/>
      <c r="AC244" s="39"/>
      <c r="AD244" s="39"/>
      <c r="AE244" s="39"/>
      <c r="AR244" s="239" t="s">
        <v>201</v>
      </c>
      <c r="AT244" s="239" t="s">
        <v>196</v>
      </c>
      <c r="AU244" s="239" t="s">
        <v>82</v>
      </c>
      <c r="AY244" s="18" t="s">
        <v>194</v>
      </c>
      <c r="BE244" s="240">
        <f>IF(N244="základní",J244,0)</f>
        <v>0</v>
      </c>
      <c r="BF244" s="240">
        <f>IF(N244="snížená",J244,0)</f>
        <v>0</v>
      </c>
      <c r="BG244" s="240">
        <f>IF(N244="zákl. přenesená",J244,0)</f>
        <v>0</v>
      </c>
      <c r="BH244" s="240">
        <f>IF(N244="sníž. přenesená",J244,0)</f>
        <v>0</v>
      </c>
      <c r="BI244" s="240">
        <f>IF(N244="nulová",J244,0)</f>
        <v>0</v>
      </c>
      <c r="BJ244" s="18" t="s">
        <v>82</v>
      </c>
      <c r="BK244" s="240">
        <f>ROUND(I244*H244,2)</f>
        <v>0</v>
      </c>
      <c r="BL244" s="18" t="s">
        <v>201</v>
      </c>
      <c r="BM244" s="239" t="s">
        <v>1451</v>
      </c>
    </row>
    <row r="245" s="2" customFormat="1" ht="24.15" customHeight="1">
      <c r="A245" s="39"/>
      <c r="B245" s="40"/>
      <c r="C245" s="228" t="s">
        <v>787</v>
      </c>
      <c r="D245" s="228" t="s">
        <v>196</v>
      </c>
      <c r="E245" s="229" t="s">
        <v>1909</v>
      </c>
      <c r="F245" s="230" t="s">
        <v>1910</v>
      </c>
      <c r="G245" s="231" t="s">
        <v>295</v>
      </c>
      <c r="H245" s="232">
        <v>1</v>
      </c>
      <c r="I245" s="233"/>
      <c r="J245" s="234">
        <f>ROUND(I245*H245,2)</f>
        <v>0</v>
      </c>
      <c r="K245" s="230" t="s">
        <v>1</v>
      </c>
      <c r="L245" s="45"/>
      <c r="M245" s="235" t="s">
        <v>1</v>
      </c>
      <c r="N245" s="236" t="s">
        <v>40</v>
      </c>
      <c r="O245" s="92"/>
      <c r="P245" s="237">
        <f>O245*H245</f>
        <v>0</v>
      </c>
      <c r="Q245" s="237">
        <v>0</v>
      </c>
      <c r="R245" s="237">
        <f>Q245*H245</f>
        <v>0</v>
      </c>
      <c r="S245" s="237">
        <v>0</v>
      </c>
      <c r="T245" s="238">
        <f>S245*H245</f>
        <v>0</v>
      </c>
      <c r="U245" s="39"/>
      <c r="V245" s="39"/>
      <c r="W245" s="39"/>
      <c r="X245" s="39"/>
      <c r="Y245" s="39"/>
      <c r="Z245" s="39"/>
      <c r="AA245" s="39"/>
      <c r="AB245" s="39"/>
      <c r="AC245" s="39"/>
      <c r="AD245" s="39"/>
      <c r="AE245" s="39"/>
      <c r="AR245" s="239" t="s">
        <v>201</v>
      </c>
      <c r="AT245" s="239" t="s">
        <v>196</v>
      </c>
      <c r="AU245" s="239" t="s">
        <v>82</v>
      </c>
      <c r="AY245" s="18" t="s">
        <v>194</v>
      </c>
      <c r="BE245" s="240">
        <f>IF(N245="základní",J245,0)</f>
        <v>0</v>
      </c>
      <c r="BF245" s="240">
        <f>IF(N245="snížená",J245,0)</f>
        <v>0</v>
      </c>
      <c r="BG245" s="240">
        <f>IF(N245="zákl. přenesená",J245,0)</f>
        <v>0</v>
      </c>
      <c r="BH245" s="240">
        <f>IF(N245="sníž. přenesená",J245,0)</f>
        <v>0</v>
      </c>
      <c r="BI245" s="240">
        <f>IF(N245="nulová",J245,0)</f>
        <v>0</v>
      </c>
      <c r="BJ245" s="18" t="s">
        <v>82</v>
      </c>
      <c r="BK245" s="240">
        <f>ROUND(I245*H245,2)</f>
        <v>0</v>
      </c>
      <c r="BL245" s="18" t="s">
        <v>201</v>
      </c>
      <c r="BM245" s="239" t="s">
        <v>1454</v>
      </c>
    </row>
    <row r="246" s="2" customFormat="1">
      <c r="A246" s="39"/>
      <c r="B246" s="40"/>
      <c r="C246" s="41"/>
      <c r="D246" s="243" t="s">
        <v>453</v>
      </c>
      <c r="E246" s="41"/>
      <c r="F246" s="295" t="s">
        <v>1911</v>
      </c>
      <c r="G246" s="41"/>
      <c r="H246" s="41"/>
      <c r="I246" s="296"/>
      <c r="J246" s="41"/>
      <c r="K246" s="41"/>
      <c r="L246" s="45"/>
      <c r="M246" s="297"/>
      <c r="N246" s="298"/>
      <c r="O246" s="92"/>
      <c r="P246" s="92"/>
      <c r="Q246" s="92"/>
      <c r="R246" s="92"/>
      <c r="S246" s="92"/>
      <c r="T246" s="93"/>
      <c r="U246" s="39"/>
      <c r="V246" s="39"/>
      <c r="W246" s="39"/>
      <c r="X246" s="39"/>
      <c r="Y246" s="39"/>
      <c r="Z246" s="39"/>
      <c r="AA246" s="39"/>
      <c r="AB246" s="39"/>
      <c r="AC246" s="39"/>
      <c r="AD246" s="39"/>
      <c r="AE246" s="39"/>
      <c r="AT246" s="18" t="s">
        <v>453</v>
      </c>
      <c r="AU246" s="18" t="s">
        <v>82</v>
      </c>
    </row>
    <row r="247" s="2" customFormat="1" ht="24.15" customHeight="1">
      <c r="A247" s="39"/>
      <c r="B247" s="40"/>
      <c r="C247" s="228" t="s">
        <v>800</v>
      </c>
      <c r="D247" s="228" t="s">
        <v>196</v>
      </c>
      <c r="E247" s="229" t="s">
        <v>1912</v>
      </c>
      <c r="F247" s="230" t="s">
        <v>1913</v>
      </c>
      <c r="G247" s="231" t="s">
        <v>295</v>
      </c>
      <c r="H247" s="232">
        <v>1</v>
      </c>
      <c r="I247" s="233"/>
      <c r="J247" s="234">
        <f>ROUND(I247*H247,2)</f>
        <v>0</v>
      </c>
      <c r="K247" s="230" t="s">
        <v>1</v>
      </c>
      <c r="L247" s="45"/>
      <c r="M247" s="235" t="s">
        <v>1</v>
      </c>
      <c r="N247" s="236" t="s">
        <v>40</v>
      </c>
      <c r="O247" s="92"/>
      <c r="P247" s="237">
        <f>O247*H247</f>
        <v>0</v>
      </c>
      <c r="Q247" s="237">
        <v>0</v>
      </c>
      <c r="R247" s="237">
        <f>Q247*H247</f>
        <v>0</v>
      </c>
      <c r="S247" s="237">
        <v>0</v>
      </c>
      <c r="T247" s="238">
        <f>S247*H247</f>
        <v>0</v>
      </c>
      <c r="U247" s="39"/>
      <c r="V247" s="39"/>
      <c r="W247" s="39"/>
      <c r="X247" s="39"/>
      <c r="Y247" s="39"/>
      <c r="Z247" s="39"/>
      <c r="AA247" s="39"/>
      <c r="AB247" s="39"/>
      <c r="AC247" s="39"/>
      <c r="AD247" s="39"/>
      <c r="AE247" s="39"/>
      <c r="AR247" s="239" t="s">
        <v>201</v>
      </c>
      <c r="AT247" s="239" t="s">
        <v>196</v>
      </c>
      <c r="AU247" s="239" t="s">
        <v>82</v>
      </c>
      <c r="AY247" s="18" t="s">
        <v>194</v>
      </c>
      <c r="BE247" s="240">
        <f>IF(N247="základní",J247,0)</f>
        <v>0</v>
      </c>
      <c r="BF247" s="240">
        <f>IF(N247="snížená",J247,0)</f>
        <v>0</v>
      </c>
      <c r="BG247" s="240">
        <f>IF(N247="zákl. přenesená",J247,0)</f>
        <v>0</v>
      </c>
      <c r="BH247" s="240">
        <f>IF(N247="sníž. přenesená",J247,0)</f>
        <v>0</v>
      </c>
      <c r="BI247" s="240">
        <f>IF(N247="nulová",J247,0)</f>
        <v>0</v>
      </c>
      <c r="BJ247" s="18" t="s">
        <v>82</v>
      </c>
      <c r="BK247" s="240">
        <f>ROUND(I247*H247,2)</f>
        <v>0</v>
      </c>
      <c r="BL247" s="18" t="s">
        <v>201</v>
      </c>
      <c r="BM247" s="239" t="s">
        <v>1460</v>
      </c>
    </row>
    <row r="248" s="2" customFormat="1">
      <c r="A248" s="39"/>
      <c r="B248" s="40"/>
      <c r="C248" s="41"/>
      <c r="D248" s="243" t="s">
        <v>453</v>
      </c>
      <c r="E248" s="41"/>
      <c r="F248" s="295" t="s">
        <v>1914</v>
      </c>
      <c r="G248" s="41"/>
      <c r="H248" s="41"/>
      <c r="I248" s="296"/>
      <c r="J248" s="41"/>
      <c r="K248" s="41"/>
      <c r="L248" s="45"/>
      <c r="M248" s="297"/>
      <c r="N248" s="298"/>
      <c r="O248" s="92"/>
      <c r="P248" s="92"/>
      <c r="Q248" s="92"/>
      <c r="R248" s="92"/>
      <c r="S248" s="92"/>
      <c r="T248" s="93"/>
      <c r="U248" s="39"/>
      <c r="V248" s="39"/>
      <c r="W248" s="39"/>
      <c r="X248" s="39"/>
      <c r="Y248" s="39"/>
      <c r="Z248" s="39"/>
      <c r="AA248" s="39"/>
      <c r="AB248" s="39"/>
      <c r="AC248" s="39"/>
      <c r="AD248" s="39"/>
      <c r="AE248" s="39"/>
      <c r="AT248" s="18" t="s">
        <v>453</v>
      </c>
      <c r="AU248" s="18" t="s">
        <v>82</v>
      </c>
    </row>
    <row r="249" s="12" customFormat="1" ht="25.92" customHeight="1">
      <c r="A249" s="12"/>
      <c r="B249" s="212"/>
      <c r="C249" s="213"/>
      <c r="D249" s="214" t="s">
        <v>74</v>
      </c>
      <c r="E249" s="215" t="s">
        <v>1915</v>
      </c>
      <c r="F249" s="215" t="s">
        <v>1916</v>
      </c>
      <c r="G249" s="213"/>
      <c r="H249" s="213"/>
      <c r="I249" s="216"/>
      <c r="J249" s="217">
        <f>BK249</f>
        <v>0</v>
      </c>
      <c r="K249" s="213"/>
      <c r="L249" s="218"/>
      <c r="M249" s="219"/>
      <c r="N249" s="220"/>
      <c r="O249" s="220"/>
      <c r="P249" s="221">
        <f>SUM(P250:P258)</f>
        <v>0</v>
      </c>
      <c r="Q249" s="220"/>
      <c r="R249" s="221">
        <f>SUM(R250:R258)</f>
        <v>0</v>
      </c>
      <c r="S249" s="220"/>
      <c r="T249" s="222">
        <f>SUM(T250:T258)</f>
        <v>0</v>
      </c>
      <c r="U249" s="12"/>
      <c r="V249" s="12"/>
      <c r="W249" s="12"/>
      <c r="X249" s="12"/>
      <c r="Y249" s="12"/>
      <c r="Z249" s="12"/>
      <c r="AA249" s="12"/>
      <c r="AB249" s="12"/>
      <c r="AC249" s="12"/>
      <c r="AD249" s="12"/>
      <c r="AE249" s="12"/>
      <c r="AR249" s="223" t="s">
        <v>82</v>
      </c>
      <c r="AT249" s="224" t="s">
        <v>74</v>
      </c>
      <c r="AU249" s="224" t="s">
        <v>75</v>
      </c>
      <c r="AY249" s="223" t="s">
        <v>194</v>
      </c>
      <c r="BK249" s="225">
        <f>SUM(BK250:BK258)</f>
        <v>0</v>
      </c>
    </row>
    <row r="250" s="2" customFormat="1" ht="24.15" customHeight="1">
      <c r="A250" s="39"/>
      <c r="B250" s="40"/>
      <c r="C250" s="228" t="s">
        <v>813</v>
      </c>
      <c r="D250" s="228" t="s">
        <v>196</v>
      </c>
      <c r="E250" s="229" t="s">
        <v>1917</v>
      </c>
      <c r="F250" s="230" t="s">
        <v>1918</v>
      </c>
      <c r="G250" s="231" t="s">
        <v>295</v>
      </c>
      <c r="H250" s="232">
        <v>1</v>
      </c>
      <c r="I250" s="233"/>
      <c r="J250" s="234">
        <f>ROUND(I250*H250,2)</f>
        <v>0</v>
      </c>
      <c r="K250" s="230" t="s">
        <v>1</v>
      </c>
      <c r="L250" s="45"/>
      <c r="M250" s="235" t="s">
        <v>1</v>
      </c>
      <c r="N250" s="236" t="s">
        <v>40</v>
      </c>
      <c r="O250" s="92"/>
      <c r="P250" s="237">
        <f>O250*H250</f>
        <v>0</v>
      </c>
      <c r="Q250" s="237">
        <v>0</v>
      </c>
      <c r="R250" s="237">
        <f>Q250*H250</f>
        <v>0</v>
      </c>
      <c r="S250" s="237">
        <v>0</v>
      </c>
      <c r="T250" s="238">
        <f>S250*H250</f>
        <v>0</v>
      </c>
      <c r="U250" s="39"/>
      <c r="V250" s="39"/>
      <c r="W250" s="39"/>
      <c r="X250" s="39"/>
      <c r="Y250" s="39"/>
      <c r="Z250" s="39"/>
      <c r="AA250" s="39"/>
      <c r="AB250" s="39"/>
      <c r="AC250" s="39"/>
      <c r="AD250" s="39"/>
      <c r="AE250" s="39"/>
      <c r="AR250" s="239" t="s">
        <v>201</v>
      </c>
      <c r="AT250" s="239" t="s">
        <v>196</v>
      </c>
      <c r="AU250" s="239" t="s">
        <v>82</v>
      </c>
      <c r="AY250" s="18" t="s">
        <v>194</v>
      </c>
      <c r="BE250" s="240">
        <f>IF(N250="základní",J250,0)</f>
        <v>0</v>
      </c>
      <c r="BF250" s="240">
        <f>IF(N250="snížená",J250,0)</f>
        <v>0</v>
      </c>
      <c r="BG250" s="240">
        <f>IF(N250="zákl. přenesená",J250,0)</f>
        <v>0</v>
      </c>
      <c r="BH250" s="240">
        <f>IF(N250="sníž. přenesená",J250,0)</f>
        <v>0</v>
      </c>
      <c r="BI250" s="240">
        <f>IF(N250="nulová",J250,0)</f>
        <v>0</v>
      </c>
      <c r="BJ250" s="18" t="s">
        <v>82</v>
      </c>
      <c r="BK250" s="240">
        <f>ROUND(I250*H250,2)</f>
        <v>0</v>
      </c>
      <c r="BL250" s="18" t="s">
        <v>201</v>
      </c>
      <c r="BM250" s="239" t="s">
        <v>1466</v>
      </c>
    </row>
    <row r="251" s="2" customFormat="1">
      <c r="A251" s="39"/>
      <c r="B251" s="40"/>
      <c r="C251" s="41"/>
      <c r="D251" s="243" t="s">
        <v>453</v>
      </c>
      <c r="E251" s="41"/>
      <c r="F251" s="295" t="s">
        <v>1904</v>
      </c>
      <c r="G251" s="41"/>
      <c r="H251" s="41"/>
      <c r="I251" s="296"/>
      <c r="J251" s="41"/>
      <c r="K251" s="41"/>
      <c r="L251" s="45"/>
      <c r="M251" s="297"/>
      <c r="N251" s="298"/>
      <c r="O251" s="92"/>
      <c r="P251" s="92"/>
      <c r="Q251" s="92"/>
      <c r="R251" s="92"/>
      <c r="S251" s="92"/>
      <c r="T251" s="93"/>
      <c r="U251" s="39"/>
      <c r="V251" s="39"/>
      <c r="W251" s="39"/>
      <c r="X251" s="39"/>
      <c r="Y251" s="39"/>
      <c r="Z251" s="39"/>
      <c r="AA251" s="39"/>
      <c r="AB251" s="39"/>
      <c r="AC251" s="39"/>
      <c r="AD251" s="39"/>
      <c r="AE251" s="39"/>
      <c r="AT251" s="18" t="s">
        <v>453</v>
      </c>
      <c r="AU251" s="18" t="s">
        <v>82</v>
      </c>
    </row>
    <row r="252" s="2" customFormat="1" ht="24.15" customHeight="1">
      <c r="A252" s="39"/>
      <c r="B252" s="40"/>
      <c r="C252" s="228" t="s">
        <v>819</v>
      </c>
      <c r="D252" s="228" t="s">
        <v>196</v>
      </c>
      <c r="E252" s="229" t="s">
        <v>1919</v>
      </c>
      <c r="F252" s="230" t="s">
        <v>1920</v>
      </c>
      <c r="G252" s="231" t="s">
        <v>295</v>
      </c>
      <c r="H252" s="232">
        <v>1</v>
      </c>
      <c r="I252" s="233"/>
      <c r="J252" s="234">
        <f>ROUND(I252*H252,2)</f>
        <v>0</v>
      </c>
      <c r="K252" s="230" t="s">
        <v>1</v>
      </c>
      <c r="L252" s="45"/>
      <c r="M252" s="235" t="s">
        <v>1</v>
      </c>
      <c r="N252" s="236" t="s">
        <v>40</v>
      </c>
      <c r="O252" s="92"/>
      <c r="P252" s="237">
        <f>O252*H252</f>
        <v>0</v>
      </c>
      <c r="Q252" s="237">
        <v>0</v>
      </c>
      <c r="R252" s="237">
        <f>Q252*H252</f>
        <v>0</v>
      </c>
      <c r="S252" s="237">
        <v>0</v>
      </c>
      <c r="T252" s="238">
        <f>S252*H252</f>
        <v>0</v>
      </c>
      <c r="U252" s="39"/>
      <c r="V252" s="39"/>
      <c r="W252" s="39"/>
      <c r="X252" s="39"/>
      <c r="Y252" s="39"/>
      <c r="Z252" s="39"/>
      <c r="AA252" s="39"/>
      <c r="AB252" s="39"/>
      <c r="AC252" s="39"/>
      <c r="AD252" s="39"/>
      <c r="AE252" s="39"/>
      <c r="AR252" s="239" t="s">
        <v>201</v>
      </c>
      <c r="AT252" s="239" t="s">
        <v>196</v>
      </c>
      <c r="AU252" s="239" t="s">
        <v>82</v>
      </c>
      <c r="AY252" s="18" t="s">
        <v>194</v>
      </c>
      <c r="BE252" s="240">
        <f>IF(N252="základní",J252,0)</f>
        <v>0</v>
      </c>
      <c r="BF252" s="240">
        <f>IF(N252="snížená",J252,0)</f>
        <v>0</v>
      </c>
      <c r="BG252" s="240">
        <f>IF(N252="zákl. přenesená",J252,0)</f>
        <v>0</v>
      </c>
      <c r="BH252" s="240">
        <f>IF(N252="sníž. přenesená",J252,0)</f>
        <v>0</v>
      </c>
      <c r="BI252" s="240">
        <f>IF(N252="nulová",J252,0)</f>
        <v>0</v>
      </c>
      <c r="BJ252" s="18" t="s">
        <v>82</v>
      </c>
      <c r="BK252" s="240">
        <f>ROUND(I252*H252,2)</f>
        <v>0</v>
      </c>
      <c r="BL252" s="18" t="s">
        <v>201</v>
      </c>
      <c r="BM252" s="239" t="s">
        <v>1471</v>
      </c>
    </row>
    <row r="253" s="2" customFormat="1">
      <c r="A253" s="39"/>
      <c r="B253" s="40"/>
      <c r="C253" s="41"/>
      <c r="D253" s="243" t="s">
        <v>453</v>
      </c>
      <c r="E253" s="41"/>
      <c r="F253" s="295" t="s">
        <v>1921</v>
      </c>
      <c r="G253" s="41"/>
      <c r="H253" s="41"/>
      <c r="I253" s="296"/>
      <c r="J253" s="41"/>
      <c r="K253" s="41"/>
      <c r="L253" s="45"/>
      <c r="M253" s="297"/>
      <c r="N253" s="298"/>
      <c r="O253" s="92"/>
      <c r="P253" s="92"/>
      <c r="Q253" s="92"/>
      <c r="R253" s="92"/>
      <c r="S253" s="92"/>
      <c r="T253" s="93"/>
      <c r="U253" s="39"/>
      <c r="V253" s="39"/>
      <c r="W253" s="39"/>
      <c r="X253" s="39"/>
      <c r="Y253" s="39"/>
      <c r="Z253" s="39"/>
      <c r="AA253" s="39"/>
      <c r="AB253" s="39"/>
      <c r="AC253" s="39"/>
      <c r="AD253" s="39"/>
      <c r="AE253" s="39"/>
      <c r="AT253" s="18" t="s">
        <v>453</v>
      </c>
      <c r="AU253" s="18" t="s">
        <v>82</v>
      </c>
    </row>
    <row r="254" s="2" customFormat="1" ht="24.15" customHeight="1">
      <c r="A254" s="39"/>
      <c r="B254" s="40"/>
      <c r="C254" s="228" t="s">
        <v>824</v>
      </c>
      <c r="D254" s="228" t="s">
        <v>196</v>
      </c>
      <c r="E254" s="229" t="s">
        <v>1922</v>
      </c>
      <c r="F254" s="230" t="s">
        <v>1923</v>
      </c>
      <c r="G254" s="231" t="s">
        <v>295</v>
      </c>
      <c r="H254" s="232">
        <v>1</v>
      </c>
      <c r="I254" s="233"/>
      <c r="J254" s="234">
        <f>ROUND(I254*H254,2)</f>
        <v>0</v>
      </c>
      <c r="K254" s="230" t="s">
        <v>1</v>
      </c>
      <c r="L254" s="45"/>
      <c r="M254" s="235" t="s">
        <v>1</v>
      </c>
      <c r="N254" s="236" t="s">
        <v>40</v>
      </c>
      <c r="O254" s="92"/>
      <c r="P254" s="237">
        <f>O254*H254</f>
        <v>0</v>
      </c>
      <c r="Q254" s="237">
        <v>0</v>
      </c>
      <c r="R254" s="237">
        <f>Q254*H254</f>
        <v>0</v>
      </c>
      <c r="S254" s="237">
        <v>0</v>
      </c>
      <c r="T254" s="238">
        <f>S254*H254</f>
        <v>0</v>
      </c>
      <c r="U254" s="39"/>
      <c r="V254" s="39"/>
      <c r="W254" s="39"/>
      <c r="X254" s="39"/>
      <c r="Y254" s="39"/>
      <c r="Z254" s="39"/>
      <c r="AA254" s="39"/>
      <c r="AB254" s="39"/>
      <c r="AC254" s="39"/>
      <c r="AD254" s="39"/>
      <c r="AE254" s="39"/>
      <c r="AR254" s="239" t="s">
        <v>201</v>
      </c>
      <c r="AT254" s="239" t="s">
        <v>196</v>
      </c>
      <c r="AU254" s="239" t="s">
        <v>82</v>
      </c>
      <c r="AY254" s="18" t="s">
        <v>194</v>
      </c>
      <c r="BE254" s="240">
        <f>IF(N254="základní",J254,0)</f>
        <v>0</v>
      </c>
      <c r="BF254" s="240">
        <f>IF(N254="snížená",J254,0)</f>
        <v>0</v>
      </c>
      <c r="BG254" s="240">
        <f>IF(N254="zákl. přenesená",J254,0)</f>
        <v>0</v>
      </c>
      <c r="BH254" s="240">
        <f>IF(N254="sníž. přenesená",J254,0)</f>
        <v>0</v>
      </c>
      <c r="BI254" s="240">
        <f>IF(N254="nulová",J254,0)</f>
        <v>0</v>
      </c>
      <c r="BJ254" s="18" t="s">
        <v>82</v>
      </c>
      <c r="BK254" s="240">
        <f>ROUND(I254*H254,2)</f>
        <v>0</v>
      </c>
      <c r="BL254" s="18" t="s">
        <v>201</v>
      </c>
      <c r="BM254" s="239" t="s">
        <v>1476</v>
      </c>
    </row>
    <row r="255" s="2" customFormat="1" ht="44.25" customHeight="1">
      <c r="A255" s="39"/>
      <c r="B255" s="40"/>
      <c r="C255" s="228" t="s">
        <v>834</v>
      </c>
      <c r="D255" s="228" t="s">
        <v>196</v>
      </c>
      <c r="E255" s="229" t="s">
        <v>1924</v>
      </c>
      <c r="F255" s="230" t="s">
        <v>1925</v>
      </c>
      <c r="G255" s="231" t="s">
        <v>295</v>
      </c>
      <c r="H255" s="232">
        <v>1</v>
      </c>
      <c r="I255" s="233"/>
      <c r="J255" s="234">
        <f>ROUND(I255*H255,2)</f>
        <v>0</v>
      </c>
      <c r="K255" s="230" t="s">
        <v>1</v>
      </c>
      <c r="L255" s="45"/>
      <c r="M255" s="235" t="s">
        <v>1</v>
      </c>
      <c r="N255" s="236" t="s">
        <v>40</v>
      </c>
      <c r="O255" s="92"/>
      <c r="P255" s="237">
        <f>O255*H255</f>
        <v>0</v>
      </c>
      <c r="Q255" s="237">
        <v>0</v>
      </c>
      <c r="R255" s="237">
        <f>Q255*H255</f>
        <v>0</v>
      </c>
      <c r="S255" s="237">
        <v>0</v>
      </c>
      <c r="T255" s="238">
        <f>S255*H255</f>
        <v>0</v>
      </c>
      <c r="U255" s="39"/>
      <c r="V255" s="39"/>
      <c r="W255" s="39"/>
      <c r="X255" s="39"/>
      <c r="Y255" s="39"/>
      <c r="Z255" s="39"/>
      <c r="AA255" s="39"/>
      <c r="AB255" s="39"/>
      <c r="AC255" s="39"/>
      <c r="AD255" s="39"/>
      <c r="AE255" s="39"/>
      <c r="AR255" s="239" t="s">
        <v>201</v>
      </c>
      <c r="AT255" s="239" t="s">
        <v>196</v>
      </c>
      <c r="AU255" s="239" t="s">
        <v>82</v>
      </c>
      <c r="AY255" s="18" t="s">
        <v>194</v>
      </c>
      <c r="BE255" s="240">
        <f>IF(N255="základní",J255,0)</f>
        <v>0</v>
      </c>
      <c r="BF255" s="240">
        <f>IF(N255="snížená",J255,0)</f>
        <v>0</v>
      </c>
      <c r="BG255" s="240">
        <f>IF(N255="zákl. přenesená",J255,0)</f>
        <v>0</v>
      </c>
      <c r="BH255" s="240">
        <f>IF(N255="sníž. přenesená",J255,0)</f>
        <v>0</v>
      </c>
      <c r="BI255" s="240">
        <f>IF(N255="nulová",J255,0)</f>
        <v>0</v>
      </c>
      <c r="BJ255" s="18" t="s">
        <v>82</v>
      </c>
      <c r="BK255" s="240">
        <f>ROUND(I255*H255,2)</f>
        <v>0</v>
      </c>
      <c r="BL255" s="18" t="s">
        <v>201</v>
      </c>
      <c r="BM255" s="239" t="s">
        <v>1482</v>
      </c>
    </row>
    <row r="256" s="2" customFormat="1">
      <c r="A256" s="39"/>
      <c r="B256" s="40"/>
      <c r="C256" s="41"/>
      <c r="D256" s="243" t="s">
        <v>453</v>
      </c>
      <c r="E256" s="41"/>
      <c r="F256" s="295" t="s">
        <v>1926</v>
      </c>
      <c r="G256" s="41"/>
      <c r="H256" s="41"/>
      <c r="I256" s="296"/>
      <c r="J256" s="41"/>
      <c r="K256" s="41"/>
      <c r="L256" s="45"/>
      <c r="M256" s="297"/>
      <c r="N256" s="298"/>
      <c r="O256" s="92"/>
      <c r="P256" s="92"/>
      <c r="Q256" s="92"/>
      <c r="R256" s="92"/>
      <c r="S256" s="92"/>
      <c r="T256" s="93"/>
      <c r="U256" s="39"/>
      <c r="V256" s="39"/>
      <c r="W256" s="39"/>
      <c r="X256" s="39"/>
      <c r="Y256" s="39"/>
      <c r="Z256" s="39"/>
      <c r="AA256" s="39"/>
      <c r="AB256" s="39"/>
      <c r="AC256" s="39"/>
      <c r="AD256" s="39"/>
      <c r="AE256" s="39"/>
      <c r="AT256" s="18" t="s">
        <v>453</v>
      </c>
      <c r="AU256" s="18" t="s">
        <v>82</v>
      </c>
    </row>
    <row r="257" s="2" customFormat="1" ht="33" customHeight="1">
      <c r="A257" s="39"/>
      <c r="B257" s="40"/>
      <c r="C257" s="228" t="s">
        <v>839</v>
      </c>
      <c r="D257" s="228" t="s">
        <v>196</v>
      </c>
      <c r="E257" s="229" t="s">
        <v>1927</v>
      </c>
      <c r="F257" s="230" t="s">
        <v>1928</v>
      </c>
      <c r="G257" s="231" t="s">
        <v>295</v>
      </c>
      <c r="H257" s="232">
        <v>1</v>
      </c>
      <c r="I257" s="233"/>
      <c r="J257" s="234">
        <f>ROUND(I257*H257,2)</f>
        <v>0</v>
      </c>
      <c r="K257" s="230" t="s">
        <v>1</v>
      </c>
      <c r="L257" s="45"/>
      <c r="M257" s="235" t="s">
        <v>1</v>
      </c>
      <c r="N257" s="236" t="s">
        <v>40</v>
      </c>
      <c r="O257" s="92"/>
      <c r="P257" s="237">
        <f>O257*H257</f>
        <v>0</v>
      </c>
      <c r="Q257" s="237">
        <v>0</v>
      </c>
      <c r="R257" s="237">
        <f>Q257*H257</f>
        <v>0</v>
      </c>
      <c r="S257" s="237">
        <v>0</v>
      </c>
      <c r="T257" s="238">
        <f>S257*H257</f>
        <v>0</v>
      </c>
      <c r="U257" s="39"/>
      <c r="V257" s="39"/>
      <c r="W257" s="39"/>
      <c r="X257" s="39"/>
      <c r="Y257" s="39"/>
      <c r="Z257" s="39"/>
      <c r="AA257" s="39"/>
      <c r="AB257" s="39"/>
      <c r="AC257" s="39"/>
      <c r="AD257" s="39"/>
      <c r="AE257" s="39"/>
      <c r="AR257" s="239" t="s">
        <v>201</v>
      </c>
      <c r="AT257" s="239" t="s">
        <v>196</v>
      </c>
      <c r="AU257" s="239" t="s">
        <v>82</v>
      </c>
      <c r="AY257" s="18" t="s">
        <v>194</v>
      </c>
      <c r="BE257" s="240">
        <f>IF(N257="základní",J257,0)</f>
        <v>0</v>
      </c>
      <c r="BF257" s="240">
        <f>IF(N257="snížená",J257,0)</f>
        <v>0</v>
      </c>
      <c r="BG257" s="240">
        <f>IF(N257="zákl. přenesená",J257,0)</f>
        <v>0</v>
      </c>
      <c r="BH257" s="240">
        <f>IF(N257="sníž. přenesená",J257,0)</f>
        <v>0</v>
      </c>
      <c r="BI257" s="240">
        <f>IF(N257="nulová",J257,0)</f>
        <v>0</v>
      </c>
      <c r="BJ257" s="18" t="s">
        <v>82</v>
      </c>
      <c r="BK257" s="240">
        <f>ROUND(I257*H257,2)</f>
        <v>0</v>
      </c>
      <c r="BL257" s="18" t="s">
        <v>201</v>
      </c>
      <c r="BM257" s="239" t="s">
        <v>1486</v>
      </c>
    </row>
    <row r="258" s="2" customFormat="1">
      <c r="A258" s="39"/>
      <c r="B258" s="40"/>
      <c r="C258" s="41"/>
      <c r="D258" s="243" t="s">
        <v>453</v>
      </c>
      <c r="E258" s="41"/>
      <c r="F258" s="295" t="s">
        <v>1929</v>
      </c>
      <c r="G258" s="41"/>
      <c r="H258" s="41"/>
      <c r="I258" s="296"/>
      <c r="J258" s="41"/>
      <c r="K258" s="41"/>
      <c r="L258" s="45"/>
      <c r="M258" s="297"/>
      <c r="N258" s="298"/>
      <c r="O258" s="92"/>
      <c r="P258" s="92"/>
      <c r="Q258" s="92"/>
      <c r="R258" s="92"/>
      <c r="S258" s="92"/>
      <c r="T258" s="93"/>
      <c r="U258" s="39"/>
      <c r="V258" s="39"/>
      <c r="W258" s="39"/>
      <c r="X258" s="39"/>
      <c r="Y258" s="39"/>
      <c r="Z258" s="39"/>
      <c r="AA258" s="39"/>
      <c r="AB258" s="39"/>
      <c r="AC258" s="39"/>
      <c r="AD258" s="39"/>
      <c r="AE258" s="39"/>
      <c r="AT258" s="18" t="s">
        <v>453</v>
      </c>
      <c r="AU258" s="18" t="s">
        <v>82</v>
      </c>
    </row>
    <row r="259" s="12" customFormat="1" ht="25.92" customHeight="1">
      <c r="A259" s="12"/>
      <c r="B259" s="212"/>
      <c r="C259" s="213"/>
      <c r="D259" s="214" t="s">
        <v>74</v>
      </c>
      <c r="E259" s="215" t="s">
        <v>1930</v>
      </c>
      <c r="F259" s="215" t="s">
        <v>1930</v>
      </c>
      <c r="G259" s="213"/>
      <c r="H259" s="213"/>
      <c r="I259" s="216"/>
      <c r="J259" s="217">
        <f>BK259</f>
        <v>0</v>
      </c>
      <c r="K259" s="213"/>
      <c r="L259" s="218"/>
      <c r="M259" s="219"/>
      <c r="N259" s="220"/>
      <c r="O259" s="220"/>
      <c r="P259" s="221">
        <f>SUM(P260:P306)</f>
        <v>0</v>
      </c>
      <c r="Q259" s="220"/>
      <c r="R259" s="221">
        <f>SUM(R260:R306)</f>
        <v>0</v>
      </c>
      <c r="S259" s="220"/>
      <c r="T259" s="222">
        <f>SUM(T260:T306)</f>
        <v>0</v>
      </c>
      <c r="U259" s="12"/>
      <c r="V259" s="12"/>
      <c r="W259" s="12"/>
      <c r="X259" s="12"/>
      <c r="Y259" s="12"/>
      <c r="Z259" s="12"/>
      <c r="AA259" s="12"/>
      <c r="AB259" s="12"/>
      <c r="AC259" s="12"/>
      <c r="AD259" s="12"/>
      <c r="AE259" s="12"/>
      <c r="AR259" s="223" t="s">
        <v>82</v>
      </c>
      <c r="AT259" s="224" t="s">
        <v>74</v>
      </c>
      <c r="AU259" s="224" t="s">
        <v>75</v>
      </c>
      <c r="AY259" s="223" t="s">
        <v>194</v>
      </c>
      <c r="BK259" s="225">
        <f>SUM(BK260:BK306)</f>
        <v>0</v>
      </c>
    </row>
    <row r="260" s="2" customFormat="1" ht="37.8" customHeight="1">
      <c r="A260" s="39"/>
      <c r="B260" s="40"/>
      <c r="C260" s="228" t="s">
        <v>848</v>
      </c>
      <c r="D260" s="228" t="s">
        <v>196</v>
      </c>
      <c r="E260" s="229" t="s">
        <v>1931</v>
      </c>
      <c r="F260" s="230" t="s">
        <v>1932</v>
      </c>
      <c r="G260" s="231" t="s">
        <v>295</v>
      </c>
      <c r="H260" s="232">
        <v>1</v>
      </c>
      <c r="I260" s="233"/>
      <c r="J260" s="234">
        <f>ROUND(I260*H260,2)</f>
        <v>0</v>
      </c>
      <c r="K260" s="230" t="s">
        <v>1</v>
      </c>
      <c r="L260" s="45"/>
      <c r="M260" s="235" t="s">
        <v>1</v>
      </c>
      <c r="N260" s="236" t="s">
        <v>40</v>
      </c>
      <c r="O260" s="92"/>
      <c r="P260" s="237">
        <f>O260*H260</f>
        <v>0</v>
      </c>
      <c r="Q260" s="237">
        <v>0</v>
      </c>
      <c r="R260" s="237">
        <f>Q260*H260</f>
        <v>0</v>
      </c>
      <c r="S260" s="237">
        <v>0</v>
      </c>
      <c r="T260" s="238">
        <f>S260*H260</f>
        <v>0</v>
      </c>
      <c r="U260" s="39"/>
      <c r="V260" s="39"/>
      <c r="W260" s="39"/>
      <c r="X260" s="39"/>
      <c r="Y260" s="39"/>
      <c r="Z260" s="39"/>
      <c r="AA260" s="39"/>
      <c r="AB260" s="39"/>
      <c r="AC260" s="39"/>
      <c r="AD260" s="39"/>
      <c r="AE260" s="39"/>
      <c r="AR260" s="239" t="s">
        <v>201</v>
      </c>
      <c r="AT260" s="239" t="s">
        <v>196</v>
      </c>
      <c r="AU260" s="239" t="s">
        <v>82</v>
      </c>
      <c r="AY260" s="18" t="s">
        <v>194</v>
      </c>
      <c r="BE260" s="240">
        <f>IF(N260="základní",J260,0)</f>
        <v>0</v>
      </c>
      <c r="BF260" s="240">
        <f>IF(N260="snížená",J260,0)</f>
        <v>0</v>
      </c>
      <c r="BG260" s="240">
        <f>IF(N260="zákl. přenesená",J260,0)</f>
        <v>0</v>
      </c>
      <c r="BH260" s="240">
        <f>IF(N260="sníž. přenesená",J260,0)</f>
        <v>0</v>
      </c>
      <c r="BI260" s="240">
        <f>IF(N260="nulová",J260,0)</f>
        <v>0</v>
      </c>
      <c r="BJ260" s="18" t="s">
        <v>82</v>
      </c>
      <c r="BK260" s="240">
        <f>ROUND(I260*H260,2)</f>
        <v>0</v>
      </c>
      <c r="BL260" s="18" t="s">
        <v>201</v>
      </c>
      <c r="BM260" s="239" t="s">
        <v>1494</v>
      </c>
    </row>
    <row r="261" s="2" customFormat="1">
      <c r="A261" s="39"/>
      <c r="B261" s="40"/>
      <c r="C261" s="41"/>
      <c r="D261" s="243" t="s">
        <v>453</v>
      </c>
      <c r="E261" s="41"/>
      <c r="F261" s="295" t="s">
        <v>1933</v>
      </c>
      <c r="G261" s="41"/>
      <c r="H261" s="41"/>
      <c r="I261" s="296"/>
      <c r="J261" s="41"/>
      <c r="K261" s="41"/>
      <c r="L261" s="45"/>
      <c r="M261" s="297"/>
      <c r="N261" s="298"/>
      <c r="O261" s="92"/>
      <c r="P261" s="92"/>
      <c r="Q261" s="92"/>
      <c r="R261" s="92"/>
      <c r="S261" s="92"/>
      <c r="T261" s="93"/>
      <c r="U261" s="39"/>
      <c r="V261" s="39"/>
      <c r="W261" s="39"/>
      <c r="X261" s="39"/>
      <c r="Y261" s="39"/>
      <c r="Z261" s="39"/>
      <c r="AA261" s="39"/>
      <c r="AB261" s="39"/>
      <c r="AC261" s="39"/>
      <c r="AD261" s="39"/>
      <c r="AE261" s="39"/>
      <c r="AT261" s="18" t="s">
        <v>453</v>
      </c>
      <c r="AU261" s="18" t="s">
        <v>82</v>
      </c>
    </row>
    <row r="262" s="2" customFormat="1" ht="24.15" customHeight="1">
      <c r="A262" s="39"/>
      <c r="B262" s="40"/>
      <c r="C262" s="228" t="s">
        <v>853</v>
      </c>
      <c r="D262" s="228" t="s">
        <v>196</v>
      </c>
      <c r="E262" s="229" t="s">
        <v>1934</v>
      </c>
      <c r="F262" s="230" t="s">
        <v>1935</v>
      </c>
      <c r="G262" s="231" t="s">
        <v>295</v>
      </c>
      <c r="H262" s="232">
        <v>1</v>
      </c>
      <c r="I262" s="233"/>
      <c r="J262" s="234">
        <f>ROUND(I262*H262,2)</f>
        <v>0</v>
      </c>
      <c r="K262" s="230" t="s">
        <v>1</v>
      </c>
      <c r="L262" s="45"/>
      <c r="M262" s="235" t="s">
        <v>1</v>
      </c>
      <c r="N262" s="236" t="s">
        <v>40</v>
      </c>
      <c r="O262" s="92"/>
      <c r="P262" s="237">
        <f>O262*H262</f>
        <v>0</v>
      </c>
      <c r="Q262" s="237">
        <v>0</v>
      </c>
      <c r="R262" s="237">
        <f>Q262*H262</f>
        <v>0</v>
      </c>
      <c r="S262" s="237">
        <v>0</v>
      </c>
      <c r="T262" s="238">
        <f>S262*H262</f>
        <v>0</v>
      </c>
      <c r="U262" s="39"/>
      <c r="V262" s="39"/>
      <c r="W262" s="39"/>
      <c r="X262" s="39"/>
      <c r="Y262" s="39"/>
      <c r="Z262" s="39"/>
      <c r="AA262" s="39"/>
      <c r="AB262" s="39"/>
      <c r="AC262" s="39"/>
      <c r="AD262" s="39"/>
      <c r="AE262" s="39"/>
      <c r="AR262" s="239" t="s">
        <v>201</v>
      </c>
      <c r="AT262" s="239" t="s">
        <v>196</v>
      </c>
      <c r="AU262" s="239" t="s">
        <v>82</v>
      </c>
      <c r="AY262" s="18" t="s">
        <v>194</v>
      </c>
      <c r="BE262" s="240">
        <f>IF(N262="základní",J262,0)</f>
        <v>0</v>
      </c>
      <c r="BF262" s="240">
        <f>IF(N262="snížená",J262,0)</f>
        <v>0</v>
      </c>
      <c r="BG262" s="240">
        <f>IF(N262="zákl. přenesená",J262,0)</f>
        <v>0</v>
      </c>
      <c r="BH262" s="240">
        <f>IF(N262="sníž. přenesená",J262,0)</f>
        <v>0</v>
      </c>
      <c r="BI262" s="240">
        <f>IF(N262="nulová",J262,0)</f>
        <v>0</v>
      </c>
      <c r="BJ262" s="18" t="s">
        <v>82</v>
      </c>
      <c r="BK262" s="240">
        <f>ROUND(I262*H262,2)</f>
        <v>0</v>
      </c>
      <c r="BL262" s="18" t="s">
        <v>201</v>
      </c>
      <c r="BM262" s="239" t="s">
        <v>1936</v>
      </c>
    </row>
    <row r="263" s="2" customFormat="1">
      <c r="A263" s="39"/>
      <c r="B263" s="40"/>
      <c r="C263" s="41"/>
      <c r="D263" s="243" t="s">
        <v>453</v>
      </c>
      <c r="E263" s="41"/>
      <c r="F263" s="295" t="s">
        <v>1937</v>
      </c>
      <c r="G263" s="41"/>
      <c r="H263" s="41"/>
      <c r="I263" s="296"/>
      <c r="J263" s="41"/>
      <c r="K263" s="41"/>
      <c r="L263" s="45"/>
      <c r="M263" s="297"/>
      <c r="N263" s="298"/>
      <c r="O263" s="92"/>
      <c r="P263" s="92"/>
      <c r="Q263" s="92"/>
      <c r="R263" s="92"/>
      <c r="S263" s="92"/>
      <c r="T263" s="93"/>
      <c r="U263" s="39"/>
      <c r="V263" s="39"/>
      <c r="W263" s="39"/>
      <c r="X263" s="39"/>
      <c r="Y263" s="39"/>
      <c r="Z263" s="39"/>
      <c r="AA263" s="39"/>
      <c r="AB263" s="39"/>
      <c r="AC263" s="39"/>
      <c r="AD263" s="39"/>
      <c r="AE263" s="39"/>
      <c r="AT263" s="18" t="s">
        <v>453</v>
      </c>
      <c r="AU263" s="18" t="s">
        <v>82</v>
      </c>
    </row>
    <row r="264" s="2" customFormat="1" ht="24.15" customHeight="1">
      <c r="A264" s="39"/>
      <c r="B264" s="40"/>
      <c r="C264" s="228" t="s">
        <v>858</v>
      </c>
      <c r="D264" s="228" t="s">
        <v>196</v>
      </c>
      <c r="E264" s="229" t="s">
        <v>1938</v>
      </c>
      <c r="F264" s="230" t="s">
        <v>1939</v>
      </c>
      <c r="G264" s="231" t="s">
        <v>295</v>
      </c>
      <c r="H264" s="232">
        <v>1</v>
      </c>
      <c r="I264" s="233"/>
      <c r="J264" s="234">
        <f>ROUND(I264*H264,2)</f>
        <v>0</v>
      </c>
      <c r="K264" s="230" t="s">
        <v>1</v>
      </c>
      <c r="L264" s="45"/>
      <c r="M264" s="235" t="s">
        <v>1</v>
      </c>
      <c r="N264" s="236" t="s">
        <v>40</v>
      </c>
      <c r="O264" s="92"/>
      <c r="P264" s="237">
        <f>O264*H264</f>
        <v>0</v>
      </c>
      <c r="Q264" s="237">
        <v>0</v>
      </c>
      <c r="R264" s="237">
        <f>Q264*H264</f>
        <v>0</v>
      </c>
      <c r="S264" s="237">
        <v>0</v>
      </c>
      <c r="T264" s="238">
        <f>S264*H264</f>
        <v>0</v>
      </c>
      <c r="U264" s="39"/>
      <c r="V264" s="39"/>
      <c r="W264" s="39"/>
      <c r="X264" s="39"/>
      <c r="Y264" s="39"/>
      <c r="Z264" s="39"/>
      <c r="AA264" s="39"/>
      <c r="AB264" s="39"/>
      <c r="AC264" s="39"/>
      <c r="AD264" s="39"/>
      <c r="AE264" s="39"/>
      <c r="AR264" s="239" t="s">
        <v>201</v>
      </c>
      <c r="AT264" s="239" t="s">
        <v>196</v>
      </c>
      <c r="AU264" s="239" t="s">
        <v>82</v>
      </c>
      <c r="AY264" s="18" t="s">
        <v>194</v>
      </c>
      <c r="BE264" s="240">
        <f>IF(N264="základní",J264,0)</f>
        <v>0</v>
      </c>
      <c r="BF264" s="240">
        <f>IF(N264="snížená",J264,0)</f>
        <v>0</v>
      </c>
      <c r="BG264" s="240">
        <f>IF(N264="zákl. přenesená",J264,0)</f>
        <v>0</v>
      </c>
      <c r="BH264" s="240">
        <f>IF(N264="sníž. přenesená",J264,0)</f>
        <v>0</v>
      </c>
      <c r="BI264" s="240">
        <f>IF(N264="nulová",J264,0)</f>
        <v>0</v>
      </c>
      <c r="BJ264" s="18" t="s">
        <v>82</v>
      </c>
      <c r="BK264" s="240">
        <f>ROUND(I264*H264,2)</f>
        <v>0</v>
      </c>
      <c r="BL264" s="18" t="s">
        <v>201</v>
      </c>
      <c r="BM264" s="239" t="s">
        <v>1940</v>
      </c>
    </row>
    <row r="265" s="2" customFormat="1" ht="24.15" customHeight="1">
      <c r="A265" s="39"/>
      <c r="B265" s="40"/>
      <c r="C265" s="228" t="s">
        <v>864</v>
      </c>
      <c r="D265" s="228" t="s">
        <v>196</v>
      </c>
      <c r="E265" s="229" t="s">
        <v>1941</v>
      </c>
      <c r="F265" s="230" t="s">
        <v>1942</v>
      </c>
      <c r="G265" s="231" t="s">
        <v>295</v>
      </c>
      <c r="H265" s="232">
        <v>1</v>
      </c>
      <c r="I265" s="233"/>
      <c r="J265" s="234">
        <f>ROUND(I265*H265,2)</f>
        <v>0</v>
      </c>
      <c r="K265" s="230" t="s">
        <v>1</v>
      </c>
      <c r="L265" s="45"/>
      <c r="M265" s="235" t="s">
        <v>1</v>
      </c>
      <c r="N265" s="236" t="s">
        <v>40</v>
      </c>
      <c r="O265" s="92"/>
      <c r="P265" s="237">
        <f>O265*H265</f>
        <v>0</v>
      </c>
      <c r="Q265" s="237">
        <v>0</v>
      </c>
      <c r="R265" s="237">
        <f>Q265*H265</f>
        <v>0</v>
      </c>
      <c r="S265" s="237">
        <v>0</v>
      </c>
      <c r="T265" s="238">
        <f>S265*H265</f>
        <v>0</v>
      </c>
      <c r="U265" s="39"/>
      <c r="V265" s="39"/>
      <c r="W265" s="39"/>
      <c r="X265" s="39"/>
      <c r="Y265" s="39"/>
      <c r="Z265" s="39"/>
      <c r="AA265" s="39"/>
      <c r="AB265" s="39"/>
      <c r="AC265" s="39"/>
      <c r="AD265" s="39"/>
      <c r="AE265" s="39"/>
      <c r="AR265" s="239" t="s">
        <v>201</v>
      </c>
      <c r="AT265" s="239" t="s">
        <v>196</v>
      </c>
      <c r="AU265" s="239" t="s">
        <v>82</v>
      </c>
      <c r="AY265" s="18" t="s">
        <v>194</v>
      </c>
      <c r="BE265" s="240">
        <f>IF(N265="základní",J265,0)</f>
        <v>0</v>
      </c>
      <c r="BF265" s="240">
        <f>IF(N265="snížená",J265,0)</f>
        <v>0</v>
      </c>
      <c r="BG265" s="240">
        <f>IF(N265="zákl. přenesená",J265,0)</f>
        <v>0</v>
      </c>
      <c r="BH265" s="240">
        <f>IF(N265="sníž. přenesená",J265,0)</f>
        <v>0</v>
      </c>
      <c r="BI265" s="240">
        <f>IF(N265="nulová",J265,0)</f>
        <v>0</v>
      </c>
      <c r="BJ265" s="18" t="s">
        <v>82</v>
      </c>
      <c r="BK265" s="240">
        <f>ROUND(I265*H265,2)</f>
        <v>0</v>
      </c>
      <c r="BL265" s="18" t="s">
        <v>201</v>
      </c>
      <c r="BM265" s="239" t="s">
        <v>1943</v>
      </c>
    </row>
    <row r="266" s="2" customFormat="1">
      <c r="A266" s="39"/>
      <c r="B266" s="40"/>
      <c r="C266" s="41"/>
      <c r="D266" s="243" t="s">
        <v>453</v>
      </c>
      <c r="E266" s="41"/>
      <c r="F266" s="295" t="s">
        <v>1944</v>
      </c>
      <c r="G266" s="41"/>
      <c r="H266" s="41"/>
      <c r="I266" s="296"/>
      <c r="J266" s="41"/>
      <c r="K266" s="41"/>
      <c r="L266" s="45"/>
      <c r="M266" s="297"/>
      <c r="N266" s="298"/>
      <c r="O266" s="92"/>
      <c r="P266" s="92"/>
      <c r="Q266" s="92"/>
      <c r="R266" s="92"/>
      <c r="S266" s="92"/>
      <c r="T266" s="93"/>
      <c r="U266" s="39"/>
      <c r="V266" s="39"/>
      <c r="W266" s="39"/>
      <c r="X266" s="39"/>
      <c r="Y266" s="39"/>
      <c r="Z266" s="39"/>
      <c r="AA266" s="39"/>
      <c r="AB266" s="39"/>
      <c r="AC266" s="39"/>
      <c r="AD266" s="39"/>
      <c r="AE266" s="39"/>
      <c r="AT266" s="18" t="s">
        <v>453</v>
      </c>
      <c r="AU266" s="18" t="s">
        <v>82</v>
      </c>
    </row>
    <row r="267" s="2" customFormat="1" ht="24.15" customHeight="1">
      <c r="A267" s="39"/>
      <c r="B267" s="40"/>
      <c r="C267" s="228" t="s">
        <v>870</v>
      </c>
      <c r="D267" s="228" t="s">
        <v>196</v>
      </c>
      <c r="E267" s="229" t="s">
        <v>1945</v>
      </c>
      <c r="F267" s="230" t="s">
        <v>1946</v>
      </c>
      <c r="G267" s="231" t="s">
        <v>295</v>
      </c>
      <c r="H267" s="232">
        <v>1</v>
      </c>
      <c r="I267" s="233"/>
      <c r="J267" s="234">
        <f>ROUND(I267*H267,2)</f>
        <v>0</v>
      </c>
      <c r="K267" s="230" t="s">
        <v>1</v>
      </c>
      <c r="L267" s="45"/>
      <c r="M267" s="235" t="s">
        <v>1</v>
      </c>
      <c r="N267" s="236" t="s">
        <v>40</v>
      </c>
      <c r="O267" s="92"/>
      <c r="P267" s="237">
        <f>O267*H267</f>
        <v>0</v>
      </c>
      <c r="Q267" s="237">
        <v>0</v>
      </c>
      <c r="R267" s="237">
        <f>Q267*H267</f>
        <v>0</v>
      </c>
      <c r="S267" s="237">
        <v>0</v>
      </c>
      <c r="T267" s="238">
        <f>S267*H267</f>
        <v>0</v>
      </c>
      <c r="U267" s="39"/>
      <c r="V267" s="39"/>
      <c r="W267" s="39"/>
      <c r="X267" s="39"/>
      <c r="Y267" s="39"/>
      <c r="Z267" s="39"/>
      <c r="AA267" s="39"/>
      <c r="AB267" s="39"/>
      <c r="AC267" s="39"/>
      <c r="AD267" s="39"/>
      <c r="AE267" s="39"/>
      <c r="AR267" s="239" t="s">
        <v>201</v>
      </c>
      <c r="AT267" s="239" t="s">
        <v>196</v>
      </c>
      <c r="AU267" s="239" t="s">
        <v>82</v>
      </c>
      <c r="AY267" s="18" t="s">
        <v>194</v>
      </c>
      <c r="BE267" s="240">
        <f>IF(N267="základní",J267,0)</f>
        <v>0</v>
      </c>
      <c r="BF267" s="240">
        <f>IF(N267="snížená",J267,0)</f>
        <v>0</v>
      </c>
      <c r="BG267" s="240">
        <f>IF(N267="zákl. přenesená",J267,0)</f>
        <v>0</v>
      </c>
      <c r="BH267" s="240">
        <f>IF(N267="sníž. přenesená",J267,0)</f>
        <v>0</v>
      </c>
      <c r="BI267" s="240">
        <f>IF(N267="nulová",J267,0)</f>
        <v>0</v>
      </c>
      <c r="BJ267" s="18" t="s">
        <v>82</v>
      </c>
      <c r="BK267" s="240">
        <f>ROUND(I267*H267,2)</f>
        <v>0</v>
      </c>
      <c r="BL267" s="18" t="s">
        <v>201</v>
      </c>
      <c r="BM267" s="239" t="s">
        <v>1947</v>
      </c>
    </row>
    <row r="268" s="2" customFormat="1">
      <c r="A268" s="39"/>
      <c r="B268" s="40"/>
      <c r="C268" s="41"/>
      <c r="D268" s="243" t="s">
        <v>453</v>
      </c>
      <c r="E268" s="41"/>
      <c r="F268" s="295" t="s">
        <v>1948</v>
      </c>
      <c r="G268" s="41"/>
      <c r="H268" s="41"/>
      <c r="I268" s="296"/>
      <c r="J268" s="41"/>
      <c r="K268" s="41"/>
      <c r="L268" s="45"/>
      <c r="M268" s="297"/>
      <c r="N268" s="298"/>
      <c r="O268" s="92"/>
      <c r="P268" s="92"/>
      <c r="Q268" s="92"/>
      <c r="R268" s="92"/>
      <c r="S268" s="92"/>
      <c r="T268" s="93"/>
      <c r="U268" s="39"/>
      <c r="V268" s="39"/>
      <c r="W268" s="39"/>
      <c r="X268" s="39"/>
      <c r="Y268" s="39"/>
      <c r="Z268" s="39"/>
      <c r="AA268" s="39"/>
      <c r="AB268" s="39"/>
      <c r="AC268" s="39"/>
      <c r="AD268" s="39"/>
      <c r="AE268" s="39"/>
      <c r="AT268" s="18" t="s">
        <v>453</v>
      </c>
      <c r="AU268" s="18" t="s">
        <v>82</v>
      </c>
    </row>
    <row r="269" s="2" customFormat="1" ht="24.15" customHeight="1">
      <c r="A269" s="39"/>
      <c r="B269" s="40"/>
      <c r="C269" s="228" t="s">
        <v>875</v>
      </c>
      <c r="D269" s="228" t="s">
        <v>196</v>
      </c>
      <c r="E269" s="229" t="s">
        <v>1949</v>
      </c>
      <c r="F269" s="230" t="s">
        <v>1950</v>
      </c>
      <c r="G269" s="231" t="s">
        <v>295</v>
      </c>
      <c r="H269" s="232">
        <v>1</v>
      </c>
      <c r="I269" s="233"/>
      <c r="J269" s="234">
        <f>ROUND(I269*H269,2)</f>
        <v>0</v>
      </c>
      <c r="K269" s="230" t="s">
        <v>1</v>
      </c>
      <c r="L269" s="45"/>
      <c r="M269" s="235" t="s">
        <v>1</v>
      </c>
      <c r="N269" s="236" t="s">
        <v>40</v>
      </c>
      <c r="O269" s="92"/>
      <c r="P269" s="237">
        <f>O269*H269</f>
        <v>0</v>
      </c>
      <c r="Q269" s="237">
        <v>0</v>
      </c>
      <c r="R269" s="237">
        <f>Q269*H269</f>
        <v>0</v>
      </c>
      <c r="S269" s="237">
        <v>0</v>
      </c>
      <c r="T269" s="238">
        <f>S269*H269</f>
        <v>0</v>
      </c>
      <c r="U269" s="39"/>
      <c r="V269" s="39"/>
      <c r="W269" s="39"/>
      <c r="X269" s="39"/>
      <c r="Y269" s="39"/>
      <c r="Z269" s="39"/>
      <c r="AA269" s="39"/>
      <c r="AB269" s="39"/>
      <c r="AC269" s="39"/>
      <c r="AD269" s="39"/>
      <c r="AE269" s="39"/>
      <c r="AR269" s="239" t="s">
        <v>201</v>
      </c>
      <c r="AT269" s="239" t="s">
        <v>196</v>
      </c>
      <c r="AU269" s="239" t="s">
        <v>82</v>
      </c>
      <c r="AY269" s="18" t="s">
        <v>194</v>
      </c>
      <c r="BE269" s="240">
        <f>IF(N269="základní",J269,0)</f>
        <v>0</v>
      </c>
      <c r="BF269" s="240">
        <f>IF(N269="snížená",J269,0)</f>
        <v>0</v>
      </c>
      <c r="BG269" s="240">
        <f>IF(N269="zákl. přenesená",J269,0)</f>
        <v>0</v>
      </c>
      <c r="BH269" s="240">
        <f>IF(N269="sníž. přenesená",J269,0)</f>
        <v>0</v>
      </c>
      <c r="BI269" s="240">
        <f>IF(N269="nulová",J269,0)</f>
        <v>0</v>
      </c>
      <c r="BJ269" s="18" t="s">
        <v>82</v>
      </c>
      <c r="BK269" s="240">
        <f>ROUND(I269*H269,2)</f>
        <v>0</v>
      </c>
      <c r="BL269" s="18" t="s">
        <v>201</v>
      </c>
      <c r="BM269" s="239" t="s">
        <v>1951</v>
      </c>
    </row>
    <row r="270" s="2" customFormat="1">
      <c r="A270" s="39"/>
      <c r="B270" s="40"/>
      <c r="C270" s="41"/>
      <c r="D270" s="243" t="s">
        <v>453</v>
      </c>
      <c r="E270" s="41"/>
      <c r="F270" s="295" t="s">
        <v>1952</v>
      </c>
      <c r="G270" s="41"/>
      <c r="H270" s="41"/>
      <c r="I270" s="296"/>
      <c r="J270" s="41"/>
      <c r="K270" s="41"/>
      <c r="L270" s="45"/>
      <c r="M270" s="297"/>
      <c r="N270" s="298"/>
      <c r="O270" s="92"/>
      <c r="P270" s="92"/>
      <c r="Q270" s="92"/>
      <c r="R270" s="92"/>
      <c r="S270" s="92"/>
      <c r="T270" s="93"/>
      <c r="U270" s="39"/>
      <c r="V270" s="39"/>
      <c r="W270" s="39"/>
      <c r="X270" s="39"/>
      <c r="Y270" s="39"/>
      <c r="Z270" s="39"/>
      <c r="AA270" s="39"/>
      <c r="AB270" s="39"/>
      <c r="AC270" s="39"/>
      <c r="AD270" s="39"/>
      <c r="AE270" s="39"/>
      <c r="AT270" s="18" t="s">
        <v>453</v>
      </c>
      <c r="AU270" s="18" t="s">
        <v>82</v>
      </c>
    </row>
    <row r="271" s="2" customFormat="1" ht="55.5" customHeight="1">
      <c r="A271" s="39"/>
      <c r="B271" s="40"/>
      <c r="C271" s="228" t="s">
        <v>880</v>
      </c>
      <c r="D271" s="228" t="s">
        <v>196</v>
      </c>
      <c r="E271" s="229" t="s">
        <v>1953</v>
      </c>
      <c r="F271" s="230" t="s">
        <v>1954</v>
      </c>
      <c r="G271" s="231" t="s">
        <v>295</v>
      </c>
      <c r="H271" s="232">
        <v>1</v>
      </c>
      <c r="I271" s="233"/>
      <c r="J271" s="234">
        <f>ROUND(I271*H271,2)</f>
        <v>0</v>
      </c>
      <c r="K271" s="230" t="s">
        <v>1</v>
      </c>
      <c r="L271" s="45"/>
      <c r="M271" s="235" t="s">
        <v>1</v>
      </c>
      <c r="N271" s="236" t="s">
        <v>40</v>
      </c>
      <c r="O271" s="92"/>
      <c r="P271" s="237">
        <f>O271*H271</f>
        <v>0</v>
      </c>
      <c r="Q271" s="237">
        <v>0</v>
      </c>
      <c r="R271" s="237">
        <f>Q271*H271</f>
        <v>0</v>
      </c>
      <c r="S271" s="237">
        <v>0</v>
      </c>
      <c r="T271" s="238">
        <f>S271*H271</f>
        <v>0</v>
      </c>
      <c r="U271" s="39"/>
      <c r="V271" s="39"/>
      <c r="W271" s="39"/>
      <c r="X271" s="39"/>
      <c r="Y271" s="39"/>
      <c r="Z271" s="39"/>
      <c r="AA271" s="39"/>
      <c r="AB271" s="39"/>
      <c r="AC271" s="39"/>
      <c r="AD271" s="39"/>
      <c r="AE271" s="39"/>
      <c r="AR271" s="239" t="s">
        <v>201</v>
      </c>
      <c r="AT271" s="239" t="s">
        <v>196</v>
      </c>
      <c r="AU271" s="239" t="s">
        <v>82</v>
      </c>
      <c r="AY271" s="18" t="s">
        <v>194</v>
      </c>
      <c r="BE271" s="240">
        <f>IF(N271="základní",J271,0)</f>
        <v>0</v>
      </c>
      <c r="BF271" s="240">
        <f>IF(N271="snížená",J271,0)</f>
        <v>0</v>
      </c>
      <c r="BG271" s="240">
        <f>IF(N271="zákl. přenesená",J271,0)</f>
        <v>0</v>
      </c>
      <c r="BH271" s="240">
        <f>IF(N271="sníž. přenesená",J271,0)</f>
        <v>0</v>
      </c>
      <c r="BI271" s="240">
        <f>IF(N271="nulová",J271,0)</f>
        <v>0</v>
      </c>
      <c r="BJ271" s="18" t="s">
        <v>82</v>
      </c>
      <c r="BK271" s="240">
        <f>ROUND(I271*H271,2)</f>
        <v>0</v>
      </c>
      <c r="BL271" s="18" t="s">
        <v>201</v>
      </c>
      <c r="BM271" s="239" t="s">
        <v>1955</v>
      </c>
    </row>
    <row r="272" s="2" customFormat="1">
      <c r="A272" s="39"/>
      <c r="B272" s="40"/>
      <c r="C272" s="41"/>
      <c r="D272" s="243" t="s">
        <v>453</v>
      </c>
      <c r="E272" s="41"/>
      <c r="F272" s="295" t="s">
        <v>1956</v>
      </c>
      <c r="G272" s="41"/>
      <c r="H272" s="41"/>
      <c r="I272" s="296"/>
      <c r="J272" s="41"/>
      <c r="K272" s="41"/>
      <c r="L272" s="45"/>
      <c r="M272" s="297"/>
      <c r="N272" s="298"/>
      <c r="O272" s="92"/>
      <c r="P272" s="92"/>
      <c r="Q272" s="92"/>
      <c r="R272" s="92"/>
      <c r="S272" s="92"/>
      <c r="T272" s="93"/>
      <c r="U272" s="39"/>
      <c r="V272" s="39"/>
      <c r="W272" s="39"/>
      <c r="X272" s="39"/>
      <c r="Y272" s="39"/>
      <c r="Z272" s="39"/>
      <c r="AA272" s="39"/>
      <c r="AB272" s="39"/>
      <c r="AC272" s="39"/>
      <c r="AD272" s="39"/>
      <c r="AE272" s="39"/>
      <c r="AT272" s="18" t="s">
        <v>453</v>
      </c>
      <c r="AU272" s="18" t="s">
        <v>82</v>
      </c>
    </row>
    <row r="273" s="2" customFormat="1" ht="49.05" customHeight="1">
      <c r="A273" s="39"/>
      <c r="B273" s="40"/>
      <c r="C273" s="228" t="s">
        <v>885</v>
      </c>
      <c r="D273" s="228" t="s">
        <v>196</v>
      </c>
      <c r="E273" s="229" t="s">
        <v>1957</v>
      </c>
      <c r="F273" s="230" t="s">
        <v>1958</v>
      </c>
      <c r="G273" s="231" t="s">
        <v>295</v>
      </c>
      <c r="H273" s="232">
        <v>1</v>
      </c>
      <c r="I273" s="233"/>
      <c r="J273" s="234">
        <f>ROUND(I273*H273,2)</f>
        <v>0</v>
      </c>
      <c r="K273" s="230" t="s">
        <v>1</v>
      </c>
      <c r="L273" s="45"/>
      <c r="M273" s="235" t="s">
        <v>1</v>
      </c>
      <c r="N273" s="236" t="s">
        <v>40</v>
      </c>
      <c r="O273" s="92"/>
      <c r="P273" s="237">
        <f>O273*H273</f>
        <v>0</v>
      </c>
      <c r="Q273" s="237">
        <v>0</v>
      </c>
      <c r="R273" s="237">
        <f>Q273*H273</f>
        <v>0</v>
      </c>
      <c r="S273" s="237">
        <v>0</v>
      </c>
      <c r="T273" s="238">
        <f>S273*H273</f>
        <v>0</v>
      </c>
      <c r="U273" s="39"/>
      <c r="V273" s="39"/>
      <c r="W273" s="39"/>
      <c r="X273" s="39"/>
      <c r="Y273" s="39"/>
      <c r="Z273" s="39"/>
      <c r="AA273" s="39"/>
      <c r="AB273" s="39"/>
      <c r="AC273" s="39"/>
      <c r="AD273" s="39"/>
      <c r="AE273" s="39"/>
      <c r="AR273" s="239" t="s">
        <v>201</v>
      </c>
      <c r="AT273" s="239" t="s">
        <v>196</v>
      </c>
      <c r="AU273" s="239" t="s">
        <v>82</v>
      </c>
      <c r="AY273" s="18" t="s">
        <v>194</v>
      </c>
      <c r="BE273" s="240">
        <f>IF(N273="základní",J273,0)</f>
        <v>0</v>
      </c>
      <c r="BF273" s="240">
        <f>IF(N273="snížená",J273,0)</f>
        <v>0</v>
      </c>
      <c r="BG273" s="240">
        <f>IF(N273="zákl. přenesená",J273,0)</f>
        <v>0</v>
      </c>
      <c r="BH273" s="240">
        <f>IF(N273="sníž. přenesená",J273,0)</f>
        <v>0</v>
      </c>
      <c r="BI273" s="240">
        <f>IF(N273="nulová",J273,0)</f>
        <v>0</v>
      </c>
      <c r="BJ273" s="18" t="s">
        <v>82</v>
      </c>
      <c r="BK273" s="240">
        <f>ROUND(I273*H273,2)</f>
        <v>0</v>
      </c>
      <c r="BL273" s="18" t="s">
        <v>201</v>
      </c>
      <c r="BM273" s="239" t="s">
        <v>1959</v>
      </c>
    </row>
    <row r="274" s="2" customFormat="1">
      <c r="A274" s="39"/>
      <c r="B274" s="40"/>
      <c r="C274" s="41"/>
      <c r="D274" s="243" t="s">
        <v>453</v>
      </c>
      <c r="E274" s="41"/>
      <c r="F274" s="295" t="s">
        <v>1956</v>
      </c>
      <c r="G274" s="41"/>
      <c r="H274" s="41"/>
      <c r="I274" s="296"/>
      <c r="J274" s="41"/>
      <c r="K274" s="41"/>
      <c r="L274" s="45"/>
      <c r="M274" s="297"/>
      <c r="N274" s="298"/>
      <c r="O274" s="92"/>
      <c r="P274" s="92"/>
      <c r="Q274" s="92"/>
      <c r="R274" s="92"/>
      <c r="S274" s="92"/>
      <c r="T274" s="93"/>
      <c r="U274" s="39"/>
      <c r="V274" s="39"/>
      <c r="W274" s="39"/>
      <c r="X274" s="39"/>
      <c r="Y274" s="39"/>
      <c r="Z274" s="39"/>
      <c r="AA274" s="39"/>
      <c r="AB274" s="39"/>
      <c r="AC274" s="39"/>
      <c r="AD274" s="39"/>
      <c r="AE274" s="39"/>
      <c r="AT274" s="18" t="s">
        <v>453</v>
      </c>
      <c r="AU274" s="18" t="s">
        <v>82</v>
      </c>
    </row>
    <row r="275" s="2" customFormat="1" ht="24.15" customHeight="1">
      <c r="A275" s="39"/>
      <c r="B275" s="40"/>
      <c r="C275" s="228" t="s">
        <v>890</v>
      </c>
      <c r="D275" s="228" t="s">
        <v>196</v>
      </c>
      <c r="E275" s="229" t="s">
        <v>1960</v>
      </c>
      <c r="F275" s="230" t="s">
        <v>1935</v>
      </c>
      <c r="G275" s="231" t="s">
        <v>295</v>
      </c>
      <c r="H275" s="232">
        <v>1</v>
      </c>
      <c r="I275" s="233"/>
      <c r="J275" s="234">
        <f>ROUND(I275*H275,2)</f>
        <v>0</v>
      </c>
      <c r="K275" s="230" t="s">
        <v>1</v>
      </c>
      <c r="L275" s="45"/>
      <c r="M275" s="235" t="s">
        <v>1</v>
      </c>
      <c r="N275" s="236" t="s">
        <v>40</v>
      </c>
      <c r="O275" s="92"/>
      <c r="P275" s="237">
        <f>O275*H275</f>
        <v>0</v>
      </c>
      <c r="Q275" s="237">
        <v>0</v>
      </c>
      <c r="R275" s="237">
        <f>Q275*H275</f>
        <v>0</v>
      </c>
      <c r="S275" s="237">
        <v>0</v>
      </c>
      <c r="T275" s="238">
        <f>S275*H275</f>
        <v>0</v>
      </c>
      <c r="U275" s="39"/>
      <c r="V275" s="39"/>
      <c r="W275" s="39"/>
      <c r="X275" s="39"/>
      <c r="Y275" s="39"/>
      <c r="Z275" s="39"/>
      <c r="AA275" s="39"/>
      <c r="AB275" s="39"/>
      <c r="AC275" s="39"/>
      <c r="AD275" s="39"/>
      <c r="AE275" s="39"/>
      <c r="AR275" s="239" t="s">
        <v>201</v>
      </c>
      <c r="AT275" s="239" t="s">
        <v>196</v>
      </c>
      <c r="AU275" s="239" t="s">
        <v>82</v>
      </c>
      <c r="AY275" s="18" t="s">
        <v>194</v>
      </c>
      <c r="BE275" s="240">
        <f>IF(N275="základní",J275,0)</f>
        <v>0</v>
      </c>
      <c r="BF275" s="240">
        <f>IF(N275="snížená",J275,0)</f>
        <v>0</v>
      </c>
      <c r="BG275" s="240">
        <f>IF(N275="zákl. přenesená",J275,0)</f>
        <v>0</v>
      </c>
      <c r="BH275" s="240">
        <f>IF(N275="sníž. přenesená",J275,0)</f>
        <v>0</v>
      </c>
      <c r="BI275" s="240">
        <f>IF(N275="nulová",J275,0)</f>
        <v>0</v>
      </c>
      <c r="BJ275" s="18" t="s">
        <v>82</v>
      </c>
      <c r="BK275" s="240">
        <f>ROUND(I275*H275,2)</f>
        <v>0</v>
      </c>
      <c r="BL275" s="18" t="s">
        <v>201</v>
      </c>
      <c r="BM275" s="239" t="s">
        <v>1961</v>
      </c>
    </row>
    <row r="276" s="2" customFormat="1">
      <c r="A276" s="39"/>
      <c r="B276" s="40"/>
      <c r="C276" s="41"/>
      <c r="D276" s="243" t="s">
        <v>453</v>
      </c>
      <c r="E276" s="41"/>
      <c r="F276" s="295" t="s">
        <v>1962</v>
      </c>
      <c r="G276" s="41"/>
      <c r="H276" s="41"/>
      <c r="I276" s="296"/>
      <c r="J276" s="41"/>
      <c r="K276" s="41"/>
      <c r="L276" s="45"/>
      <c r="M276" s="297"/>
      <c r="N276" s="298"/>
      <c r="O276" s="92"/>
      <c r="P276" s="92"/>
      <c r="Q276" s="92"/>
      <c r="R276" s="92"/>
      <c r="S276" s="92"/>
      <c r="T276" s="93"/>
      <c r="U276" s="39"/>
      <c r="V276" s="39"/>
      <c r="W276" s="39"/>
      <c r="X276" s="39"/>
      <c r="Y276" s="39"/>
      <c r="Z276" s="39"/>
      <c r="AA276" s="39"/>
      <c r="AB276" s="39"/>
      <c r="AC276" s="39"/>
      <c r="AD276" s="39"/>
      <c r="AE276" s="39"/>
      <c r="AT276" s="18" t="s">
        <v>453</v>
      </c>
      <c r="AU276" s="18" t="s">
        <v>82</v>
      </c>
    </row>
    <row r="277" s="2" customFormat="1" ht="55.5" customHeight="1">
      <c r="A277" s="39"/>
      <c r="B277" s="40"/>
      <c r="C277" s="228" t="s">
        <v>895</v>
      </c>
      <c r="D277" s="228" t="s">
        <v>196</v>
      </c>
      <c r="E277" s="229" t="s">
        <v>1963</v>
      </c>
      <c r="F277" s="230" t="s">
        <v>1964</v>
      </c>
      <c r="G277" s="231" t="s">
        <v>295</v>
      </c>
      <c r="H277" s="232">
        <v>1</v>
      </c>
      <c r="I277" s="233"/>
      <c r="J277" s="234">
        <f>ROUND(I277*H277,2)</f>
        <v>0</v>
      </c>
      <c r="K277" s="230" t="s">
        <v>1</v>
      </c>
      <c r="L277" s="45"/>
      <c r="M277" s="235" t="s">
        <v>1</v>
      </c>
      <c r="N277" s="236" t="s">
        <v>40</v>
      </c>
      <c r="O277" s="92"/>
      <c r="P277" s="237">
        <f>O277*H277</f>
        <v>0</v>
      </c>
      <c r="Q277" s="237">
        <v>0</v>
      </c>
      <c r="R277" s="237">
        <f>Q277*H277</f>
        <v>0</v>
      </c>
      <c r="S277" s="237">
        <v>0</v>
      </c>
      <c r="T277" s="238">
        <f>S277*H277</f>
        <v>0</v>
      </c>
      <c r="U277" s="39"/>
      <c r="V277" s="39"/>
      <c r="W277" s="39"/>
      <c r="X277" s="39"/>
      <c r="Y277" s="39"/>
      <c r="Z277" s="39"/>
      <c r="AA277" s="39"/>
      <c r="AB277" s="39"/>
      <c r="AC277" s="39"/>
      <c r="AD277" s="39"/>
      <c r="AE277" s="39"/>
      <c r="AR277" s="239" t="s">
        <v>201</v>
      </c>
      <c r="AT277" s="239" t="s">
        <v>196</v>
      </c>
      <c r="AU277" s="239" t="s">
        <v>82</v>
      </c>
      <c r="AY277" s="18" t="s">
        <v>194</v>
      </c>
      <c r="BE277" s="240">
        <f>IF(N277="základní",J277,0)</f>
        <v>0</v>
      </c>
      <c r="BF277" s="240">
        <f>IF(N277="snížená",J277,0)</f>
        <v>0</v>
      </c>
      <c r="BG277" s="240">
        <f>IF(N277="zákl. přenesená",J277,0)</f>
        <v>0</v>
      </c>
      <c r="BH277" s="240">
        <f>IF(N277="sníž. přenesená",J277,0)</f>
        <v>0</v>
      </c>
      <c r="BI277" s="240">
        <f>IF(N277="nulová",J277,0)</f>
        <v>0</v>
      </c>
      <c r="BJ277" s="18" t="s">
        <v>82</v>
      </c>
      <c r="BK277" s="240">
        <f>ROUND(I277*H277,2)</f>
        <v>0</v>
      </c>
      <c r="BL277" s="18" t="s">
        <v>201</v>
      </c>
      <c r="BM277" s="239" t="s">
        <v>1965</v>
      </c>
    </row>
    <row r="278" s="2" customFormat="1">
      <c r="A278" s="39"/>
      <c r="B278" s="40"/>
      <c r="C278" s="41"/>
      <c r="D278" s="243" t="s">
        <v>453</v>
      </c>
      <c r="E278" s="41"/>
      <c r="F278" s="295" t="s">
        <v>1956</v>
      </c>
      <c r="G278" s="41"/>
      <c r="H278" s="41"/>
      <c r="I278" s="296"/>
      <c r="J278" s="41"/>
      <c r="K278" s="41"/>
      <c r="L278" s="45"/>
      <c r="M278" s="297"/>
      <c r="N278" s="298"/>
      <c r="O278" s="92"/>
      <c r="P278" s="92"/>
      <c r="Q278" s="92"/>
      <c r="R278" s="92"/>
      <c r="S278" s="92"/>
      <c r="T278" s="93"/>
      <c r="U278" s="39"/>
      <c r="V278" s="39"/>
      <c r="W278" s="39"/>
      <c r="X278" s="39"/>
      <c r="Y278" s="39"/>
      <c r="Z278" s="39"/>
      <c r="AA278" s="39"/>
      <c r="AB278" s="39"/>
      <c r="AC278" s="39"/>
      <c r="AD278" s="39"/>
      <c r="AE278" s="39"/>
      <c r="AT278" s="18" t="s">
        <v>453</v>
      </c>
      <c r="AU278" s="18" t="s">
        <v>82</v>
      </c>
    </row>
    <row r="279" s="2" customFormat="1" ht="55.5" customHeight="1">
      <c r="A279" s="39"/>
      <c r="B279" s="40"/>
      <c r="C279" s="228" t="s">
        <v>899</v>
      </c>
      <c r="D279" s="228" t="s">
        <v>196</v>
      </c>
      <c r="E279" s="229" t="s">
        <v>1966</v>
      </c>
      <c r="F279" s="230" t="s">
        <v>1954</v>
      </c>
      <c r="G279" s="231" t="s">
        <v>295</v>
      </c>
      <c r="H279" s="232">
        <v>1</v>
      </c>
      <c r="I279" s="233"/>
      <c r="J279" s="234">
        <f>ROUND(I279*H279,2)</f>
        <v>0</v>
      </c>
      <c r="K279" s="230" t="s">
        <v>1</v>
      </c>
      <c r="L279" s="45"/>
      <c r="M279" s="235" t="s">
        <v>1</v>
      </c>
      <c r="N279" s="236" t="s">
        <v>40</v>
      </c>
      <c r="O279" s="92"/>
      <c r="P279" s="237">
        <f>O279*H279</f>
        <v>0</v>
      </c>
      <c r="Q279" s="237">
        <v>0</v>
      </c>
      <c r="R279" s="237">
        <f>Q279*H279</f>
        <v>0</v>
      </c>
      <c r="S279" s="237">
        <v>0</v>
      </c>
      <c r="T279" s="238">
        <f>S279*H279</f>
        <v>0</v>
      </c>
      <c r="U279" s="39"/>
      <c r="V279" s="39"/>
      <c r="W279" s="39"/>
      <c r="X279" s="39"/>
      <c r="Y279" s="39"/>
      <c r="Z279" s="39"/>
      <c r="AA279" s="39"/>
      <c r="AB279" s="39"/>
      <c r="AC279" s="39"/>
      <c r="AD279" s="39"/>
      <c r="AE279" s="39"/>
      <c r="AR279" s="239" t="s">
        <v>201</v>
      </c>
      <c r="AT279" s="239" t="s">
        <v>196</v>
      </c>
      <c r="AU279" s="239" t="s">
        <v>82</v>
      </c>
      <c r="AY279" s="18" t="s">
        <v>194</v>
      </c>
      <c r="BE279" s="240">
        <f>IF(N279="základní",J279,0)</f>
        <v>0</v>
      </c>
      <c r="BF279" s="240">
        <f>IF(N279="snížená",J279,0)</f>
        <v>0</v>
      </c>
      <c r="BG279" s="240">
        <f>IF(N279="zákl. přenesená",J279,0)</f>
        <v>0</v>
      </c>
      <c r="BH279" s="240">
        <f>IF(N279="sníž. přenesená",J279,0)</f>
        <v>0</v>
      </c>
      <c r="BI279" s="240">
        <f>IF(N279="nulová",J279,0)</f>
        <v>0</v>
      </c>
      <c r="BJ279" s="18" t="s">
        <v>82</v>
      </c>
      <c r="BK279" s="240">
        <f>ROUND(I279*H279,2)</f>
        <v>0</v>
      </c>
      <c r="BL279" s="18" t="s">
        <v>201</v>
      </c>
      <c r="BM279" s="239" t="s">
        <v>1967</v>
      </c>
    </row>
    <row r="280" s="2" customFormat="1">
      <c r="A280" s="39"/>
      <c r="B280" s="40"/>
      <c r="C280" s="41"/>
      <c r="D280" s="243" t="s">
        <v>453</v>
      </c>
      <c r="E280" s="41"/>
      <c r="F280" s="295" t="s">
        <v>1956</v>
      </c>
      <c r="G280" s="41"/>
      <c r="H280" s="41"/>
      <c r="I280" s="296"/>
      <c r="J280" s="41"/>
      <c r="K280" s="41"/>
      <c r="L280" s="45"/>
      <c r="M280" s="297"/>
      <c r="N280" s="298"/>
      <c r="O280" s="92"/>
      <c r="P280" s="92"/>
      <c r="Q280" s="92"/>
      <c r="R280" s="92"/>
      <c r="S280" s="92"/>
      <c r="T280" s="93"/>
      <c r="U280" s="39"/>
      <c r="V280" s="39"/>
      <c r="W280" s="39"/>
      <c r="X280" s="39"/>
      <c r="Y280" s="39"/>
      <c r="Z280" s="39"/>
      <c r="AA280" s="39"/>
      <c r="AB280" s="39"/>
      <c r="AC280" s="39"/>
      <c r="AD280" s="39"/>
      <c r="AE280" s="39"/>
      <c r="AT280" s="18" t="s">
        <v>453</v>
      </c>
      <c r="AU280" s="18" t="s">
        <v>82</v>
      </c>
    </row>
    <row r="281" s="2" customFormat="1" ht="49.05" customHeight="1">
      <c r="A281" s="39"/>
      <c r="B281" s="40"/>
      <c r="C281" s="228" t="s">
        <v>903</v>
      </c>
      <c r="D281" s="228" t="s">
        <v>196</v>
      </c>
      <c r="E281" s="229" t="s">
        <v>1968</v>
      </c>
      <c r="F281" s="230" t="s">
        <v>1969</v>
      </c>
      <c r="G281" s="231" t="s">
        <v>295</v>
      </c>
      <c r="H281" s="232">
        <v>1</v>
      </c>
      <c r="I281" s="233"/>
      <c r="J281" s="234">
        <f>ROUND(I281*H281,2)</f>
        <v>0</v>
      </c>
      <c r="K281" s="230" t="s">
        <v>1</v>
      </c>
      <c r="L281" s="45"/>
      <c r="M281" s="235" t="s">
        <v>1</v>
      </c>
      <c r="N281" s="236" t="s">
        <v>40</v>
      </c>
      <c r="O281" s="92"/>
      <c r="P281" s="237">
        <f>O281*H281</f>
        <v>0</v>
      </c>
      <c r="Q281" s="237">
        <v>0</v>
      </c>
      <c r="R281" s="237">
        <f>Q281*H281</f>
        <v>0</v>
      </c>
      <c r="S281" s="237">
        <v>0</v>
      </c>
      <c r="T281" s="238">
        <f>S281*H281</f>
        <v>0</v>
      </c>
      <c r="U281" s="39"/>
      <c r="V281" s="39"/>
      <c r="W281" s="39"/>
      <c r="X281" s="39"/>
      <c r="Y281" s="39"/>
      <c r="Z281" s="39"/>
      <c r="AA281" s="39"/>
      <c r="AB281" s="39"/>
      <c r="AC281" s="39"/>
      <c r="AD281" s="39"/>
      <c r="AE281" s="39"/>
      <c r="AR281" s="239" t="s">
        <v>201</v>
      </c>
      <c r="AT281" s="239" t="s">
        <v>196</v>
      </c>
      <c r="AU281" s="239" t="s">
        <v>82</v>
      </c>
      <c r="AY281" s="18" t="s">
        <v>194</v>
      </c>
      <c r="BE281" s="240">
        <f>IF(N281="základní",J281,0)</f>
        <v>0</v>
      </c>
      <c r="BF281" s="240">
        <f>IF(N281="snížená",J281,0)</f>
        <v>0</v>
      </c>
      <c r="BG281" s="240">
        <f>IF(N281="zákl. přenesená",J281,0)</f>
        <v>0</v>
      </c>
      <c r="BH281" s="240">
        <f>IF(N281="sníž. přenesená",J281,0)</f>
        <v>0</v>
      </c>
      <c r="BI281" s="240">
        <f>IF(N281="nulová",J281,0)</f>
        <v>0</v>
      </c>
      <c r="BJ281" s="18" t="s">
        <v>82</v>
      </c>
      <c r="BK281" s="240">
        <f>ROUND(I281*H281,2)</f>
        <v>0</v>
      </c>
      <c r="BL281" s="18" t="s">
        <v>201</v>
      </c>
      <c r="BM281" s="239" t="s">
        <v>1970</v>
      </c>
    </row>
    <row r="282" s="2" customFormat="1">
      <c r="A282" s="39"/>
      <c r="B282" s="40"/>
      <c r="C282" s="41"/>
      <c r="D282" s="243" t="s">
        <v>453</v>
      </c>
      <c r="E282" s="41"/>
      <c r="F282" s="295" t="s">
        <v>1971</v>
      </c>
      <c r="G282" s="41"/>
      <c r="H282" s="41"/>
      <c r="I282" s="296"/>
      <c r="J282" s="41"/>
      <c r="K282" s="41"/>
      <c r="L282" s="45"/>
      <c r="M282" s="297"/>
      <c r="N282" s="298"/>
      <c r="O282" s="92"/>
      <c r="P282" s="92"/>
      <c r="Q282" s="92"/>
      <c r="R282" s="92"/>
      <c r="S282" s="92"/>
      <c r="T282" s="93"/>
      <c r="U282" s="39"/>
      <c r="V282" s="39"/>
      <c r="W282" s="39"/>
      <c r="X282" s="39"/>
      <c r="Y282" s="39"/>
      <c r="Z282" s="39"/>
      <c r="AA282" s="39"/>
      <c r="AB282" s="39"/>
      <c r="AC282" s="39"/>
      <c r="AD282" s="39"/>
      <c r="AE282" s="39"/>
      <c r="AT282" s="18" t="s">
        <v>453</v>
      </c>
      <c r="AU282" s="18" t="s">
        <v>82</v>
      </c>
    </row>
    <row r="283" s="2" customFormat="1" ht="21.75" customHeight="1">
      <c r="A283" s="39"/>
      <c r="B283" s="40"/>
      <c r="C283" s="228" t="s">
        <v>909</v>
      </c>
      <c r="D283" s="228" t="s">
        <v>196</v>
      </c>
      <c r="E283" s="229" t="s">
        <v>1972</v>
      </c>
      <c r="F283" s="230" t="s">
        <v>1973</v>
      </c>
      <c r="G283" s="231" t="s">
        <v>295</v>
      </c>
      <c r="H283" s="232">
        <v>6</v>
      </c>
      <c r="I283" s="233"/>
      <c r="J283" s="234">
        <f>ROUND(I283*H283,2)</f>
        <v>0</v>
      </c>
      <c r="K283" s="230" t="s">
        <v>1</v>
      </c>
      <c r="L283" s="45"/>
      <c r="M283" s="235" t="s">
        <v>1</v>
      </c>
      <c r="N283" s="236" t="s">
        <v>40</v>
      </c>
      <c r="O283" s="92"/>
      <c r="P283" s="237">
        <f>O283*H283</f>
        <v>0</v>
      </c>
      <c r="Q283" s="237">
        <v>0</v>
      </c>
      <c r="R283" s="237">
        <f>Q283*H283</f>
        <v>0</v>
      </c>
      <c r="S283" s="237">
        <v>0</v>
      </c>
      <c r="T283" s="238">
        <f>S283*H283</f>
        <v>0</v>
      </c>
      <c r="U283" s="39"/>
      <c r="V283" s="39"/>
      <c r="W283" s="39"/>
      <c r="X283" s="39"/>
      <c r="Y283" s="39"/>
      <c r="Z283" s="39"/>
      <c r="AA283" s="39"/>
      <c r="AB283" s="39"/>
      <c r="AC283" s="39"/>
      <c r="AD283" s="39"/>
      <c r="AE283" s="39"/>
      <c r="AR283" s="239" t="s">
        <v>201</v>
      </c>
      <c r="AT283" s="239" t="s">
        <v>196</v>
      </c>
      <c r="AU283" s="239" t="s">
        <v>82</v>
      </c>
      <c r="AY283" s="18" t="s">
        <v>194</v>
      </c>
      <c r="BE283" s="240">
        <f>IF(N283="základní",J283,0)</f>
        <v>0</v>
      </c>
      <c r="BF283" s="240">
        <f>IF(N283="snížená",J283,0)</f>
        <v>0</v>
      </c>
      <c r="BG283" s="240">
        <f>IF(N283="zákl. přenesená",J283,0)</f>
        <v>0</v>
      </c>
      <c r="BH283" s="240">
        <f>IF(N283="sníž. přenesená",J283,0)</f>
        <v>0</v>
      </c>
      <c r="BI283" s="240">
        <f>IF(N283="nulová",J283,0)</f>
        <v>0</v>
      </c>
      <c r="BJ283" s="18" t="s">
        <v>82</v>
      </c>
      <c r="BK283" s="240">
        <f>ROUND(I283*H283,2)</f>
        <v>0</v>
      </c>
      <c r="BL283" s="18" t="s">
        <v>201</v>
      </c>
      <c r="BM283" s="239" t="s">
        <v>1974</v>
      </c>
    </row>
    <row r="284" s="2" customFormat="1">
      <c r="A284" s="39"/>
      <c r="B284" s="40"/>
      <c r="C284" s="41"/>
      <c r="D284" s="243" t="s">
        <v>453</v>
      </c>
      <c r="E284" s="41"/>
      <c r="F284" s="295" t="s">
        <v>1975</v>
      </c>
      <c r="G284" s="41"/>
      <c r="H284" s="41"/>
      <c r="I284" s="296"/>
      <c r="J284" s="41"/>
      <c r="K284" s="41"/>
      <c r="L284" s="45"/>
      <c r="M284" s="297"/>
      <c r="N284" s="298"/>
      <c r="O284" s="92"/>
      <c r="P284" s="92"/>
      <c r="Q284" s="92"/>
      <c r="R284" s="92"/>
      <c r="S284" s="92"/>
      <c r="T284" s="93"/>
      <c r="U284" s="39"/>
      <c r="V284" s="39"/>
      <c r="W284" s="39"/>
      <c r="X284" s="39"/>
      <c r="Y284" s="39"/>
      <c r="Z284" s="39"/>
      <c r="AA284" s="39"/>
      <c r="AB284" s="39"/>
      <c r="AC284" s="39"/>
      <c r="AD284" s="39"/>
      <c r="AE284" s="39"/>
      <c r="AT284" s="18" t="s">
        <v>453</v>
      </c>
      <c r="AU284" s="18" t="s">
        <v>82</v>
      </c>
    </row>
    <row r="285" s="2" customFormat="1" ht="33" customHeight="1">
      <c r="A285" s="39"/>
      <c r="B285" s="40"/>
      <c r="C285" s="228" t="s">
        <v>920</v>
      </c>
      <c r="D285" s="228" t="s">
        <v>196</v>
      </c>
      <c r="E285" s="229" t="s">
        <v>1976</v>
      </c>
      <c r="F285" s="230" t="s">
        <v>1977</v>
      </c>
      <c r="G285" s="231" t="s">
        <v>295</v>
      </c>
      <c r="H285" s="232">
        <v>1</v>
      </c>
      <c r="I285" s="233"/>
      <c r="J285" s="234">
        <f>ROUND(I285*H285,2)</f>
        <v>0</v>
      </c>
      <c r="K285" s="230" t="s">
        <v>1</v>
      </c>
      <c r="L285" s="45"/>
      <c r="M285" s="235" t="s">
        <v>1</v>
      </c>
      <c r="N285" s="236" t="s">
        <v>40</v>
      </c>
      <c r="O285" s="92"/>
      <c r="P285" s="237">
        <f>O285*H285</f>
        <v>0</v>
      </c>
      <c r="Q285" s="237">
        <v>0</v>
      </c>
      <c r="R285" s="237">
        <f>Q285*H285</f>
        <v>0</v>
      </c>
      <c r="S285" s="237">
        <v>0</v>
      </c>
      <c r="T285" s="238">
        <f>S285*H285</f>
        <v>0</v>
      </c>
      <c r="U285" s="39"/>
      <c r="V285" s="39"/>
      <c r="W285" s="39"/>
      <c r="X285" s="39"/>
      <c r="Y285" s="39"/>
      <c r="Z285" s="39"/>
      <c r="AA285" s="39"/>
      <c r="AB285" s="39"/>
      <c r="AC285" s="39"/>
      <c r="AD285" s="39"/>
      <c r="AE285" s="39"/>
      <c r="AR285" s="239" t="s">
        <v>201</v>
      </c>
      <c r="AT285" s="239" t="s">
        <v>196</v>
      </c>
      <c r="AU285" s="239" t="s">
        <v>82</v>
      </c>
      <c r="AY285" s="18" t="s">
        <v>194</v>
      </c>
      <c r="BE285" s="240">
        <f>IF(N285="základní",J285,0)</f>
        <v>0</v>
      </c>
      <c r="BF285" s="240">
        <f>IF(N285="snížená",J285,0)</f>
        <v>0</v>
      </c>
      <c r="BG285" s="240">
        <f>IF(N285="zákl. přenesená",J285,0)</f>
        <v>0</v>
      </c>
      <c r="BH285" s="240">
        <f>IF(N285="sníž. přenesená",J285,0)</f>
        <v>0</v>
      </c>
      <c r="BI285" s="240">
        <f>IF(N285="nulová",J285,0)</f>
        <v>0</v>
      </c>
      <c r="BJ285" s="18" t="s">
        <v>82</v>
      </c>
      <c r="BK285" s="240">
        <f>ROUND(I285*H285,2)</f>
        <v>0</v>
      </c>
      <c r="BL285" s="18" t="s">
        <v>201</v>
      </c>
      <c r="BM285" s="239" t="s">
        <v>1978</v>
      </c>
    </row>
    <row r="286" s="2" customFormat="1">
      <c r="A286" s="39"/>
      <c r="B286" s="40"/>
      <c r="C286" s="41"/>
      <c r="D286" s="243" t="s">
        <v>453</v>
      </c>
      <c r="E286" s="41"/>
      <c r="F286" s="295" t="s">
        <v>1979</v>
      </c>
      <c r="G286" s="41"/>
      <c r="H286" s="41"/>
      <c r="I286" s="296"/>
      <c r="J286" s="41"/>
      <c r="K286" s="41"/>
      <c r="L286" s="45"/>
      <c r="M286" s="297"/>
      <c r="N286" s="298"/>
      <c r="O286" s="92"/>
      <c r="P286" s="92"/>
      <c r="Q286" s="92"/>
      <c r="R286" s="92"/>
      <c r="S286" s="92"/>
      <c r="T286" s="93"/>
      <c r="U286" s="39"/>
      <c r="V286" s="39"/>
      <c r="W286" s="39"/>
      <c r="X286" s="39"/>
      <c r="Y286" s="39"/>
      <c r="Z286" s="39"/>
      <c r="AA286" s="39"/>
      <c r="AB286" s="39"/>
      <c r="AC286" s="39"/>
      <c r="AD286" s="39"/>
      <c r="AE286" s="39"/>
      <c r="AT286" s="18" t="s">
        <v>453</v>
      </c>
      <c r="AU286" s="18" t="s">
        <v>82</v>
      </c>
    </row>
    <row r="287" s="2" customFormat="1" ht="24.15" customHeight="1">
      <c r="A287" s="39"/>
      <c r="B287" s="40"/>
      <c r="C287" s="228" t="s">
        <v>924</v>
      </c>
      <c r="D287" s="228" t="s">
        <v>196</v>
      </c>
      <c r="E287" s="229" t="s">
        <v>1980</v>
      </c>
      <c r="F287" s="230" t="s">
        <v>1981</v>
      </c>
      <c r="G287" s="231" t="s">
        <v>295</v>
      </c>
      <c r="H287" s="232">
        <v>1</v>
      </c>
      <c r="I287" s="233"/>
      <c r="J287" s="234">
        <f>ROUND(I287*H287,2)</f>
        <v>0</v>
      </c>
      <c r="K287" s="230" t="s">
        <v>1</v>
      </c>
      <c r="L287" s="45"/>
      <c r="M287" s="235" t="s">
        <v>1</v>
      </c>
      <c r="N287" s="236" t="s">
        <v>40</v>
      </c>
      <c r="O287" s="92"/>
      <c r="P287" s="237">
        <f>O287*H287</f>
        <v>0</v>
      </c>
      <c r="Q287" s="237">
        <v>0</v>
      </c>
      <c r="R287" s="237">
        <f>Q287*H287</f>
        <v>0</v>
      </c>
      <c r="S287" s="237">
        <v>0</v>
      </c>
      <c r="T287" s="238">
        <f>S287*H287</f>
        <v>0</v>
      </c>
      <c r="U287" s="39"/>
      <c r="V287" s="39"/>
      <c r="W287" s="39"/>
      <c r="X287" s="39"/>
      <c r="Y287" s="39"/>
      <c r="Z287" s="39"/>
      <c r="AA287" s="39"/>
      <c r="AB287" s="39"/>
      <c r="AC287" s="39"/>
      <c r="AD287" s="39"/>
      <c r="AE287" s="39"/>
      <c r="AR287" s="239" t="s">
        <v>201</v>
      </c>
      <c r="AT287" s="239" t="s">
        <v>196</v>
      </c>
      <c r="AU287" s="239" t="s">
        <v>82</v>
      </c>
      <c r="AY287" s="18" t="s">
        <v>194</v>
      </c>
      <c r="BE287" s="240">
        <f>IF(N287="základní",J287,0)</f>
        <v>0</v>
      </c>
      <c r="BF287" s="240">
        <f>IF(N287="snížená",J287,0)</f>
        <v>0</v>
      </c>
      <c r="BG287" s="240">
        <f>IF(N287="zákl. přenesená",J287,0)</f>
        <v>0</v>
      </c>
      <c r="BH287" s="240">
        <f>IF(N287="sníž. přenesená",J287,0)</f>
        <v>0</v>
      </c>
      <c r="BI287" s="240">
        <f>IF(N287="nulová",J287,0)</f>
        <v>0</v>
      </c>
      <c r="BJ287" s="18" t="s">
        <v>82</v>
      </c>
      <c r="BK287" s="240">
        <f>ROUND(I287*H287,2)</f>
        <v>0</v>
      </c>
      <c r="BL287" s="18" t="s">
        <v>201</v>
      </c>
      <c r="BM287" s="239" t="s">
        <v>1982</v>
      </c>
    </row>
    <row r="288" s="2" customFormat="1">
      <c r="A288" s="39"/>
      <c r="B288" s="40"/>
      <c r="C288" s="41"/>
      <c r="D288" s="243" t="s">
        <v>453</v>
      </c>
      <c r="E288" s="41"/>
      <c r="F288" s="295" t="s">
        <v>1983</v>
      </c>
      <c r="G288" s="41"/>
      <c r="H288" s="41"/>
      <c r="I288" s="296"/>
      <c r="J288" s="41"/>
      <c r="K288" s="41"/>
      <c r="L288" s="45"/>
      <c r="M288" s="297"/>
      <c r="N288" s="298"/>
      <c r="O288" s="92"/>
      <c r="P288" s="92"/>
      <c r="Q288" s="92"/>
      <c r="R288" s="92"/>
      <c r="S288" s="92"/>
      <c r="T288" s="93"/>
      <c r="U288" s="39"/>
      <c r="V288" s="39"/>
      <c r="W288" s="39"/>
      <c r="X288" s="39"/>
      <c r="Y288" s="39"/>
      <c r="Z288" s="39"/>
      <c r="AA288" s="39"/>
      <c r="AB288" s="39"/>
      <c r="AC288" s="39"/>
      <c r="AD288" s="39"/>
      <c r="AE288" s="39"/>
      <c r="AT288" s="18" t="s">
        <v>453</v>
      </c>
      <c r="AU288" s="18" t="s">
        <v>82</v>
      </c>
    </row>
    <row r="289" s="2" customFormat="1" ht="76.35" customHeight="1">
      <c r="A289" s="39"/>
      <c r="B289" s="40"/>
      <c r="C289" s="228" t="s">
        <v>930</v>
      </c>
      <c r="D289" s="228" t="s">
        <v>196</v>
      </c>
      <c r="E289" s="229" t="s">
        <v>1984</v>
      </c>
      <c r="F289" s="230" t="s">
        <v>1985</v>
      </c>
      <c r="G289" s="231" t="s">
        <v>295</v>
      </c>
      <c r="H289" s="232">
        <v>1</v>
      </c>
      <c r="I289" s="233"/>
      <c r="J289" s="234">
        <f>ROUND(I289*H289,2)</f>
        <v>0</v>
      </c>
      <c r="K289" s="230" t="s">
        <v>1</v>
      </c>
      <c r="L289" s="45"/>
      <c r="M289" s="235" t="s">
        <v>1</v>
      </c>
      <c r="N289" s="236" t="s">
        <v>40</v>
      </c>
      <c r="O289" s="92"/>
      <c r="P289" s="237">
        <f>O289*H289</f>
        <v>0</v>
      </c>
      <c r="Q289" s="237">
        <v>0</v>
      </c>
      <c r="R289" s="237">
        <f>Q289*H289</f>
        <v>0</v>
      </c>
      <c r="S289" s="237">
        <v>0</v>
      </c>
      <c r="T289" s="238">
        <f>S289*H289</f>
        <v>0</v>
      </c>
      <c r="U289" s="39"/>
      <c r="V289" s="39"/>
      <c r="W289" s="39"/>
      <c r="X289" s="39"/>
      <c r="Y289" s="39"/>
      <c r="Z289" s="39"/>
      <c r="AA289" s="39"/>
      <c r="AB289" s="39"/>
      <c r="AC289" s="39"/>
      <c r="AD289" s="39"/>
      <c r="AE289" s="39"/>
      <c r="AR289" s="239" t="s">
        <v>201</v>
      </c>
      <c r="AT289" s="239" t="s">
        <v>196</v>
      </c>
      <c r="AU289" s="239" t="s">
        <v>82</v>
      </c>
      <c r="AY289" s="18" t="s">
        <v>194</v>
      </c>
      <c r="BE289" s="240">
        <f>IF(N289="základní",J289,0)</f>
        <v>0</v>
      </c>
      <c r="BF289" s="240">
        <f>IF(N289="snížená",J289,0)</f>
        <v>0</v>
      </c>
      <c r="BG289" s="240">
        <f>IF(N289="zákl. přenesená",J289,0)</f>
        <v>0</v>
      </c>
      <c r="BH289" s="240">
        <f>IF(N289="sníž. přenesená",J289,0)</f>
        <v>0</v>
      </c>
      <c r="BI289" s="240">
        <f>IF(N289="nulová",J289,0)</f>
        <v>0</v>
      </c>
      <c r="BJ289" s="18" t="s">
        <v>82</v>
      </c>
      <c r="BK289" s="240">
        <f>ROUND(I289*H289,2)</f>
        <v>0</v>
      </c>
      <c r="BL289" s="18" t="s">
        <v>201</v>
      </c>
      <c r="BM289" s="239" t="s">
        <v>1986</v>
      </c>
    </row>
    <row r="290" s="2" customFormat="1">
      <c r="A290" s="39"/>
      <c r="B290" s="40"/>
      <c r="C290" s="41"/>
      <c r="D290" s="243" t="s">
        <v>453</v>
      </c>
      <c r="E290" s="41"/>
      <c r="F290" s="295" t="s">
        <v>1987</v>
      </c>
      <c r="G290" s="41"/>
      <c r="H290" s="41"/>
      <c r="I290" s="296"/>
      <c r="J290" s="41"/>
      <c r="K290" s="41"/>
      <c r="L290" s="45"/>
      <c r="M290" s="297"/>
      <c r="N290" s="298"/>
      <c r="O290" s="92"/>
      <c r="P290" s="92"/>
      <c r="Q290" s="92"/>
      <c r="R290" s="92"/>
      <c r="S290" s="92"/>
      <c r="T290" s="93"/>
      <c r="U290" s="39"/>
      <c r="V290" s="39"/>
      <c r="W290" s="39"/>
      <c r="X290" s="39"/>
      <c r="Y290" s="39"/>
      <c r="Z290" s="39"/>
      <c r="AA290" s="39"/>
      <c r="AB290" s="39"/>
      <c r="AC290" s="39"/>
      <c r="AD290" s="39"/>
      <c r="AE290" s="39"/>
      <c r="AT290" s="18" t="s">
        <v>453</v>
      </c>
      <c r="AU290" s="18" t="s">
        <v>82</v>
      </c>
    </row>
    <row r="291" s="2" customFormat="1" ht="21.75" customHeight="1">
      <c r="A291" s="39"/>
      <c r="B291" s="40"/>
      <c r="C291" s="228" t="s">
        <v>934</v>
      </c>
      <c r="D291" s="228" t="s">
        <v>196</v>
      </c>
      <c r="E291" s="229" t="s">
        <v>1988</v>
      </c>
      <c r="F291" s="230" t="s">
        <v>1989</v>
      </c>
      <c r="G291" s="231" t="s">
        <v>295</v>
      </c>
      <c r="H291" s="232">
        <v>1</v>
      </c>
      <c r="I291" s="233"/>
      <c r="J291" s="234">
        <f>ROUND(I291*H291,2)</f>
        <v>0</v>
      </c>
      <c r="K291" s="230" t="s">
        <v>1</v>
      </c>
      <c r="L291" s="45"/>
      <c r="M291" s="235" t="s">
        <v>1</v>
      </c>
      <c r="N291" s="236" t="s">
        <v>40</v>
      </c>
      <c r="O291" s="92"/>
      <c r="P291" s="237">
        <f>O291*H291</f>
        <v>0</v>
      </c>
      <c r="Q291" s="237">
        <v>0</v>
      </c>
      <c r="R291" s="237">
        <f>Q291*H291</f>
        <v>0</v>
      </c>
      <c r="S291" s="237">
        <v>0</v>
      </c>
      <c r="T291" s="238">
        <f>S291*H291</f>
        <v>0</v>
      </c>
      <c r="U291" s="39"/>
      <c r="V291" s="39"/>
      <c r="W291" s="39"/>
      <c r="X291" s="39"/>
      <c r="Y291" s="39"/>
      <c r="Z291" s="39"/>
      <c r="AA291" s="39"/>
      <c r="AB291" s="39"/>
      <c r="AC291" s="39"/>
      <c r="AD291" s="39"/>
      <c r="AE291" s="39"/>
      <c r="AR291" s="239" t="s">
        <v>201</v>
      </c>
      <c r="AT291" s="239" t="s">
        <v>196</v>
      </c>
      <c r="AU291" s="239" t="s">
        <v>82</v>
      </c>
      <c r="AY291" s="18" t="s">
        <v>194</v>
      </c>
      <c r="BE291" s="240">
        <f>IF(N291="základní",J291,0)</f>
        <v>0</v>
      </c>
      <c r="BF291" s="240">
        <f>IF(N291="snížená",J291,0)</f>
        <v>0</v>
      </c>
      <c r="BG291" s="240">
        <f>IF(N291="zákl. přenesená",J291,0)</f>
        <v>0</v>
      </c>
      <c r="BH291" s="240">
        <f>IF(N291="sníž. přenesená",J291,0)</f>
        <v>0</v>
      </c>
      <c r="BI291" s="240">
        <f>IF(N291="nulová",J291,0)</f>
        <v>0</v>
      </c>
      <c r="BJ291" s="18" t="s">
        <v>82</v>
      </c>
      <c r="BK291" s="240">
        <f>ROUND(I291*H291,2)</f>
        <v>0</v>
      </c>
      <c r="BL291" s="18" t="s">
        <v>201</v>
      </c>
      <c r="BM291" s="239" t="s">
        <v>1990</v>
      </c>
    </row>
    <row r="292" s="2" customFormat="1">
      <c r="A292" s="39"/>
      <c r="B292" s="40"/>
      <c r="C292" s="41"/>
      <c r="D292" s="243" t="s">
        <v>453</v>
      </c>
      <c r="E292" s="41"/>
      <c r="F292" s="295" t="s">
        <v>1991</v>
      </c>
      <c r="G292" s="41"/>
      <c r="H292" s="41"/>
      <c r="I292" s="296"/>
      <c r="J292" s="41"/>
      <c r="K292" s="41"/>
      <c r="L292" s="45"/>
      <c r="M292" s="297"/>
      <c r="N292" s="298"/>
      <c r="O292" s="92"/>
      <c r="P292" s="92"/>
      <c r="Q292" s="92"/>
      <c r="R292" s="92"/>
      <c r="S292" s="92"/>
      <c r="T292" s="93"/>
      <c r="U292" s="39"/>
      <c r="V292" s="39"/>
      <c r="W292" s="39"/>
      <c r="X292" s="39"/>
      <c r="Y292" s="39"/>
      <c r="Z292" s="39"/>
      <c r="AA292" s="39"/>
      <c r="AB292" s="39"/>
      <c r="AC292" s="39"/>
      <c r="AD292" s="39"/>
      <c r="AE292" s="39"/>
      <c r="AT292" s="18" t="s">
        <v>453</v>
      </c>
      <c r="AU292" s="18" t="s">
        <v>82</v>
      </c>
    </row>
    <row r="293" s="2" customFormat="1" ht="44.25" customHeight="1">
      <c r="A293" s="39"/>
      <c r="B293" s="40"/>
      <c r="C293" s="228" t="s">
        <v>939</v>
      </c>
      <c r="D293" s="228" t="s">
        <v>196</v>
      </c>
      <c r="E293" s="229" t="s">
        <v>1992</v>
      </c>
      <c r="F293" s="230" t="s">
        <v>1823</v>
      </c>
      <c r="G293" s="231" t="s">
        <v>295</v>
      </c>
      <c r="H293" s="232">
        <v>1</v>
      </c>
      <c r="I293" s="233"/>
      <c r="J293" s="234">
        <f>ROUND(I293*H293,2)</f>
        <v>0</v>
      </c>
      <c r="K293" s="230" t="s">
        <v>1</v>
      </c>
      <c r="L293" s="45"/>
      <c r="M293" s="235" t="s">
        <v>1</v>
      </c>
      <c r="N293" s="236" t="s">
        <v>40</v>
      </c>
      <c r="O293" s="92"/>
      <c r="P293" s="237">
        <f>O293*H293</f>
        <v>0</v>
      </c>
      <c r="Q293" s="237">
        <v>0</v>
      </c>
      <c r="R293" s="237">
        <f>Q293*H293</f>
        <v>0</v>
      </c>
      <c r="S293" s="237">
        <v>0</v>
      </c>
      <c r="T293" s="238">
        <f>S293*H293</f>
        <v>0</v>
      </c>
      <c r="U293" s="39"/>
      <c r="V293" s="39"/>
      <c r="W293" s="39"/>
      <c r="X293" s="39"/>
      <c r="Y293" s="39"/>
      <c r="Z293" s="39"/>
      <c r="AA293" s="39"/>
      <c r="AB293" s="39"/>
      <c r="AC293" s="39"/>
      <c r="AD293" s="39"/>
      <c r="AE293" s="39"/>
      <c r="AR293" s="239" t="s">
        <v>201</v>
      </c>
      <c r="AT293" s="239" t="s">
        <v>196</v>
      </c>
      <c r="AU293" s="239" t="s">
        <v>82</v>
      </c>
      <c r="AY293" s="18" t="s">
        <v>194</v>
      </c>
      <c r="BE293" s="240">
        <f>IF(N293="základní",J293,0)</f>
        <v>0</v>
      </c>
      <c r="BF293" s="240">
        <f>IF(N293="snížená",J293,0)</f>
        <v>0</v>
      </c>
      <c r="BG293" s="240">
        <f>IF(N293="zákl. přenesená",J293,0)</f>
        <v>0</v>
      </c>
      <c r="BH293" s="240">
        <f>IF(N293="sníž. přenesená",J293,0)</f>
        <v>0</v>
      </c>
      <c r="BI293" s="240">
        <f>IF(N293="nulová",J293,0)</f>
        <v>0</v>
      </c>
      <c r="BJ293" s="18" t="s">
        <v>82</v>
      </c>
      <c r="BK293" s="240">
        <f>ROUND(I293*H293,2)</f>
        <v>0</v>
      </c>
      <c r="BL293" s="18" t="s">
        <v>201</v>
      </c>
      <c r="BM293" s="239" t="s">
        <v>1993</v>
      </c>
    </row>
    <row r="294" s="2" customFormat="1">
      <c r="A294" s="39"/>
      <c r="B294" s="40"/>
      <c r="C294" s="41"/>
      <c r="D294" s="243" t="s">
        <v>453</v>
      </c>
      <c r="E294" s="41"/>
      <c r="F294" s="295" t="s">
        <v>1824</v>
      </c>
      <c r="G294" s="41"/>
      <c r="H294" s="41"/>
      <c r="I294" s="296"/>
      <c r="J294" s="41"/>
      <c r="K294" s="41"/>
      <c r="L294" s="45"/>
      <c r="M294" s="297"/>
      <c r="N294" s="298"/>
      <c r="O294" s="92"/>
      <c r="P294" s="92"/>
      <c r="Q294" s="92"/>
      <c r="R294" s="92"/>
      <c r="S294" s="92"/>
      <c r="T294" s="93"/>
      <c r="U294" s="39"/>
      <c r="V294" s="39"/>
      <c r="W294" s="39"/>
      <c r="X294" s="39"/>
      <c r="Y294" s="39"/>
      <c r="Z294" s="39"/>
      <c r="AA294" s="39"/>
      <c r="AB294" s="39"/>
      <c r="AC294" s="39"/>
      <c r="AD294" s="39"/>
      <c r="AE294" s="39"/>
      <c r="AT294" s="18" t="s">
        <v>453</v>
      </c>
      <c r="AU294" s="18" t="s">
        <v>82</v>
      </c>
    </row>
    <row r="295" s="2" customFormat="1" ht="21.75" customHeight="1">
      <c r="A295" s="39"/>
      <c r="B295" s="40"/>
      <c r="C295" s="228" t="s">
        <v>943</v>
      </c>
      <c r="D295" s="228" t="s">
        <v>196</v>
      </c>
      <c r="E295" s="229" t="s">
        <v>1994</v>
      </c>
      <c r="F295" s="230" t="s">
        <v>1995</v>
      </c>
      <c r="G295" s="231" t="s">
        <v>295</v>
      </c>
      <c r="H295" s="232">
        <v>1</v>
      </c>
      <c r="I295" s="233"/>
      <c r="J295" s="234">
        <f>ROUND(I295*H295,2)</f>
        <v>0</v>
      </c>
      <c r="K295" s="230" t="s">
        <v>1</v>
      </c>
      <c r="L295" s="45"/>
      <c r="M295" s="235" t="s">
        <v>1</v>
      </c>
      <c r="N295" s="236" t="s">
        <v>40</v>
      </c>
      <c r="O295" s="92"/>
      <c r="P295" s="237">
        <f>O295*H295</f>
        <v>0</v>
      </c>
      <c r="Q295" s="237">
        <v>0</v>
      </c>
      <c r="R295" s="237">
        <f>Q295*H295</f>
        <v>0</v>
      </c>
      <c r="S295" s="237">
        <v>0</v>
      </c>
      <c r="T295" s="238">
        <f>S295*H295</f>
        <v>0</v>
      </c>
      <c r="U295" s="39"/>
      <c r="V295" s="39"/>
      <c r="W295" s="39"/>
      <c r="X295" s="39"/>
      <c r="Y295" s="39"/>
      <c r="Z295" s="39"/>
      <c r="AA295" s="39"/>
      <c r="AB295" s="39"/>
      <c r="AC295" s="39"/>
      <c r="AD295" s="39"/>
      <c r="AE295" s="39"/>
      <c r="AR295" s="239" t="s">
        <v>201</v>
      </c>
      <c r="AT295" s="239" t="s">
        <v>196</v>
      </c>
      <c r="AU295" s="239" t="s">
        <v>82</v>
      </c>
      <c r="AY295" s="18" t="s">
        <v>194</v>
      </c>
      <c r="BE295" s="240">
        <f>IF(N295="základní",J295,0)</f>
        <v>0</v>
      </c>
      <c r="BF295" s="240">
        <f>IF(N295="snížená",J295,0)</f>
        <v>0</v>
      </c>
      <c r="BG295" s="240">
        <f>IF(N295="zákl. přenesená",J295,0)</f>
        <v>0</v>
      </c>
      <c r="BH295" s="240">
        <f>IF(N295="sníž. přenesená",J295,0)</f>
        <v>0</v>
      </c>
      <c r="BI295" s="240">
        <f>IF(N295="nulová",J295,0)</f>
        <v>0</v>
      </c>
      <c r="BJ295" s="18" t="s">
        <v>82</v>
      </c>
      <c r="BK295" s="240">
        <f>ROUND(I295*H295,2)</f>
        <v>0</v>
      </c>
      <c r="BL295" s="18" t="s">
        <v>201</v>
      </c>
      <c r="BM295" s="239" t="s">
        <v>1996</v>
      </c>
    </row>
    <row r="296" s="2" customFormat="1">
      <c r="A296" s="39"/>
      <c r="B296" s="40"/>
      <c r="C296" s="41"/>
      <c r="D296" s="243" t="s">
        <v>453</v>
      </c>
      <c r="E296" s="41"/>
      <c r="F296" s="295" t="s">
        <v>1997</v>
      </c>
      <c r="G296" s="41"/>
      <c r="H296" s="41"/>
      <c r="I296" s="296"/>
      <c r="J296" s="41"/>
      <c r="K296" s="41"/>
      <c r="L296" s="45"/>
      <c r="M296" s="297"/>
      <c r="N296" s="298"/>
      <c r="O296" s="92"/>
      <c r="P296" s="92"/>
      <c r="Q296" s="92"/>
      <c r="R296" s="92"/>
      <c r="S296" s="92"/>
      <c r="T296" s="93"/>
      <c r="U296" s="39"/>
      <c r="V296" s="39"/>
      <c r="W296" s="39"/>
      <c r="X296" s="39"/>
      <c r="Y296" s="39"/>
      <c r="Z296" s="39"/>
      <c r="AA296" s="39"/>
      <c r="AB296" s="39"/>
      <c r="AC296" s="39"/>
      <c r="AD296" s="39"/>
      <c r="AE296" s="39"/>
      <c r="AT296" s="18" t="s">
        <v>453</v>
      </c>
      <c r="AU296" s="18" t="s">
        <v>82</v>
      </c>
    </row>
    <row r="297" s="2" customFormat="1" ht="24.15" customHeight="1">
      <c r="A297" s="39"/>
      <c r="B297" s="40"/>
      <c r="C297" s="228" t="s">
        <v>948</v>
      </c>
      <c r="D297" s="228" t="s">
        <v>196</v>
      </c>
      <c r="E297" s="229" t="s">
        <v>1998</v>
      </c>
      <c r="F297" s="230" t="s">
        <v>1829</v>
      </c>
      <c r="G297" s="231" t="s">
        <v>295</v>
      </c>
      <c r="H297" s="232">
        <v>1</v>
      </c>
      <c r="I297" s="233"/>
      <c r="J297" s="234">
        <f>ROUND(I297*H297,2)</f>
        <v>0</v>
      </c>
      <c r="K297" s="230" t="s">
        <v>1</v>
      </c>
      <c r="L297" s="45"/>
      <c r="M297" s="235" t="s">
        <v>1</v>
      </c>
      <c r="N297" s="236" t="s">
        <v>40</v>
      </c>
      <c r="O297" s="92"/>
      <c r="P297" s="237">
        <f>O297*H297</f>
        <v>0</v>
      </c>
      <c r="Q297" s="237">
        <v>0</v>
      </c>
      <c r="R297" s="237">
        <f>Q297*H297</f>
        <v>0</v>
      </c>
      <c r="S297" s="237">
        <v>0</v>
      </c>
      <c r="T297" s="238">
        <f>S297*H297</f>
        <v>0</v>
      </c>
      <c r="U297" s="39"/>
      <c r="V297" s="39"/>
      <c r="W297" s="39"/>
      <c r="X297" s="39"/>
      <c r="Y297" s="39"/>
      <c r="Z297" s="39"/>
      <c r="AA297" s="39"/>
      <c r="AB297" s="39"/>
      <c r="AC297" s="39"/>
      <c r="AD297" s="39"/>
      <c r="AE297" s="39"/>
      <c r="AR297" s="239" t="s">
        <v>201</v>
      </c>
      <c r="AT297" s="239" t="s">
        <v>196</v>
      </c>
      <c r="AU297" s="239" t="s">
        <v>82</v>
      </c>
      <c r="AY297" s="18" t="s">
        <v>194</v>
      </c>
      <c r="BE297" s="240">
        <f>IF(N297="základní",J297,0)</f>
        <v>0</v>
      </c>
      <c r="BF297" s="240">
        <f>IF(N297="snížená",J297,0)</f>
        <v>0</v>
      </c>
      <c r="BG297" s="240">
        <f>IF(N297="zákl. přenesená",J297,0)</f>
        <v>0</v>
      </c>
      <c r="BH297" s="240">
        <f>IF(N297="sníž. přenesená",J297,0)</f>
        <v>0</v>
      </c>
      <c r="BI297" s="240">
        <f>IF(N297="nulová",J297,0)</f>
        <v>0</v>
      </c>
      <c r="BJ297" s="18" t="s">
        <v>82</v>
      </c>
      <c r="BK297" s="240">
        <f>ROUND(I297*H297,2)</f>
        <v>0</v>
      </c>
      <c r="BL297" s="18" t="s">
        <v>201</v>
      </c>
      <c r="BM297" s="239" t="s">
        <v>1999</v>
      </c>
    </row>
    <row r="298" s="2" customFormat="1" ht="24.15" customHeight="1">
      <c r="A298" s="39"/>
      <c r="B298" s="40"/>
      <c r="C298" s="228" t="s">
        <v>952</v>
      </c>
      <c r="D298" s="228" t="s">
        <v>196</v>
      </c>
      <c r="E298" s="229" t="s">
        <v>2000</v>
      </c>
      <c r="F298" s="230" t="s">
        <v>2001</v>
      </c>
      <c r="G298" s="231" t="s">
        <v>295</v>
      </c>
      <c r="H298" s="232">
        <v>1</v>
      </c>
      <c r="I298" s="233"/>
      <c r="J298" s="234">
        <f>ROUND(I298*H298,2)</f>
        <v>0</v>
      </c>
      <c r="K298" s="230" t="s">
        <v>1</v>
      </c>
      <c r="L298" s="45"/>
      <c r="M298" s="235" t="s">
        <v>1</v>
      </c>
      <c r="N298" s="236" t="s">
        <v>40</v>
      </c>
      <c r="O298" s="92"/>
      <c r="P298" s="237">
        <f>O298*H298</f>
        <v>0</v>
      </c>
      <c r="Q298" s="237">
        <v>0</v>
      </c>
      <c r="R298" s="237">
        <f>Q298*H298</f>
        <v>0</v>
      </c>
      <c r="S298" s="237">
        <v>0</v>
      </c>
      <c r="T298" s="238">
        <f>S298*H298</f>
        <v>0</v>
      </c>
      <c r="U298" s="39"/>
      <c r="V298" s="39"/>
      <c r="W298" s="39"/>
      <c r="X298" s="39"/>
      <c r="Y298" s="39"/>
      <c r="Z298" s="39"/>
      <c r="AA298" s="39"/>
      <c r="AB298" s="39"/>
      <c r="AC298" s="39"/>
      <c r="AD298" s="39"/>
      <c r="AE298" s="39"/>
      <c r="AR298" s="239" t="s">
        <v>201</v>
      </c>
      <c r="AT298" s="239" t="s">
        <v>196</v>
      </c>
      <c r="AU298" s="239" t="s">
        <v>82</v>
      </c>
      <c r="AY298" s="18" t="s">
        <v>194</v>
      </c>
      <c r="BE298" s="240">
        <f>IF(N298="základní",J298,0)</f>
        <v>0</v>
      </c>
      <c r="BF298" s="240">
        <f>IF(N298="snížená",J298,0)</f>
        <v>0</v>
      </c>
      <c r="BG298" s="240">
        <f>IF(N298="zákl. přenesená",J298,0)</f>
        <v>0</v>
      </c>
      <c r="BH298" s="240">
        <f>IF(N298="sníž. přenesená",J298,0)</f>
        <v>0</v>
      </c>
      <c r="BI298" s="240">
        <f>IF(N298="nulová",J298,0)</f>
        <v>0</v>
      </c>
      <c r="BJ298" s="18" t="s">
        <v>82</v>
      </c>
      <c r="BK298" s="240">
        <f>ROUND(I298*H298,2)</f>
        <v>0</v>
      </c>
      <c r="BL298" s="18" t="s">
        <v>201</v>
      </c>
      <c r="BM298" s="239" t="s">
        <v>2002</v>
      </c>
    </row>
    <row r="299" s="2" customFormat="1">
      <c r="A299" s="39"/>
      <c r="B299" s="40"/>
      <c r="C299" s="41"/>
      <c r="D299" s="243" t="s">
        <v>453</v>
      </c>
      <c r="E299" s="41"/>
      <c r="F299" s="295" t="s">
        <v>1907</v>
      </c>
      <c r="G299" s="41"/>
      <c r="H299" s="41"/>
      <c r="I299" s="296"/>
      <c r="J299" s="41"/>
      <c r="K299" s="41"/>
      <c r="L299" s="45"/>
      <c r="M299" s="297"/>
      <c r="N299" s="298"/>
      <c r="O299" s="92"/>
      <c r="P299" s="92"/>
      <c r="Q299" s="92"/>
      <c r="R299" s="92"/>
      <c r="S299" s="92"/>
      <c r="T299" s="93"/>
      <c r="U299" s="39"/>
      <c r="V299" s="39"/>
      <c r="W299" s="39"/>
      <c r="X299" s="39"/>
      <c r="Y299" s="39"/>
      <c r="Z299" s="39"/>
      <c r="AA299" s="39"/>
      <c r="AB299" s="39"/>
      <c r="AC299" s="39"/>
      <c r="AD299" s="39"/>
      <c r="AE299" s="39"/>
      <c r="AT299" s="18" t="s">
        <v>453</v>
      </c>
      <c r="AU299" s="18" t="s">
        <v>82</v>
      </c>
    </row>
    <row r="300" s="2" customFormat="1" ht="16.5" customHeight="1">
      <c r="A300" s="39"/>
      <c r="B300" s="40"/>
      <c r="C300" s="228" t="s">
        <v>958</v>
      </c>
      <c r="D300" s="228" t="s">
        <v>196</v>
      </c>
      <c r="E300" s="229" t="s">
        <v>2003</v>
      </c>
      <c r="F300" s="230" t="s">
        <v>2004</v>
      </c>
      <c r="G300" s="231" t="s">
        <v>295</v>
      </c>
      <c r="H300" s="232">
        <v>1</v>
      </c>
      <c r="I300" s="233"/>
      <c r="J300" s="234">
        <f>ROUND(I300*H300,2)</f>
        <v>0</v>
      </c>
      <c r="K300" s="230" t="s">
        <v>1</v>
      </c>
      <c r="L300" s="45"/>
      <c r="M300" s="235" t="s">
        <v>1</v>
      </c>
      <c r="N300" s="236" t="s">
        <v>40</v>
      </c>
      <c r="O300" s="92"/>
      <c r="P300" s="237">
        <f>O300*H300</f>
        <v>0</v>
      </c>
      <c r="Q300" s="237">
        <v>0</v>
      </c>
      <c r="R300" s="237">
        <f>Q300*H300</f>
        <v>0</v>
      </c>
      <c r="S300" s="237">
        <v>0</v>
      </c>
      <c r="T300" s="238">
        <f>S300*H300</f>
        <v>0</v>
      </c>
      <c r="U300" s="39"/>
      <c r="V300" s="39"/>
      <c r="W300" s="39"/>
      <c r="X300" s="39"/>
      <c r="Y300" s="39"/>
      <c r="Z300" s="39"/>
      <c r="AA300" s="39"/>
      <c r="AB300" s="39"/>
      <c r="AC300" s="39"/>
      <c r="AD300" s="39"/>
      <c r="AE300" s="39"/>
      <c r="AR300" s="239" t="s">
        <v>201</v>
      </c>
      <c r="AT300" s="239" t="s">
        <v>196</v>
      </c>
      <c r="AU300" s="239" t="s">
        <v>82</v>
      </c>
      <c r="AY300" s="18" t="s">
        <v>194</v>
      </c>
      <c r="BE300" s="240">
        <f>IF(N300="základní",J300,0)</f>
        <v>0</v>
      </c>
      <c r="BF300" s="240">
        <f>IF(N300="snížená",J300,0)</f>
        <v>0</v>
      </c>
      <c r="BG300" s="240">
        <f>IF(N300="zákl. přenesená",J300,0)</f>
        <v>0</v>
      </c>
      <c r="BH300" s="240">
        <f>IF(N300="sníž. přenesená",J300,0)</f>
        <v>0</v>
      </c>
      <c r="BI300" s="240">
        <f>IF(N300="nulová",J300,0)</f>
        <v>0</v>
      </c>
      <c r="BJ300" s="18" t="s">
        <v>82</v>
      </c>
      <c r="BK300" s="240">
        <f>ROUND(I300*H300,2)</f>
        <v>0</v>
      </c>
      <c r="BL300" s="18" t="s">
        <v>201</v>
      </c>
      <c r="BM300" s="239" t="s">
        <v>2005</v>
      </c>
    </row>
    <row r="301" s="2" customFormat="1">
      <c r="A301" s="39"/>
      <c r="B301" s="40"/>
      <c r="C301" s="41"/>
      <c r="D301" s="243" t="s">
        <v>453</v>
      </c>
      <c r="E301" s="41"/>
      <c r="F301" s="295" t="s">
        <v>2006</v>
      </c>
      <c r="G301" s="41"/>
      <c r="H301" s="41"/>
      <c r="I301" s="296"/>
      <c r="J301" s="41"/>
      <c r="K301" s="41"/>
      <c r="L301" s="45"/>
      <c r="M301" s="297"/>
      <c r="N301" s="298"/>
      <c r="O301" s="92"/>
      <c r="P301" s="92"/>
      <c r="Q301" s="92"/>
      <c r="R301" s="92"/>
      <c r="S301" s="92"/>
      <c r="T301" s="93"/>
      <c r="U301" s="39"/>
      <c r="V301" s="39"/>
      <c r="W301" s="39"/>
      <c r="X301" s="39"/>
      <c r="Y301" s="39"/>
      <c r="Z301" s="39"/>
      <c r="AA301" s="39"/>
      <c r="AB301" s="39"/>
      <c r="AC301" s="39"/>
      <c r="AD301" s="39"/>
      <c r="AE301" s="39"/>
      <c r="AT301" s="18" t="s">
        <v>453</v>
      </c>
      <c r="AU301" s="18" t="s">
        <v>82</v>
      </c>
    </row>
    <row r="302" s="2" customFormat="1" ht="24.15" customHeight="1">
      <c r="A302" s="39"/>
      <c r="B302" s="40"/>
      <c r="C302" s="228" t="s">
        <v>966</v>
      </c>
      <c r="D302" s="228" t="s">
        <v>196</v>
      </c>
      <c r="E302" s="229" t="s">
        <v>2007</v>
      </c>
      <c r="F302" s="230" t="s">
        <v>2008</v>
      </c>
      <c r="G302" s="231" t="s">
        <v>295</v>
      </c>
      <c r="H302" s="232">
        <v>3</v>
      </c>
      <c r="I302" s="233"/>
      <c r="J302" s="234">
        <f>ROUND(I302*H302,2)</f>
        <v>0</v>
      </c>
      <c r="K302" s="230" t="s">
        <v>1</v>
      </c>
      <c r="L302" s="45"/>
      <c r="M302" s="235" t="s">
        <v>1</v>
      </c>
      <c r="N302" s="236" t="s">
        <v>40</v>
      </c>
      <c r="O302" s="92"/>
      <c r="P302" s="237">
        <f>O302*H302</f>
        <v>0</v>
      </c>
      <c r="Q302" s="237">
        <v>0</v>
      </c>
      <c r="R302" s="237">
        <f>Q302*H302</f>
        <v>0</v>
      </c>
      <c r="S302" s="237">
        <v>0</v>
      </c>
      <c r="T302" s="238">
        <f>S302*H302</f>
        <v>0</v>
      </c>
      <c r="U302" s="39"/>
      <c r="V302" s="39"/>
      <c r="W302" s="39"/>
      <c r="X302" s="39"/>
      <c r="Y302" s="39"/>
      <c r="Z302" s="39"/>
      <c r="AA302" s="39"/>
      <c r="AB302" s="39"/>
      <c r="AC302" s="39"/>
      <c r="AD302" s="39"/>
      <c r="AE302" s="39"/>
      <c r="AR302" s="239" t="s">
        <v>201</v>
      </c>
      <c r="AT302" s="239" t="s">
        <v>196</v>
      </c>
      <c r="AU302" s="239" t="s">
        <v>82</v>
      </c>
      <c r="AY302" s="18" t="s">
        <v>194</v>
      </c>
      <c r="BE302" s="240">
        <f>IF(N302="základní",J302,0)</f>
        <v>0</v>
      </c>
      <c r="BF302" s="240">
        <f>IF(N302="snížená",J302,0)</f>
        <v>0</v>
      </c>
      <c r="BG302" s="240">
        <f>IF(N302="zákl. přenesená",J302,0)</f>
        <v>0</v>
      </c>
      <c r="BH302" s="240">
        <f>IF(N302="sníž. přenesená",J302,0)</f>
        <v>0</v>
      </c>
      <c r="BI302" s="240">
        <f>IF(N302="nulová",J302,0)</f>
        <v>0</v>
      </c>
      <c r="BJ302" s="18" t="s">
        <v>82</v>
      </c>
      <c r="BK302" s="240">
        <f>ROUND(I302*H302,2)</f>
        <v>0</v>
      </c>
      <c r="BL302" s="18" t="s">
        <v>201</v>
      </c>
      <c r="BM302" s="239" t="s">
        <v>2009</v>
      </c>
    </row>
    <row r="303" s="2" customFormat="1" ht="24.15" customHeight="1">
      <c r="A303" s="39"/>
      <c r="B303" s="40"/>
      <c r="C303" s="228" t="s">
        <v>989</v>
      </c>
      <c r="D303" s="228" t="s">
        <v>196</v>
      </c>
      <c r="E303" s="229" t="s">
        <v>2010</v>
      </c>
      <c r="F303" s="230" t="s">
        <v>2011</v>
      </c>
      <c r="G303" s="231" t="s">
        <v>295</v>
      </c>
      <c r="H303" s="232">
        <v>1</v>
      </c>
      <c r="I303" s="233"/>
      <c r="J303" s="234">
        <f>ROUND(I303*H303,2)</f>
        <v>0</v>
      </c>
      <c r="K303" s="230" t="s">
        <v>1</v>
      </c>
      <c r="L303" s="45"/>
      <c r="M303" s="235" t="s">
        <v>1</v>
      </c>
      <c r="N303" s="236" t="s">
        <v>40</v>
      </c>
      <c r="O303" s="92"/>
      <c r="P303" s="237">
        <f>O303*H303</f>
        <v>0</v>
      </c>
      <c r="Q303" s="237">
        <v>0</v>
      </c>
      <c r="R303" s="237">
        <f>Q303*H303</f>
        <v>0</v>
      </c>
      <c r="S303" s="237">
        <v>0</v>
      </c>
      <c r="T303" s="238">
        <f>S303*H303</f>
        <v>0</v>
      </c>
      <c r="U303" s="39"/>
      <c r="V303" s="39"/>
      <c r="W303" s="39"/>
      <c r="X303" s="39"/>
      <c r="Y303" s="39"/>
      <c r="Z303" s="39"/>
      <c r="AA303" s="39"/>
      <c r="AB303" s="39"/>
      <c r="AC303" s="39"/>
      <c r="AD303" s="39"/>
      <c r="AE303" s="39"/>
      <c r="AR303" s="239" t="s">
        <v>201</v>
      </c>
      <c r="AT303" s="239" t="s">
        <v>196</v>
      </c>
      <c r="AU303" s="239" t="s">
        <v>82</v>
      </c>
      <c r="AY303" s="18" t="s">
        <v>194</v>
      </c>
      <c r="BE303" s="240">
        <f>IF(N303="základní",J303,0)</f>
        <v>0</v>
      </c>
      <c r="BF303" s="240">
        <f>IF(N303="snížená",J303,0)</f>
        <v>0</v>
      </c>
      <c r="BG303" s="240">
        <f>IF(N303="zákl. přenesená",J303,0)</f>
        <v>0</v>
      </c>
      <c r="BH303" s="240">
        <f>IF(N303="sníž. přenesená",J303,0)</f>
        <v>0</v>
      </c>
      <c r="BI303" s="240">
        <f>IF(N303="nulová",J303,0)</f>
        <v>0</v>
      </c>
      <c r="BJ303" s="18" t="s">
        <v>82</v>
      </c>
      <c r="BK303" s="240">
        <f>ROUND(I303*H303,2)</f>
        <v>0</v>
      </c>
      <c r="BL303" s="18" t="s">
        <v>201</v>
      </c>
      <c r="BM303" s="239" t="s">
        <v>2012</v>
      </c>
    </row>
    <row r="304" s="2" customFormat="1">
      <c r="A304" s="39"/>
      <c r="B304" s="40"/>
      <c r="C304" s="41"/>
      <c r="D304" s="243" t="s">
        <v>453</v>
      </c>
      <c r="E304" s="41"/>
      <c r="F304" s="295" t="s">
        <v>2013</v>
      </c>
      <c r="G304" s="41"/>
      <c r="H304" s="41"/>
      <c r="I304" s="296"/>
      <c r="J304" s="41"/>
      <c r="K304" s="41"/>
      <c r="L304" s="45"/>
      <c r="M304" s="297"/>
      <c r="N304" s="298"/>
      <c r="O304" s="92"/>
      <c r="P304" s="92"/>
      <c r="Q304" s="92"/>
      <c r="R304" s="92"/>
      <c r="S304" s="92"/>
      <c r="T304" s="93"/>
      <c r="U304" s="39"/>
      <c r="V304" s="39"/>
      <c r="W304" s="39"/>
      <c r="X304" s="39"/>
      <c r="Y304" s="39"/>
      <c r="Z304" s="39"/>
      <c r="AA304" s="39"/>
      <c r="AB304" s="39"/>
      <c r="AC304" s="39"/>
      <c r="AD304" s="39"/>
      <c r="AE304" s="39"/>
      <c r="AT304" s="18" t="s">
        <v>453</v>
      </c>
      <c r="AU304" s="18" t="s">
        <v>82</v>
      </c>
    </row>
    <row r="305" s="2" customFormat="1" ht="37.8" customHeight="1">
      <c r="A305" s="39"/>
      <c r="B305" s="40"/>
      <c r="C305" s="228" t="s">
        <v>1026</v>
      </c>
      <c r="D305" s="228" t="s">
        <v>196</v>
      </c>
      <c r="E305" s="229" t="s">
        <v>2014</v>
      </c>
      <c r="F305" s="230" t="s">
        <v>2015</v>
      </c>
      <c r="G305" s="231" t="s">
        <v>295</v>
      </c>
      <c r="H305" s="232">
        <v>1</v>
      </c>
      <c r="I305" s="233"/>
      <c r="J305" s="234">
        <f>ROUND(I305*H305,2)</f>
        <v>0</v>
      </c>
      <c r="K305" s="230" t="s">
        <v>1</v>
      </c>
      <c r="L305" s="45"/>
      <c r="M305" s="235" t="s">
        <v>1</v>
      </c>
      <c r="N305" s="236" t="s">
        <v>40</v>
      </c>
      <c r="O305" s="92"/>
      <c r="P305" s="237">
        <f>O305*H305</f>
        <v>0</v>
      </c>
      <c r="Q305" s="237">
        <v>0</v>
      </c>
      <c r="R305" s="237">
        <f>Q305*H305</f>
        <v>0</v>
      </c>
      <c r="S305" s="237">
        <v>0</v>
      </c>
      <c r="T305" s="238">
        <f>S305*H305</f>
        <v>0</v>
      </c>
      <c r="U305" s="39"/>
      <c r="V305" s="39"/>
      <c r="W305" s="39"/>
      <c r="X305" s="39"/>
      <c r="Y305" s="39"/>
      <c r="Z305" s="39"/>
      <c r="AA305" s="39"/>
      <c r="AB305" s="39"/>
      <c r="AC305" s="39"/>
      <c r="AD305" s="39"/>
      <c r="AE305" s="39"/>
      <c r="AR305" s="239" t="s">
        <v>201</v>
      </c>
      <c r="AT305" s="239" t="s">
        <v>196</v>
      </c>
      <c r="AU305" s="239" t="s">
        <v>82</v>
      </c>
      <c r="AY305" s="18" t="s">
        <v>194</v>
      </c>
      <c r="BE305" s="240">
        <f>IF(N305="základní",J305,0)</f>
        <v>0</v>
      </c>
      <c r="BF305" s="240">
        <f>IF(N305="snížená",J305,0)</f>
        <v>0</v>
      </c>
      <c r="BG305" s="240">
        <f>IF(N305="zákl. přenesená",J305,0)</f>
        <v>0</v>
      </c>
      <c r="BH305" s="240">
        <f>IF(N305="sníž. přenesená",J305,0)</f>
        <v>0</v>
      </c>
      <c r="BI305" s="240">
        <f>IF(N305="nulová",J305,0)</f>
        <v>0</v>
      </c>
      <c r="BJ305" s="18" t="s">
        <v>82</v>
      </c>
      <c r="BK305" s="240">
        <f>ROUND(I305*H305,2)</f>
        <v>0</v>
      </c>
      <c r="BL305" s="18" t="s">
        <v>201</v>
      </c>
      <c r="BM305" s="239" t="s">
        <v>2016</v>
      </c>
    </row>
    <row r="306" s="2" customFormat="1">
      <c r="A306" s="39"/>
      <c r="B306" s="40"/>
      <c r="C306" s="41"/>
      <c r="D306" s="243" t="s">
        <v>453</v>
      </c>
      <c r="E306" s="41"/>
      <c r="F306" s="295" t="s">
        <v>2017</v>
      </c>
      <c r="G306" s="41"/>
      <c r="H306" s="41"/>
      <c r="I306" s="296"/>
      <c r="J306" s="41"/>
      <c r="K306" s="41"/>
      <c r="L306" s="45"/>
      <c r="M306" s="297"/>
      <c r="N306" s="298"/>
      <c r="O306" s="92"/>
      <c r="P306" s="92"/>
      <c r="Q306" s="92"/>
      <c r="R306" s="92"/>
      <c r="S306" s="92"/>
      <c r="T306" s="93"/>
      <c r="U306" s="39"/>
      <c r="V306" s="39"/>
      <c r="W306" s="39"/>
      <c r="X306" s="39"/>
      <c r="Y306" s="39"/>
      <c r="Z306" s="39"/>
      <c r="AA306" s="39"/>
      <c r="AB306" s="39"/>
      <c r="AC306" s="39"/>
      <c r="AD306" s="39"/>
      <c r="AE306" s="39"/>
      <c r="AT306" s="18" t="s">
        <v>453</v>
      </c>
      <c r="AU306" s="18" t="s">
        <v>82</v>
      </c>
    </row>
    <row r="307" s="12" customFormat="1" ht="25.92" customHeight="1">
      <c r="A307" s="12"/>
      <c r="B307" s="212"/>
      <c r="C307" s="213"/>
      <c r="D307" s="214" t="s">
        <v>74</v>
      </c>
      <c r="E307" s="215" t="s">
        <v>2018</v>
      </c>
      <c r="F307" s="215" t="s">
        <v>2019</v>
      </c>
      <c r="G307" s="213"/>
      <c r="H307" s="213"/>
      <c r="I307" s="216"/>
      <c r="J307" s="217">
        <f>BK307</f>
        <v>0</v>
      </c>
      <c r="K307" s="213"/>
      <c r="L307" s="218"/>
      <c r="M307" s="219"/>
      <c r="N307" s="220"/>
      <c r="O307" s="220"/>
      <c r="P307" s="221">
        <f>SUM(P308:P323)</f>
        <v>0</v>
      </c>
      <c r="Q307" s="220"/>
      <c r="R307" s="221">
        <f>SUM(R308:R323)</f>
        <v>0</v>
      </c>
      <c r="S307" s="220"/>
      <c r="T307" s="222">
        <f>SUM(T308:T323)</f>
        <v>0</v>
      </c>
      <c r="U307" s="12"/>
      <c r="V307" s="12"/>
      <c r="W307" s="12"/>
      <c r="X307" s="12"/>
      <c r="Y307" s="12"/>
      <c r="Z307" s="12"/>
      <c r="AA307" s="12"/>
      <c r="AB307" s="12"/>
      <c r="AC307" s="12"/>
      <c r="AD307" s="12"/>
      <c r="AE307" s="12"/>
      <c r="AR307" s="223" t="s">
        <v>82</v>
      </c>
      <c r="AT307" s="224" t="s">
        <v>74</v>
      </c>
      <c r="AU307" s="224" t="s">
        <v>75</v>
      </c>
      <c r="AY307" s="223" t="s">
        <v>194</v>
      </c>
      <c r="BK307" s="225">
        <f>SUM(BK308:BK323)</f>
        <v>0</v>
      </c>
    </row>
    <row r="308" s="2" customFormat="1" ht="33" customHeight="1">
      <c r="A308" s="39"/>
      <c r="B308" s="40"/>
      <c r="C308" s="228" t="s">
        <v>1040</v>
      </c>
      <c r="D308" s="228" t="s">
        <v>196</v>
      </c>
      <c r="E308" s="229" t="s">
        <v>2020</v>
      </c>
      <c r="F308" s="230" t="s">
        <v>2021</v>
      </c>
      <c r="G308" s="231" t="s">
        <v>295</v>
      </c>
      <c r="H308" s="232">
        <v>1</v>
      </c>
      <c r="I308" s="233"/>
      <c r="J308" s="234">
        <f>ROUND(I308*H308,2)</f>
        <v>0</v>
      </c>
      <c r="K308" s="230" t="s">
        <v>1</v>
      </c>
      <c r="L308" s="45"/>
      <c r="M308" s="235" t="s">
        <v>1</v>
      </c>
      <c r="N308" s="236" t="s">
        <v>40</v>
      </c>
      <c r="O308" s="92"/>
      <c r="P308" s="237">
        <f>O308*H308</f>
        <v>0</v>
      </c>
      <c r="Q308" s="237">
        <v>0</v>
      </c>
      <c r="R308" s="237">
        <f>Q308*H308</f>
        <v>0</v>
      </c>
      <c r="S308" s="237">
        <v>0</v>
      </c>
      <c r="T308" s="238">
        <f>S308*H308</f>
        <v>0</v>
      </c>
      <c r="U308" s="39"/>
      <c r="V308" s="39"/>
      <c r="W308" s="39"/>
      <c r="X308" s="39"/>
      <c r="Y308" s="39"/>
      <c r="Z308" s="39"/>
      <c r="AA308" s="39"/>
      <c r="AB308" s="39"/>
      <c r="AC308" s="39"/>
      <c r="AD308" s="39"/>
      <c r="AE308" s="39"/>
      <c r="AR308" s="239" t="s">
        <v>201</v>
      </c>
      <c r="AT308" s="239" t="s">
        <v>196</v>
      </c>
      <c r="AU308" s="239" t="s">
        <v>82</v>
      </c>
      <c r="AY308" s="18" t="s">
        <v>194</v>
      </c>
      <c r="BE308" s="240">
        <f>IF(N308="základní",J308,0)</f>
        <v>0</v>
      </c>
      <c r="BF308" s="240">
        <f>IF(N308="snížená",J308,0)</f>
        <v>0</v>
      </c>
      <c r="BG308" s="240">
        <f>IF(N308="zákl. přenesená",J308,0)</f>
        <v>0</v>
      </c>
      <c r="BH308" s="240">
        <f>IF(N308="sníž. přenesená",J308,0)</f>
        <v>0</v>
      </c>
      <c r="BI308" s="240">
        <f>IF(N308="nulová",J308,0)</f>
        <v>0</v>
      </c>
      <c r="BJ308" s="18" t="s">
        <v>82</v>
      </c>
      <c r="BK308" s="240">
        <f>ROUND(I308*H308,2)</f>
        <v>0</v>
      </c>
      <c r="BL308" s="18" t="s">
        <v>201</v>
      </c>
      <c r="BM308" s="239" t="s">
        <v>2022</v>
      </c>
    </row>
    <row r="309" s="2" customFormat="1">
      <c r="A309" s="39"/>
      <c r="B309" s="40"/>
      <c r="C309" s="41"/>
      <c r="D309" s="243" t="s">
        <v>453</v>
      </c>
      <c r="E309" s="41"/>
      <c r="F309" s="295" t="s">
        <v>2023</v>
      </c>
      <c r="G309" s="41"/>
      <c r="H309" s="41"/>
      <c r="I309" s="296"/>
      <c r="J309" s="41"/>
      <c r="K309" s="41"/>
      <c r="L309" s="45"/>
      <c r="M309" s="297"/>
      <c r="N309" s="298"/>
      <c r="O309" s="92"/>
      <c r="P309" s="92"/>
      <c r="Q309" s="92"/>
      <c r="R309" s="92"/>
      <c r="S309" s="92"/>
      <c r="T309" s="93"/>
      <c r="U309" s="39"/>
      <c r="V309" s="39"/>
      <c r="W309" s="39"/>
      <c r="X309" s="39"/>
      <c r="Y309" s="39"/>
      <c r="Z309" s="39"/>
      <c r="AA309" s="39"/>
      <c r="AB309" s="39"/>
      <c r="AC309" s="39"/>
      <c r="AD309" s="39"/>
      <c r="AE309" s="39"/>
      <c r="AT309" s="18" t="s">
        <v>453</v>
      </c>
      <c r="AU309" s="18" t="s">
        <v>82</v>
      </c>
    </row>
    <row r="310" s="2" customFormat="1" ht="55.5" customHeight="1">
      <c r="A310" s="39"/>
      <c r="B310" s="40"/>
      <c r="C310" s="228" t="s">
        <v>1045</v>
      </c>
      <c r="D310" s="228" t="s">
        <v>196</v>
      </c>
      <c r="E310" s="229" t="s">
        <v>2024</v>
      </c>
      <c r="F310" s="230" t="s">
        <v>2025</v>
      </c>
      <c r="G310" s="231" t="s">
        <v>295</v>
      </c>
      <c r="H310" s="232">
        <v>1</v>
      </c>
      <c r="I310" s="233"/>
      <c r="J310" s="234">
        <f>ROUND(I310*H310,2)</f>
        <v>0</v>
      </c>
      <c r="K310" s="230" t="s">
        <v>1</v>
      </c>
      <c r="L310" s="45"/>
      <c r="M310" s="235" t="s">
        <v>1</v>
      </c>
      <c r="N310" s="236" t="s">
        <v>40</v>
      </c>
      <c r="O310" s="92"/>
      <c r="P310" s="237">
        <f>O310*H310</f>
        <v>0</v>
      </c>
      <c r="Q310" s="237">
        <v>0</v>
      </c>
      <c r="R310" s="237">
        <f>Q310*H310</f>
        <v>0</v>
      </c>
      <c r="S310" s="237">
        <v>0</v>
      </c>
      <c r="T310" s="238">
        <f>S310*H310</f>
        <v>0</v>
      </c>
      <c r="U310" s="39"/>
      <c r="V310" s="39"/>
      <c r="W310" s="39"/>
      <c r="X310" s="39"/>
      <c r="Y310" s="39"/>
      <c r="Z310" s="39"/>
      <c r="AA310" s="39"/>
      <c r="AB310" s="39"/>
      <c r="AC310" s="39"/>
      <c r="AD310" s="39"/>
      <c r="AE310" s="39"/>
      <c r="AR310" s="239" t="s">
        <v>201</v>
      </c>
      <c r="AT310" s="239" t="s">
        <v>196</v>
      </c>
      <c r="AU310" s="239" t="s">
        <v>82</v>
      </c>
      <c r="AY310" s="18" t="s">
        <v>194</v>
      </c>
      <c r="BE310" s="240">
        <f>IF(N310="základní",J310,0)</f>
        <v>0</v>
      </c>
      <c r="BF310" s="240">
        <f>IF(N310="snížená",J310,0)</f>
        <v>0</v>
      </c>
      <c r="BG310" s="240">
        <f>IF(N310="zákl. přenesená",J310,0)</f>
        <v>0</v>
      </c>
      <c r="BH310" s="240">
        <f>IF(N310="sníž. přenesená",J310,0)</f>
        <v>0</v>
      </c>
      <c r="BI310" s="240">
        <f>IF(N310="nulová",J310,0)</f>
        <v>0</v>
      </c>
      <c r="BJ310" s="18" t="s">
        <v>82</v>
      </c>
      <c r="BK310" s="240">
        <f>ROUND(I310*H310,2)</f>
        <v>0</v>
      </c>
      <c r="BL310" s="18" t="s">
        <v>201</v>
      </c>
      <c r="BM310" s="239" t="s">
        <v>2026</v>
      </c>
    </row>
    <row r="311" s="2" customFormat="1">
      <c r="A311" s="39"/>
      <c r="B311" s="40"/>
      <c r="C311" s="41"/>
      <c r="D311" s="243" t="s">
        <v>453</v>
      </c>
      <c r="E311" s="41"/>
      <c r="F311" s="295" t="s">
        <v>2027</v>
      </c>
      <c r="G311" s="41"/>
      <c r="H311" s="41"/>
      <c r="I311" s="296"/>
      <c r="J311" s="41"/>
      <c r="K311" s="41"/>
      <c r="L311" s="45"/>
      <c r="M311" s="297"/>
      <c r="N311" s="298"/>
      <c r="O311" s="92"/>
      <c r="P311" s="92"/>
      <c r="Q311" s="92"/>
      <c r="R311" s="92"/>
      <c r="S311" s="92"/>
      <c r="T311" s="93"/>
      <c r="U311" s="39"/>
      <c r="V311" s="39"/>
      <c r="W311" s="39"/>
      <c r="X311" s="39"/>
      <c r="Y311" s="39"/>
      <c r="Z311" s="39"/>
      <c r="AA311" s="39"/>
      <c r="AB311" s="39"/>
      <c r="AC311" s="39"/>
      <c r="AD311" s="39"/>
      <c r="AE311" s="39"/>
      <c r="AT311" s="18" t="s">
        <v>453</v>
      </c>
      <c r="AU311" s="18" t="s">
        <v>82</v>
      </c>
    </row>
    <row r="312" s="2" customFormat="1" ht="33" customHeight="1">
      <c r="A312" s="39"/>
      <c r="B312" s="40"/>
      <c r="C312" s="228" t="s">
        <v>2028</v>
      </c>
      <c r="D312" s="228" t="s">
        <v>196</v>
      </c>
      <c r="E312" s="229" t="s">
        <v>2029</v>
      </c>
      <c r="F312" s="230" t="s">
        <v>2030</v>
      </c>
      <c r="G312" s="231" t="s">
        <v>295</v>
      </c>
      <c r="H312" s="232">
        <v>1</v>
      </c>
      <c r="I312" s="233"/>
      <c r="J312" s="234">
        <f>ROUND(I312*H312,2)</f>
        <v>0</v>
      </c>
      <c r="K312" s="230" t="s">
        <v>1</v>
      </c>
      <c r="L312" s="45"/>
      <c r="M312" s="235" t="s">
        <v>1</v>
      </c>
      <c r="N312" s="236" t="s">
        <v>40</v>
      </c>
      <c r="O312" s="92"/>
      <c r="P312" s="237">
        <f>O312*H312</f>
        <v>0</v>
      </c>
      <c r="Q312" s="237">
        <v>0</v>
      </c>
      <c r="R312" s="237">
        <f>Q312*H312</f>
        <v>0</v>
      </c>
      <c r="S312" s="237">
        <v>0</v>
      </c>
      <c r="T312" s="238">
        <f>S312*H312</f>
        <v>0</v>
      </c>
      <c r="U312" s="39"/>
      <c r="V312" s="39"/>
      <c r="W312" s="39"/>
      <c r="X312" s="39"/>
      <c r="Y312" s="39"/>
      <c r="Z312" s="39"/>
      <c r="AA312" s="39"/>
      <c r="AB312" s="39"/>
      <c r="AC312" s="39"/>
      <c r="AD312" s="39"/>
      <c r="AE312" s="39"/>
      <c r="AR312" s="239" t="s">
        <v>201</v>
      </c>
      <c r="AT312" s="239" t="s">
        <v>196</v>
      </c>
      <c r="AU312" s="239" t="s">
        <v>82</v>
      </c>
      <c r="AY312" s="18" t="s">
        <v>194</v>
      </c>
      <c r="BE312" s="240">
        <f>IF(N312="základní",J312,0)</f>
        <v>0</v>
      </c>
      <c r="BF312" s="240">
        <f>IF(N312="snížená",J312,0)</f>
        <v>0</v>
      </c>
      <c r="BG312" s="240">
        <f>IF(N312="zákl. přenesená",J312,0)</f>
        <v>0</v>
      </c>
      <c r="BH312" s="240">
        <f>IF(N312="sníž. přenesená",J312,0)</f>
        <v>0</v>
      </c>
      <c r="BI312" s="240">
        <f>IF(N312="nulová",J312,0)</f>
        <v>0</v>
      </c>
      <c r="BJ312" s="18" t="s">
        <v>82</v>
      </c>
      <c r="BK312" s="240">
        <f>ROUND(I312*H312,2)</f>
        <v>0</v>
      </c>
      <c r="BL312" s="18" t="s">
        <v>201</v>
      </c>
      <c r="BM312" s="239" t="s">
        <v>2031</v>
      </c>
    </row>
    <row r="313" s="2" customFormat="1">
      <c r="A313" s="39"/>
      <c r="B313" s="40"/>
      <c r="C313" s="41"/>
      <c r="D313" s="243" t="s">
        <v>453</v>
      </c>
      <c r="E313" s="41"/>
      <c r="F313" s="295" t="s">
        <v>2032</v>
      </c>
      <c r="G313" s="41"/>
      <c r="H313" s="41"/>
      <c r="I313" s="296"/>
      <c r="J313" s="41"/>
      <c r="K313" s="41"/>
      <c r="L313" s="45"/>
      <c r="M313" s="297"/>
      <c r="N313" s="298"/>
      <c r="O313" s="92"/>
      <c r="P313" s="92"/>
      <c r="Q313" s="92"/>
      <c r="R313" s="92"/>
      <c r="S313" s="92"/>
      <c r="T313" s="93"/>
      <c r="U313" s="39"/>
      <c r="V313" s="39"/>
      <c r="W313" s="39"/>
      <c r="X313" s="39"/>
      <c r="Y313" s="39"/>
      <c r="Z313" s="39"/>
      <c r="AA313" s="39"/>
      <c r="AB313" s="39"/>
      <c r="AC313" s="39"/>
      <c r="AD313" s="39"/>
      <c r="AE313" s="39"/>
      <c r="AT313" s="18" t="s">
        <v>453</v>
      </c>
      <c r="AU313" s="18" t="s">
        <v>82</v>
      </c>
    </row>
    <row r="314" s="2" customFormat="1" ht="55.5" customHeight="1">
      <c r="A314" s="39"/>
      <c r="B314" s="40"/>
      <c r="C314" s="228" t="s">
        <v>1406</v>
      </c>
      <c r="D314" s="228" t="s">
        <v>196</v>
      </c>
      <c r="E314" s="229" t="s">
        <v>2033</v>
      </c>
      <c r="F314" s="230" t="s">
        <v>2034</v>
      </c>
      <c r="G314" s="231" t="s">
        <v>295</v>
      </c>
      <c r="H314" s="232">
        <v>1</v>
      </c>
      <c r="I314" s="233"/>
      <c r="J314" s="234">
        <f>ROUND(I314*H314,2)</f>
        <v>0</v>
      </c>
      <c r="K314" s="230" t="s">
        <v>1</v>
      </c>
      <c r="L314" s="45"/>
      <c r="M314" s="235" t="s">
        <v>1</v>
      </c>
      <c r="N314" s="236" t="s">
        <v>40</v>
      </c>
      <c r="O314" s="92"/>
      <c r="P314" s="237">
        <f>O314*H314</f>
        <v>0</v>
      </c>
      <c r="Q314" s="237">
        <v>0</v>
      </c>
      <c r="R314" s="237">
        <f>Q314*H314</f>
        <v>0</v>
      </c>
      <c r="S314" s="237">
        <v>0</v>
      </c>
      <c r="T314" s="238">
        <f>S314*H314</f>
        <v>0</v>
      </c>
      <c r="U314" s="39"/>
      <c r="V314" s="39"/>
      <c r="W314" s="39"/>
      <c r="X314" s="39"/>
      <c r="Y314" s="39"/>
      <c r="Z314" s="39"/>
      <c r="AA314" s="39"/>
      <c r="AB314" s="39"/>
      <c r="AC314" s="39"/>
      <c r="AD314" s="39"/>
      <c r="AE314" s="39"/>
      <c r="AR314" s="239" t="s">
        <v>201</v>
      </c>
      <c r="AT314" s="239" t="s">
        <v>196</v>
      </c>
      <c r="AU314" s="239" t="s">
        <v>82</v>
      </c>
      <c r="AY314" s="18" t="s">
        <v>194</v>
      </c>
      <c r="BE314" s="240">
        <f>IF(N314="základní",J314,0)</f>
        <v>0</v>
      </c>
      <c r="BF314" s="240">
        <f>IF(N314="snížená",J314,0)</f>
        <v>0</v>
      </c>
      <c r="BG314" s="240">
        <f>IF(N314="zákl. přenesená",J314,0)</f>
        <v>0</v>
      </c>
      <c r="BH314" s="240">
        <f>IF(N314="sníž. přenesená",J314,0)</f>
        <v>0</v>
      </c>
      <c r="BI314" s="240">
        <f>IF(N314="nulová",J314,0)</f>
        <v>0</v>
      </c>
      <c r="BJ314" s="18" t="s">
        <v>82</v>
      </c>
      <c r="BK314" s="240">
        <f>ROUND(I314*H314,2)</f>
        <v>0</v>
      </c>
      <c r="BL314" s="18" t="s">
        <v>201</v>
      </c>
      <c r="BM314" s="239" t="s">
        <v>2035</v>
      </c>
    </row>
    <row r="315" s="2" customFormat="1">
      <c r="A315" s="39"/>
      <c r="B315" s="40"/>
      <c r="C315" s="41"/>
      <c r="D315" s="243" t="s">
        <v>453</v>
      </c>
      <c r="E315" s="41"/>
      <c r="F315" s="295" t="s">
        <v>2027</v>
      </c>
      <c r="G315" s="41"/>
      <c r="H315" s="41"/>
      <c r="I315" s="296"/>
      <c r="J315" s="41"/>
      <c r="K315" s="41"/>
      <c r="L315" s="45"/>
      <c r="M315" s="297"/>
      <c r="N315" s="298"/>
      <c r="O315" s="92"/>
      <c r="P315" s="92"/>
      <c r="Q315" s="92"/>
      <c r="R315" s="92"/>
      <c r="S315" s="92"/>
      <c r="T315" s="93"/>
      <c r="U315" s="39"/>
      <c r="V315" s="39"/>
      <c r="W315" s="39"/>
      <c r="X315" s="39"/>
      <c r="Y315" s="39"/>
      <c r="Z315" s="39"/>
      <c r="AA315" s="39"/>
      <c r="AB315" s="39"/>
      <c r="AC315" s="39"/>
      <c r="AD315" s="39"/>
      <c r="AE315" s="39"/>
      <c r="AT315" s="18" t="s">
        <v>453</v>
      </c>
      <c r="AU315" s="18" t="s">
        <v>82</v>
      </c>
    </row>
    <row r="316" s="2" customFormat="1" ht="24.15" customHeight="1">
      <c r="A316" s="39"/>
      <c r="B316" s="40"/>
      <c r="C316" s="228" t="s">
        <v>1409</v>
      </c>
      <c r="D316" s="228" t="s">
        <v>196</v>
      </c>
      <c r="E316" s="229" t="s">
        <v>2036</v>
      </c>
      <c r="F316" s="230" t="s">
        <v>1829</v>
      </c>
      <c r="G316" s="231" t="s">
        <v>295</v>
      </c>
      <c r="H316" s="232">
        <v>1</v>
      </c>
      <c r="I316" s="233"/>
      <c r="J316" s="234">
        <f>ROUND(I316*H316,2)</f>
        <v>0</v>
      </c>
      <c r="K316" s="230" t="s">
        <v>1</v>
      </c>
      <c r="L316" s="45"/>
      <c r="M316" s="235" t="s">
        <v>1</v>
      </c>
      <c r="N316" s="236" t="s">
        <v>40</v>
      </c>
      <c r="O316" s="92"/>
      <c r="P316" s="237">
        <f>O316*H316</f>
        <v>0</v>
      </c>
      <c r="Q316" s="237">
        <v>0</v>
      </c>
      <c r="R316" s="237">
        <f>Q316*H316</f>
        <v>0</v>
      </c>
      <c r="S316" s="237">
        <v>0</v>
      </c>
      <c r="T316" s="238">
        <f>S316*H316</f>
        <v>0</v>
      </c>
      <c r="U316" s="39"/>
      <c r="V316" s="39"/>
      <c r="W316" s="39"/>
      <c r="X316" s="39"/>
      <c r="Y316" s="39"/>
      <c r="Z316" s="39"/>
      <c r="AA316" s="39"/>
      <c r="AB316" s="39"/>
      <c r="AC316" s="39"/>
      <c r="AD316" s="39"/>
      <c r="AE316" s="39"/>
      <c r="AR316" s="239" t="s">
        <v>201</v>
      </c>
      <c r="AT316" s="239" t="s">
        <v>196</v>
      </c>
      <c r="AU316" s="239" t="s">
        <v>82</v>
      </c>
      <c r="AY316" s="18" t="s">
        <v>194</v>
      </c>
      <c r="BE316" s="240">
        <f>IF(N316="základní",J316,0)</f>
        <v>0</v>
      </c>
      <c r="BF316" s="240">
        <f>IF(N316="snížená",J316,0)</f>
        <v>0</v>
      </c>
      <c r="BG316" s="240">
        <f>IF(N316="zákl. přenesená",J316,0)</f>
        <v>0</v>
      </c>
      <c r="BH316" s="240">
        <f>IF(N316="sníž. přenesená",J316,0)</f>
        <v>0</v>
      </c>
      <c r="BI316" s="240">
        <f>IF(N316="nulová",J316,0)</f>
        <v>0</v>
      </c>
      <c r="BJ316" s="18" t="s">
        <v>82</v>
      </c>
      <c r="BK316" s="240">
        <f>ROUND(I316*H316,2)</f>
        <v>0</v>
      </c>
      <c r="BL316" s="18" t="s">
        <v>201</v>
      </c>
      <c r="BM316" s="239" t="s">
        <v>2037</v>
      </c>
    </row>
    <row r="317" s="2" customFormat="1" ht="16.5" customHeight="1">
      <c r="A317" s="39"/>
      <c r="B317" s="40"/>
      <c r="C317" s="228" t="s">
        <v>2038</v>
      </c>
      <c r="D317" s="228" t="s">
        <v>196</v>
      </c>
      <c r="E317" s="229" t="s">
        <v>2039</v>
      </c>
      <c r="F317" s="230" t="s">
        <v>2040</v>
      </c>
      <c r="G317" s="231" t="s">
        <v>295</v>
      </c>
      <c r="H317" s="232">
        <v>1</v>
      </c>
      <c r="I317" s="233"/>
      <c r="J317" s="234">
        <f>ROUND(I317*H317,2)</f>
        <v>0</v>
      </c>
      <c r="K317" s="230" t="s">
        <v>1</v>
      </c>
      <c r="L317" s="45"/>
      <c r="M317" s="235" t="s">
        <v>1</v>
      </c>
      <c r="N317" s="236" t="s">
        <v>40</v>
      </c>
      <c r="O317" s="92"/>
      <c r="P317" s="237">
        <f>O317*H317</f>
        <v>0</v>
      </c>
      <c r="Q317" s="237">
        <v>0</v>
      </c>
      <c r="R317" s="237">
        <f>Q317*H317</f>
        <v>0</v>
      </c>
      <c r="S317" s="237">
        <v>0</v>
      </c>
      <c r="T317" s="238">
        <f>S317*H317</f>
        <v>0</v>
      </c>
      <c r="U317" s="39"/>
      <c r="V317" s="39"/>
      <c r="W317" s="39"/>
      <c r="X317" s="39"/>
      <c r="Y317" s="39"/>
      <c r="Z317" s="39"/>
      <c r="AA317" s="39"/>
      <c r="AB317" s="39"/>
      <c r="AC317" s="39"/>
      <c r="AD317" s="39"/>
      <c r="AE317" s="39"/>
      <c r="AR317" s="239" t="s">
        <v>201</v>
      </c>
      <c r="AT317" s="239" t="s">
        <v>196</v>
      </c>
      <c r="AU317" s="239" t="s">
        <v>82</v>
      </c>
      <c r="AY317" s="18" t="s">
        <v>194</v>
      </c>
      <c r="BE317" s="240">
        <f>IF(N317="základní",J317,0)</f>
        <v>0</v>
      </c>
      <c r="BF317" s="240">
        <f>IF(N317="snížená",J317,0)</f>
        <v>0</v>
      </c>
      <c r="BG317" s="240">
        <f>IF(N317="zákl. přenesená",J317,0)</f>
        <v>0</v>
      </c>
      <c r="BH317" s="240">
        <f>IF(N317="sníž. přenesená",J317,0)</f>
        <v>0</v>
      </c>
      <c r="BI317" s="240">
        <f>IF(N317="nulová",J317,0)</f>
        <v>0</v>
      </c>
      <c r="BJ317" s="18" t="s">
        <v>82</v>
      </c>
      <c r="BK317" s="240">
        <f>ROUND(I317*H317,2)</f>
        <v>0</v>
      </c>
      <c r="BL317" s="18" t="s">
        <v>201</v>
      </c>
      <c r="BM317" s="239" t="s">
        <v>2041</v>
      </c>
    </row>
    <row r="318" s="2" customFormat="1">
      <c r="A318" s="39"/>
      <c r="B318" s="40"/>
      <c r="C318" s="41"/>
      <c r="D318" s="243" t="s">
        <v>453</v>
      </c>
      <c r="E318" s="41"/>
      <c r="F318" s="295" t="s">
        <v>1844</v>
      </c>
      <c r="G318" s="41"/>
      <c r="H318" s="41"/>
      <c r="I318" s="296"/>
      <c r="J318" s="41"/>
      <c r="K318" s="41"/>
      <c r="L318" s="45"/>
      <c r="M318" s="297"/>
      <c r="N318" s="298"/>
      <c r="O318" s="92"/>
      <c r="P318" s="92"/>
      <c r="Q318" s="92"/>
      <c r="R318" s="92"/>
      <c r="S318" s="92"/>
      <c r="T318" s="93"/>
      <c r="U318" s="39"/>
      <c r="V318" s="39"/>
      <c r="W318" s="39"/>
      <c r="X318" s="39"/>
      <c r="Y318" s="39"/>
      <c r="Z318" s="39"/>
      <c r="AA318" s="39"/>
      <c r="AB318" s="39"/>
      <c r="AC318" s="39"/>
      <c r="AD318" s="39"/>
      <c r="AE318" s="39"/>
      <c r="AT318" s="18" t="s">
        <v>453</v>
      </c>
      <c r="AU318" s="18" t="s">
        <v>82</v>
      </c>
    </row>
    <row r="319" s="2" customFormat="1" ht="44.25" customHeight="1">
      <c r="A319" s="39"/>
      <c r="B319" s="40"/>
      <c r="C319" s="228" t="s">
        <v>1412</v>
      </c>
      <c r="D319" s="228" t="s">
        <v>196</v>
      </c>
      <c r="E319" s="229" t="s">
        <v>2042</v>
      </c>
      <c r="F319" s="230" t="s">
        <v>1823</v>
      </c>
      <c r="G319" s="231" t="s">
        <v>295</v>
      </c>
      <c r="H319" s="232">
        <v>1</v>
      </c>
      <c r="I319" s="233"/>
      <c r="J319" s="234">
        <f>ROUND(I319*H319,2)</f>
        <v>0</v>
      </c>
      <c r="K319" s="230" t="s">
        <v>1</v>
      </c>
      <c r="L319" s="45"/>
      <c r="M319" s="235" t="s">
        <v>1</v>
      </c>
      <c r="N319" s="236" t="s">
        <v>40</v>
      </c>
      <c r="O319" s="92"/>
      <c r="P319" s="237">
        <f>O319*H319</f>
        <v>0</v>
      </c>
      <c r="Q319" s="237">
        <v>0</v>
      </c>
      <c r="R319" s="237">
        <f>Q319*H319</f>
        <v>0</v>
      </c>
      <c r="S319" s="237">
        <v>0</v>
      </c>
      <c r="T319" s="238">
        <f>S319*H319</f>
        <v>0</v>
      </c>
      <c r="U319" s="39"/>
      <c r="V319" s="39"/>
      <c r="W319" s="39"/>
      <c r="X319" s="39"/>
      <c r="Y319" s="39"/>
      <c r="Z319" s="39"/>
      <c r="AA319" s="39"/>
      <c r="AB319" s="39"/>
      <c r="AC319" s="39"/>
      <c r="AD319" s="39"/>
      <c r="AE319" s="39"/>
      <c r="AR319" s="239" t="s">
        <v>201</v>
      </c>
      <c r="AT319" s="239" t="s">
        <v>196</v>
      </c>
      <c r="AU319" s="239" t="s">
        <v>82</v>
      </c>
      <c r="AY319" s="18" t="s">
        <v>194</v>
      </c>
      <c r="BE319" s="240">
        <f>IF(N319="základní",J319,0)</f>
        <v>0</v>
      </c>
      <c r="BF319" s="240">
        <f>IF(N319="snížená",J319,0)</f>
        <v>0</v>
      </c>
      <c r="BG319" s="240">
        <f>IF(N319="zákl. přenesená",J319,0)</f>
        <v>0</v>
      </c>
      <c r="BH319" s="240">
        <f>IF(N319="sníž. přenesená",J319,0)</f>
        <v>0</v>
      </c>
      <c r="BI319" s="240">
        <f>IF(N319="nulová",J319,0)</f>
        <v>0</v>
      </c>
      <c r="BJ319" s="18" t="s">
        <v>82</v>
      </c>
      <c r="BK319" s="240">
        <f>ROUND(I319*H319,2)</f>
        <v>0</v>
      </c>
      <c r="BL319" s="18" t="s">
        <v>201</v>
      </c>
      <c r="BM319" s="239" t="s">
        <v>2043</v>
      </c>
    </row>
    <row r="320" s="2" customFormat="1">
      <c r="A320" s="39"/>
      <c r="B320" s="40"/>
      <c r="C320" s="41"/>
      <c r="D320" s="243" t="s">
        <v>453</v>
      </c>
      <c r="E320" s="41"/>
      <c r="F320" s="295" t="s">
        <v>1824</v>
      </c>
      <c r="G320" s="41"/>
      <c r="H320" s="41"/>
      <c r="I320" s="296"/>
      <c r="J320" s="41"/>
      <c r="K320" s="41"/>
      <c r="L320" s="45"/>
      <c r="M320" s="297"/>
      <c r="N320" s="298"/>
      <c r="O320" s="92"/>
      <c r="P320" s="92"/>
      <c r="Q320" s="92"/>
      <c r="R320" s="92"/>
      <c r="S320" s="92"/>
      <c r="T320" s="93"/>
      <c r="U320" s="39"/>
      <c r="V320" s="39"/>
      <c r="W320" s="39"/>
      <c r="X320" s="39"/>
      <c r="Y320" s="39"/>
      <c r="Z320" s="39"/>
      <c r="AA320" s="39"/>
      <c r="AB320" s="39"/>
      <c r="AC320" s="39"/>
      <c r="AD320" s="39"/>
      <c r="AE320" s="39"/>
      <c r="AT320" s="18" t="s">
        <v>453</v>
      </c>
      <c r="AU320" s="18" t="s">
        <v>82</v>
      </c>
    </row>
    <row r="321" s="2" customFormat="1" ht="24.15" customHeight="1">
      <c r="A321" s="39"/>
      <c r="B321" s="40"/>
      <c r="C321" s="228" t="s">
        <v>2044</v>
      </c>
      <c r="D321" s="228" t="s">
        <v>196</v>
      </c>
      <c r="E321" s="229" t="s">
        <v>2045</v>
      </c>
      <c r="F321" s="230" t="s">
        <v>2008</v>
      </c>
      <c r="G321" s="231" t="s">
        <v>295</v>
      </c>
      <c r="H321" s="232">
        <v>1</v>
      </c>
      <c r="I321" s="233"/>
      <c r="J321" s="234">
        <f>ROUND(I321*H321,2)</f>
        <v>0</v>
      </c>
      <c r="K321" s="230" t="s">
        <v>1</v>
      </c>
      <c r="L321" s="45"/>
      <c r="M321" s="235" t="s">
        <v>1</v>
      </c>
      <c r="N321" s="236" t="s">
        <v>40</v>
      </c>
      <c r="O321" s="92"/>
      <c r="P321" s="237">
        <f>O321*H321</f>
        <v>0</v>
      </c>
      <c r="Q321" s="237">
        <v>0</v>
      </c>
      <c r="R321" s="237">
        <f>Q321*H321</f>
        <v>0</v>
      </c>
      <c r="S321" s="237">
        <v>0</v>
      </c>
      <c r="T321" s="238">
        <f>S321*H321</f>
        <v>0</v>
      </c>
      <c r="U321" s="39"/>
      <c r="V321" s="39"/>
      <c r="W321" s="39"/>
      <c r="X321" s="39"/>
      <c r="Y321" s="39"/>
      <c r="Z321" s="39"/>
      <c r="AA321" s="39"/>
      <c r="AB321" s="39"/>
      <c r="AC321" s="39"/>
      <c r="AD321" s="39"/>
      <c r="AE321" s="39"/>
      <c r="AR321" s="239" t="s">
        <v>201</v>
      </c>
      <c r="AT321" s="239" t="s">
        <v>196</v>
      </c>
      <c r="AU321" s="239" t="s">
        <v>82</v>
      </c>
      <c r="AY321" s="18" t="s">
        <v>194</v>
      </c>
      <c r="BE321" s="240">
        <f>IF(N321="základní",J321,0)</f>
        <v>0</v>
      </c>
      <c r="BF321" s="240">
        <f>IF(N321="snížená",J321,0)</f>
        <v>0</v>
      </c>
      <c r="BG321" s="240">
        <f>IF(N321="zákl. přenesená",J321,0)</f>
        <v>0</v>
      </c>
      <c r="BH321" s="240">
        <f>IF(N321="sníž. přenesená",J321,0)</f>
        <v>0</v>
      </c>
      <c r="BI321" s="240">
        <f>IF(N321="nulová",J321,0)</f>
        <v>0</v>
      </c>
      <c r="BJ321" s="18" t="s">
        <v>82</v>
      </c>
      <c r="BK321" s="240">
        <f>ROUND(I321*H321,2)</f>
        <v>0</v>
      </c>
      <c r="BL321" s="18" t="s">
        <v>201</v>
      </c>
      <c r="BM321" s="239" t="s">
        <v>2046</v>
      </c>
    </row>
    <row r="322" s="2" customFormat="1" ht="62.7" customHeight="1">
      <c r="A322" s="39"/>
      <c r="B322" s="40"/>
      <c r="C322" s="228" t="s">
        <v>2047</v>
      </c>
      <c r="D322" s="228" t="s">
        <v>196</v>
      </c>
      <c r="E322" s="229" t="s">
        <v>2048</v>
      </c>
      <c r="F322" s="230" t="s">
        <v>2049</v>
      </c>
      <c r="G322" s="231" t="s">
        <v>295</v>
      </c>
      <c r="H322" s="232">
        <v>1</v>
      </c>
      <c r="I322" s="233"/>
      <c r="J322" s="234">
        <f>ROUND(I322*H322,2)</f>
        <v>0</v>
      </c>
      <c r="K322" s="230" t="s">
        <v>1</v>
      </c>
      <c r="L322" s="45"/>
      <c r="M322" s="235" t="s">
        <v>1</v>
      </c>
      <c r="N322" s="236" t="s">
        <v>40</v>
      </c>
      <c r="O322" s="92"/>
      <c r="P322" s="237">
        <f>O322*H322</f>
        <v>0</v>
      </c>
      <c r="Q322" s="237">
        <v>0</v>
      </c>
      <c r="R322" s="237">
        <f>Q322*H322</f>
        <v>0</v>
      </c>
      <c r="S322" s="237">
        <v>0</v>
      </c>
      <c r="T322" s="238">
        <f>S322*H322</f>
        <v>0</v>
      </c>
      <c r="U322" s="39"/>
      <c r="V322" s="39"/>
      <c r="W322" s="39"/>
      <c r="X322" s="39"/>
      <c r="Y322" s="39"/>
      <c r="Z322" s="39"/>
      <c r="AA322" s="39"/>
      <c r="AB322" s="39"/>
      <c r="AC322" s="39"/>
      <c r="AD322" s="39"/>
      <c r="AE322" s="39"/>
      <c r="AR322" s="239" t="s">
        <v>201</v>
      </c>
      <c r="AT322" s="239" t="s">
        <v>196</v>
      </c>
      <c r="AU322" s="239" t="s">
        <v>82</v>
      </c>
      <c r="AY322" s="18" t="s">
        <v>194</v>
      </c>
      <c r="BE322" s="240">
        <f>IF(N322="základní",J322,0)</f>
        <v>0</v>
      </c>
      <c r="BF322" s="240">
        <f>IF(N322="snížená",J322,0)</f>
        <v>0</v>
      </c>
      <c r="BG322" s="240">
        <f>IF(N322="zákl. přenesená",J322,0)</f>
        <v>0</v>
      </c>
      <c r="BH322" s="240">
        <f>IF(N322="sníž. přenesená",J322,0)</f>
        <v>0</v>
      </c>
      <c r="BI322" s="240">
        <f>IF(N322="nulová",J322,0)</f>
        <v>0</v>
      </c>
      <c r="BJ322" s="18" t="s">
        <v>82</v>
      </c>
      <c r="BK322" s="240">
        <f>ROUND(I322*H322,2)</f>
        <v>0</v>
      </c>
      <c r="BL322" s="18" t="s">
        <v>201</v>
      </c>
      <c r="BM322" s="239" t="s">
        <v>2050</v>
      </c>
    </row>
    <row r="323" s="2" customFormat="1">
      <c r="A323" s="39"/>
      <c r="B323" s="40"/>
      <c r="C323" s="41"/>
      <c r="D323" s="243" t="s">
        <v>453</v>
      </c>
      <c r="E323" s="41"/>
      <c r="F323" s="295" t="s">
        <v>2051</v>
      </c>
      <c r="G323" s="41"/>
      <c r="H323" s="41"/>
      <c r="I323" s="296"/>
      <c r="J323" s="41"/>
      <c r="K323" s="41"/>
      <c r="L323" s="45"/>
      <c r="M323" s="297"/>
      <c r="N323" s="298"/>
      <c r="O323" s="92"/>
      <c r="P323" s="92"/>
      <c r="Q323" s="92"/>
      <c r="R323" s="92"/>
      <c r="S323" s="92"/>
      <c r="T323" s="93"/>
      <c r="U323" s="39"/>
      <c r="V323" s="39"/>
      <c r="W323" s="39"/>
      <c r="X323" s="39"/>
      <c r="Y323" s="39"/>
      <c r="Z323" s="39"/>
      <c r="AA323" s="39"/>
      <c r="AB323" s="39"/>
      <c r="AC323" s="39"/>
      <c r="AD323" s="39"/>
      <c r="AE323" s="39"/>
      <c r="AT323" s="18" t="s">
        <v>453</v>
      </c>
      <c r="AU323" s="18" t="s">
        <v>82</v>
      </c>
    </row>
    <row r="324" s="12" customFormat="1" ht="25.92" customHeight="1">
      <c r="A324" s="12"/>
      <c r="B324" s="212"/>
      <c r="C324" s="213"/>
      <c r="D324" s="214" t="s">
        <v>74</v>
      </c>
      <c r="E324" s="215" t="s">
        <v>2052</v>
      </c>
      <c r="F324" s="215" t="s">
        <v>2052</v>
      </c>
      <c r="G324" s="213"/>
      <c r="H324" s="213"/>
      <c r="I324" s="216"/>
      <c r="J324" s="217">
        <f>BK324</f>
        <v>0</v>
      </c>
      <c r="K324" s="213"/>
      <c r="L324" s="218"/>
      <c r="M324" s="219"/>
      <c r="N324" s="220"/>
      <c r="O324" s="220"/>
      <c r="P324" s="221">
        <f>SUM(P325:P345)</f>
        <v>0</v>
      </c>
      <c r="Q324" s="220"/>
      <c r="R324" s="221">
        <f>SUM(R325:R345)</f>
        <v>0</v>
      </c>
      <c r="S324" s="220"/>
      <c r="T324" s="222">
        <f>SUM(T325:T345)</f>
        <v>0</v>
      </c>
      <c r="U324" s="12"/>
      <c r="V324" s="12"/>
      <c r="W324" s="12"/>
      <c r="X324" s="12"/>
      <c r="Y324" s="12"/>
      <c r="Z324" s="12"/>
      <c r="AA324" s="12"/>
      <c r="AB324" s="12"/>
      <c r="AC324" s="12"/>
      <c r="AD324" s="12"/>
      <c r="AE324" s="12"/>
      <c r="AR324" s="223" t="s">
        <v>82</v>
      </c>
      <c r="AT324" s="224" t="s">
        <v>74</v>
      </c>
      <c r="AU324" s="224" t="s">
        <v>75</v>
      </c>
      <c r="AY324" s="223" t="s">
        <v>194</v>
      </c>
      <c r="BK324" s="225">
        <f>SUM(BK325:BK345)</f>
        <v>0</v>
      </c>
    </row>
    <row r="325" s="2" customFormat="1" ht="24.15" customHeight="1">
      <c r="A325" s="39"/>
      <c r="B325" s="40"/>
      <c r="C325" s="228" t="s">
        <v>2053</v>
      </c>
      <c r="D325" s="228" t="s">
        <v>196</v>
      </c>
      <c r="E325" s="229" t="s">
        <v>2054</v>
      </c>
      <c r="F325" s="230" t="s">
        <v>1872</v>
      </c>
      <c r="G325" s="231" t="s">
        <v>295</v>
      </c>
      <c r="H325" s="232">
        <v>1</v>
      </c>
      <c r="I325" s="233"/>
      <c r="J325" s="234">
        <f>ROUND(I325*H325,2)</f>
        <v>0</v>
      </c>
      <c r="K325" s="230" t="s">
        <v>1</v>
      </c>
      <c r="L325" s="45"/>
      <c r="M325" s="235" t="s">
        <v>1</v>
      </c>
      <c r="N325" s="236" t="s">
        <v>40</v>
      </c>
      <c r="O325" s="92"/>
      <c r="P325" s="237">
        <f>O325*H325</f>
        <v>0</v>
      </c>
      <c r="Q325" s="237">
        <v>0</v>
      </c>
      <c r="R325" s="237">
        <f>Q325*H325</f>
        <v>0</v>
      </c>
      <c r="S325" s="237">
        <v>0</v>
      </c>
      <c r="T325" s="238">
        <f>S325*H325</f>
        <v>0</v>
      </c>
      <c r="U325" s="39"/>
      <c r="V325" s="39"/>
      <c r="W325" s="39"/>
      <c r="X325" s="39"/>
      <c r="Y325" s="39"/>
      <c r="Z325" s="39"/>
      <c r="AA325" s="39"/>
      <c r="AB325" s="39"/>
      <c r="AC325" s="39"/>
      <c r="AD325" s="39"/>
      <c r="AE325" s="39"/>
      <c r="AR325" s="239" t="s">
        <v>201</v>
      </c>
      <c r="AT325" s="239" t="s">
        <v>196</v>
      </c>
      <c r="AU325" s="239" t="s">
        <v>82</v>
      </c>
      <c r="AY325" s="18" t="s">
        <v>194</v>
      </c>
      <c r="BE325" s="240">
        <f>IF(N325="základní",J325,0)</f>
        <v>0</v>
      </c>
      <c r="BF325" s="240">
        <f>IF(N325="snížená",J325,0)</f>
        <v>0</v>
      </c>
      <c r="BG325" s="240">
        <f>IF(N325="zákl. přenesená",J325,0)</f>
        <v>0</v>
      </c>
      <c r="BH325" s="240">
        <f>IF(N325="sníž. přenesená",J325,0)</f>
        <v>0</v>
      </c>
      <c r="BI325" s="240">
        <f>IF(N325="nulová",J325,0)</f>
        <v>0</v>
      </c>
      <c r="BJ325" s="18" t="s">
        <v>82</v>
      </c>
      <c r="BK325" s="240">
        <f>ROUND(I325*H325,2)</f>
        <v>0</v>
      </c>
      <c r="BL325" s="18" t="s">
        <v>201</v>
      </c>
      <c r="BM325" s="239" t="s">
        <v>2055</v>
      </c>
    </row>
    <row r="326" s="2" customFormat="1">
      <c r="A326" s="39"/>
      <c r="B326" s="40"/>
      <c r="C326" s="41"/>
      <c r="D326" s="243" t="s">
        <v>453</v>
      </c>
      <c r="E326" s="41"/>
      <c r="F326" s="295" t="s">
        <v>2056</v>
      </c>
      <c r="G326" s="41"/>
      <c r="H326" s="41"/>
      <c r="I326" s="296"/>
      <c r="J326" s="41"/>
      <c r="K326" s="41"/>
      <c r="L326" s="45"/>
      <c r="M326" s="297"/>
      <c r="N326" s="298"/>
      <c r="O326" s="92"/>
      <c r="P326" s="92"/>
      <c r="Q326" s="92"/>
      <c r="R326" s="92"/>
      <c r="S326" s="92"/>
      <c r="T326" s="93"/>
      <c r="U326" s="39"/>
      <c r="V326" s="39"/>
      <c r="W326" s="39"/>
      <c r="X326" s="39"/>
      <c r="Y326" s="39"/>
      <c r="Z326" s="39"/>
      <c r="AA326" s="39"/>
      <c r="AB326" s="39"/>
      <c r="AC326" s="39"/>
      <c r="AD326" s="39"/>
      <c r="AE326" s="39"/>
      <c r="AT326" s="18" t="s">
        <v>453</v>
      </c>
      <c r="AU326" s="18" t="s">
        <v>82</v>
      </c>
    </row>
    <row r="327" s="2" customFormat="1" ht="24.15" customHeight="1">
      <c r="A327" s="39"/>
      <c r="B327" s="40"/>
      <c r="C327" s="228" t="s">
        <v>1424</v>
      </c>
      <c r="D327" s="228" t="s">
        <v>196</v>
      </c>
      <c r="E327" s="229" t="s">
        <v>2057</v>
      </c>
      <c r="F327" s="230" t="s">
        <v>1829</v>
      </c>
      <c r="G327" s="231" t="s">
        <v>295</v>
      </c>
      <c r="H327" s="232">
        <v>1</v>
      </c>
      <c r="I327" s="233"/>
      <c r="J327" s="234">
        <f>ROUND(I327*H327,2)</f>
        <v>0</v>
      </c>
      <c r="K327" s="230" t="s">
        <v>1</v>
      </c>
      <c r="L327" s="45"/>
      <c r="M327" s="235" t="s">
        <v>1</v>
      </c>
      <c r="N327" s="236" t="s">
        <v>40</v>
      </c>
      <c r="O327" s="92"/>
      <c r="P327" s="237">
        <f>O327*H327</f>
        <v>0</v>
      </c>
      <c r="Q327" s="237">
        <v>0</v>
      </c>
      <c r="R327" s="237">
        <f>Q327*H327</f>
        <v>0</v>
      </c>
      <c r="S327" s="237">
        <v>0</v>
      </c>
      <c r="T327" s="238">
        <f>S327*H327</f>
        <v>0</v>
      </c>
      <c r="U327" s="39"/>
      <c r="V327" s="39"/>
      <c r="W327" s="39"/>
      <c r="X327" s="39"/>
      <c r="Y327" s="39"/>
      <c r="Z327" s="39"/>
      <c r="AA327" s="39"/>
      <c r="AB327" s="39"/>
      <c r="AC327" s="39"/>
      <c r="AD327" s="39"/>
      <c r="AE327" s="39"/>
      <c r="AR327" s="239" t="s">
        <v>201</v>
      </c>
      <c r="AT327" s="239" t="s">
        <v>196</v>
      </c>
      <c r="AU327" s="239" t="s">
        <v>82</v>
      </c>
      <c r="AY327" s="18" t="s">
        <v>194</v>
      </c>
      <c r="BE327" s="240">
        <f>IF(N327="základní",J327,0)</f>
        <v>0</v>
      </c>
      <c r="BF327" s="240">
        <f>IF(N327="snížená",J327,0)</f>
        <v>0</v>
      </c>
      <c r="BG327" s="240">
        <f>IF(N327="zákl. přenesená",J327,0)</f>
        <v>0</v>
      </c>
      <c r="BH327" s="240">
        <f>IF(N327="sníž. přenesená",J327,0)</f>
        <v>0</v>
      </c>
      <c r="BI327" s="240">
        <f>IF(N327="nulová",J327,0)</f>
        <v>0</v>
      </c>
      <c r="BJ327" s="18" t="s">
        <v>82</v>
      </c>
      <c r="BK327" s="240">
        <f>ROUND(I327*H327,2)</f>
        <v>0</v>
      </c>
      <c r="BL327" s="18" t="s">
        <v>201</v>
      </c>
      <c r="BM327" s="239" t="s">
        <v>2058</v>
      </c>
    </row>
    <row r="328" s="2" customFormat="1" ht="16.5" customHeight="1">
      <c r="A328" s="39"/>
      <c r="B328" s="40"/>
      <c r="C328" s="228" t="s">
        <v>2059</v>
      </c>
      <c r="D328" s="228" t="s">
        <v>196</v>
      </c>
      <c r="E328" s="229" t="s">
        <v>2060</v>
      </c>
      <c r="F328" s="230" t="s">
        <v>2004</v>
      </c>
      <c r="G328" s="231" t="s">
        <v>295</v>
      </c>
      <c r="H328" s="232">
        <v>1</v>
      </c>
      <c r="I328" s="233"/>
      <c r="J328" s="234">
        <f>ROUND(I328*H328,2)</f>
        <v>0</v>
      </c>
      <c r="K328" s="230" t="s">
        <v>1</v>
      </c>
      <c r="L328" s="45"/>
      <c r="M328" s="235" t="s">
        <v>1</v>
      </c>
      <c r="N328" s="236" t="s">
        <v>40</v>
      </c>
      <c r="O328" s="92"/>
      <c r="P328" s="237">
        <f>O328*H328</f>
        <v>0</v>
      </c>
      <c r="Q328" s="237">
        <v>0</v>
      </c>
      <c r="R328" s="237">
        <f>Q328*H328</f>
        <v>0</v>
      </c>
      <c r="S328" s="237">
        <v>0</v>
      </c>
      <c r="T328" s="238">
        <f>S328*H328</f>
        <v>0</v>
      </c>
      <c r="U328" s="39"/>
      <c r="V328" s="39"/>
      <c r="W328" s="39"/>
      <c r="X328" s="39"/>
      <c r="Y328" s="39"/>
      <c r="Z328" s="39"/>
      <c r="AA328" s="39"/>
      <c r="AB328" s="39"/>
      <c r="AC328" s="39"/>
      <c r="AD328" s="39"/>
      <c r="AE328" s="39"/>
      <c r="AR328" s="239" t="s">
        <v>201</v>
      </c>
      <c r="AT328" s="239" t="s">
        <v>196</v>
      </c>
      <c r="AU328" s="239" t="s">
        <v>82</v>
      </c>
      <c r="AY328" s="18" t="s">
        <v>194</v>
      </c>
      <c r="BE328" s="240">
        <f>IF(N328="základní",J328,0)</f>
        <v>0</v>
      </c>
      <c r="BF328" s="240">
        <f>IF(N328="snížená",J328,0)</f>
        <v>0</v>
      </c>
      <c r="BG328" s="240">
        <f>IF(N328="zákl. přenesená",J328,0)</f>
        <v>0</v>
      </c>
      <c r="BH328" s="240">
        <f>IF(N328="sníž. přenesená",J328,0)</f>
        <v>0</v>
      </c>
      <c r="BI328" s="240">
        <f>IF(N328="nulová",J328,0)</f>
        <v>0</v>
      </c>
      <c r="BJ328" s="18" t="s">
        <v>82</v>
      </c>
      <c r="BK328" s="240">
        <f>ROUND(I328*H328,2)</f>
        <v>0</v>
      </c>
      <c r="BL328" s="18" t="s">
        <v>201</v>
      </c>
      <c r="BM328" s="239" t="s">
        <v>2061</v>
      </c>
    </row>
    <row r="329" s="2" customFormat="1">
      <c r="A329" s="39"/>
      <c r="B329" s="40"/>
      <c r="C329" s="41"/>
      <c r="D329" s="243" t="s">
        <v>453</v>
      </c>
      <c r="E329" s="41"/>
      <c r="F329" s="295" t="s">
        <v>2062</v>
      </c>
      <c r="G329" s="41"/>
      <c r="H329" s="41"/>
      <c r="I329" s="296"/>
      <c r="J329" s="41"/>
      <c r="K329" s="41"/>
      <c r="L329" s="45"/>
      <c r="M329" s="297"/>
      <c r="N329" s="298"/>
      <c r="O329" s="92"/>
      <c r="P329" s="92"/>
      <c r="Q329" s="92"/>
      <c r="R329" s="92"/>
      <c r="S329" s="92"/>
      <c r="T329" s="93"/>
      <c r="U329" s="39"/>
      <c r="V329" s="39"/>
      <c r="W329" s="39"/>
      <c r="X329" s="39"/>
      <c r="Y329" s="39"/>
      <c r="Z329" s="39"/>
      <c r="AA329" s="39"/>
      <c r="AB329" s="39"/>
      <c r="AC329" s="39"/>
      <c r="AD329" s="39"/>
      <c r="AE329" s="39"/>
      <c r="AT329" s="18" t="s">
        <v>453</v>
      </c>
      <c r="AU329" s="18" t="s">
        <v>82</v>
      </c>
    </row>
    <row r="330" s="2" customFormat="1" ht="44.25" customHeight="1">
      <c r="A330" s="39"/>
      <c r="B330" s="40"/>
      <c r="C330" s="228" t="s">
        <v>1427</v>
      </c>
      <c r="D330" s="228" t="s">
        <v>196</v>
      </c>
      <c r="E330" s="229" t="s">
        <v>2063</v>
      </c>
      <c r="F330" s="230" t="s">
        <v>2064</v>
      </c>
      <c r="G330" s="231" t="s">
        <v>295</v>
      </c>
      <c r="H330" s="232">
        <v>1</v>
      </c>
      <c r="I330" s="233"/>
      <c r="J330" s="234">
        <f>ROUND(I330*H330,2)</f>
        <v>0</v>
      </c>
      <c r="K330" s="230" t="s">
        <v>1</v>
      </c>
      <c r="L330" s="45"/>
      <c r="M330" s="235" t="s">
        <v>1</v>
      </c>
      <c r="N330" s="236" t="s">
        <v>40</v>
      </c>
      <c r="O330" s="92"/>
      <c r="P330" s="237">
        <f>O330*H330</f>
        <v>0</v>
      </c>
      <c r="Q330" s="237">
        <v>0</v>
      </c>
      <c r="R330" s="237">
        <f>Q330*H330</f>
        <v>0</v>
      </c>
      <c r="S330" s="237">
        <v>0</v>
      </c>
      <c r="T330" s="238">
        <f>S330*H330</f>
        <v>0</v>
      </c>
      <c r="U330" s="39"/>
      <c r="V330" s="39"/>
      <c r="W330" s="39"/>
      <c r="X330" s="39"/>
      <c r="Y330" s="39"/>
      <c r="Z330" s="39"/>
      <c r="AA330" s="39"/>
      <c r="AB330" s="39"/>
      <c r="AC330" s="39"/>
      <c r="AD330" s="39"/>
      <c r="AE330" s="39"/>
      <c r="AR330" s="239" t="s">
        <v>201</v>
      </c>
      <c r="AT330" s="239" t="s">
        <v>196</v>
      </c>
      <c r="AU330" s="239" t="s">
        <v>82</v>
      </c>
      <c r="AY330" s="18" t="s">
        <v>194</v>
      </c>
      <c r="BE330" s="240">
        <f>IF(N330="základní",J330,0)</f>
        <v>0</v>
      </c>
      <c r="BF330" s="240">
        <f>IF(N330="snížená",J330,0)</f>
        <v>0</v>
      </c>
      <c r="BG330" s="240">
        <f>IF(N330="zákl. přenesená",J330,0)</f>
        <v>0</v>
      </c>
      <c r="BH330" s="240">
        <f>IF(N330="sníž. přenesená",J330,0)</f>
        <v>0</v>
      </c>
      <c r="BI330" s="240">
        <f>IF(N330="nulová",J330,0)</f>
        <v>0</v>
      </c>
      <c r="BJ330" s="18" t="s">
        <v>82</v>
      </c>
      <c r="BK330" s="240">
        <f>ROUND(I330*H330,2)</f>
        <v>0</v>
      </c>
      <c r="BL330" s="18" t="s">
        <v>201</v>
      </c>
      <c r="BM330" s="239" t="s">
        <v>2065</v>
      </c>
    </row>
    <row r="331" s="2" customFormat="1">
      <c r="A331" s="39"/>
      <c r="B331" s="40"/>
      <c r="C331" s="41"/>
      <c r="D331" s="243" t="s">
        <v>453</v>
      </c>
      <c r="E331" s="41"/>
      <c r="F331" s="295" t="s">
        <v>2066</v>
      </c>
      <c r="G331" s="41"/>
      <c r="H331" s="41"/>
      <c r="I331" s="296"/>
      <c r="J331" s="41"/>
      <c r="K331" s="41"/>
      <c r="L331" s="45"/>
      <c r="M331" s="297"/>
      <c r="N331" s="298"/>
      <c r="O331" s="92"/>
      <c r="P331" s="92"/>
      <c r="Q331" s="92"/>
      <c r="R331" s="92"/>
      <c r="S331" s="92"/>
      <c r="T331" s="93"/>
      <c r="U331" s="39"/>
      <c r="V331" s="39"/>
      <c r="W331" s="39"/>
      <c r="X331" s="39"/>
      <c r="Y331" s="39"/>
      <c r="Z331" s="39"/>
      <c r="AA331" s="39"/>
      <c r="AB331" s="39"/>
      <c r="AC331" s="39"/>
      <c r="AD331" s="39"/>
      <c r="AE331" s="39"/>
      <c r="AT331" s="18" t="s">
        <v>453</v>
      </c>
      <c r="AU331" s="18" t="s">
        <v>82</v>
      </c>
    </row>
    <row r="332" s="2" customFormat="1" ht="66.75" customHeight="1">
      <c r="A332" s="39"/>
      <c r="B332" s="40"/>
      <c r="C332" s="228" t="s">
        <v>2067</v>
      </c>
      <c r="D332" s="228" t="s">
        <v>196</v>
      </c>
      <c r="E332" s="229" t="s">
        <v>2068</v>
      </c>
      <c r="F332" s="230" t="s">
        <v>2069</v>
      </c>
      <c r="G332" s="231" t="s">
        <v>295</v>
      </c>
      <c r="H332" s="232">
        <v>1</v>
      </c>
      <c r="I332" s="233"/>
      <c r="J332" s="234">
        <f>ROUND(I332*H332,2)</f>
        <v>0</v>
      </c>
      <c r="K332" s="230" t="s">
        <v>1</v>
      </c>
      <c r="L332" s="45"/>
      <c r="M332" s="235" t="s">
        <v>1</v>
      </c>
      <c r="N332" s="236" t="s">
        <v>40</v>
      </c>
      <c r="O332" s="92"/>
      <c r="P332" s="237">
        <f>O332*H332</f>
        <v>0</v>
      </c>
      <c r="Q332" s="237">
        <v>0</v>
      </c>
      <c r="R332" s="237">
        <f>Q332*H332</f>
        <v>0</v>
      </c>
      <c r="S332" s="237">
        <v>0</v>
      </c>
      <c r="T332" s="238">
        <f>S332*H332</f>
        <v>0</v>
      </c>
      <c r="U332" s="39"/>
      <c r="V332" s="39"/>
      <c r="W332" s="39"/>
      <c r="X332" s="39"/>
      <c r="Y332" s="39"/>
      <c r="Z332" s="39"/>
      <c r="AA332" s="39"/>
      <c r="AB332" s="39"/>
      <c r="AC332" s="39"/>
      <c r="AD332" s="39"/>
      <c r="AE332" s="39"/>
      <c r="AR332" s="239" t="s">
        <v>201</v>
      </c>
      <c r="AT332" s="239" t="s">
        <v>196</v>
      </c>
      <c r="AU332" s="239" t="s">
        <v>82</v>
      </c>
      <c r="AY332" s="18" t="s">
        <v>194</v>
      </c>
      <c r="BE332" s="240">
        <f>IF(N332="základní",J332,0)</f>
        <v>0</v>
      </c>
      <c r="BF332" s="240">
        <f>IF(N332="snížená",J332,0)</f>
        <v>0</v>
      </c>
      <c r="BG332" s="240">
        <f>IF(N332="zákl. přenesená",J332,0)</f>
        <v>0</v>
      </c>
      <c r="BH332" s="240">
        <f>IF(N332="sníž. přenesená",J332,0)</f>
        <v>0</v>
      </c>
      <c r="BI332" s="240">
        <f>IF(N332="nulová",J332,0)</f>
        <v>0</v>
      </c>
      <c r="BJ332" s="18" t="s">
        <v>82</v>
      </c>
      <c r="BK332" s="240">
        <f>ROUND(I332*H332,2)</f>
        <v>0</v>
      </c>
      <c r="BL332" s="18" t="s">
        <v>201</v>
      </c>
      <c r="BM332" s="239" t="s">
        <v>2070</v>
      </c>
    </row>
    <row r="333" s="2" customFormat="1">
      <c r="A333" s="39"/>
      <c r="B333" s="40"/>
      <c r="C333" s="41"/>
      <c r="D333" s="243" t="s">
        <v>453</v>
      </c>
      <c r="E333" s="41"/>
      <c r="F333" s="295" t="s">
        <v>2071</v>
      </c>
      <c r="G333" s="41"/>
      <c r="H333" s="41"/>
      <c r="I333" s="296"/>
      <c r="J333" s="41"/>
      <c r="K333" s="41"/>
      <c r="L333" s="45"/>
      <c r="M333" s="297"/>
      <c r="N333" s="298"/>
      <c r="O333" s="92"/>
      <c r="P333" s="92"/>
      <c r="Q333" s="92"/>
      <c r="R333" s="92"/>
      <c r="S333" s="92"/>
      <c r="T333" s="93"/>
      <c r="U333" s="39"/>
      <c r="V333" s="39"/>
      <c r="W333" s="39"/>
      <c r="X333" s="39"/>
      <c r="Y333" s="39"/>
      <c r="Z333" s="39"/>
      <c r="AA333" s="39"/>
      <c r="AB333" s="39"/>
      <c r="AC333" s="39"/>
      <c r="AD333" s="39"/>
      <c r="AE333" s="39"/>
      <c r="AT333" s="18" t="s">
        <v>453</v>
      </c>
      <c r="AU333" s="18" t="s">
        <v>82</v>
      </c>
    </row>
    <row r="334" s="2" customFormat="1" ht="16.5" customHeight="1">
      <c r="A334" s="39"/>
      <c r="B334" s="40"/>
      <c r="C334" s="228" t="s">
        <v>1430</v>
      </c>
      <c r="D334" s="228" t="s">
        <v>196</v>
      </c>
      <c r="E334" s="229" t="s">
        <v>2072</v>
      </c>
      <c r="F334" s="230" t="s">
        <v>2073</v>
      </c>
      <c r="G334" s="231" t="s">
        <v>295</v>
      </c>
      <c r="H334" s="232">
        <v>1</v>
      </c>
      <c r="I334" s="233"/>
      <c r="J334" s="234">
        <f>ROUND(I334*H334,2)</f>
        <v>0</v>
      </c>
      <c r="K334" s="230" t="s">
        <v>1</v>
      </c>
      <c r="L334" s="45"/>
      <c r="M334" s="235" t="s">
        <v>1</v>
      </c>
      <c r="N334" s="236" t="s">
        <v>40</v>
      </c>
      <c r="O334" s="92"/>
      <c r="P334" s="237">
        <f>O334*H334</f>
        <v>0</v>
      </c>
      <c r="Q334" s="237">
        <v>0</v>
      </c>
      <c r="R334" s="237">
        <f>Q334*H334</f>
        <v>0</v>
      </c>
      <c r="S334" s="237">
        <v>0</v>
      </c>
      <c r="T334" s="238">
        <f>S334*H334</f>
        <v>0</v>
      </c>
      <c r="U334" s="39"/>
      <c r="V334" s="39"/>
      <c r="W334" s="39"/>
      <c r="X334" s="39"/>
      <c r="Y334" s="39"/>
      <c r="Z334" s="39"/>
      <c r="AA334" s="39"/>
      <c r="AB334" s="39"/>
      <c r="AC334" s="39"/>
      <c r="AD334" s="39"/>
      <c r="AE334" s="39"/>
      <c r="AR334" s="239" t="s">
        <v>201</v>
      </c>
      <c r="AT334" s="239" t="s">
        <v>196</v>
      </c>
      <c r="AU334" s="239" t="s">
        <v>82</v>
      </c>
      <c r="AY334" s="18" t="s">
        <v>194</v>
      </c>
      <c r="BE334" s="240">
        <f>IF(N334="základní",J334,0)</f>
        <v>0</v>
      </c>
      <c r="BF334" s="240">
        <f>IF(N334="snížená",J334,0)</f>
        <v>0</v>
      </c>
      <c r="BG334" s="240">
        <f>IF(N334="zákl. přenesená",J334,0)</f>
        <v>0</v>
      </c>
      <c r="BH334" s="240">
        <f>IF(N334="sníž. přenesená",J334,0)</f>
        <v>0</v>
      </c>
      <c r="BI334" s="240">
        <f>IF(N334="nulová",J334,0)</f>
        <v>0</v>
      </c>
      <c r="BJ334" s="18" t="s">
        <v>82</v>
      </c>
      <c r="BK334" s="240">
        <f>ROUND(I334*H334,2)</f>
        <v>0</v>
      </c>
      <c r="BL334" s="18" t="s">
        <v>201</v>
      </c>
      <c r="BM334" s="239" t="s">
        <v>2074</v>
      </c>
    </row>
    <row r="335" s="2" customFormat="1" ht="44.25" customHeight="1">
      <c r="A335" s="39"/>
      <c r="B335" s="40"/>
      <c r="C335" s="228" t="s">
        <v>2075</v>
      </c>
      <c r="D335" s="228" t="s">
        <v>196</v>
      </c>
      <c r="E335" s="229" t="s">
        <v>2076</v>
      </c>
      <c r="F335" s="230" t="s">
        <v>2077</v>
      </c>
      <c r="G335" s="231" t="s">
        <v>295</v>
      </c>
      <c r="H335" s="232">
        <v>1</v>
      </c>
      <c r="I335" s="233"/>
      <c r="J335" s="234">
        <f>ROUND(I335*H335,2)</f>
        <v>0</v>
      </c>
      <c r="K335" s="230" t="s">
        <v>1</v>
      </c>
      <c r="L335" s="45"/>
      <c r="M335" s="235" t="s">
        <v>1</v>
      </c>
      <c r="N335" s="236" t="s">
        <v>40</v>
      </c>
      <c r="O335" s="92"/>
      <c r="P335" s="237">
        <f>O335*H335</f>
        <v>0</v>
      </c>
      <c r="Q335" s="237">
        <v>0</v>
      </c>
      <c r="R335" s="237">
        <f>Q335*H335</f>
        <v>0</v>
      </c>
      <c r="S335" s="237">
        <v>0</v>
      </c>
      <c r="T335" s="238">
        <f>S335*H335</f>
        <v>0</v>
      </c>
      <c r="U335" s="39"/>
      <c r="V335" s="39"/>
      <c r="W335" s="39"/>
      <c r="X335" s="39"/>
      <c r="Y335" s="39"/>
      <c r="Z335" s="39"/>
      <c r="AA335" s="39"/>
      <c r="AB335" s="39"/>
      <c r="AC335" s="39"/>
      <c r="AD335" s="39"/>
      <c r="AE335" s="39"/>
      <c r="AR335" s="239" t="s">
        <v>201</v>
      </c>
      <c r="AT335" s="239" t="s">
        <v>196</v>
      </c>
      <c r="AU335" s="239" t="s">
        <v>82</v>
      </c>
      <c r="AY335" s="18" t="s">
        <v>194</v>
      </c>
      <c r="BE335" s="240">
        <f>IF(N335="základní",J335,0)</f>
        <v>0</v>
      </c>
      <c r="BF335" s="240">
        <f>IF(N335="snížená",J335,0)</f>
        <v>0</v>
      </c>
      <c r="BG335" s="240">
        <f>IF(N335="zákl. přenesená",J335,0)</f>
        <v>0</v>
      </c>
      <c r="BH335" s="240">
        <f>IF(N335="sníž. přenesená",J335,0)</f>
        <v>0</v>
      </c>
      <c r="BI335" s="240">
        <f>IF(N335="nulová",J335,0)</f>
        <v>0</v>
      </c>
      <c r="BJ335" s="18" t="s">
        <v>82</v>
      </c>
      <c r="BK335" s="240">
        <f>ROUND(I335*H335,2)</f>
        <v>0</v>
      </c>
      <c r="BL335" s="18" t="s">
        <v>201</v>
      </c>
      <c r="BM335" s="239" t="s">
        <v>2078</v>
      </c>
    </row>
    <row r="336" s="2" customFormat="1">
      <c r="A336" s="39"/>
      <c r="B336" s="40"/>
      <c r="C336" s="41"/>
      <c r="D336" s="243" t="s">
        <v>453</v>
      </c>
      <c r="E336" s="41"/>
      <c r="F336" s="295" t="s">
        <v>2079</v>
      </c>
      <c r="G336" s="41"/>
      <c r="H336" s="41"/>
      <c r="I336" s="296"/>
      <c r="J336" s="41"/>
      <c r="K336" s="41"/>
      <c r="L336" s="45"/>
      <c r="M336" s="297"/>
      <c r="N336" s="298"/>
      <c r="O336" s="92"/>
      <c r="P336" s="92"/>
      <c r="Q336" s="92"/>
      <c r="R336" s="92"/>
      <c r="S336" s="92"/>
      <c r="T336" s="93"/>
      <c r="U336" s="39"/>
      <c r="V336" s="39"/>
      <c r="W336" s="39"/>
      <c r="X336" s="39"/>
      <c r="Y336" s="39"/>
      <c r="Z336" s="39"/>
      <c r="AA336" s="39"/>
      <c r="AB336" s="39"/>
      <c r="AC336" s="39"/>
      <c r="AD336" s="39"/>
      <c r="AE336" s="39"/>
      <c r="AT336" s="18" t="s">
        <v>453</v>
      </c>
      <c r="AU336" s="18" t="s">
        <v>82</v>
      </c>
    </row>
    <row r="337" s="2" customFormat="1" ht="24.15" customHeight="1">
      <c r="A337" s="39"/>
      <c r="B337" s="40"/>
      <c r="C337" s="228" t="s">
        <v>1433</v>
      </c>
      <c r="D337" s="228" t="s">
        <v>196</v>
      </c>
      <c r="E337" s="229" t="s">
        <v>2080</v>
      </c>
      <c r="F337" s="230" t="s">
        <v>2081</v>
      </c>
      <c r="G337" s="231" t="s">
        <v>295</v>
      </c>
      <c r="H337" s="232">
        <v>1</v>
      </c>
      <c r="I337" s="233"/>
      <c r="J337" s="234">
        <f>ROUND(I337*H337,2)</f>
        <v>0</v>
      </c>
      <c r="K337" s="230" t="s">
        <v>1</v>
      </c>
      <c r="L337" s="45"/>
      <c r="M337" s="235" t="s">
        <v>1</v>
      </c>
      <c r="N337" s="236" t="s">
        <v>40</v>
      </c>
      <c r="O337" s="92"/>
      <c r="P337" s="237">
        <f>O337*H337</f>
        <v>0</v>
      </c>
      <c r="Q337" s="237">
        <v>0</v>
      </c>
      <c r="R337" s="237">
        <f>Q337*H337</f>
        <v>0</v>
      </c>
      <c r="S337" s="237">
        <v>0</v>
      </c>
      <c r="T337" s="238">
        <f>S337*H337</f>
        <v>0</v>
      </c>
      <c r="U337" s="39"/>
      <c r="V337" s="39"/>
      <c r="W337" s="39"/>
      <c r="X337" s="39"/>
      <c r="Y337" s="39"/>
      <c r="Z337" s="39"/>
      <c r="AA337" s="39"/>
      <c r="AB337" s="39"/>
      <c r="AC337" s="39"/>
      <c r="AD337" s="39"/>
      <c r="AE337" s="39"/>
      <c r="AR337" s="239" t="s">
        <v>201</v>
      </c>
      <c r="AT337" s="239" t="s">
        <v>196</v>
      </c>
      <c r="AU337" s="239" t="s">
        <v>82</v>
      </c>
      <c r="AY337" s="18" t="s">
        <v>194</v>
      </c>
      <c r="BE337" s="240">
        <f>IF(N337="základní",J337,0)</f>
        <v>0</v>
      </c>
      <c r="BF337" s="240">
        <f>IF(N337="snížená",J337,0)</f>
        <v>0</v>
      </c>
      <c r="BG337" s="240">
        <f>IF(N337="zákl. přenesená",J337,0)</f>
        <v>0</v>
      </c>
      <c r="BH337" s="240">
        <f>IF(N337="sníž. přenesená",J337,0)</f>
        <v>0</v>
      </c>
      <c r="BI337" s="240">
        <f>IF(N337="nulová",J337,0)</f>
        <v>0</v>
      </c>
      <c r="BJ337" s="18" t="s">
        <v>82</v>
      </c>
      <c r="BK337" s="240">
        <f>ROUND(I337*H337,2)</f>
        <v>0</v>
      </c>
      <c r="BL337" s="18" t="s">
        <v>201</v>
      </c>
      <c r="BM337" s="239" t="s">
        <v>2082</v>
      </c>
    </row>
    <row r="338" s="2" customFormat="1">
      <c r="A338" s="39"/>
      <c r="B338" s="40"/>
      <c r="C338" s="41"/>
      <c r="D338" s="243" t="s">
        <v>453</v>
      </c>
      <c r="E338" s="41"/>
      <c r="F338" s="295" t="s">
        <v>2083</v>
      </c>
      <c r="G338" s="41"/>
      <c r="H338" s="41"/>
      <c r="I338" s="296"/>
      <c r="J338" s="41"/>
      <c r="K338" s="41"/>
      <c r="L338" s="45"/>
      <c r="M338" s="297"/>
      <c r="N338" s="298"/>
      <c r="O338" s="92"/>
      <c r="P338" s="92"/>
      <c r="Q338" s="92"/>
      <c r="R338" s="92"/>
      <c r="S338" s="92"/>
      <c r="T338" s="93"/>
      <c r="U338" s="39"/>
      <c r="V338" s="39"/>
      <c r="W338" s="39"/>
      <c r="X338" s="39"/>
      <c r="Y338" s="39"/>
      <c r="Z338" s="39"/>
      <c r="AA338" s="39"/>
      <c r="AB338" s="39"/>
      <c r="AC338" s="39"/>
      <c r="AD338" s="39"/>
      <c r="AE338" s="39"/>
      <c r="AT338" s="18" t="s">
        <v>453</v>
      </c>
      <c r="AU338" s="18" t="s">
        <v>82</v>
      </c>
    </row>
    <row r="339" s="2" customFormat="1" ht="24.15" customHeight="1">
      <c r="A339" s="39"/>
      <c r="B339" s="40"/>
      <c r="C339" s="228" t="s">
        <v>1436</v>
      </c>
      <c r="D339" s="228" t="s">
        <v>196</v>
      </c>
      <c r="E339" s="229" t="s">
        <v>2084</v>
      </c>
      <c r="F339" s="230" t="s">
        <v>2085</v>
      </c>
      <c r="G339" s="231" t="s">
        <v>295</v>
      </c>
      <c r="H339" s="232">
        <v>1</v>
      </c>
      <c r="I339" s="233"/>
      <c r="J339" s="234">
        <f>ROUND(I339*H339,2)</f>
        <v>0</v>
      </c>
      <c r="K339" s="230" t="s">
        <v>1</v>
      </c>
      <c r="L339" s="45"/>
      <c r="M339" s="235" t="s">
        <v>1</v>
      </c>
      <c r="N339" s="236" t="s">
        <v>40</v>
      </c>
      <c r="O339" s="92"/>
      <c r="P339" s="237">
        <f>O339*H339</f>
        <v>0</v>
      </c>
      <c r="Q339" s="237">
        <v>0</v>
      </c>
      <c r="R339" s="237">
        <f>Q339*H339</f>
        <v>0</v>
      </c>
      <c r="S339" s="237">
        <v>0</v>
      </c>
      <c r="T339" s="238">
        <f>S339*H339</f>
        <v>0</v>
      </c>
      <c r="U339" s="39"/>
      <c r="V339" s="39"/>
      <c r="W339" s="39"/>
      <c r="X339" s="39"/>
      <c r="Y339" s="39"/>
      <c r="Z339" s="39"/>
      <c r="AA339" s="39"/>
      <c r="AB339" s="39"/>
      <c r="AC339" s="39"/>
      <c r="AD339" s="39"/>
      <c r="AE339" s="39"/>
      <c r="AR339" s="239" t="s">
        <v>201</v>
      </c>
      <c r="AT339" s="239" t="s">
        <v>196</v>
      </c>
      <c r="AU339" s="239" t="s">
        <v>82</v>
      </c>
      <c r="AY339" s="18" t="s">
        <v>194</v>
      </c>
      <c r="BE339" s="240">
        <f>IF(N339="základní",J339,0)</f>
        <v>0</v>
      </c>
      <c r="BF339" s="240">
        <f>IF(N339="snížená",J339,0)</f>
        <v>0</v>
      </c>
      <c r="BG339" s="240">
        <f>IF(N339="zákl. přenesená",J339,0)</f>
        <v>0</v>
      </c>
      <c r="BH339" s="240">
        <f>IF(N339="sníž. přenesená",J339,0)</f>
        <v>0</v>
      </c>
      <c r="BI339" s="240">
        <f>IF(N339="nulová",J339,0)</f>
        <v>0</v>
      </c>
      <c r="BJ339" s="18" t="s">
        <v>82</v>
      </c>
      <c r="BK339" s="240">
        <f>ROUND(I339*H339,2)</f>
        <v>0</v>
      </c>
      <c r="BL339" s="18" t="s">
        <v>201</v>
      </c>
      <c r="BM339" s="239" t="s">
        <v>2086</v>
      </c>
    </row>
    <row r="340" s="2" customFormat="1">
      <c r="A340" s="39"/>
      <c r="B340" s="40"/>
      <c r="C340" s="41"/>
      <c r="D340" s="243" t="s">
        <v>453</v>
      </c>
      <c r="E340" s="41"/>
      <c r="F340" s="295" t="s">
        <v>2087</v>
      </c>
      <c r="G340" s="41"/>
      <c r="H340" s="41"/>
      <c r="I340" s="296"/>
      <c r="J340" s="41"/>
      <c r="K340" s="41"/>
      <c r="L340" s="45"/>
      <c r="M340" s="297"/>
      <c r="N340" s="298"/>
      <c r="O340" s="92"/>
      <c r="P340" s="92"/>
      <c r="Q340" s="92"/>
      <c r="R340" s="92"/>
      <c r="S340" s="92"/>
      <c r="T340" s="93"/>
      <c r="U340" s="39"/>
      <c r="V340" s="39"/>
      <c r="W340" s="39"/>
      <c r="X340" s="39"/>
      <c r="Y340" s="39"/>
      <c r="Z340" s="39"/>
      <c r="AA340" s="39"/>
      <c r="AB340" s="39"/>
      <c r="AC340" s="39"/>
      <c r="AD340" s="39"/>
      <c r="AE340" s="39"/>
      <c r="AT340" s="18" t="s">
        <v>453</v>
      </c>
      <c r="AU340" s="18" t="s">
        <v>82</v>
      </c>
    </row>
    <row r="341" s="2" customFormat="1" ht="24.15" customHeight="1">
      <c r="A341" s="39"/>
      <c r="B341" s="40"/>
      <c r="C341" s="228" t="s">
        <v>2088</v>
      </c>
      <c r="D341" s="228" t="s">
        <v>196</v>
      </c>
      <c r="E341" s="229" t="s">
        <v>2089</v>
      </c>
      <c r="F341" s="230" t="s">
        <v>2090</v>
      </c>
      <c r="G341" s="231" t="s">
        <v>295</v>
      </c>
      <c r="H341" s="232">
        <v>1</v>
      </c>
      <c r="I341" s="233"/>
      <c r="J341" s="234">
        <f>ROUND(I341*H341,2)</f>
        <v>0</v>
      </c>
      <c r="K341" s="230" t="s">
        <v>1</v>
      </c>
      <c r="L341" s="45"/>
      <c r="M341" s="235" t="s">
        <v>1</v>
      </c>
      <c r="N341" s="236" t="s">
        <v>40</v>
      </c>
      <c r="O341" s="92"/>
      <c r="P341" s="237">
        <f>O341*H341</f>
        <v>0</v>
      </c>
      <c r="Q341" s="237">
        <v>0</v>
      </c>
      <c r="R341" s="237">
        <f>Q341*H341</f>
        <v>0</v>
      </c>
      <c r="S341" s="237">
        <v>0</v>
      </c>
      <c r="T341" s="238">
        <f>S341*H341</f>
        <v>0</v>
      </c>
      <c r="U341" s="39"/>
      <c r="V341" s="39"/>
      <c r="W341" s="39"/>
      <c r="X341" s="39"/>
      <c r="Y341" s="39"/>
      <c r="Z341" s="39"/>
      <c r="AA341" s="39"/>
      <c r="AB341" s="39"/>
      <c r="AC341" s="39"/>
      <c r="AD341" s="39"/>
      <c r="AE341" s="39"/>
      <c r="AR341" s="239" t="s">
        <v>201</v>
      </c>
      <c r="AT341" s="239" t="s">
        <v>196</v>
      </c>
      <c r="AU341" s="239" t="s">
        <v>82</v>
      </c>
      <c r="AY341" s="18" t="s">
        <v>194</v>
      </c>
      <c r="BE341" s="240">
        <f>IF(N341="základní",J341,0)</f>
        <v>0</v>
      </c>
      <c r="BF341" s="240">
        <f>IF(N341="snížená",J341,0)</f>
        <v>0</v>
      </c>
      <c r="BG341" s="240">
        <f>IF(N341="zákl. přenesená",J341,0)</f>
        <v>0</v>
      </c>
      <c r="BH341" s="240">
        <f>IF(N341="sníž. přenesená",J341,0)</f>
        <v>0</v>
      </c>
      <c r="BI341" s="240">
        <f>IF(N341="nulová",J341,0)</f>
        <v>0</v>
      </c>
      <c r="BJ341" s="18" t="s">
        <v>82</v>
      </c>
      <c r="BK341" s="240">
        <f>ROUND(I341*H341,2)</f>
        <v>0</v>
      </c>
      <c r="BL341" s="18" t="s">
        <v>201</v>
      </c>
      <c r="BM341" s="239" t="s">
        <v>2091</v>
      </c>
    </row>
    <row r="342" s="2" customFormat="1" ht="44.25" customHeight="1">
      <c r="A342" s="39"/>
      <c r="B342" s="40"/>
      <c r="C342" s="228" t="s">
        <v>1442</v>
      </c>
      <c r="D342" s="228" t="s">
        <v>196</v>
      </c>
      <c r="E342" s="229" t="s">
        <v>2092</v>
      </c>
      <c r="F342" s="230" t="s">
        <v>1823</v>
      </c>
      <c r="G342" s="231" t="s">
        <v>295</v>
      </c>
      <c r="H342" s="232">
        <v>1</v>
      </c>
      <c r="I342" s="233"/>
      <c r="J342" s="234">
        <f>ROUND(I342*H342,2)</f>
        <v>0</v>
      </c>
      <c r="K342" s="230" t="s">
        <v>1</v>
      </c>
      <c r="L342" s="45"/>
      <c r="M342" s="235" t="s">
        <v>1</v>
      </c>
      <c r="N342" s="236" t="s">
        <v>40</v>
      </c>
      <c r="O342" s="92"/>
      <c r="P342" s="237">
        <f>O342*H342</f>
        <v>0</v>
      </c>
      <c r="Q342" s="237">
        <v>0</v>
      </c>
      <c r="R342" s="237">
        <f>Q342*H342</f>
        <v>0</v>
      </c>
      <c r="S342" s="237">
        <v>0</v>
      </c>
      <c r="T342" s="238">
        <f>S342*H342</f>
        <v>0</v>
      </c>
      <c r="U342" s="39"/>
      <c r="V342" s="39"/>
      <c r="W342" s="39"/>
      <c r="X342" s="39"/>
      <c r="Y342" s="39"/>
      <c r="Z342" s="39"/>
      <c r="AA342" s="39"/>
      <c r="AB342" s="39"/>
      <c r="AC342" s="39"/>
      <c r="AD342" s="39"/>
      <c r="AE342" s="39"/>
      <c r="AR342" s="239" t="s">
        <v>201</v>
      </c>
      <c r="AT342" s="239" t="s">
        <v>196</v>
      </c>
      <c r="AU342" s="239" t="s">
        <v>82</v>
      </c>
      <c r="AY342" s="18" t="s">
        <v>194</v>
      </c>
      <c r="BE342" s="240">
        <f>IF(N342="základní",J342,0)</f>
        <v>0</v>
      </c>
      <c r="BF342" s="240">
        <f>IF(N342="snížená",J342,0)</f>
        <v>0</v>
      </c>
      <c r="BG342" s="240">
        <f>IF(N342="zákl. přenesená",J342,0)</f>
        <v>0</v>
      </c>
      <c r="BH342" s="240">
        <f>IF(N342="sníž. přenesená",J342,0)</f>
        <v>0</v>
      </c>
      <c r="BI342" s="240">
        <f>IF(N342="nulová",J342,0)</f>
        <v>0</v>
      </c>
      <c r="BJ342" s="18" t="s">
        <v>82</v>
      </c>
      <c r="BK342" s="240">
        <f>ROUND(I342*H342,2)</f>
        <v>0</v>
      </c>
      <c r="BL342" s="18" t="s">
        <v>201</v>
      </c>
      <c r="BM342" s="239" t="s">
        <v>2093</v>
      </c>
    </row>
    <row r="343" s="2" customFormat="1">
      <c r="A343" s="39"/>
      <c r="B343" s="40"/>
      <c r="C343" s="41"/>
      <c r="D343" s="243" t="s">
        <v>453</v>
      </c>
      <c r="E343" s="41"/>
      <c r="F343" s="295" t="s">
        <v>1824</v>
      </c>
      <c r="G343" s="41"/>
      <c r="H343" s="41"/>
      <c r="I343" s="296"/>
      <c r="J343" s="41"/>
      <c r="K343" s="41"/>
      <c r="L343" s="45"/>
      <c r="M343" s="297"/>
      <c r="N343" s="298"/>
      <c r="O343" s="92"/>
      <c r="P343" s="92"/>
      <c r="Q343" s="92"/>
      <c r="R343" s="92"/>
      <c r="S343" s="92"/>
      <c r="T343" s="93"/>
      <c r="U343" s="39"/>
      <c r="V343" s="39"/>
      <c r="W343" s="39"/>
      <c r="X343" s="39"/>
      <c r="Y343" s="39"/>
      <c r="Z343" s="39"/>
      <c r="AA343" s="39"/>
      <c r="AB343" s="39"/>
      <c r="AC343" s="39"/>
      <c r="AD343" s="39"/>
      <c r="AE343" s="39"/>
      <c r="AT343" s="18" t="s">
        <v>453</v>
      </c>
      <c r="AU343" s="18" t="s">
        <v>82</v>
      </c>
    </row>
    <row r="344" s="2" customFormat="1" ht="33" customHeight="1">
      <c r="A344" s="39"/>
      <c r="B344" s="40"/>
      <c r="C344" s="228" t="s">
        <v>2094</v>
      </c>
      <c r="D344" s="228" t="s">
        <v>196</v>
      </c>
      <c r="E344" s="229" t="s">
        <v>2095</v>
      </c>
      <c r="F344" s="230" t="s">
        <v>1928</v>
      </c>
      <c r="G344" s="231" t="s">
        <v>295</v>
      </c>
      <c r="H344" s="232">
        <v>1</v>
      </c>
      <c r="I344" s="233"/>
      <c r="J344" s="234">
        <f>ROUND(I344*H344,2)</f>
        <v>0</v>
      </c>
      <c r="K344" s="230" t="s">
        <v>1</v>
      </c>
      <c r="L344" s="45"/>
      <c r="M344" s="235" t="s">
        <v>1</v>
      </c>
      <c r="N344" s="236" t="s">
        <v>40</v>
      </c>
      <c r="O344" s="92"/>
      <c r="P344" s="237">
        <f>O344*H344</f>
        <v>0</v>
      </c>
      <c r="Q344" s="237">
        <v>0</v>
      </c>
      <c r="R344" s="237">
        <f>Q344*H344</f>
        <v>0</v>
      </c>
      <c r="S344" s="237">
        <v>0</v>
      </c>
      <c r="T344" s="238">
        <f>S344*H344</f>
        <v>0</v>
      </c>
      <c r="U344" s="39"/>
      <c r="V344" s="39"/>
      <c r="W344" s="39"/>
      <c r="X344" s="39"/>
      <c r="Y344" s="39"/>
      <c r="Z344" s="39"/>
      <c r="AA344" s="39"/>
      <c r="AB344" s="39"/>
      <c r="AC344" s="39"/>
      <c r="AD344" s="39"/>
      <c r="AE344" s="39"/>
      <c r="AR344" s="239" t="s">
        <v>201</v>
      </c>
      <c r="AT344" s="239" t="s">
        <v>196</v>
      </c>
      <c r="AU344" s="239" t="s">
        <v>82</v>
      </c>
      <c r="AY344" s="18" t="s">
        <v>194</v>
      </c>
      <c r="BE344" s="240">
        <f>IF(N344="základní",J344,0)</f>
        <v>0</v>
      </c>
      <c r="BF344" s="240">
        <f>IF(N344="snížená",J344,0)</f>
        <v>0</v>
      </c>
      <c r="BG344" s="240">
        <f>IF(N344="zákl. přenesená",J344,0)</f>
        <v>0</v>
      </c>
      <c r="BH344" s="240">
        <f>IF(N344="sníž. přenesená",J344,0)</f>
        <v>0</v>
      </c>
      <c r="BI344" s="240">
        <f>IF(N344="nulová",J344,0)</f>
        <v>0</v>
      </c>
      <c r="BJ344" s="18" t="s">
        <v>82</v>
      </c>
      <c r="BK344" s="240">
        <f>ROUND(I344*H344,2)</f>
        <v>0</v>
      </c>
      <c r="BL344" s="18" t="s">
        <v>201</v>
      </c>
      <c r="BM344" s="239" t="s">
        <v>2096</v>
      </c>
    </row>
    <row r="345" s="2" customFormat="1">
      <c r="A345" s="39"/>
      <c r="B345" s="40"/>
      <c r="C345" s="41"/>
      <c r="D345" s="243" t="s">
        <v>453</v>
      </c>
      <c r="E345" s="41"/>
      <c r="F345" s="295" t="s">
        <v>2097</v>
      </c>
      <c r="G345" s="41"/>
      <c r="H345" s="41"/>
      <c r="I345" s="296"/>
      <c r="J345" s="41"/>
      <c r="K345" s="41"/>
      <c r="L345" s="45"/>
      <c r="M345" s="297"/>
      <c r="N345" s="298"/>
      <c r="O345" s="92"/>
      <c r="P345" s="92"/>
      <c r="Q345" s="92"/>
      <c r="R345" s="92"/>
      <c r="S345" s="92"/>
      <c r="T345" s="93"/>
      <c r="U345" s="39"/>
      <c r="V345" s="39"/>
      <c r="W345" s="39"/>
      <c r="X345" s="39"/>
      <c r="Y345" s="39"/>
      <c r="Z345" s="39"/>
      <c r="AA345" s="39"/>
      <c r="AB345" s="39"/>
      <c r="AC345" s="39"/>
      <c r="AD345" s="39"/>
      <c r="AE345" s="39"/>
      <c r="AT345" s="18" t="s">
        <v>453</v>
      </c>
      <c r="AU345" s="18" t="s">
        <v>82</v>
      </c>
    </row>
    <row r="346" s="12" customFormat="1" ht="25.92" customHeight="1">
      <c r="A346" s="12"/>
      <c r="B346" s="212"/>
      <c r="C346" s="213"/>
      <c r="D346" s="214" t="s">
        <v>74</v>
      </c>
      <c r="E346" s="215" t="s">
        <v>2098</v>
      </c>
      <c r="F346" s="215" t="s">
        <v>2099</v>
      </c>
      <c r="G346" s="213"/>
      <c r="H346" s="213"/>
      <c r="I346" s="216"/>
      <c r="J346" s="217">
        <f>BK346</f>
        <v>0</v>
      </c>
      <c r="K346" s="213"/>
      <c r="L346" s="218"/>
      <c r="M346" s="219"/>
      <c r="N346" s="220"/>
      <c r="O346" s="220"/>
      <c r="P346" s="221">
        <f>SUM(P347:P369)</f>
        <v>0</v>
      </c>
      <c r="Q346" s="220"/>
      <c r="R346" s="221">
        <f>SUM(R347:R369)</f>
        <v>0</v>
      </c>
      <c r="S346" s="220"/>
      <c r="T346" s="222">
        <f>SUM(T347:T369)</f>
        <v>0</v>
      </c>
      <c r="U346" s="12"/>
      <c r="V346" s="12"/>
      <c r="W346" s="12"/>
      <c r="X346" s="12"/>
      <c r="Y346" s="12"/>
      <c r="Z346" s="12"/>
      <c r="AA346" s="12"/>
      <c r="AB346" s="12"/>
      <c r="AC346" s="12"/>
      <c r="AD346" s="12"/>
      <c r="AE346" s="12"/>
      <c r="AR346" s="223" t="s">
        <v>82</v>
      </c>
      <c r="AT346" s="224" t="s">
        <v>74</v>
      </c>
      <c r="AU346" s="224" t="s">
        <v>75</v>
      </c>
      <c r="AY346" s="223" t="s">
        <v>194</v>
      </c>
      <c r="BK346" s="225">
        <f>SUM(BK347:BK369)</f>
        <v>0</v>
      </c>
    </row>
    <row r="347" s="2" customFormat="1" ht="37.8" customHeight="1">
      <c r="A347" s="39"/>
      <c r="B347" s="40"/>
      <c r="C347" s="228" t="s">
        <v>1451</v>
      </c>
      <c r="D347" s="228" t="s">
        <v>196</v>
      </c>
      <c r="E347" s="229" t="s">
        <v>2100</v>
      </c>
      <c r="F347" s="230" t="s">
        <v>2101</v>
      </c>
      <c r="G347" s="231" t="s">
        <v>295</v>
      </c>
      <c r="H347" s="232">
        <v>1</v>
      </c>
      <c r="I347" s="233"/>
      <c r="J347" s="234">
        <f>ROUND(I347*H347,2)</f>
        <v>0</v>
      </c>
      <c r="K347" s="230" t="s">
        <v>1</v>
      </c>
      <c r="L347" s="45"/>
      <c r="M347" s="235" t="s">
        <v>1</v>
      </c>
      <c r="N347" s="236" t="s">
        <v>40</v>
      </c>
      <c r="O347" s="92"/>
      <c r="P347" s="237">
        <f>O347*H347</f>
        <v>0</v>
      </c>
      <c r="Q347" s="237">
        <v>0</v>
      </c>
      <c r="R347" s="237">
        <f>Q347*H347</f>
        <v>0</v>
      </c>
      <c r="S347" s="237">
        <v>0</v>
      </c>
      <c r="T347" s="238">
        <f>S347*H347</f>
        <v>0</v>
      </c>
      <c r="U347" s="39"/>
      <c r="V347" s="39"/>
      <c r="W347" s="39"/>
      <c r="X347" s="39"/>
      <c r="Y347" s="39"/>
      <c r="Z347" s="39"/>
      <c r="AA347" s="39"/>
      <c r="AB347" s="39"/>
      <c r="AC347" s="39"/>
      <c r="AD347" s="39"/>
      <c r="AE347" s="39"/>
      <c r="AR347" s="239" t="s">
        <v>201</v>
      </c>
      <c r="AT347" s="239" t="s">
        <v>196</v>
      </c>
      <c r="AU347" s="239" t="s">
        <v>82</v>
      </c>
      <c r="AY347" s="18" t="s">
        <v>194</v>
      </c>
      <c r="BE347" s="240">
        <f>IF(N347="základní",J347,0)</f>
        <v>0</v>
      </c>
      <c r="BF347" s="240">
        <f>IF(N347="snížená",J347,0)</f>
        <v>0</v>
      </c>
      <c r="BG347" s="240">
        <f>IF(N347="zákl. přenesená",J347,0)</f>
        <v>0</v>
      </c>
      <c r="BH347" s="240">
        <f>IF(N347="sníž. přenesená",J347,0)</f>
        <v>0</v>
      </c>
      <c r="BI347" s="240">
        <f>IF(N347="nulová",J347,0)</f>
        <v>0</v>
      </c>
      <c r="BJ347" s="18" t="s">
        <v>82</v>
      </c>
      <c r="BK347" s="240">
        <f>ROUND(I347*H347,2)</f>
        <v>0</v>
      </c>
      <c r="BL347" s="18" t="s">
        <v>201</v>
      </c>
      <c r="BM347" s="239" t="s">
        <v>2102</v>
      </c>
    </row>
    <row r="348" s="2" customFormat="1">
      <c r="A348" s="39"/>
      <c r="B348" s="40"/>
      <c r="C348" s="41"/>
      <c r="D348" s="243" t="s">
        <v>453</v>
      </c>
      <c r="E348" s="41"/>
      <c r="F348" s="295" t="s">
        <v>2103</v>
      </c>
      <c r="G348" s="41"/>
      <c r="H348" s="41"/>
      <c r="I348" s="296"/>
      <c r="J348" s="41"/>
      <c r="K348" s="41"/>
      <c r="L348" s="45"/>
      <c r="M348" s="297"/>
      <c r="N348" s="298"/>
      <c r="O348" s="92"/>
      <c r="P348" s="92"/>
      <c r="Q348" s="92"/>
      <c r="R348" s="92"/>
      <c r="S348" s="92"/>
      <c r="T348" s="93"/>
      <c r="U348" s="39"/>
      <c r="V348" s="39"/>
      <c r="W348" s="39"/>
      <c r="X348" s="39"/>
      <c r="Y348" s="39"/>
      <c r="Z348" s="39"/>
      <c r="AA348" s="39"/>
      <c r="AB348" s="39"/>
      <c r="AC348" s="39"/>
      <c r="AD348" s="39"/>
      <c r="AE348" s="39"/>
      <c r="AT348" s="18" t="s">
        <v>453</v>
      </c>
      <c r="AU348" s="18" t="s">
        <v>82</v>
      </c>
    </row>
    <row r="349" s="2" customFormat="1" ht="44.25" customHeight="1">
      <c r="A349" s="39"/>
      <c r="B349" s="40"/>
      <c r="C349" s="228" t="s">
        <v>1454</v>
      </c>
      <c r="D349" s="228" t="s">
        <v>196</v>
      </c>
      <c r="E349" s="229" t="s">
        <v>2104</v>
      </c>
      <c r="F349" s="230" t="s">
        <v>2105</v>
      </c>
      <c r="G349" s="231" t="s">
        <v>295</v>
      </c>
      <c r="H349" s="232">
        <v>3</v>
      </c>
      <c r="I349" s="233"/>
      <c r="J349" s="234">
        <f>ROUND(I349*H349,2)</f>
        <v>0</v>
      </c>
      <c r="K349" s="230" t="s">
        <v>1</v>
      </c>
      <c r="L349" s="45"/>
      <c r="M349" s="235" t="s">
        <v>1</v>
      </c>
      <c r="N349" s="236" t="s">
        <v>40</v>
      </c>
      <c r="O349" s="92"/>
      <c r="P349" s="237">
        <f>O349*H349</f>
        <v>0</v>
      </c>
      <c r="Q349" s="237">
        <v>0</v>
      </c>
      <c r="R349" s="237">
        <f>Q349*H349</f>
        <v>0</v>
      </c>
      <c r="S349" s="237">
        <v>0</v>
      </c>
      <c r="T349" s="238">
        <f>S349*H349</f>
        <v>0</v>
      </c>
      <c r="U349" s="39"/>
      <c r="V349" s="39"/>
      <c r="W349" s="39"/>
      <c r="X349" s="39"/>
      <c r="Y349" s="39"/>
      <c r="Z349" s="39"/>
      <c r="AA349" s="39"/>
      <c r="AB349" s="39"/>
      <c r="AC349" s="39"/>
      <c r="AD349" s="39"/>
      <c r="AE349" s="39"/>
      <c r="AR349" s="239" t="s">
        <v>201</v>
      </c>
      <c r="AT349" s="239" t="s">
        <v>196</v>
      </c>
      <c r="AU349" s="239" t="s">
        <v>82</v>
      </c>
      <c r="AY349" s="18" t="s">
        <v>194</v>
      </c>
      <c r="BE349" s="240">
        <f>IF(N349="základní",J349,0)</f>
        <v>0</v>
      </c>
      <c r="BF349" s="240">
        <f>IF(N349="snížená",J349,0)</f>
        <v>0</v>
      </c>
      <c r="BG349" s="240">
        <f>IF(N349="zákl. přenesená",J349,0)</f>
        <v>0</v>
      </c>
      <c r="BH349" s="240">
        <f>IF(N349="sníž. přenesená",J349,0)</f>
        <v>0</v>
      </c>
      <c r="BI349" s="240">
        <f>IF(N349="nulová",J349,0)</f>
        <v>0</v>
      </c>
      <c r="BJ349" s="18" t="s">
        <v>82</v>
      </c>
      <c r="BK349" s="240">
        <f>ROUND(I349*H349,2)</f>
        <v>0</v>
      </c>
      <c r="BL349" s="18" t="s">
        <v>201</v>
      </c>
      <c r="BM349" s="239" t="s">
        <v>2106</v>
      </c>
    </row>
    <row r="350" s="2" customFormat="1">
      <c r="A350" s="39"/>
      <c r="B350" s="40"/>
      <c r="C350" s="41"/>
      <c r="D350" s="243" t="s">
        <v>453</v>
      </c>
      <c r="E350" s="41"/>
      <c r="F350" s="295" t="s">
        <v>2107</v>
      </c>
      <c r="G350" s="41"/>
      <c r="H350" s="41"/>
      <c r="I350" s="296"/>
      <c r="J350" s="41"/>
      <c r="K350" s="41"/>
      <c r="L350" s="45"/>
      <c r="M350" s="297"/>
      <c r="N350" s="298"/>
      <c r="O350" s="92"/>
      <c r="P350" s="92"/>
      <c r="Q350" s="92"/>
      <c r="R350" s="92"/>
      <c r="S350" s="92"/>
      <c r="T350" s="93"/>
      <c r="U350" s="39"/>
      <c r="V350" s="39"/>
      <c r="W350" s="39"/>
      <c r="X350" s="39"/>
      <c r="Y350" s="39"/>
      <c r="Z350" s="39"/>
      <c r="AA350" s="39"/>
      <c r="AB350" s="39"/>
      <c r="AC350" s="39"/>
      <c r="AD350" s="39"/>
      <c r="AE350" s="39"/>
      <c r="AT350" s="18" t="s">
        <v>453</v>
      </c>
      <c r="AU350" s="18" t="s">
        <v>82</v>
      </c>
    </row>
    <row r="351" s="2" customFormat="1" ht="24.15" customHeight="1">
      <c r="A351" s="39"/>
      <c r="B351" s="40"/>
      <c r="C351" s="228" t="s">
        <v>1457</v>
      </c>
      <c r="D351" s="228" t="s">
        <v>196</v>
      </c>
      <c r="E351" s="229" t="s">
        <v>2108</v>
      </c>
      <c r="F351" s="230" t="s">
        <v>2109</v>
      </c>
      <c r="G351" s="231" t="s">
        <v>295</v>
      </c>
      <c r="H351" s="232">
        <v>1</v>
      </c>
      <c r="I351" s="233"/>
      <c r="J351" s="234">
        <f>ROUND(I351*H351,2)</f>
        <v>0</v>
      </c>
      <c r="K351" s="230" t="s">
        <v>1</v>
      </c>
      <c r="L351" s="45"/>
      <c r="M351" s="235" t="s">
        <v>1</v>
      </c>
      <c r="N351" s="236" t="s">
        <v>40</v>
      </c>
      <c r="O351" s="92"/>
      <c r="P351" s="237">
        <f>O351*H351</f>
        <v>0</v>
      </c>
      <c r="Q351" s="237">
        <v>0</v>
      </c>
      <c r="R351" s="237">
        <f>Q351*H351</f>
        <v>0</v>
      </c>
      <c r="S351" s="237">
        <v>0</v>
      </c>
      <c r="T351" s="238">
        <f>S351*H351</f>
        <v>0</v>
      </c>
      <c r="U351" s="39"/>
      <c r="V351" s="39"/>
      <c r="W351" s="39"/>
      <c r="X351" s="39"/>
      <c r="Y351" s="39"/>
      <c r="Z351" s="39"/>
      <c r="AA351" s="39"/>
      <c r="AB351" s="39"/>
      <c r="AC351" s="39"/>
      <c r="AD351" s="39"/>
      <c r="AE351" s="39"/>
      <c r="AR351" s="239" t="s">
        <v>201</v>
      </c>
      <c r="AT351" s="239" t="s">
        <v>196</v>
      </c>
      <c r="AU351" s="239" t="s">
        <v>82</v>
      </c>
      <c r="AY351" s="18" t="s">
        <v>194</v>
      </c>
      <c r="BE351" s="240">
        <f>IF(N351="základní",J351,0)</f>
        <v>0</v>
      </c>
      <c r="BF351" s="240">
        <f>IF(N351="snížená",J351,0)</f>
        <v>0</v>
      </c>
      <c r="BG351" s="240">
        <f>IF(N351="zákl. přenesená",J351,0)</f>
        <v>0</v>
      </c>
      <c r="BH351" s="240">
        <f>IF(N351="sníž. přenesená",J351,0)</f>
        <v>0</v>
      </c>
      <c r="BI351" s="240">
        <f>IF(N351="nulová",J351,0)</f>
        <v>0</v>
      </c>
      <c r="BJ351" s="18" t="s">
        <v>82</v>
      </c>
      <c r="BK351" s="240">
        <f>ROUND(I351*H351,2)</f>
        <v>0</v>
      </c>
      <c r="BL351" s="18" t="s">
        <v>201</v>
      </c>
      <c r="BM351" s="239" t="s">
        <v>2110</v>
      </c>
    </row>
    <row r="352" s="2" customFormat="1">
      <c r="A352" s="39"/>
      <c r="B352" s="40"/>
      <c r="C352" s="41"/>
      <c r="D352" s="243" t="s">
        <v>453</v>
      </c>
      <c r="E352" s="41"/>
      <c r="F352" s="295" t="s">
        <v>2111</v>
      </c>
      <c r="G352" s="41"/>
      <c r="H352" s="41"/>
      <c r="I352" s="296"/>
      <c r="J352" s="41"/>
      <c r="K352" s="41"/>
      <c r="L352" s="45"/>
      <c r="M352" s="297"/>
      <c r="N352" s="298"/>
      <c r="O352" s="92"/>
      <c r="P352" s="92"/>
      <c r="Q352" s="92"/>
      <c r="R352" s="92"/>
      <c r="S352" s="92"/>
      <c r="T352" s="93"/>
      <c r="U352" s="39"/>
      <c r="V352" s="39"/>
      <c r="W352" s="39"/>
      <c r="X352" s="39"/>
      <c r="Y352" s="39"/>
      <c r="Z352" s="39"/>
      <c r="AA352" s="39"/>
      <c r="AB352" s="39"/>
      <c r="AC352" s="39"/>
      <c r="AD352" s="39"/>
      <c r="AE352" s="39"/>
      <c r="AT352" s="18" t="s">
        <v>453</v>
      </c>
      <c r="AU352" s="18" t="s">
        <v>82</v>
      </c>
    </row>
    <row r="353" s="2" customFormat="1" ht="24.15" customHeight="1">
      <c r="A353" s="39"/>
      <c r="B353" s="40"/>
      <c r="C353" s="228" t="s">
        <v>1460</v>
      </c>
      <c r="D353" s="228" t="s">
        <v>196</v>
      </c>
      <c r="E353" s="229" t="s">
        <v>2112</v>
      </c>
      <c r="F353" s="230" t="s">
        <v>2113</v>
      </c>
      <c r="G353" s="231" t="s">
        <v>295</v>
      </c>
      <c r="H353" s="232">
        <v>3</v>
      </c>
      <c r="I353" s="233"/>
      <c r="J353" s="234">
        <f>ROUND(I353*H353,2)</f>
        <v>0</v>
      </c>
      <c r="K353" s="230" t="s">
        <v>1</v>
      </c>
      <c r="L353" s="45"/>
      <c r="M353" s="235" t="s">
        <v>1</v>
      </c>
      <c r="N353" s="236" t="s">
        <v>40</v>
      </c>
      <c r="O353" s="92"/>
      <c r="P353" s="237">
        <f>O353*H353</f>
        <v>0</v>
      </c>
      <c r="Q353" s="237">
        <v>0</v>
      </c>
      <c r="R353" s="237">
        <f>Q353*H353</f>
        <v>0</v>
      </c>
      <c r="S353" s="237">
        <v>0</v>
      </c>
      <c r="T353" s="238">
        <f>S353*H353</f>
        <v>0</v>
      </c>
      <c r="U353" s="39"/>
      <c r="V353" s="39"/>
      <c r="W353" s="39"/>
      <c r="X353" s="39"/>
      <c r="Y353" s="39"/>
      <c r="Z353" s="39"/>
      <c r="AA353" s="39"/>
      <c r="AB353" s="39"/>
      <c r="AC353" s="39"/>
      <c r="AD353" s="39"/>
      <c r="AE353" s="39"/>
      <c r="AR353" s="239" t="s">
        <v>201</v>
      </c>
      <c r="AT353" s="239" t="s">
        <v>196</v>
      </c>
      <c r="AU353" s="239" t="s">
        <v>82</v>
      </c>
      <c r="AY353" s="18" t="s">
        <v>194</v>
      </c>
      <c r="BE353" s="240">
        <f>IF(N353="základní",J353,0)</f>
        <v>0</v>
      </c>
      <c r="BF353" s="240">
        <f>IF(N353="snížená",J353,0)</f>
        <v>0</v>
      </c>
      <c r="BG353" s="240">
        <f>IF(N353="zákl. přenesená",J353,0)</f>
        <v>0</v>
      </c>
      <c r="BH353" s="240">
        <f>IF(N353="sníž. přenesená",J353,0)</f>
        <v>0</v>
      </c>
      <c r="BI353" s="240">
        <f>IF(N353="nulová",J353,0)</f>
        <v>0</v>
      </c>
      <c r="BJ353" s="18" t="s">
        <v>82</v>
      </c>
      <c r="BK353" s="240">
        <f>ROUND(I353*H353,2)</f>
        <v>0</v>
      </c>
      <c r="BL353" s="18" t="s">
        <v>201</v>
      </c>
      <c r="BM353" s="239" t="s">
        <v>2114</v>
      </c>
    </row>
    <row r="354" s="2" customFormat="1" ht="24.15" customHeight="1">
      <c r="A354" s="39"/>
      <c r="B354" s="40"/>
      <c r="C354" s="228" t="s">
        <v>2115</v>
      </c>
      <c r="D354" s="228" t="s">
        <v>196</v>
      </c>
      <c r="E354" s="229" t="s">
        <v>2116</v>
      </c>
      <c r="F354" s="230" t="s">
        <v>2117</v>
      </c>
      <c r="G354" s="231" t="s">
        <v>295</v>
      </c>
      <c r="H354" s="232">
        <v>4</v>
      </c>
      <c r="I354" s="233"/>
      <c r="J354" s="234">
        <f>ROUND(I354*H354,2)</f>
        <v>0</v>
      </c>
      <c r="K354" s="230" t="s">
        <v>1</v>
      </c>
      <c r="L354" s="45"/>
      <c r="M354" s="235" t="s">
        <v>1</v>
      </c>
      <c r="N354" s="236" t="s">
        <v>40</v>
      </c>
      <c r="O354" s="92"/>
      <c r="P354" s="237">
        <f>O354*H354</f>
        <v>0</v>
      </c>
      <c r="Q354" s="237">
        <v>0</v>
      </c>
      <c r="R354" s="237">
        <f>Q354*H354</f>
        <v>0</v>
      </c>
      <c r="S354" s="237">
        <v>0</v>
      </c>
      <c r="T354" s="238">
        <f>S354*H354</f>
        <v>0</v>
      </c>
      <c r="U354" s="39"/>
      <c r="V354" s="39"/>
      <c r="W354" s="39"/>
      <c r="X354" s="39"/>
      <c r="Y354" s="39"/>
      <c r="Z354" s="39"/>
      <c r="AA354" s="39"/>
      <c r="AB354" s="39"/>
      <c r="AC354" s="39"/>
      <c r="AD354" s="39"/>
      <c r="AE354" s="39"/>
      <c r="AR354" s="239" t="s">
        <v>201</v>
      </c>
      <c r="AT354" s="239" t="s">
        <v>196</v>
      </c>
      <c r="AU354" s="239" t="s">
        <v>82</v>
      </c>
      <c r="AY354" s="18" t="s">
        <v>194</v>
      </c>
      <c r="BE354" s="240">
        <f>IF(N354="základní",J354,0)</f>
        <v>0</v>
      </c>
      <c r="BF354" s="240">
        <f>IF(N354="snížená",J354,0)</f>
        <v>0</v>
      </c>
      <c r="BG354" s="240">
        <f>IF(N354="zákl. přenesená",J354,0)</f>
        <v>0</v>
      </c>
      <c r="BH354" s="240">
        <f>IF(N354="sníž. přenesená",J354,0)</f>
        <v>0</v>
      </c>
      <c r="BI354" s="240">
        <f>IF(N354="nulová",J354,0)</f>
        <v>0</v>
      </c>
      <c r="BJ354" s="18" t="s">
        <v>82</v>
      </c>
      <c r="BK354" s="240">
        <f>ROUND(I354*H354,2)</f>
        <v>0</v>
      </c>
      <c r="BL354" s="18" t="s">
        <v>201</v>
      </c>
      <c r="BM354" s="239" t="s">
        <v>2118</v>
      </c>
    </row>
    <row r="355" s="2" customFormat="1">
      <c r="A355" s="39"/>
      <c r="B355" s="40"/>
      <c r="C355" s="41"/>
      <c r="D355" s="243" t="s">
        <v>453</v>
      </c>
      <c r="E355" s="41"/>
      <c r="F355" s="295" t="s">
        <v>2119</v>
      </c>
      <c r="G355" s="41"/>
      <c r="H355" s="41"/>
      <c r="I355" s="296"/>
      <c r="J355" s="41"/>
      <c r="K355" s="41"/>
      <c r="L355" s="45"/>
      <c r="M355" s="297"/>
      <c r="N355" s="298"/>
      <c r="O355" s="92"/>
      <c r="P355" s="92"/>
      <c r="Q355" s="92"/>
      <c r="R355" s="92"/>
      <c r="S355" s="92"/>
      <c r="T355" s="93"/>
      <c r="U355" s="39"/>
      <c r="V355" s="39"/>
      <c r="W355" s="39"/>
      <c r="X355" s="39"/>
      <c r="Y355" s="39"/>
      <c r="Z355" s="39"/>
      <c r="AA355" s="39"/>
      <c r="AB355" s="39"/>
      <c r="AC355" s="39"/>
      <c r="AD355" s="39"/>
      <c r="AE355" s="39"/>
      <c r="AT355" s="18" t="s">
        <v>453</v>
      </c>
      <c r="AU355" s="18" t="s">
        <v>82</v>
      </c>
    </row>
    <row r="356" s="2" customFormat="1" ht="24.15" customHeight="1">
      <c r="A356" s="39"/>
      <c r="B356" s="40"/>
      <c r="C356" s="228" t="s">
        <v>2120</v>
      </c>
      <c r="D356" s="228" t="s">
        <v>196</v>
      </c>
      <c r="E356" s="229" t="s">
        <v>2121</v>
      </c>
      <c r="F356" s="230" t="s">
        <v>2122</v>
      </c>
      <c r="G356" s="231" t="s">
        <v>295</v>
      </c>
      <c r="H356" s="232">
        <v>4</v>
      </c>
      <c r="I356" s="233"/>
      <c r="J356" s="234">
        <f>ROUND(I356*H356,2)</f>
        <v>0</v>
      </c>
      <c r="K356" s="230" t="s">
        <v>1</v>
      </c>
      <c r="L356" s="45"/>
      <c r="M356" s="235" t="s">
        <v>1</v>
      </c>
      <c r="N356" s="236" t="s">
        <v>40</v>
      </c>
      <c r="O356" s="92"/>
      <c r="P356" s="237">
        <f>O356*H356</f>
        <v>0</v>
      </c>
      <c r="Q356" s="237">
        <v>0</v>
      </c>
      <c r="R356" s="237">
        <f>Q356*H356</f>
        <v>0</v>
      </c>
      <c r="S356" s="237">
        <v>0</v>
      </c>
      <c r="T356" s="238">
        <f>S356*H356</f>
        <v>0</v>
      </c>
      <c r="U356" s="39"/>
      <c r="V356" s="39"/>
      <c r="W356" s="39"/>
      <c r="X356" s="39"/>
      <c r="Y356" s="39"/>
      <c r="Z356" s="39"/>
      <c r="AA356" s="39"/>
      <c r="AB356" s="39"/>
      <c r="AC356" s="39"/>
      <c r="AD356" s="39"/>
      <c r="AE356" s="39"/>
      <c r="AR356" s="239" t="s">
        <v>201</v>
      </c>
      <c r="AT356" s="239" t="s">
        <v>196</v>
      </c>
      <c r="AU356" s="239" t="s">
        <v>82</v>
      </c>
      <c r="AY356" s="18" t="s">
        <v>194</v>
      </c>
      <c r="BE356" s="240">
        <f>IF(N356="základní",J356,0)</f>
        <v>0</v>
      </c>
      <c r="BF356" s="240">
        <f>IF(N356="snížená",J356,0)</f>
        <v>0</v>
      </c>
      <c r="BG356" s="240">
        <f>IF(N356="zákl. přenesená",J356,0)</f>
        <v>0</v>
      </c>
      <c r="BH356" s="240">
        <f>IF(N356="sníž. přenesená",J356,0)</f>
        <v>0</v>
      </c>
      <c r="BI356" s="240">
        <f>IF(N356="nulová",J356,0)</f>
        <v>0</v>
      </c>
      <c r="BJ356" s="18" t="s">
        <v>82</v>
      </c>
      <c r="BK356" s="240">
        <f>ROUND(I356*H356,2)</f>
        <v>0</v>
      </c>
      <c r="BL356" s="18" t="s">
        <v>201</v>
      </c>
      <c r="BM356" s="239" t="s">
        <v>2123</v>
      </c>
    </row>
    <row r="357" s="2" customFormat="1">
      <c r="A357" s="39"/>
      <c r="B357" s="40"/>
      <c r="C357" s="41"/>
      <c r="D357" s="243" t="s">
        <v>453</v>
      </c>
      <c r="E357" s="41"/>
      <c r="F357" s="295" t="s">
        <v>2124</v>
      </c>
      <c r="G357" s="41"/>
      <c r="H357" s="41"/>
      <c r="I357" s="296"/>
      <c r="J357" s="41"/>
      <c r="K357" s="41"/>
      <c r="L357" s="45"/>
      <c r="M357" s="297"/>
      <c r="N357" s="298"/>
      <c r="O357" s="92"/>
      <c r="P357" s="92"/>
      <c r="Q357" s="92"/>
      <c r="R357" s="92"/>
      <c r="S357" s="92"/>
      <c r="T357" s="93"/>
      <c r="U357" s="39"/>
      <c r="V357" s="39"/>
      <c r="W357" s="39"/>
      <c r="X357" s="39"/>
      <c r="Y357" s="39"/>
      <c r="Z357" s="39"/>
      <c r="AA357" s="39"/>
      <c r="AB357" s="39"/>
      <c r="AC357" s="39"/>
      <c r="AD357" s="39"/>
      <c r="AE357" s="39"/>
      <c r="AT357" s="18" t="s">
        <v>453</v>
      </c>
      <c r="AU357" s="18" t="s">
        <v>82</v>
      </c>
    </row>
    <row r="358" s="2" customFormat="1" ht="24.15" customHeight="1">
      <c r="A358" s="39"/>
      <c r="B358" s="40"/>
      <c r="C358" s="228" t="s">
        <v>1466</v>
      </c>
      <c r="D358" s="228" t="s">
        <v>196</v>
      </c>
      <c r="E358" s="229" t="s">
        <v>2125</v>
      </c>
      <c r="F358" s="230" t="s">
        <v>2122</v>
      </c>
      <c r="G358" s="231" t="s">
        <v>295</v>
      </c>
      <c r="H358" s="232">
        <v>4</v>
      </c>
      <c r="I358" s="233"/>
      <c r="J358" s="234">
        <f>ROUND(I358*H358,2)</f>
        <v>0</v>
      </c>
      <c r="K358" s="230" t="s">
        <v>1</v>
      </c>
      <c r="L358" s="45"/>
      <c r="M358" s="235" t="s">
        <v>1</v>
      </c>
      <c r="N358" s="236" t="s">
        <v>40</v>
      </c>
      <c r="O358" s="92"/>
      <c r="P358" s="237">
        <f>O358*H358</f>
        <v>0</v>
      </c>
      <c r="Q358" s="237">
        <v>0</v>
      </c>
      <c r="R358" s="237">
        <f>Q358*H358</f>
        <v>0</v>
      </c>
      <c r="S358" s="237">
        <v>0</v>
      </c>
      <c r="T358" s="238">
        <f>S358*H358</f>
        <v>0</v>
      </c>
      <c r="U358" s="39"/>
      <c r="V358" s="39"/>
      <c r="W358" s="39"/>
      <c r="X358" s="39"/>
      <c r="Y358" s="39"/>
      <c r="Z358" s="39"/>
      <c r="AA358" s="39"/>
      <c r="AB358" s="39"/>
      <c r="AC358" s="39"/>
      <c r="AD358" s="39"/>
      <c r="AE358" s="39"/>
      <c r="AR358" s="239" t="s">
        <v>201</v>
      </c>
      <c r="AT358" s="239" t="s">
        <v>196</v>
      </c>
      <c r="AU358" s="239" t="s">
        <v>82</v>
      </c>
      <c r="AY358" s="18" t="s">
        <v>194</v>
      </c>
      <c r="BE358" s="240">
        <f>IF(N358="základní",J358,0)</f>
        <v>0</v>
      </c>
      <c r="BF358" s="240">
        <f>IF(N358="snížená",J358,0)</f>
        <v>0</v>
      </c>
      <c r="BG358" s="240">
        <f>IF(N358="zákl. přenesená",J358,0)</f>
        <v>0</v>
      </c>
      <c r="BH358" s="240">
        <f>IF(N358="sníž. přenesená",J358,0)</f>
        <v>0</v>
      </c>
      <c r="BI358" s="240">
        <f>IF(N358="nulová",J358,0)</f>
        <v>0</v>
      </c>
      <c r="BJ358" s="18" t="s">
        <v>82</v>
      </c>
      <c r="BK358" s="240">
        <f>ROUND(I358*H358,2)</f>
        <v>0</v>
      </c>
      <c r="BL358" s="18" t="s">
        <v>201</v>
      </c>
      <c r="BM358" s="239" t="s">
        <v>2126</v>
      </c>
    </row>
    <row r="359" s="2" customFormat="1">
      <c r="A359" s="39"/>
      <c r="B359" s="40"/>
      <c r="C359" s="41"/>
      <c r="D359" s="243" t="s">
        <v>453</v>
      </c>
      <c r="E359" s="41"/>
      <c r="F359" s="295" t="s">
        <v>2127</v>
      </c>
      <c r="G359" s="41"/>
      <c r="H359" s="41"/>
      <c r="I359" s="296"/>
      <c r="J359" s="41"/>
      <c r="K359" s="41"/>
      <c r="L359" s="45"/>
      <c r="M359" s="297"/>
      <c r="N359" s="298"/>
      <c r="O359" s="92"/>
      <c r="P359" s="92"/>
      <c r="Q359" s="92"/>
      <c r="R359" s="92"/>
      <c r="S359" s="92"/>
      <c r="T359" s="93"/>
      <c r="U359" s="39"/>
      <c r="V359" s="39"/>
      <c r="W359" s="39"/>
      <c r="X359" s="39"/>
      <c r="Y359" s="39"/>
      <c r="Z359" s="39"/>
      <c r="AA359" s="39"/>
      <c r="AB359" s="39"/>
      <c r="AC359" s="39"/>
      <c r="AD359" s="39"/>
      <c r="AE359" s="39"/>
      <c r="AT359" s="18" t="s">
        <v>453</v>
      </c>
      <c r="AU359" s="18" t="s">
        <v>82</v>
      </c>
    </row>
    <row r="360" s="2" customFormat="1" ht="24.15" customHeight="1">
      <c r="A360" s="39"/>
      <c r="B360" s="40"/>
      <c r="C360" s="228" t="s">
        <v>2128</v>
      </c>
      <c r="D360" s="228" t="s">
        <v>196</v>
      </c>
      <c r="E360" s="229" t="s">
        <v>2129</v>
      </c>
      <c r="F360" s="230" t="s">
        <v>2122</v>
      </c>
      <c r="G360" s="231" t="s">
        <v>295</v>
      </c>
      <c r="H360" s="232">
        <v>3</v>
      </c>
      <c r="I360" s="233"/>
      <c r="J360" s="234">
        <f>ROUND(I360*H360,2)</f>
        <v>0</v>
      </c>
      <c r="K360" s="230" t="s">
        <v>1</v>
      </c>
      <c r="L360" s="45"/>
      <c r="M360" s="235" t="s">
        <v>1</v>
      </c>
      <c r="N360" s="236" t="s">
        <v>40</v>
      </c>
      <c r="O360" s="92"/>
      <c r="P360" s="237">
        <f>O360*H360</f>
        <v>0</v>
      </c>
      <c r="Q360" s="237">
        <v>0</v>
      </c>
      <c r="R360" s="237">
        <f>Q360*H360</f>
        <v>0</v>
      </c>
      <c r="S360" s="237">
        <v>0</v>
      </c>
      <c r="T360" s="238">
        <f>S360*H360</f>
        <v>0</v>
      </c>
      <c r="U360" s="39"/>
      <c r="V360" s="39"/>
      <c r="W360" s="39"/>
      <c r="X360" s="39"/>
      <c r="Y360" s="39"/>
      <c r="Z360" s="39"/>
      <c r="AA360" s="39"/>
      <c r="AB360" s="39"/>
      <c r="AC360" s="39"/>
      <c r="AD360" s="39"/>
      <c r="AE360" s="39"/>
      <c r="AR360" s="239" t="s">
        <v>201</v>
      </c>
      <c r="AT360" s="239" t="s">
        <v>196</v>
      </c>
      <c r="AU360" s="239" t="s">
        <v>82</v>
      </c>
      <c r="AY360" s="18" t="s">
        <v>194</v>
      </c>
      <c r="BE360" s="240">
        <f>IF(N360="základní",J360,0)</f>
        <v>0</v>
      </c>
      <c r="BF360" s="240">
        <f>IF(N360="snížená",J360,0)</f>
        <v>0</v>
      </c>
      <c r="BG360" s="240">
        <f>IF(N360="zákl. přenesená",J360,0)</f>
        <v>0</v>
      </c>
      <c r="BH360" s="240">
        <f>IF(N360="sníž. přenesená",J360,0)</f>
        <v>0</v>
      </c>
      <c r="BI360" s="240">
        <f>IF(N360="nulová",J360,0)</f>
        <v>0</v>
      </c>
      <c r="BJ360" s="18" t="s">
        <v>82</v>
      </c>
      <c r="BK360" s="240">
        <f>ROUND(I360*H360,2)</f>
        <v>0</v>
      </c>
      <c r="BL360" s="18" t="s">
        <v>201</v>
      </c>
      <c r="BM360" s="239" t="s">
        <v>2130</v>
      </c>
    </row>
    <row r="361" s="2" customFormat="1">
      <c r="A361" s="39"/>
      <c r="B361" s="40"/>
      <c r="C361" s="41"/>
      <c r="D361" s="243" t="s">
        <v>453</v>
      </c>
      <c r="E361" s="41"/>
      <c r="F361" s="295" t="s">
        <v>2131</v>
      </c>
      <c r="G361" s="41"/>
      <c r="H361" s="41"/>
      <c r="I361" s="296"/>
      <c r="J361" s="41"/>
      <c r="K361" s="41"/>
      <c r="L361" s="45"/>
      <c r="M361" s="297"/>
      <c r="N361" s="298"/>
      <c r="O361" s="92"/>
      <c r="P361" s="92"/>
      <c r="Q361" s="92"/>
      <c r="R361" s="92"/>
      <c r="S361" s="92"/>
      <c r="T361" s="93"/>
      <c r="U361" s="39"/>
      <c r="V361" s="39"/>
      <c r="W361" s="39"/>
      <c r="X361" s="39"/>
      <c r="Y361" s="39"/>
      <c r="Z361" s="39"/>
      <c r="AA361" s="39"/>
      <c r="AB361" s="39"/>
      <c r="AC361" s="39"/>
      <c r="AD361" s="39"/>
      <c r="AE361" s="39"/>
      <c r="AT361" s="18" t="s">
        <v>453</v>
      </c>
      <c r="AU361" s="18" t="s">
        <v>82</v>
      </c>
    </row>
    <row r="362" s="2" customFormat="1" ht="24.15" customHeight="1">
      <c r="A362" s="39"/>
      <c r="B362" s="40"/>
      <c r="C362" s="228" t="s">
        <v>1471</v>
      </c>
      <c r="D362" s="228" t="s">
        <v>196</v>
      </c>
      <c r="E362" s="229" t="s">
        <v>2132</v>
      </c>
      <c r="F362" s="230" t="s">
        <v>2122</v>
      </c>
      <c r="G362" s="231" t="s">
        <v>295</v>
      </c>
      <c r="H362" s="232">
        <v>2</v>
      </c>
      <c r="I362" s="233"/>
      <c r="J362" s="234">
        <f>ROUND(I362*H362,2)</f>
        <v>0</v>
      </c>
      <c r="K362" s="230" t="s">
        <v>1</v>
      </c>
      <c r="L362" s="45"/>
      <c r="M362" s="235" t="s">
        <v>1</v>
      </c>
      <c r="N362" s="236" t="s">
        <v>40</v>
      </c>
      <c r="O362" s="92"/>
      <c r="P362" s="237">
        <f>O362*H362</f>
        <v>0</v>
      </c>
      <c r="Q362" s="237">
        <v>0</v>
      </c>
      <c r="R362" s="237">
        <f>Q362*H362</f>
        <v>0</v>
      </c>
      <c r="S362" s="237">
        <v>0</v>
      </c>
      <c r="T362" s="238">
        <f>S362*H362</f>
        <v>0</v>
      </c>
      <c r="U362" s="39"/>
      <c r="V362" s="39"/>
      <c r="W362" s="39"/>
      <c r="X362" s="39"/>
      <c r="Y362" s="39"/>
      <c r="Z362" s="39"/>
      <c r="AA362" s="39"/>
      <c r="AB362" s="39"/>
      <c r="AC362" s="39"/>
      <c r="AD362" s="39"/>
      <c r="AE362" s="39"/>
      <c r="AR362" s="239" t="s">
        <v>201</v>
      </c>
      <c r="AT362" s="239" t="s">
        <v>196</v>
      </c>
      <c r="AU362" s="239" t="s">
        <v>82</v>
      </c>
      <c r="AY362" s="18" t="s">
        <v>194</v>
      </c>
      <c r="BE362" s="240">
        <f>IF(N362="základní",J362,0)</f>
        <v>0</v>
      </c>
      <c r="BF362" s="240">
        <f>IF(N362="snížená",J362,0)</f>
        <v>0</v>
      </c>
      <c r="BG362" s="240">
        <f>IF(N362="zákl. přenesená",J362,0)</f>
        <v>0</v>
      </c>
      <c r="BH362" s="240">
        <f>IF(N362="sníž. přenesená",J362,0)</f>
        <v>0</v>
      </c>
      <c r="BI362" s="240">
        <f>IF(N362="nulová",J362,0)</f>
        <v>0</v>
      </c>
      <c r="BJ362" s="18" t="s">
        <v>82</v>
      </c>
      <c r="BK362" s="240">
        <f>ROUND(I362*H362,2)</f>
        <v>0</v>
      </c>
      <c r="BL362" s="18" t="s">
        <v>201</v>
      </c>
      <c r="BM362" s="239" t="s">
        <v>2133</v>
      </c>
    </row>
    <row r="363" s="2" customFormat="1">
      <c r="A363" s="39"/>
      <c r="B363" s="40"/>
      <c r="C363" s="41"/>
      <c r="D363" s="243" t="s">
        <v>453</v>
      </c>
      <c r="E363" s="41"/>
      <c r="F363" s="295" t="s">
        <v>2134</v>
      </c>
      <c r="G363" s="41"/>
      <c r="H363" s="41"/>
      <c r="I363" s="296"/>
      <c r="J363" s="41"/>
      <c r="K363" s="41"/>
      <c r="L363" s="45"/>
      <c r="M363" s="297"/>
      <c r="N363" s="298"/>
      <c r="O363" s="92"/>
      <c r="P363" s="92"/>
      <c r="Q363" s="92"/>
      <c r="R363" s="92"/>
      <c r="S363" s="92"/>
      <c r="T363" s="93"/>
      <c r="U363" s="39"/>
      <c r="V363" s="39"/>
      <c r="W363" s="39"/>
      <c r="X363" s="39"/>
      <c r="Y363" s="39"/>
      <c r="Z363" s="39"/>
      <c r="AA363" s="39"/>
      <c r="AB363" s="39"/>
      <c r="AC363" s="39"/>
      <c r="AD363" s="39"/>
      <c r="AE363" s="39"/>
      <c r="AT363" s="18" t="s">
        <v>453</v>
      </c>
      <c r="AU363" s="18" t="s">
        <v>82</v>
      </c>
    </row>
    <row r="364" s="2" customFormat="1" ht="33" customHeight="1">
      <c r="A364" s="39"/>
      <c r="B364" s="40"/>
      <c r="C364" s="228" t="s">
        <v>2135</v>
      </c>
      <c r="D364" s="228" t="s">
        <v>196</v>
      </c>
      <c r="E364" s="229" t="s">
        <v>2136</v>
      </c>
      <c r="F364" s="230" t="s">
        <v>2137</v>
      </c>
      <c r="G364" s="231" t="s">
        <v>295</v>
      </c>
      <c r="H364" s="232">
        <v>2</v>
      </c>
      <c r="I364" s="233"/>
      <c r="J364" s="234">
        <f>ROUND(I364*H364,2)</f>
        <v>0</v>
      </c>
      <c r="K364" s="230" t="s">
        <v>1</v>
      </c>
      <c r="L364" s="45"/>
      <c r="M364" s="235" t="s">
        <v>1</v>
      </c>
      <c r="N364" s="236" t="s">
        <v>40</v>
      </c>
      <c r="O364" s="92"/>
      <c r="P364" s="237">
        <f>O364*H364</f>
        <v>0</v>
      </c>
      <c r="Q364" s="237">
        <v>0</v>
      </c>
      <c r="R364" s="237">
        <f>Q364*H364</f>
        <v>0</v>
      </c>
      <c r="S364" s="237">
        <v>0</v>
      </c>
      <c r="T364" s="238">
        <f>S364*H364</f>
        <v>0</v>
      </c>
      <c r="U364" s="39"/>
      <c r="V364" s="39"/>
      <c r="W364" s="39"/>
      <c r="X364" s="39"/>
      <c r="Y364" s="39"/>
      <c r="Z364" s="39"/>
      <c r="AA364" s="39"/>
      <c r="AB364" s="39"/>
      <c r="AC364" s="39"/>
      <c r="AD364" s="39"/>
      <c r="AE364" s="39"/>
      <c r="AR364" s="239" t="s">
        <v>201</v>
      </c>
      <c r="AT364" s="239" t="s">
        <v>196</v>
      </c>
      <c r="AU364" s="239" t="s">
        <v>82</v>
      </c>
      <c r="AY364" s="18" t="s">
        <v>194</v>
      </c>
      <c r="BE364" s="240">
        <f>IF(N364="základní",J364,0)</f>
        <v>0</v>
      </c>
      <c r="BF364" s="240">
        <f>IF(N364="snížená",J364,0)</f>
        <v>0</v>
      </c>
      <c r="BG364" s="240">
        <f>IF(N364="zákl. přenesená",J364,0)</f>
        <v>0</v>
      </c>
      <c r="BH364" s="240">
        <f>IF(N364="sníž. přenesená",J364,0)</f>
        <v>0</v>
      </c>
      <c r="BI364" s="240">
        <f>IF(N364="nulová",J364,0)</f>
        <v>0</v>
      </c>
      <c r="BJ364" s="18" t="s">
        <v>82</v>
      </c>
      <c r="BK364" s="240">
        <f>ROUND(I364*H364,2)</f>
        <v>0</v>
      </c>
      <c r="BL364" s="18" t="s">
        <v>201</v>
      </c>
      <c r="BM364" s="239" t="s">
        <v>2138</v>
      </c>
    </row>
    <row r="365" s="2" customFormat="1">
      <c r="A365" s="39"/>
      <c r="B365" s="40"/>
      <c r="C365" s="41"/>
      <c r="D365" s="243" t="s">
        <v>453</v>
      </c>
      <c r="E365" s="41"/>
      <c r="F365" s="295" t="s">
        <v>2139</v>
      </c>
      <c r="G365" s="41"/>
      <c r="H365" s="41"/>
      <c r="I365" s="296"/>
      <c r="J365" s="41"/>
      <c r="K365" s="41"/>
      <c r="L365" s="45"/>
      <c r="M365" s="297"/>
      <c r="N365" s="298"/>
      <c r="O365" s="92"/>
      <c r="P365" s="92"/>
      <c r="Q365" s="92"/>
      <c r="R365" s="92"/>
      <c r="S365" s="92"/>
      <c r="T365" s="93"/>
      <c r="U365" s="39"/>
      <c r="V365" s="39"/>
      <c r="W365" s="39"/>
      <c r="X365" s="39"/>
      <c r="Y365" s="39"/>
      <c r="Z365" s="39"/>
      <c r="AA365" s="39"/>
      <c r="AB365" s="39"/>
      <c r="AC365" s="39"/>
      <c r="AD365" s="39"/>
      <c r="AE365" s="39"/>
      <c r="AT365" s="18" t="s">
        <v>453</v>
      </c>
      <c r="AU365" s="18" t="s">
        <v>82</v>
      </c>
    </row>
    <row r="366" s="2" customFormat="1" ht="24.15" customHeight="1">
      <c r="A366" s="39"/>
      <c r="B366" s="40"/>
      <c r="C366" s="228" t="s">
        <v>1476</v>
      </c>
      <c r="D366" s="228" t="s">
        <v>196</v>
      </c>
      <c r="E366" s="229" t="s">
        <v>2140</v>
      </c>
      <c r="F366" s="230" t="s">
        <v>2141</v>
      </c>
      <c r="G366" s="231" t="s">
        <v>295</v>
      </c>
      <c r="H366" s="232">
        <v>1</v>
      </c>
      <c r="I366" s="233"/>
      <c r="J366" s="234">
        <f>ROUND(I366*H366,2)</f>
        <v>0</v>
      </c>
      <c r="K366" s="230" t="s">
        <v>1</v>
      </c>
      <c r="L366" s="45"/>
      <c r="M366" s="235" t="s">
        <v>1</v>
      </c>
      <c r="N366" s="236" t="s">
        <v>40</v>
      </c>
      <c r="O366" s="92"/>
      <c r="P366" s="237">
        <f>O366*H366</f>
        <v>0</v>
      </c>
      <c r="Q366" s="237">
        <v>0</v>
      </c>
      <c r="R366" s="237">
        <f>Q366*H366</f>
        <v>0</v>
      </c>
      <c r="S366" s="237">
        <v>0</v>
      </c>
      <c r="T366" s="238">
        <f>S366*H366</f>
        <v>0</v>
      </c>
      <c r="U366" s="39"/>
      <c r="V366" s="39"/>
      <c r="W366" s="39"/>
      <c r="X366" s="39"/>
      <c r="Y366" s="39"/>
      <c r="Z366" s="39"/>
      <c r="AA366" s="39"/>
      <c r="AB366" s="39"/>
      <c r="AC366" s="39"/>
      <c r="AD366" s="39"/>
      <c r="AE366" s="39"/>
      <c r="AR366" s="239" t="s">
        <v>201</v>
      </c>
      <c r="AT366" s="239" t="s">
        <v>196</v>
      </c>
      <c r="AU366" s="239" t="s">
        <v>82</v>
      </c>
      <c r="AY366" s="18" t="s">
        <v>194</v>
      </c>
      <c r="BE366" s="240">
        <f>IF(N366="základní",J366,0)</f>
        <v>0</v>
      </c>
      <c r="BF366" s="240">
        <f>IF(N366="snížená",J366,0)</f>
        <v>0</v>
      </c>
      <c r="BG366" s="240">
        <f>IF(N366="zákl. přenesená",J366,0)</f>
        <v>0</v>
      </c>
      <c r="BH366" s="240">
        <f>IF(N366="sníž. přenesená",J366,0)</f>
        <v>0</v>
      </c>
      <c r="BI366" s="240">
        <f>IF(N366="nulová",J366,0)</f>
        <v>0</v>
      </c>
      <c r="BJ366" s="18" t="s">
        <v>82</v>
      </c>
      <c r="BK366" s="240">
        <f>ROUND(I366*H366,2)</f>
        <v>0</v>
      </c>
      <c r="BL366" s="18" t="s">
        <v>201</v>
      </c>
      <c r="BM366" s="239" t="s">
        <v>2142</v>
      </c>
    </row>
    <row r="367" s="2" customFormat="1">
      <c r="A367" s="39"/>
      <c r="B367" s="40"/>
      <c r="C367" s="41"/>
      <c r="D367" s="243" t="s">
        <v>453</v>
      </c>
      <c r="E367" s="41"/>
      <c r="F367" s="295" t="s">
        <v>2143</v>
      </c>
      <c r="G367" s="41"/>
      <c r="H367" s="41"/>
      <c r="I367" s="296"/>
      <c r="J367" s="41"/>
      <c r="K367" s="41"/>
      <c r="L367" s="45"/>
      <c r="M367" s="297"/>
      <c r="N367" s="298"/>
      <c r="O367" s="92"/>
      <c r="P367" s="92"/>
      <c r="Q367" s="92"/>
      <c r="R367" s="92"/>
      <c r="S367" s="92"/>
      <c r="T367" s="93"/>
      <c r="U367" s="39"/>
      <c r="V367" s="39"/>
      <c r="W367" s="39"/>
      <c r="X367" s="39"/>
      <c r="Y367" s="39"/>
      <c r="Z367" s="39"/>
      <c r="AA367" s="39"/>
      <c r="AB367" s="39"/>
      <c r="AC367" s="39"/>
      <c r="AD367" s="39"/>
      <c r="AE367" s="39"/>
      <c r="AT367" s="18" t="s">
        <v>453</v>
      </c>
      <c r="AU367" s="18" t="s">
        <v>82</v>
      </c>
    </row>
    <row r="368" s="2" customFormat="1" ht="44.25" customHeight="1">
      <c r="A368" s="39"/>
      <c r="B368" s="40"/>
      <c r="C368" s="228" t="s">
        <v>2144</v>
      </c>
      <c r="D368" s="228" t="s">
        <v>196</v>
      </c>
      <c r="E368" s="229" t="s">
        <v>2145</v>
      </c>
      <c r="F368" s="230" t="s">
        <v>1823</v>
      </c>
      <c r="G368" s="231" t="s">
        <v>295</v>
      </c>
      <c r="H368" s="232">
        <v>1</v>
      </c>
      <c r="I368" s="233"/>
      <c r="J368" s="234">
        <f>ROUND(I368*H368,2)</f>
        <v>0</v>
      </c>
      <c r="K368" s="230" t="s">
        <v>1</v>
      </c>
      <c r="L368" s="45"/>
      <c r="M368" s="235" t="s">
        <v>1</v>
      </c>
      <c r="N368" s="236" t="s">
        <v>40</v>
      </c>
      <c r="O368" s="92"/>
      <c r="P368" s="237">
        <f>O368*H368</f>
        <v>0</v>
      </c>
      <c r="Q368" s="237">
        <v>0</v>
      </c>
      <c r="R368" s="237">
        <f>Q368*H368</f>
        <v>0</v>
      </c>
      <c r="S368" s="237">
        <v>0</v>
      </c>
      <c r="T368" s="238">
        <f>S368*H368</f>
        <v>0</v>
      </c>
      <c r="U368" s="39"/>
      <c r="V368" s="39"/>
      <c r="W368" s="39"/>
      <c r="X368" s="39"/>
      <c r="Y368" s="39"/>
      <c r="Z368" s="39"/>
      <c r="AA368" s="39"/>
      <c r="AB368" s="39"/>
      <c r="AC368" s="39"/>
      <c r="AD368" s="39"/>
      <c r="AE368" s="39"/>
      <c r="AR368" s="239" t="s">
        <v>201</v>
      </c>
      <c r="AT368" s="239" t="s">
        <v>196</v>
      </c>
      <c r="AU368" s="239" t="s">
        <v>82</v>
      </c>
      <c r="AY368" s="18" t="s">
        <v>194</v>
      </c>
      <c r="BE368" s="240">
        <f>IF(N368="základní",J368,0)</f>
        <v>0</v>
      </c>
      <c r="BF368" s="240">
        <f>IF(N368="snížená",J368,0)</f>
        <v>0</v>
      </c>
      <c r="BG368" s="240">
        <f>IF(N368="zákl. přenesená",J368,0)</f>
        <v>0</v>
      </c>
      <c r="BH368" s="240">
        <f>IF(N368="sníž. přenesená",J368,0)</f>
        <v>0</v>
      </c>
      <c r="BI368" s="240">
        <f>IF(N368="nulová",J368,0)</f>
        <v>0</v>
      </c>
      <c r="BJ368" s="18" t="s">
        <v>82</v>
      </c>
      <c r="BK368" s="240">
        <f>ROUND(I368*H368,2)</f>
        <v>0</v>
      </c>
      <c r="BL368" s="18" t="s">
        <v>201</v>
      </c>
      <c r="BM368" s="239" t="s">
        <v>2146</v>
      </c>
    </row>
    <row r="369" s="2" customFormat="1">
      <c r="A369" s="39"/>
      <c r="B369" s="40"/>
      <c r="C369" s="41"/>
      <c r="D369" s="243" t="s">
        <v>453</v>
      </c>
      <c r="E369" s="41"/>
      <c r="F369" s="295" t="s">
        <v>1824</v>
      </c>
      <c r="G369" s="41"/>
      <c r="H369" s="41"/>
      <c r="I369" s="296"/>
      <c r="J369" s="41"/>
      <c r="K369" s="41"/>
      <c r="L369" s="45"/>
      <c r="M369" s="297"/>
      <c r="N369" s="298"/>
      <c r="O369" s="92"/>
      <c r="P369" s="92"/>
      <c r="Q369" s="92"/>
      <c r="R369" s="92"/>
      <c r="S369" s="92"/>
      <c r="T369" s="93"/>
      <c r="U369" s="39"/>
      <c r="V369" s="39"/>
      <c r="W369" s="39"/>
      <c r="X369" s="39"/>
      <c r="Y369" s="39"/>
      <c r="Z369" s="39"/>
      <c r="AA369" s="39"/>
      <c r="AB369" s="39"/>
      <c r="AC369" s="39"/>
      <c r="AD369" s="39"/>
      <c r="AE369" s="39"/>
      <c r="AT369" s="18" t="s">
        <v>453</v>
      </c>
      <c r="AU369" s="18" t="s">
        <v>82</v>
      </c>
    </row>
    <row r="370" s="12" customFormat="1" ht="25.92" customHeight="1">
      <c r="A370" s="12"/>
      <c r="B370" s="212"/>
      <c r="C370" s="213"/>
      <c r="D370" s="214" t="s">
        <v>74</v>
      </c>
      <c r="E370" s="215" t="s">
        <v>2147</v>
      </c>
      <c r="F370" s="215" t="s">
        <v>2148</v>
      </c>
      <c r="G370" s="213"/>
      <c r="H370" s="213"/>
      <c r="I370" s="216"/>
      <c r="J370" s="217">
        <f>BK370</f>
        <v>0</v>
      </c>
      <c r="K370" s="213"/>
      <c r="L370" s="218"/>
      <c r="M370" s="219"/>
      <c r="N370" s="220"/>
      <c r="O370" s="220"/>
      <c r="P370" s="221">
        <f>SUM(P371:P374)</f>
        <v>0</v>
      </c>
      <c r="Q370" s="220"/>
      <c r="R370" s="221">
        <f>SUM(R371:R374)</f>
        <v>0</v>
      </c>
      <c r="S370" s="220"/>
      <c r="T370" s="222">
        <f>SUM(T371:T374)</f>
        <v>0</v>
      </c>
      <c r="U370" s="12"/>
      <c r="V370" s="12"/>
      <c r="W370" s="12"/>
      <c r="X370" s="12"/>
      <c r="Y370" s="12"/>
      <c r="Z370" s="12"/>
      <c r="AA370" s="12"/>
      <c r="AB370" s="12"/>
      <c r="AC370" s="12"/>
      <c r="AD370" s="12"/>
      <c r="AE370" s="12"/>
      <c r="AR370" s="223" t="s">
        <v>82</v>
      </c>
      <c r="AT370" s="224" t="s">
        <v>74</v>
      </c>
      <c r="AU370" s="224" t="s">
        <v>75</v>
      </c>
      <c r="AY370" s="223" t="s">
        <v>194</v>
      </c>
      <c r="BK370" s="225">
        <f>SUM(BK371:BK374)</f>
        <v>0</v>
      </c>
    </row>
    <row r="371" s="2" customFormat="1" ht="49.05" customHeight="1">
      <c r="A371" s="39"/>
      <c r="B371" s="40"/>
      <c r="C371" s="228" t="s">
        <v>2149</v>
      </c>
      <c r="D371" s="228" t="s">
        <v>196</v>
      </c>
      <c r="E371" s="229" t="s">
        <v>2150</v>
      </c>
      <c r="F371" s="230" t="s">
        <v>2151</v>
      </c>
      <c r="G371" s="231" t="s">
        <v>295</v>
      </c>
      <c r="H371" s="232">
        <v>1</v>
      </c>
      <c r="I371" s="233"/>
      <c r="J371" s="234">
        <f>ROUND(I371*H371,2)</f>
        <v>0</v>
      </c>
      <c r="K371" s="230" t="s">
        <v>1</v>
      </c>
      <c r="L371" s="45"/>
      <c r="M371" s="235" t="s">
        <v>1</v>
      </c>
      <c r="N371" s="236" t="s">
        <v>40</v>
      </c>
      <c r="O371" s="92"/>
      <c r="P371" s="237">
        <f>O371*H371</f>
        <v>0</v>
      </c>
      <c r="Q371" s="237">
        <v>0</v>
      </c>
      <c r="R371" s="237">
        <f>Q371*H371</f>
        <v>0</v>
      </c>
      <c r="S371" s="237">
        <v>0</v>
      </c>
      <c r="T371" s="238">
        <f>S371*H371</f>
        <v>0</v>
      </c>
      <c r="U371" s="39"/>
      <c r="V371" s="39"/>
      <c r="W371" s="39"/>
      <c r="X371" s="39"/>
      <c r="Y371" s="39"/>
      <c r="Z371" s="39"/>
      <c r="AA371" s="39"/>
      <c r="AB371" s="39"/>
      <c r="AC371" s="39"/>
      <c r="AD371" s="39"/>
      <c r="AE371" s="39"/>
      <c r="AR371" s="239" t="s">
        <v>201</v>
      </c>
      <c r="AT371" s="239" t="s">
        <v>196</v>
      </c>
      <c r="AU371" s="239" t="s">
        <v>82</v>
      </c>
      <c r="AY371" s="18" t="s">
        <v>194</v>
      </c>
      <c r="BE371" s="240">
        <f>IF(N371="základní",J371,0)</f>
        <v>0</v>
      </c>
      <c r="BF371" s="240">
        <f>IF(N371="snížená",J371,0)</f>
        <v>0</v>
      </c>
      <c r="BG371" s="240">
        <f>IF(N371="zákl. přenesená",J371,0)</f>
        <v>0</v>
      </c>
      <c r="BH371" s="240">
        <f>IF(N371="sníž. přenesená",J371,0)</f>
        <v>0</v>
      </c>
      <c r="BI371" s="240">
        <f>IF(N371="nulová",J371,0)</f>
        <v>0</v>
      </c>
      <c r="BJ371" s="18" t="s">
        <v>82</v>
      </c>
      <c r="BK371" s="240">
        <f>ROUND(I371*H371,2)</f>
        <v>0</v>
      </c>
      <c r="BL371" s="18" t="s">
        <v>201</v>
      </c>
      <c r="BM371" s="239" t="s">
        <v>2152</v>
      </c>
    </row>
    <row r="372" s="2" customFormat="1">
      <c r="A372" s="39"/>
      <c r="B372" s="40"/>
      <c r="C372" s="41"/>
      <c r="D372" s="243" t="s">
        <v>453</v>
      </c>
      <c r="E372" s="41"/>
      <c r="F372" s="295" t="s">
        <v>2153</v>
      </c>
      <c r="G372" s="41"/>
      <c r="H372" s="41"/>
      <c r="I372" s="296"/>
      <c r="J372" s="41"/>
      <c r="K372" s="41"/>
      <c r="L372" s="45"/>
      <c r="M372" s="297"/>
      <c r="N372" s="298"/>
      <c r="O372" s="92"/>
      <c r="P372" s="92"/>
      <c r="Q372" s="92"/>
      <c r="R372" s="92"/>
      <c r="S372" s="92"/>
      <c r="T372" s="93"/>
      <c r="U372" s="39"/>
      <c r="V372" s="39"/>
      <c r="W372" s="39"/>
      <c r="X372" s="39"/>
      <c r="Y372" s="39"/>
      <c r="Z372" s="39"/>
      <c r="AA372" s="39"/>
      <c r="AB372" s="39"/>
      <c r="AC372" s="39"/>
      <c r="AD372" s="39"/>
      <c r="AE372" s="39"/>
      <c r="AT372" s="18" t="s">
        <v>453</v>
      </c>
      <c r="AU372" s="18" t="s">
        <v>82</v>
      </c>
    </row>
    <row r="373" s="2" customFormat="1" ht="44.25" customHeight="1">
      <c r="A373" s="39"/>
      <c r="B373" s="40"/>
      <c r="C373" s="228" t="s">
        <v>1940</v>
      </c>
      <c r="D373" s="228" t="s">
        <v>196</v>
      </c>
      <c r="E373" s="229" t="s">
        <v>2154</v>
      </c>
      <c r="F373" s="230" t="s">
        <v>1823</v>
      </c>
      <c r="G373" s="231" t="s">
        <v>295</v>
      </c>
      <c r="H373" s="232">
        <v>1</v>
      </c>
      <c r="I373" s="233"/>
      <c r="J373" s="234">
        <f>ROUND(I373*H373,2)</f>
        <v>0</v>
      </c>
      <c r="K373" s="230" t="s">
        <v>1</v>
      </c>
      <c r="L373" s="45"/>
      <c r="M373" s="235" t="s">
        <v>1</v>
      </c>
      <c r="N373" s="236" t="s">
        <v>40</v>
      </c>
      <c r="O373" s="92"/>
      <c r="P373" s="237">
        <f>O373*H373</f>
        <v>0</v>
      </c>
      <c r="Q373" s="237">
        <v>0</v>
      </c>
      <c r="R373" s="237">
        <f>Q373*H373</f>
        <v>0</v>
      </c>
      <c r="S373" s="237">
        <v>0</v>
      </c>
      <c r="T373" s="238">
        <f>S373*H373</f>
        <v>0</v>
      </c>
      <c r="U373" s="39"/>
      <c r="V373" s="39"/>
      <c r="W373" s="39"/>
      <c r="X373" s="39"/>
      <c r="Y373" s="39"/>
      <c r="Z373" s="39"/>
      <c r="AA373" s="39"/>
      <c r="AB373" s="39"/>
      <c r="AC373" s="39"/>
      <c r="AD373" s="39"/>
      <c r="AE373" s="39"/>
      <c r="AR373" s="239" t="s">
        <v>201</v>
      </c>
      <c r="AT373" s="239" t="s">
        <v>196</v>
      </c>
      <c r="AU373" s="239" t="s">
        <v>82</v>
      </c>
      <c r="AY373" s="18" t="s">
        <v>194</v>
      </c>
      <c r="BE373" s="240">
        <f>IF(N373="základní",J373,0)</f>
        <v>0</v>
      </c>
      <c r="BF373" s="240">
        <f>IF(N373="snížená",J373,0)</f>
        <v>0</v>
      </c>
      <c r="BG373" s="240">
        <f>IF(N373="zákl. přenesená",J373,0)</f>
        <v>0</v>
      </c>
      <c r="BH373" s="240">
        <f>IF(N373="sníž. přenesená",J373,0)</f>
        <v>0</v>
      </c>
      <c r="BI373" s="240">
        <f>IF(N373="nulová",J373,0)</f>
        <v>0</v>
      </c>
      <c r="BJ373" s="18" t="s">
        <v>82</v>
      </c>
      <c r="BK373" s="240">
        <f>ROUND(I373*H373,2)</f>
        <v>0</v>
      </c>
      <c r="BL373" s="18" t="s">
        <v>201</v>
      </c>
      <c r="BM373" s="239" t="s">
        <v>2155</v>
      </c>
    </row>
    <row r="374" s="2" customFormat="1">
      <c r="A374" s="39"/>
      <c r="B374" s="40"/>
      <c r="C374" s="41"/>
      <c r="D374" s="243" t="s">
        <v>453</v>
      </c>
      <c r="E374" s="41"/>
      <c r="F374" s="295" t="s">
        <v>1824</v>
      </c>
      <c r="G374" s="41"/>
      <c r="H374" s="41"/>
      <c r="I374" s="296"/>
      <c r="J374" s="41"/>
      <c r="K374" s="41"/>
      <c r="L374" s="45"/>
      <c r="M374" s="297"/>
      <c r="N374" s="298"/>
      <c r="O374" s="92"/>
      <c r="P374" s="92"/>
      <c r="Q374" s="92"/>
      <c r="R374" s="92"/>
      <c r="S374" s="92"/>
      <c r="T374" s="93"/>
      <c r="U374" s="39"/>
      <c r="V374" s="39"/>
      <c r="W374" s="39"/>
      <c r="X374" s="39"/>
      <c r="Y374" s="39"/>
      <c r="Z374" s="39"/>
      <c r="AA374" s="39"/>
      <c r="AB374" s="39"/>
      <c r="AC374" s="39"/>
      <c r="AD374" s="39"/>
      <c r="AE374" s="39"/>
      <c r="AT374" s="18" t="s">
        <v>453</v>
      </c>
      <c r="AU374" s="18" t="s">
        <v>82</v>
      </c>
    </row>
    <row r="375" s="12" customFormat="1" ht="25.92" customHeight="1">
      <c r="A375" s="12"/>
      <c r="B375" s="212"/>
      <c r="C375" s="213"/>
      <c r="D375" s="214" t="s">
        <v>74</v>
      </c>
      <c r="E375" s="215" t="s">
        <v>2156</v>
      </c>
      <c r="F375" s="215" t="s">
        <v>2156</v>
      </c>
      <c r="G375" s="213"/>
      <c r="H375" s="213"/>
      <c r="I375" s="216"/>
      <c r="J375" s="217">
        <f>BK375</f>
        <v>0</v>
      </c>
      <c r="K375" s="213"/>
      <c r="L375" s="218"/>
      <c r="M375" s="219"/>
      <c r="N375" s="220"/>
      <c r="O375" s="220"/>
      <c r="P375" s="221">
        <f>SUM(P376:P379)</f>
        <v>0</v>
      </c>
      <c r="Q375" s="220"/>
      <c r="R375" s="221">
        <f>SUM(R376:R379)</f>
        <v>0</v>
      </c>
      <c r="S375" s="220"/>
      <c r="T375" s="222">
        <f>SUM(T376:T379)</f>
        <v>0</v>
      </c>
      <c r="U375" s="12"/>
      <c r="V375" s="12"/>
      <c r="W375" s="12"/>
      <c r="X375" s="12"/>
      <c r="Y375" s="12"/>
      <c r="Z375" s="12"/>
      <c r="AA375" s="12"/>
      <c r="AB375" s="12"/>
      <c r="AC375" s="12"/>
      <c r="AD375" s="12"/>
      <c r="AE375" s="12"/>
      <c r="AR375" s="223" t="s">
        <v>82</v>
      </c>
      <c r="AT375" s="224" t="s">
        <v>74</v>
      </c>
      <c r="AU375" s="224" t="s">
        <v>75</v>
      </c>
      <c r="AY375" s="223" t="s">
        <v>194</v>
      </c>
      <c r="BK375" s="225">
        <f>SUM(BK376:BK379)</f>
        <v>0</v>
      </c>
    </row>
    <row r="376" s="2" customFormat="1" ht="33" customHeight="1">
      <c r="A376" s="39"/>
      <c r="B376" s="40"/>
      <c r="C376" s="228" t="s">
        <v>2157</v>
      </c>
      <c r="D376" s="228" t="s">
        <v>196</v>
      </c>
      <c r="E376" s="229" t="s">
        <v>2158</v>
      </c>
      <c r="F376" s="230" t="s">
        <v>1928</v>
      </c>
      <c r="G376" s="231" t="s">
        <v>295</v>
      </c>
      <c r="H376" s="232">
        <v>1</v>
      </c>
      <c r="I376" s="233"/>
      <c r="J376" s="234">
        <f>ROUND(I376*H376,2)</f>
        <v>0</v>
      </c>
      <c r="K376" s="230" t="s">
        <v>1</v>
      </c>
      <c r="L376" s="45"/>
      <c r="M376" s="235" t="s">
        <v>1</v>
      </c>
      <c r="N376" s="236" t="s">
        <v>40</v>
      </c>
      <c r="O376" s="92"/>
      <c r="P376" s="237">
        <f>O376*H376</f>
        <v>0</v>
      </c>
      <c r="Q376" s="237">
        <v>0</v>
      </c>
      <c r="R376" s="237">
        <f>Q376*H376</f>
        <v>0</v>
      </c>
      <c r="S376" s="237">
        <v>0</v>
      </c>
      <c r="T376" s="238">
        <f>S376*H376</f>
        <v>0</v>
      </c>
      <c r="U376" s="39"/>
      <c r="V376" s="39"/>
      <c r="W376" s="39"/>
      <c r="X376" s="39"/>
      <c r="Y376" s="39"/>
      <c r="Z376" s="39"/>
      <c r="AA376" s="39"/>
      <c r="AB376" s="39"/>
      <c r="AC376" s="39"/>
      <c r="AD376" s="39"/>
      <c r="AE376" s="39"/>
      <c r="AR376" s="239" t="s">
        <v>201</v>
      </c>
      <c r="AT376" s="239" t="s">
        <v>196</v>
      </c>
      <c r="AU376" s="239" t="s">
        <v>82</v>
      </c>
      <c r="AY376" s="18" t="s">
        <v>194</v>
      </c>
      <c r="BE376" s="240">
        <f>IF(N376="základní",J376,0)</f>
        <v>0</v>
      </c>
      <c r="BF376" s="240">
        <f>IF(N376="snížená",J376,0)</f>
        <v>0</v>
      </c>
      <c r="BG376" s="240">
        <f>IF(N376="zákl. přenesená",J376,0)</f>
        <v>0</v>
      </c>
      <c r="BH376" s="240">
        <f>IF(N376="sníž. přenesená",J376,0)</f>
        <v>0</v>
      </c>
      <c r="BI376" s="240">
        <f>IF(N376="nulová",J376,0)</f>
        <v>0</v>
      </c>
      <c r="BJ376" s="18" t="s">
        <v>82</v>
      </c>
      <c r="BK376" s="240">
        <f>ROUND(I376*H376,2)</f>
        <v>0</v>
      </c>
      <c r="BL376" s="18" t="s">
        <v>201</v>
      </c>
      <c r="BM376" s="239" t="s">
        <v>2159</v>
      </c>
    </row>
    <row r="377" s="2" customFormat="1">
      <c r="A377" s="39"/>
      <c r="B377" s="40"/>
      <c r="C377" s="41"/>
      <c r="D377" s="243" t="s">
        <v>453</v>
      </c>
      <c r="E377" s="41"/>
      <c r="F377" s="295" t="s">
        <v>1929</v>
      </c>
      <c r="G377" s="41"/>
      <c r="H377" s="41"/>
      <c r="I377" s="296"/>
      <c r="J377" s="41"/>
      <c r="K377" s="41"/>
      <c r="L377" s="45"/>
      <c r="M377" s="297"/>
      <c r="N377" s="298"/>
      <c r="O377" s="92"/>
      <c r="P377" s="92"/>
      <c r="Q377" s="92"/>
      <c r="R377" s="92"/>
      <c r="S377" s="92"/>
      <c r="T377" s="93"/>
      <c r="U377" s="39"/>
      <c r="V377" s="39"/>
      <c r="W377" s="39"/>
      <c r="X377" s="39"/>
      <c r="Y377" s="39"/>
      <c r="Z377" s="39"/>
      <c r="AA377" s="39"/>
      <c r="AB377" s="39"/>
      <c r="AC377" s="39"/>
      <c r="AD377" s="39"/>
      <c r="AE377" s="39"/>
      <c r="AT377" s="18" t="s">
        <v>453</v>
      </c>
      <c r="AU377" s="18" t="s">
        <v>82</v>
      </c>
    </row>
    <row r="378" s="2" customFormat="1" ht="55.5" customHeight="1">
      <c r="A378" s="39"/>
      <c r="B378" s="40"/>
      <c r="C378" s="228" t="s">
        <v>1943</v>
      </c>
      <c r="D378" s="228" t="s">
        <v>196</v>
      </c>
      <c r="E378" s="229" t="s">
        <v>2160</v>
      </c>
      <c r="F378" s="230" t="s">
        <v>2161</v>
      </c>
      <c r="G378" s="231" t="s">
        <v>295</v>
      </c>
      <c r="H378" s="232">
        <v>1</v>
      </c>
      <c r="I378" s="233"/>
      <c r="J378" s="234">
        <f>ROUND(I378*H378,2)</f>
        <v>0</v>
      </c>
      <c r="K378" s="230" t="s">
        <v>1</v>
      </c>
      <c r="L378" s="45"/>
      <c r="M378" s="235" t="s">
        <v>1</v>
      </c>
      <c r="N378" s="236" t="s">
        <v>40</v>
      </c>
      <c r="O378" s="92"/>
      <c r="P378" s="237">
        <f>O378*H378</f>
        <v>0</v>
      </c>
      <c r="Q378" s="237">
        <v>0</v>
      </c>
      <c r="R378" s="237">
        <f>Q378*H378</f>
        <v>0</v>
      </c>
      <c r="S378" s="237">
        <v>0</v>
      </c>
      <c r="T378" s="238">
        <f>S378*H378</f>
        <v>0</v>
      </c>
      <c r="U378" s="39"/>
      <c r="V378" s="39"/>
      <c r="W378" s="39"/>
      <c r="X378" s="39"/>
      <c r="Y378" s="39"/>
      <c r="Z378" s="39"/>
      <c r="AA378" s="39"/>
      <c r="AB378" s="39"/>
      <c r="AC378" s="39"/>
      <c r="AD378" s="39"/>
      <c r="AE378" s="39"/>
      <c r="AR378" s="239" t="s">
        <v>201</v>
      </c>
      <c r="AT378" s="239" t="s">
        <v>196</v>
      </c>
      <c r="AU378" s="239" t="s">
        <v>82</v>
      </c>
      <c r="AY378" s="18" t="s">
        <v>194</v>
      </c>
      <c r="BE378" s="240">
        <f>IF(N378="základní",J378,0)</f>
        <v>0</v>
      </c>
      <c r="BF378" s="240">
        <f>IF(N378="snížená",J378,0)</f>
        <v>0</v>
      </c>
      <c r="BG378" s="240">
        <f>IF(N378="zákl. přenesená",J378,0)</f>
        <v>0</v>
      </c>
      <c r="BH378" s="240">
        <f>IF(N378="sníž. přenesená",J378,0)</f>
        <v>0</v>
      </c>
      <c r="BI378" s="240">
        <f>IF(N378="nulová",J378,0)</f>
        <v>0</v>
      </c>
      <c r="BJ378" s="18" t="s">
        <v>82</v>
      </c>
      <c r="BK378" s="240">
        <f>ROUND(I378*H378,2)</f>
        <v>0</v>
      </c>
      <c r="BL378" s="18" t="s">
        <v>201</v>
      </c>
      <c r="BM378" s="239" t="s">
        <v>2162</v>
      </c>
    </row>
    <row r="379" s="2" customFormat="1" ht="44.25" customHeight="1">
      <c r="A379" s="39"/>
      <c r="B379" s="40"/>
      <c r="C379" s="228" t="s">
        <v>2163</v>
      </c>
      <c r="D379" s="228" t="s">
        <v>196</v>
      </c>
      <c r="E379" s="229" t="s">
        <v>2164</v>
      </c>
      <c r="F379" s="230" t="s">
        <v>2165</v>
      </c>
      <c r="G379" s="231" t="s">
        <v>295</v>
      </c>
      <c r="H379" s="232">
        <v>1</v>
      </c>
      <c r="I379" s="233"/>
      <c r="J379" s="234">
        <f>ROUND(I379*H379,2)</f>
        <v>0</v>
      </c>
      <c r="K379" s="230" t="s">
        <v>1</v>
      </c>
      <c r="L379" s="45"/>
      <c r="M379" s="235" t="s">
        <v>1</v>
      </c>
      <c r="N379" s="236" t="s">
        <v>40</v>
      </c>
      <c r="O379" s="92"/>
      <c r="P379" s="237">
        <f>O379*H379</f>
        <v>0</v>
      </c>
      <c r="Q379" s="237">
        <v>0</v>
      </c>
      <c r="R379" s="237">
        <f>Q379*H379</f>
        <v>0</v>
      </c>
      <c r="S379" s="237">
        <v>0</v>
      </c>
      <c r="T379" s="238">
        <f>S379*H379</f>
        <v>0</v>
      </c>
      <c r="U379" s="39"/>
      <c r="V379" s="39"/>
      <c r="W379" s="39"/>
      <c r="X379" s="39"/>
      <c r="Y379" s="39"/>
      <c r="Z379" s="39"/>
      <c r="AA379" s="39"/>
      <c r="AB379" s="39"/>
      <c r="AC379" s="39"/>
      <c r="AD379" s="39"/>
      <c r="AE379" s="39"/>
      <c r="AR379" s="239" t="s">
        <v>201</v>
      </c>
      <c r="AT379" s="239" t="s">
        <v>196</v>
      </c>
      <c r="AU379" s="239" t="s">
        <v>82</v>
      </c>
      <c r="AY379" s="18" t="s">
        <v>194</v>
      </c>
      <c r="BE379" s="240">
        <f>IF(N379="základní",J379,0)</f>
        <v>0</v>
      </c>
      <c r="BF379" s="240">
        <f>IF(N379="snížená",J379,0)</f>
        <v>0</v>
      </c>
      <c r="BG379" s="240">
        <f>IF(N379="zákl. přenesená",J379,0)</f>
        <v>0</v>
      </c>
      <c r="BH379" s="240">
        <f>IF(N379="sníž. přenesená",J379,0)</f>
        <v>0</v>
      </c>
      <c r="BI379" s="240">
        <f>IF(N379="nulová",J379,0)</f>
        <v>0</v>
      </c>
      <c r="BJ379" s="18" t="s">
        <v>82</v>
      </c>
      <c r="BK379" s="240">
        <f>ROUND(I379*H379,2)</f>
        <v>0</v>
      </c>
      <c r="BL379" s="18" t="s">
        <v>201</v>
      </c>
      <c r="BM379" s="239" t="s">
        <v>2166</v>
      </c>
    </row>
    <row r="380" s="12" customFormat="1" ht="25.92" customHeight="1">
      <c r="A380" s="12"/>
      <c r="B380" s="212"/>
      <c r="C380" s="213"/>
      <c r="D380" s="214" t="s">
        <v>74</v>
      </c>
      <c r="E380" s="215" t="s">
        <v>2167</v>
      </c>
      <c r="F380" s="215" t="s">
        <v>2167</v>
      </c>
      <c r="G380" s="213"/>
      <c r="H380" s="213"/>
      <c r="I380" s="216"/>
      <c r="J380" s="217">
        <f>BK380</f>
        <v>0</v>
      </c>
      <c r="K380" s="213"/>
      <c r="L380" s="218"/>
      <c r="M380" s="219"/>
      <c r="N380" s="220"/>
      <c r="O380" s="220"/>
      <c r="P380" s="221">
        <f>SUM(P381:P401)</f>
        <v>0</v>
      </c>
      <c r="Q380" s="220"/>
      <c r="R380" s="221">
        <f>SUM(R381:R401)</f>
        <v>0</v>
      </c>
      <c r="S380" s="220"/>
      <c r="T380" s="222">
        <f>SUM(T381:T401)</f>
        <v>0</v>
      </c>
      <c r="U380" s="12"/>
      <c r="V380" s="12"/>
      <c r="W380" s="12"/>
      <c r="X380" s="12"/>
      <c r="Y380" s="12"/>
      <c r="Z380" s="12"/>
      <c r="AA380" s="12"/>
      <c r="AB380" s="12"/>
      <c r="AC380" s="12"/>
      <c r="AD380" s="12"/>
      <c r="AE380" s="12"/>
      <c r="AR380" s="223" t="s">
        <v>82</v>
      </c>
      <c r="AT380" s="224" t="s">
        <v>74</v>
      </c>
      <c r="AU380" s="224" t="s">
        <v>75</v>
      </c>
      <c r="AY380" s="223" t="s">
        <v>194</v>
      </c>
      <c r="BK380" s="225">
        <f>SUM(BK381:BK401)</f>
        <v>0</v>
      </c>
    </row>
    <row r="381" s="2" customFormat="1" ht="24.15" customHeight="1">
      <c r="A381" s="39"/>
      <c r="B381" s="40"/>
      <c r="C381" s="228" t="s">
        <v>2168</v>
      </c>
      <c r="D381" s="228" t="s">
        <v>196</v>
      </c>
      <c r="E381" s="229" t="s">
        <v>2169</v>
      </c>
      <c r="F381" s="230" t="s">
        <v>2170</v>
      </c>
      <c r="G381" s="231" t="s">
        <v>295</v>
      </c>
      <c r="H381" s="232">
        <v>2</v>
      </c>
      <c r="I381" s="233"/>
      <c r="J381" s="234">
        <f>ROUND(I381*H381,2)</f>
        <v>0</v>
      </c>
      <c r="K381" s="230" t="s">
        <v>1</v>
      </c>
      <c r="L381" s="45"/>
      <c r="M381" s="235" t="s">
        <v>1</v>
      </c>
      <c r="N381" s="236" t="s">
        <v>40</v>
      </c>
      <c r="O381" s="92"/>
      <c r="P381" s="237">
        <f>O381*H381</f>
        <v>0</v>
      </c>
      <c r="Q381" s="237">
        <v>0</v>
      </c>
      <c r="R381" s="237">
        <f>Q381*H381</f>
        <v>0</v>
      </c>
      <c r="S381" s="237">
        <v>0</v>
      </c>
      <c r="T381" s="238">
        <f>S381*H381</f>
        <v>0</v>
      </c>
      <c r="U381" s="39"/>
      <c r="V381" s="39"/>
      <c r="W381" s="39"/>
      <c r="X381" s="39"/>
      <c r="Y381" s="39"/>
      <c r="Z381" s="39"/>
      <c r="AA381" s="39"/>
      <c r="AB381" s="39"/>
      <c r="AC381" s="39"/>
      <c r="AD381" s="39"/>
      <c r="AE381" s="39"/>
      <c r="AR381" s="239" t="s">
        <v>201</v>
      </c>
      <c r="AT381" s="239" t="s">
        <v>196</v>
      </c>
      <c r="AU381" s="239" t="s">
        <v>82</v>
      </c>
      <c r="AY381" s="18" t="s">
        <v>194</v>
      </c>
      <c r="BE381" s="240">
        <f>IF(N381="základní",J381,0)</f>
        <v>0</v>
      </c>
      <c r="BF381" s="240">
        <f>IF(N381="snížená",J381,0)</f>
        <v>0</v>
      </c>
      <c r="BG381" s="240">
        <f>IF(N381="zákl. přenesená",J381,0)</f>
        <v>0</v>
      </c>
      <c r="BH381" s="240">
        <f>IF(N381="sníž. přenesená",J381,0)</f>
        <v>0</v>
      </c>
      <c r="BI381" s="240">
        <f>IF(N381="nulová",J381,0)</f>
        <v>0</v>
      </c>
      <c r="BJ381" s="18" t="s">
        <v>82</v>
      </c>
      <c r="BK381" s="240">
        <f>ROUND(I381*H381,2)</f>
        <v>0</v>
      </c>
      <c r="BL381" s="18" t="s">
        <v>201</v>
      </c>
      <c r="BM381" s="239" t="s">
        <v>2171</v>
      </c>
    </row>
    <row r="382" s="2" customFormat="1">
      <c r="A382" s="39"/>
      <c r="B382" s="40"/>
      <c r="C382" s="41"/>
      <c r="D382" s="243" t="s">
        <v>453</v>
      </c>
      <c r="E382" s="41"/>
      <c r="F382" s="295" t="s">
        <v>2172</v>
      </c>
      <c r="G382" s="41"/>
      <c r="H382" s="41"/>
      <c r="I382" s="296"/>
      <c r="J382" s="41"/>
      <c r="K382" s="41"/>
      <c r="L382" s="45"/>
      <c r="M382" s="297"/>
      <c r="N382" s="298"/>
      <c r="O382" s="92"/>
      <c r="P382" s="92"/>
      <c r="Q382" s="92"/>
      <c r="R382" s="92"/>
      <c r="S382" s="92"/>
      <c r="T382" s="93"/>
      <c r="U382" s="39"/>
      <c r="V382" s="39"/>
      <c r="W382" s="39"/>
      <c r="X382" s="39"/>
      <c r="Y382" s="39"/>
      <c r="Z382" s="39"/>
      <c r="AA382" s="39"/>
      <c r="AB382" s="39"/>
      <c r="AC382" s="39"/>
      <c r="AD382" s="39"/>
      <c r="AE382" s="39"/>
      <c r="AT382" s="18" t="s">
        <v>453</v>
      </c>
      <c r="AU382" s="18" t="s">
        <v>82</v>
      </c>
    </row>
    <row r="383" s="2" customFormat="1" ht="24.15" customHeight="1">
      <c r="A383" s="39"/>
      <c r="B383" s="40"/>
      <c r="C383" s="228" t="s">
        <v>2173</v>
      </c>
      <c r="D383" s="228" t="s">
        <v>196</v>
      </c>
      <c r="E383" s="229" t="s">
        <v>2174</v>
      </c>
      <c r="F383" s="230" t="s">
        <v>2175</v>
      </c>
      <c r="G383" s="231" t="s">
        <v>295</v>
      </c>
      <c r="H383" s="232">
        <v>1</v>
      </c>
      <c r="I383" s="233"/>
      <c r="J383" s="234">
        <f>ROUND(I383*H383,2)</f>
        <v>0</v>
      </c>
      <c r="K383" s="230" t="s">
        <v>1</v>
      </c>
      <c r="L383" s="45"/>
      <c r="M383" s="235" t="s">
        <v>1</v>
      </c>
      <c r="N383" s="236" t="s">
        <v>40</v>
      </c>
      <c r="O383" s="92"/>
      <c r="P383" s="237">
        <f>O383*H383</f>
        <v>0</v>
      </c>
      <c r="Q383" s="237">
        <v>0</v>
      </c>
      <c r="R383" s="237">
        <f>Q383*H383</f>
        <v>0</v>
      </c>
      <c r="S383" s="237">
        <v>0</v>
      </c>
      <c r="T383" s="238">
        <f>S383*H383</f>
        <v>0</v>
      </c>
      <c r="U383" s="39"/>
      <c r="V383" s="39"/>
      <c r="W383" s="39"/>
      <c r="X383" s="39"/>
      <c r="Y383" s="39"/>
      <c r="Z383" s="39"/>
      <c r="AA383" s="39"/>
      <c r="AB383" s="39"/>
      <c r="AC383" s="39"/>
      <c r="AD383" s="39"/>
      <c r="AE383" s="39"/>
      <c r="AR383" s="239" t="s">
        <v>201</v>
      </c>
      <c r="AT383" s="239" t="s">
        <v>196</v>
      </c>
      <c r="AU383" s="239" t="s">
        <v>82</v>
      </c>
      <c r="AY383" s="18" t="s">
        <v>194</v>
      </c>
      <c r="BE383" s="240">
        <f>IF(N383="základní",J383,0)</f>
        <v>0</v>
      </c>
      <c r="BF383" s="240">
        <f>IF(N383="snížená",J383,0)</f>
        <v>0</v>
      </c>
      <c r="BG383" s="240">
        <f>IF(N383="zákl. přenesená",J383,0)</f>
        <v>0</v>
      </c>
      <c r="BH383" s="240">
        <f>IF(N383="sníž. přenesená",J383,0)</f>
        <v>0</v>
      </c>
      <c r="BI383" s="240">
        <f>IF(N383="nulová",J383,0)</f>
        <v>0</v>
      </c>
      <c r="BJ383" s="18" t="s">
        <v>82</v>
      </c>
      <c r="BK383" s="240">
        <f>ROUND(I383*H383,2)</f>
        <v>0</v>
      </c>
      <c r="BL383" s="18" t="s">
        <v>201</v>
      </c>
      <c r="BM383" s="239" t="s">
        <v>2176</v>
      </c>
    </row>
    <row r="384" s="2" customFormat="1">
      <c r="A384" s="39"/>
      <c r="B384" s="40"/>
      <c r="C384" s="41"/>
      <c r="D384" s="243" t="s">
        <v>453</v>
      </c>
      <c r="E384" s="41"/>
      <c r="F384" s="295" t="s">
        <v>2177</v>
      </c>
      <c r="G384" s="41"/>
      <c r="H384" s="41"/>
      <c r="I384" s="296"/>
      <c r="J384" s="41"/>
      <c r="K384" s="41"/>
      <c r="L384" s="45"/>
      <c r="M384" s="297"/>
      <c r="N384" s="298"/>
      <c r="O384" s="92"/>
      <c r="P384" s="92"/>
      <c r="Q384" s="92"/>
      <c r="R384" s="92"/>
      <c r="S384" s="92"/>
      <c r="T384" s="93"/>
      <c r="U384" s="39"/>
      <c r="V384" s="39"/>
      <c r="W384" s="39"/>
      <c r="X384" s="39"/>
      <c r="Y384" s="39"/>
      <c r="Z384" s="39"/>
      <c r="AA384" s="39"/>
      <c r="AB384" s="39"/>
      <c r="AC384" s="39"/>
      <c r="AD384" s="39"/>
      <c r="AE384" s="39"/>
      <c r="AT384" s="18" t="s">
        <v>453</v>
      </c>
      <c r="AU384" s="18" t="s">
        <v>82</v>
      </c>
    </row>
    <row r="385" s="2" customFormat="1" ht="21.75" customHeight="1">
      <c r="A385" s="39"/>
      <c r="B385" s="40"/>
      <c r="C385" s="228" t="s">
        <v>1955</v>
      </c>
      <c r="D385" s="228" t="s">
        <v>196</v>
      </c>
      <c r="E385" s="229" t="s">
        <v>2178</v>
      </c>
      <c r="F385" s="230" t="s">
        <v>2179</v>
      </c>
      <c r="G385" s="231" t="s">
        <v>295</v>
      </c>
      <c r="H385" s="232">
        <v>1</v>
      </c>
      <c r="I385" s="233"/>
      <c r="J385" s="234">
        <f>ROUND(I385*H385,2)</f>
        <v>0</v>
      </c>
      <c r="K385" s="230" t="s">
        <v>1</v>
      </c>
      <c r="L385" s="45"/>
      <c r="M385" s="235" t="s">
        <v>1</v>
      </c>
      <c r="N385" s="236" t="s">
        <v>40</v>
      </c>
      <c r="O385" s="92"/>
      <c r="P385" s="237">
        <f>O385*H385</f>
        <v>0</v>
      </c>
      <c r="Q385" s="237">
        <v>0</v>
      </c>
      <c r="R385" s="237">
        <f>Q385*H385</f>
        <v>0</v>
      </c>
      <c r="S385" s="237">
        <v>0</v>
      </c>
      <c r="T385" s="238">
        <f>S385*H385</f>
        <v>0</v>
      </c>
      <c r="U385" s="39"/>
      <c r="V385" s="39"/>
      <c r="W385" s="39"/>
      <c r="X385" s="39"/>
      <c r="Y385" s="39"/>
      <c r="Z385" s="39"/>
      <c r="AA385" s="39"/>
      <c r="AB385" s="39"/>
      <c r="AC385" s="39"/>
      <c r="AD385" s="39"/>
      <c r="AE385" s="39"/>
      <c r="AR385" s="239" t="s">
        <v>201</v>
      </c>
      <c r="AT385" s="239" t="s">
        <v>196</v>
      </c>
      <c r="AU385" s="239" t="s">
        <v>82</v>
      </c>
      <c r="AY385" s="18" t="s">
        <v>194</v>
      </c>
      <c r="BE385" s="240">
        <f>IF(N385="základní",J385,0)</f>
        <v>0</v>
      </c>
      <c r="BF385" s="240">
        <f>IF(N385="snížená",J385,0)</f>
        <v>0</v>
      </c>
      <c r="BG385" s="240">
        <f>IF(N385="zákl. přenesená",J385,0)</f>
        <v>0</v>
      </c>
      <c r="BH385" s="240">
        <f>IF(N385="sníž. přenesená",J385,0)</f>
        <v>0</v>
      </c>
      <c r="BI385" s="240">
        <f>IF(N385="nulová",J385,0)</f>
        <v>0</v>
      </c>
      <c r="BJ385" s="18" t="s">
        <v>82</v>
      </c>
      <c r="BK385" s="240">
        <f>ROUND(I385*H385,2)</f>
        <v>0</v>
      </c>
      <c r="BL385" s="18" t="s">
        <v>201</v>
      </c>
      <c r="BM385" s="239" t="s">
        <v>2180</v>
      </c>
    </row>
    <row r="386" s="2" customFormat="1">
      <c r="A386" s="39"/>
      <c r="B386" s="40"/>
      <c r="C386" s="41"/>
      <c r="D386" s="243" t="s">
        <v>453</v>
      </c>
      <c r="E386" s="41"/>
      <c r="F386" s="295" t="s">
        <v>2181</v>
      </c>
      <c r="G386" s="41"/>
      <c r="H386" s="41"/>
      <c r="I386" s="296"/>
      <c r="J386" s="41"/>
      <c r="K386" s="41"/>
      <c r="L386" s="45"/>
      <c r="M386" s="297"/>
      <c r="N386" s="298"/>
      <c r="O386" s="92"/>
      <c r="P386" s="92"/>
      <c r="Q386" s="92"/>
      <c r="R386" s="92"/>
      <c r="S386" s="92"/>
      <c r="T386" s="93"/>
      <c r="U386" s="39"/>
      <c r="V386" s="39"/>
      <c r="W386" s="39"/>
      <c r="X386" s="39"/>
      <c r="Y386" s="39"/>
      <c r="Z386" s="39"/>
      <c r="AA386" s="39"/>
      <c r="AB386" s="39"/>
      <c r="AC386" s="39"/>
      <c r="AD386" s="39"/>
      <c r="AE386" s="39"/>
      <c r="AT386" s="18" t="s">
        <v>453</v>
      </c>
      <c r="AU386" s="18" t="s">
        <v>82</v>
      </c>
    </row>
    <row r="387" s="2" customFormat="1" ht="24.15" customHeight="1">
      <c r="A387" s="39"/>
      <c r="B387" s="40"/>
      <c r="C387" s="228" t="s">
        <v>2182</v>
      </c>
      <c r="D387" s="228" t="s">
        <v>196</v>
      </c>
      <c r="E387" s="229" t="s">
        <v>2183</v>
      </c>
      <c r="F387" s="230" t="s">
        <v>2184</v>
      </c>
      <c r="G387" s="231" t="s">
        <v>295</v>
      </c>
      <c r="H387" s="232">
        <v>1</v>
      </c>
      <c r="I387" s="233"/>
      <c r="J387" s="234">
        <f>ROUND(I387*H387,2)</f>
        <v>0</v>
      </c>
      <c r="K387" s="230" t="s">
        <v>1</v>
      </c>
      <c r="L387" s="45"/>
      <c r="M387" s="235" t="s">
        <v>1</v>
      </c>
      <c r="N387" s="236" t="s">
        <v>40</v>
      </c>
      <c r="O387" s="92"/>
      <c r="P387" s="237">
        <f>O387*H387</f>
        <v>0</v>
      </c>
      <c r="Q387" s="237">
        <v>0</v>
      </c>
      <c r="R387" s="237">
        <f>Q387*H387</f>
        <v>0</v>
      </c>
      <c r="S387" s="237">
        <v>0</v>
      </c>
      <c r="T387" s="238">
        <f>S387*H387</f>
        <v>0</v>
      </c>
      <c r="U387" s="39"/>
      <c r="V387" s="39"/>
      <c r="W387" s="39"/>
      <c r="X387" s="39"/>
      <c r="Y387" s="39"/>
      <c r="Z387" s="39"/>
      <c r="AA387" s="39"/>
      <c r="AB387" s="39"/>
      <c r="AC387" s="39"/>
      <c r="AD387" s="39"/>
      <c r="AE387" s="39"/>
      <c r="AR387" s="239" t="s">
        <v>201</v>
      </c>
      <c r="AT387" s="239" t="s">
        <v>196</v>
      </c>
      <c r="AU387" s="239" t="s">
        <v>82</v>
      </c>
      <c r="AY387" s="18" t="s">
        <v>194</v>
      </c>
      <c r="BE387" s="240">
        <f>IF(N387="základní",J387,0)</f>
        <v>0</v>
      </c>
      <c r="BF387" s="240">
        <f>IF(N387="snížená",J387,0)</f>
        <v>0</v>
      </c>
      <c r="BG387" s="240">
        <f>IF(N387="zákl. přenesená",J387,0)</f>
        <v>0</v>
      </c>
      <c r="BH387" s="240">
        <f>IF(N387="sníž. přenesená",J387,0)</f>
        <v>0</v>
      </c>
      <c r="BI387" s="240">
        <f>IF(N387="nulová",J387,0)</f>
        <v>0</v>
      </c>
      <c r="BJ387" s="18" t="s">
        <v>82</v>
      </c>
      <c r="BK387" s="240">
        <f>ROUND(I387*H387,2)</f>
        <v>0</v>
      </c>
      <c r="BL387" s="18" t="s">
        <v>201</v>
      </c>
      <c r="BM387" s="239" t="s">
        <v>2185</v>
      </c>
    </row>
    <row r="388" s="2" customFormat="1">
      <c r="A388" s="39"/>
      <c r="B388" s="40"/>
      <c r="C388" s="41"/>
      <c r="D388" s="243" t="s">
        <v>453</v>
      </c>
      <c r="E388" s="41"/>
      <c r="F388" s="295" t="s">
        <v>2186</v>
      </c>
      <c r="G388" s="41"/>
      <c r="H388" s="41"/>
      <c r="I388" s="296"/>
      <c r="J388" s="41"/>
      <c r="K388" s="41"/>
      <c r="L388" s="45"/>
      <c r="M388" s="297"/>
      <c r="N388" s="298"/>
      <c r="O388" s="92"/>
      <c r="P388" s="92"/>
      <c r="Q388" s="92"/>
      <c r="R388" s="92"/>
      <c r="S388" s="92"/>
      <c r="T388" s="93"/>
      <c r="U388" s="39"/>
      <c r="V388" s="39"/>
      <c r="W388" s="39"/>
      <c r="X388" s="39"/>
      <c r="Y388" s="39"/>
      <c r="Z388" s="39"/>
      <c r="AA388" s="39"/>
      <c r="AB388" s="39"/>
      <c r="AC388" s="39"/>
      <c r="AD388" s="39"/>
      <c r="AE388" s="39"/>
      <c r="AT388" s="18" t="s">
        <v>453</v>
      </c>
      <c r="AU388" s="18" t="s">
        <v>82</v>
      </c>
    </row>
    <row r="389" s="2" customFormat="1" ht="24.15" customHeight="1">
      <c r="A389" s="39"/>
      <c r="B389" s="40"/>
      <c r="C389" s="228" t="s">
        <v>1959</v>
      </c>
      <c r="D389" s="228" t="s">
        <v>196</v>
      </c>
      <c r="E389" s="229" t="s">
        <v>2187</v>
      </c>
      <c r="F389" s="230" t="s">
        <v>2188</v>
      </c>
      <c r="G389" s="231" t="s">
        <v>295</v>
      </c>
      <c r="H389" s="232">
        <v>1</v>
      </c>
      <c r="I389" s="233"/>
      <c r="J389" s="234">
        <f>ROUND(I389*H389,2)</f>
        <v>0</v>
      </c>
      <c r="K389" s="230" t="s">
        <v>1</v>
      </c>
      <c r="L389" s="45"/>
      <c r="M389" s="235" t="s">
        <v>1</v>
      </c>
      <c r="N389" s="236" t="s">
        <v>40</v>
      </c>
      <c r="O389" s="92"/>
      <c r="P389" s="237">
        <f>O389*H389</f>
        <v>0</v>
      </c>
      <c r="Q389" s="237">
        <v>0</v>
      </c>
      <c r="R389" s="237">
        <f>Q389*H389</f>
        <v>0</v>
      </c>
      <c r="S389" s="237">
        <v>0</v>
      </c>
      <c r="T389" s="238">
        <f>S389*H389</f>
        <v>0</v>
      </c>
      <c r="U389" s="39"/>
      <c r="V389" s="39"/>
      <c r="W389" s="39"/>
      <c r="X389" s="39"/>
      <c r="Y389" s="39"/>
      <c r="Z389" s="39"/>
      <c r="AA389" s="39"/>
      <c r="AB389" s="39"/>
      <c r="AC389" s="39"/>
      <c r="AD389" s="39"/>
      <c r="AE389" s="39"/>
      <c r="AR389" s="239" t="s">
        <v>201</v>
      </c>
      <c r="AT389" s="239" t="s">
        <v>196</v>
      </c>
      <c r="AU389" s="239" t="s">
        <v>82</v>
      </c>
      <c r="AY389" s="18" t="s">
        <v>194</v>
      </c>
      <c r="BE389" s="240">
        <f>IF(N389="základní",J389,0)</f>
        <v>0</v>
      </c>
      <c r="BF389" s="240">
        <f>IF(N389="snížená",J389,0)</f>
        <v>0</v>
      </c>
      <c r="BG389" s="240">
        <f>IF(N389="zákl. přenesená",J389,0)</f>
        <v>0</v>
      </c>
      <c r="BH389" s="240">
        <f>IF(N389="sníž. přenesená",J389,0)</f>
        <v>0</v>
      </c>
      <c r="BI389" s="240">
        <f>IF(N389="nulová",J389,0)</f>
        <v>0</v>
      </c>
      <c r="BJ389" s="18" t="s">
        <v>82</v>
      </c>
      <c r="BK389" s="240">
        <f>ROUND(I389*H389,2)</f>
        <v>0</v>
      </c>
      <c r="BL389" s="18" t="s">
        <v>201</v>
      </c>
      <c r="BM389" s="239" t="s">
        <v>2189</v>
      </c>
    </row>
    <row r="390" s="2" customFormat="1">
      <c r="A390" s="39"/>
      <c r="B390" s="40"/>
      <c r="C390" s="41"/>
      <c r="D390" s="243" t="s">
        <v>453</v>
      </c>
      <c r="E390" s="41"/>
      <c r="F390" s="295" t="s">
        <v>2190</v>
      </c>
      <c r="G390" s="41"/>
      <c r="H390" s="41"/>
      <c r="I390" s="296"/>
      <c r="J390" s="41"/>
      <c r="K390" s="41"/>
      <c r="L390" s="45"/>
      <c r="M390" s="297"/>
      <c r="N390" s="298"/>
      <c r="O390" s="92"/>
      <c r="P390" s="92"/>
      <c r="Q390" s="92"/>
      <c r="R390" s="92"/>
      <c r="S390" s="92"/>
      <c r="T390" s="93"/>
      <c r="U390" s="39"/>
      <c r="V390" s="39"/>
      <c r="W390" s="39"/>
      <c r="X390" s="39"/>
      <c r="Y390" s="39"/>
      <c r="Z390" s="39"/>
      <c r="AA390" s="39"/>
      <c r="AB390" s="39"/>
      <c r="AC390" s="39"/>
      <c r="AD390" s="39"/>
      <c r="AE390" s="39"/>
      <c r="AT390" s="18" t="s">
        <v>453</v>
      </c>
      <c r="AU390" s="18" t="s">
        <v>82</v>
      </c>
    </row>
    <row r="391" s="2" customFormat="1" ht="37.8" customHeight="1">
      <c r="A391" s="39"/>
      <c r="B391" s="40"/>
      <c r="C391" s="228" t="s">
        <v>2191</v>
      </c>
      <c r="D391" s="228" t="s">
        <v>196</v>
      </c>
      <c r="E391" s="229" t="s">
        <v>2192</v>
      </c>
      <c r="F391" s="230" t="s">
        <v>2193</v>
      </c>
      <c r="G391" s="231" t="s">
        <v>295</v>
      </c>
      <c r="H391" s="232">
        <v>1</v>
      </c>
      <c r="I391" s="233"/>
      <c r="J391" s="234">
        <f>ROUND(I391*H391,2)</f>
        <v>0</v>
      </c>
      <c r="K391" s="230" t="s">
        <v>1</v>
      </c>
      <c r="L391" s="45"/>
      <c r="M391" s="235" t="s">
        <v>1</v>
      </c>
      <c r="N391" s="236" t="s">
        <v>40</v>
      </c>
      <c r="O391" s="92"/>
      <c r="P391" s="237">
        <f>O391*H391</f>
        <v>0</v>
      </c>
      <c r="Q391" s="237">
        <v>0</v>
      </c>
      <c r="R391" s="237">
        <f>Q391*H391</f>
        <v>0</v>
      </c>
      <c r="S391" s="237">
        <v>0</v>
      </c>
      <c r="T391" s="238">
        <f>S391*H391</f>
        <v>0</v>
      </c>
      <c r="U391" s="39"/>
      <c r="V391" s="39"/>
      <c r="W391" s="39"/>
      <c r="X391" s="39"/>
      <c r="Y391" s="39"/>
      <c r="Z391" s="39"/>
      <c r="AA391" s="39"/>
      <c r="AB391" s="39"/>
      <c r="AC391" s="39"/>
      <c r="AD391" s="39"/>
      <c r="AE391" s="39"/>
      <c r="AR391" s="239" t="s">
        <v>201</v>
      </c>
      <c r="AT391" s="239" t="s">
        <v>196</v>
      </c>
      <c r="AU391" s="239" t="s">
        <v>82</v>
      </c>
      <c r="AY391" s="18" t="s">
        <v>194</v>
      </c>
      <c r="BE391" s="240">
        <f>IF(N391="základní",J391,0)</f>
        <v>0</v>
      </c>
      <c r="BF391" s="240">
        <f>IF(N391="snížená",J391,0)</f>
        <v>0</v>
      </c>
      <c r="BG391" s="240">
        <f>IF(N391="zákl. přenesená",J391,0)</f>
        <v>0</v>
      </c>
      <c r="BH391" s="240">
        <f>IF(N391="sníž. přenesená",J391,0)</f>
        <v>0</v>
      </c>
      <c r="BI391" s="240">
        <f>IF(N391="nulová",J391,0)</f>
        <v>0</v>
      </c>
      <c r="BJ391" s="18" t="s">
        <v>82</v>
      </c>
      <c r="BK391" s="240">
        <f>ROUND(I391*H391,2)</f>
        <v>0</v>
      </c>
      <c r="BL391" s="18" t="s">
        <v>201</v>
      </c>
      <c r="BM391" s="239" t="s">
        <v>2194</v>
      </c>
    </row>
    <row r="392" s="2" customFormat="1">
      <c r="A392" s="39"/>
      <c r="B392" s="40"/>
      <c r="C392" s="41"/>
      <c r="D392" s="243" t="s">
        <v>453</v>
      </c>
      <c r="E392" s="41"/>
      <c r="F392" s="295" t="s">
        <v>2195</v>
      </c>
      <c r="G392" s="41"/>
      <c r="H392" s="41"/>
      <c r="I392" s="296"/>
      <c r="J392" s="41"/>
      <c r="K392" s="41"/>
      <c r="L392" s="45"/>
      <c r="M392" s="297"/>
      <c r="N392" s="298"/>
      <c r="O392" s="92"/>
      <c r="P392" s="92"/>
      <c r="Q392" s="92"/>
      <c r="R392" s="92"/>
      <c r="S392" s="92"/>
      <c r="T392" s="93"/>
      <c r="U392" s="39"/>
      <c r="V392" s="39"/>
      <c r="W392" s="39"/>
      <c r="X392" s="39"/>
      <c r="Y392" s="39"/>
      <c r="Z392" s="39"/>
      <c r="AA392" s="39"/>
      <c r="AB392" s="39"/>
      <c r="AC392" s="39"/>
      <c r="AD392" s="39"/>
      <c r="AE392" s="39"/>
      <c r="AT392" s="18" t="s">
        <v>453</v>
      </c>
      <c r="AU392" s="18" t="s">
        <v>82</v>
      </c>
    </row>
    <row r="393" s="2" customFormat="1" ht="24.15" customHeight="1">
      <c r="A393" s="39"/>
      <c r="B393" s="40"/>
      <c r="C393" s="228" t="s">
        <v>1967</v>
      </c>
      <c r="D393" s="228" t="s">
        <v>196</v>
      </c>
      <c r="E393" s="229" t="s">
        <v>2196</v>
      </c>
      <c r="F393" s="230" t="s">
        <v>2197</v>
      </c>
      <c r="G393" s="231" t="s">
        <v>295</v>
      </c>
      <c r="H393" s="232">
        <v>1</v>
      </c>
      <c r="I393" s="233"/>
      <c r="J393" s="234">
        <f>ROUND(I393*H393,2)</f>
        <v>0</v>
      </c>
      <c r="K393" s="230" t="s">
        <v>1</v>
      </c>
      <c r="L393" s="45"/>
      <c r="M393" s="235" t="s">
        <v>1</v>
      </c>
      <c r="N393" s="236" t="s">
        <v>40</v>
      </c>
      <c r="O393" s="92"/>
      <c r="P393" s="237">
        <f>O393*H393</f>
        <v>0</v>
      </c>
      <c r="Q393" s="237">
        <v>0</v>
      </c>
      <c r="R393" s="237">
        <f>Q393*H393</f>
        <v>0</v>
      </c>
      <c r="S393" s="237">
        <v>0</v>
      </c>
      <c r="T393" s="238">
        <f>S393*H393</f>
        <v>0</v>
      </c>
      <c r="U393" s="39"/>
      <c r="V393" s="39"/>
      <c r="W393" s="39"/>
      <c r="X393" s="39"/>
      <c r="Y393" s="39"/>
      <c r="Z393" s="39"/>
      <c r="AA393" s="39"/>
      <c r="AB393" s="39"/>
      <c r="AC393" s="39"/>
      <c r="AD393" s="39"/>
      <c r="AE393" s="39"/>
      <c r="AR393" s="239" t="s">
        <v>201</v>
      </c>
      <c r="AT393" s="239" t="s">
        <v>196</v>
      </c>
      <c r="AU393" s="239" t="s">
        <v>82</v>
      </c>
      <c r="AY393" s="18" t="s">
        <v>194</v>
      </c>
      <c r="BE393" s="240">
        <f>IF(N393="základní",J393,0)</f>
        <v>0</v>
      </c>
      <c r="BF393" s="240">
        <f>IF(N393="snížená",J393,0)</f>
        <v>0</v>
      </c>
      <c r="BG393" s="240">
        <f>IF(N393="zákl. přenesená",J393,0)</f>
        <v>0</v>
      </c>
      <c r="BH393" s="240">
        <f>IF(N393="sníž. přenesená",J393,0)</f>
        <v>0</v>
      </c>
      <c r="BI393" s="240">
        <f>IF(N393="nulová",J393,0)</f>
        <v>0</v>
      </c>
      <c r="BJ393" s="18" t="s">
        <v>82</v>
      </c>
      <c r="BK393" s="240">
        <f>ROUND(I393*H393,2)</f>
        <v>0</v>
      </c>
      <c r="BL393" s="18" t="s">
        <v>201</v>
      </c>
      <c r="BM393" s="239" t="s">
        <v>2198</v>
      </c>
    </row>
    <row r="394" s="2" customFormat="1" ht="16.5" customHeight="1">
      <c r="A394" s="39"/>
      <c r="B394" s="40"/>
      <c r="C394" s="228" t="s">
        <v>2199</v>
      </c>
      <c r="D394" s="228" t="s">
        <v>196</v>
      </c>
      <c r="E394" s="229" t="s">
        <v>2200</v>
      </c>
      <c r="F394" s="230" t="s">
        <v>2201</v>
      </c>
      <c r="G394" s="231" t="s">
        <v>295</v>
      </c>
      <c r="H394" s="232">
        <v>1</v>
      </c>
      <c r="I394" s="233"/>
      <c r="J394" s="234">
        <f>ROUND(I394*H394,2)</f>
        <v>0</v>
      </c>
      <c r="K394" s="230" t="s">
        <v>1</v>
      </c>
      <c r="L394" s="45"/>
      <c r="M394" s="235" t="s">
        <v>1</v>
      </c>
      <c r="N394" s="236" t="s">
        <v>40</v>
      </c>
      <c r="O394" s="92"/>
      <c r="P394" s="237">
        <f>O394*H394</f>
        <v>0</v>
      </c>
      <c r="Q394" s="237">
        <v>0</v>
      </c>
      <c r="R394" s="237">
        <f>Q394*H394</f>
        <v>0</v>
      </c>
      <c r="S394" s="237">
        <v>0</v>
      </c>
      <c r="T394" s="238">
        <f>S394*H394</f>
        <v>0</v>
      </c>
      <c r="U394" s="39"/>
      <c r="V394" s="39"/>
      <c r="W394" s="39"/>
      <c r="X394" s="39"/>
      <c r="Y394" s="39"/>
      <c r="Z394" s="39"/>
      <c r="AA394" s="39"/>
      <c r="AB394" s="39"/>
      <c r="AC394" s="39"/>
      <c r="AD394" s="39"/>
      <c r="AE394" s="39"/>
      <c r="AR394" s="239" t="s">
        <v>201</v>
      </c>
      <c r="AT394" s="239" t="s">
        <v>196</v>
      </c>
      <c r="AU394" s="239" t="s">
        <v>82</v>
      </c>
      <c r="AY394" s="18" t="s">
        <v>194</v>
      </c>
      <c r="BE394" s="240">
        <f>IF(N394="základní",J394,0)</f>
        <v>0</v>
      </c>
      <c r="BF394" s="240">
        <f>IF(N394="snížená",J394,0)</f>
        <v>0</v>
      </c>
      <c r="BG394" s="240">
        <f>IF(N394="zákl. přenesená",J394,0)</f>
        <v>0</v>
      </c>
      <c r="BH394" s="240">
        <f>IF(N394="sníž. přenesená",J394,0)</f>
        <v>0</v>
      </c>
      <c r="BI394" s="240">
        <f>IF(N394="nulová",J394,0)</f>
        <v>0</v>
      </c>
      <c r="BJ394" s="18" t="s">
        <v>82</v>
      </c>
      <c r="BK394" s="240">
        <f>ROUND(I394*H394,2)</f>
        <v>0</v>
      </c>
      <c r="BL394" s="18" t="s">
        <v>201</v>
      </c>
      <c r="BM394" s="239" t="s">
        <v>2202</v>
      </c>
    </row>
    <row r="395" s="2" customFormat="1">
      <c r="A395" s="39"/>
      <c r="B395" s="40"/>
      <c r="C395" s="41"/>
      <c r="D395" s="243" t="s">
        <v>453</v>
      </c>
      <c r="E395" s="41"/>
      <c r="F395" s="295" t="s">
        <v>1844</v>
      </c>
      <c r="G395" s="41"/>
      <c r="H395" s="41"/>
      <c r="I395" s="296"/>
      <c r="J395" s="41"/>
      <c r="K395" s="41"/>
      <c r="L395" s="45"/>
      <c r="M395" s="297"/>
      <c r="N395" s="298"/>
      <c r="O395" s="92"/>
      <c r="P395" s="92"/>
      <c r="Q395" s="92"/>
      <c r="R395" s="92"/>
      <c r="S395" s="92"/>
      <c r="T395" s="93"/>
      <c r="U395" s="39"/>
      <c r="V395" s="39"/>
      <c r="W395" s="39"/>
      <c r="X395" s="39"/>
      <c r="Y395" s="39"/>
      <c r="Z395" s="39"/>
      <c r="AA395" s="39"/>
      <c r="AB395" s="39"/>
      <c r="AC395" s="39"/>
      <c r="AD395" s="39"/>
      <c r="AE395" s="39"/>
      <c r="AT395" s="18" t="s">
        <v>453</v>
      </c>
      <c r="AU395" s="18" t="s">
        <v>82</v>
      </c>
    </row>
    <row r="396" s="2" customFormat="1" ht="24.15" customHeight="1">
      <c r="A396" s="39"/>
      <c r="B396" s="40"/>
      <c r="C396" s="228" t="s">
        <v>1970</v>
      </c>
      <c r="D396" s="228" t="s">
        <v>196</v>
      </c>
      <c r="E396" s="229" t="s">
        <v>2203</v>
      </c>
      <c r="F396" s="230" t="s">
        <v>2204</v>
      </c>
      <c r="G396" s="231" t="s">
        <v>295</v>
      </c>
      <c r="H396" s="232">
        <v>1</v>
      </c>
      <c r="I396" s="233"/>
      <c r="J396" s="234">
        <f>ROUND(I396*H396,2)</f>
        <v>0</v>
      </c>
      <c r="K396" s="230" t="s">
        <v>1</v>
      </c>
      <c r="L396" s="45"/>
      <c r="M396" s="235" t="s">
        <v>1</v>
      </c>
      <c r="N396" s="236" t="s">
        <v>40</v>
      </c>
      <c r="O396" s="92"/>
      <c r="P396" s="237">
        <f>O396*H396</f>
        <v>0</v>
      </c>
      <c r="Q396" s="237">
        <v>0</v>
      </c>
      <c r="R396" s="237">
        <f>Q396*H396</f>
        <v>0</v>
      </c>
      <c r="S396" s="237">
        <v>0</v>
      </c>
      <c r="T396" s="238">
        <f>S396*H396</f>
        <v>0</v>
      </c>
      <c r="U396" s="39"/>
      <c r="V396" s="39"/>
      <c r="W396" s="39"/>
      <c r="X396" s="39"/>
      <c r="Y396" s="39"/>
      <c r="Z396" s="39"/>
      <c r="AA396" s="39"/>
      <c r="AB396" s="39"/>
      <c r="AC396" s="39"/>
      <c r="AD396" s="39"/>
      <c r="AE396" s="39"/>
      <c r="AR396" s="239" t="s">
        <v>201</v>
      </c>
      <c r="AT396" s="239" t="s">
        <v>196</v>
      </c>
      <c r="AU396" s="239" t="s">
        <v>82</v>
      </c>
      <c r="AY396" s="18" t="s">
        <v>194</v>
      </c>
      <c r="BE396" s="240">
        <f>IF(N396="základní",J396,0)</f>
        <v>0</v>
      </c>
      <c r="BF396" s="240">
        <f>IF(N396="snížená",J396,0)</f>
        <v>0</v>
      </c>
      <c r="BG396" s="240">
        <f>IF(N396="zákl. přenesená",J396,0)</f>
        <v>0</v>
      </c>
      <c r="BH396" s="240">
        <f>IF(N396="sníž. přenesená",J396,0)</f>
        <v>0</v>
      </c>
      <c r="BI396" s="240">
        <f>IF(N396="nulová",J396,0)</f>
        <v>0</v>
      </c>
      <c r="BJ396" s="18" t="s">
        <v>82</v>
      </c>
      <c r="BK396" s="240">
        <f>ROUND(I396*H396,2)</f>
        <v>0</v>
      </c>
      <c r="BL396" s="18" t="s">
        <v>201</v>
      </c>
      <c r="BM396" s="239" t="s">
        <v>2205</v>
      </c>
    </row>
    <row r="397" s="2" customFormat="1">
      <c r="A397" s="39"/>
      <c r="B397" s="40"/>
      <c r="C397" s="41"/>
      <c r="D397" s="243" t="s">
        <v>453</v>
      </c>
      <c r="E397" s="41"/>
      <c r="F397" s="295" t="s">
        <v>2206</v>
      </c>
      <c r="G397" s="41"/>
      <c r="H397" s="41"/>
      <c r="I397" s="296"/>
      <c r="J397" s="41"/>
      <c r="K397" s="41"/>
      <c r="L397" s="45"/>
      <c r="M397" s="297"/>
      <c r="N397" s="298"/>
      <c r="O397" s="92"/>
      <c r="P397" s="92"/>
      <c r="Q397" s="92"/>
      <c r="R397" s="92"/>
      <c r="S397" s="92"/>
      <c r="T397" s="93"/>
      <c r="U397" s="39"/>
      <c r="V397" s="39"/>
      <c r="W397" s="39"/>
      <c r="X397" s="39"/>
      <c r="Y397" s="39"/>
      <c r="Z397" s="39"/>
      <c r="AA397" s="39"/>
      <c r="AB397" s="39"/>
      <c r="AC397" s="39"/>
      <c r="AD397" s="39"/>
      <c r="AE397" s="39"/>
      <c r="AT397" s="18" t="s">
        <v>453</v>
      </c>
      <c r="AU397" s="18" t="s">
        <v>82</v>
      </c>
    </row>
    <row r="398" s="2" customFormat="1" ht="24.15" customHeight="1">
      <c r="A398" s="39"/>
      <c r="B398" s="40"/>
      <c r="C398" s="228" t="s">
        <v>2207</v>
      </c>
      <c r="D398" s="228" t="s">
        <v>196</v>
      </c>
      <c r="E398" s="229" t="s">
        <v>2208</v>
      </c>
      <c r="F398" s="230" t="s">
        <v>1829</v>
      </c>
      <c r="G398" s="231" t="s">
        <v>295</v>
      </c>
      <c r="H398" s="232">
        <v>2</v>
      </c>
      <c r="I398" s="233"/>
      <c r="J398" s="234">
        <f>ROUND(I398*H398,2)</f>
        <v>0</v>
      </c>
      <c r="K398" s="230" t="s">
        <v>1</v>
      </c>
      <c r="L398" s="45"/>
      <c r="M398" s="235" t="s">
        <v>1</v>
      </c>
      <c r="N398" s="236" t="s">
        <v>40</v>
      </c>
      <c r="O398" s="92"/>
      <c r="P398" s="237">
        <f>O398*H398</f>
        <v>0</v>
      </c>
      <c r="Q398" s="237">
        <v>0</v>
      </c>
      <c r="R398" s="237">
        <f>Q398*H398</f>
        <v>0</v>
      </c>
      <c r="S398" s="237">
        <v>0</v>
      </c>
      <c r="T398" s="238">
        <f>S398*H398</f>
        <v>0</v>
      </c>
      <c r="U398" s="39"/>
      <c r="V398" s="39"/>
      <c r="W398" s="39"/>
      <c r="X398" s="39"/>
      <c r="Y398" s="39"/>
      <c r="Z398" s="39"/>
      <c r="AA398" s="39"/>
      <c r="AB398" s="39"/>
      <c r="AC398" s="39"/>
      <c r="AD398" s="39"/>
      <c r="AE398" s="39"/>
      <c r="AR398" s="239" t="s">
        <v>201</v>
      </c>
      <c r="AT398" s="239" t="s">
        <v>196</v>
      </c>
      <c r="AU398" s="239" t="s">
        <v>82</v>
      </c>
      <c r="AY398" s="18" t="s">
        <v>194</v>
      </c>
      <c r="BE398" s="240">
        <f>IF(N398="základní",J398,0)</f>
        <v>0</v>
      </c>
      <c r="BF398" s="240">
        <f>IF(N398="snížená",J398,0)</f>
        <v>0</v>
      </c>
      <c r="BG398" s="240">
        <f>IF(N398="zákl. přenesená",J398,0)</f>
        <v>0</v>
      </c>
      <c r="BH398" s="240">
        <f>IF(N398="sníž. přenesená",J398,0)</f>
        <v>0</v>
      </c>
      <c r="BI398" s="240">
        <f>IF(N398="nulová",J398,0)</f>
        <v>0</v>
      </c>
      <c r="BJ398" s="18" t="s">
        <v>82</v>
      </c>
      <c r="BK398" s="240">
        <f>ROUND(I398*H398,2)</f>
        <v>0</v>
      </c>
      <c r="BL398" s="18" t="s">
        <v>201</v>
      </c>
      <c r="BM398" s="239" t="s">
        <v>2209</v>
      </c>
    </row>
    <row r="399" s="2" customFormat="1" ht="24.15" customHeight="1">
      <c r="A399" s="39"/>
      <c r="B399" s="40"/>
      <c r="C399" s="228" t="s">
        <v>1974</v>
      </c>
      <c r="D399" s="228" t="s">
        <v>196</v>
      </c>
      <c r="E399" s="229" t="s">
        <v>2210</v>
      </c>
      <c r="F399" s="230" t="s">
        <v>2211</v>
      </c>
      <c r="G399" s="231" t="s">
        <v>295</v>
      </c>
      <c r="H399" s="232">
        <v>1</v>
      </c>
      <c r="I399" s="233"/>
      <c r="J399" s="234">
        <f>ROUND(I399*H399,2)</f>
        <v>0</v>
      </c>
      <c r="K399" s="230" t="s">
        <v>1</v>
      </c>
      <c r="L399" s="45"/>
      <c r="M399" s="235" t="s">
        <v>1</v>
      </c>
      <c r="N399" s="236" t="s">
        <v>40</v>
      </c>
      <c r="O399" s="92"/>
      <c r="P399" s="237">
        <f>O399*H399</f>
        <v>0</v>
      </c>
      <c r="Q399" s="237">
        <v>0</v>
      </c>
      <c r="R399" s="237">
        <f>Q399*H399</f>
        <v>0</v>
      </c>
      <c r="S399" s="237">
        <v>0</v>
      </c>
      <c r="T399" s="238">
        <f>S399*H399</f>
        <v>0</v>
      </c>
      <c r="U399" s="39"/>
      <c r="V399" s="39"/>
      <c r="W399" s="39"/>
      <c r="X399" s="39"/>
      <c r="Y399" s="39"/>
      <c r="Z399" s="39"/>
      <c r="AA399" s="39"/>
      <c r="AB399" s="39"/>
      <c r="AC399" s="39"/>
      <c r="AD399" s="39"/>
      <c r="AE399" s="39"/>
      <c r="AR399" s="239" t="s">
        <v>201</v>
      </c>
      <c r="AT399" s="239" t="s">
        <v>196</v>
      </c>
      <c r="AU399" s="239" t="s">
        <v>82</v>
      </c>
      <c r="AY399" s="18" t="s">
        <v>194</v>
      </c>
      <c r="BE399" s="240">
        <f>IF(N399="základní",J399,0)</f>
        <v>0</v>
      </c>
      <c r="BF399" s="240">
        <f>IF(N399="snížená",J399,0)</f>
        <v>0</v>
      </c>
      <c r="BG399" s="240">
        <f>IF(N399="zákl. přenesená",J399,0)</f>
        <v>0</v>
      </c>
      <c r="BH399" s="240">
        <f>IF(N399="sníž. přenesená",J399,0)</f>
        <v>0</v>
      </c>
      <c r="BI399" s="240">
        <f>IF(N399="nulová",J399,0)</f>
        <v>0</v>
      </c>
      <c r="BJ399" s="18" t="s">
        <v>82</v>
      </c>
      <c r="BK399" s="240">
        <f>ROUND(I399*H399,2)</f>
        <v>0</v>
      </c>
      <c r="BL399" s="18" t="s">
        <v>201</v>
      </c>
      <c r="BM399" s="239" t="s">
        <v>2212</v>
      </c>
    </row>
    <row r="400" s="2" customFormat="1">
      <c r="A400" s="39"/>
      <c r="B400" s="40"/>
      <c r="C400" s="41"/>
      <c r="D400" s="243" t="s">
        <v>453</v>
      </c>
      <c r="E400" s="41"/>
      <c r="F400" s="295" t="s">
        <v>2213</v>
      </c>
      <c r="G400" s="41"/>
      <c r="H400" s="41"/>
      <c r="I400" s="296"/>
      <c r="J400" s="41"/>
      <c r="K400" s="41"/>
      <c r="L400" s="45"/>
      <c r="M400" s="297"/>
      <c r="N400" s="298"/>
      <c r="O400" s="92"/>
      <c r="P400" s="92"/>
      <c r="Q400" s="92"/>
      <c r="R400" s="92"/>
      <c r="S400" s="92"/>
      <c r="T400" s="93"/>
      <c r="U400" s="39"/>
      <c r="V400" s="39"/>
      <c r="W400" s="39"/>
      <c r="X400" s="39"/>
      <c r="Y400" s="39"/>
      <c r="Z400" s="39"/>
      <c r="AA400" s="39"/>
      <c r="AB400" s="39"/>
      <c r="AC400" s="39"/>
      <c r="AD400" s="39"/>
      <c r="AE400" s="39"/>
      <c r="AT400" s="18" t="s">
        <v>453</v>
      </c>
      <c r="AU400" s="18" t="s">
        <v>82</v>
      </c>
    </row>
    <row r="401" s="2" customFormat="1" ht="24.15" customHeight="1">
      <c r="A401" s="39"/>
      <c r="B401" s="40"/>
      <c r="C401" s="228" t="s">
        <v>2214</v>
      </c>
      <c r="D401" s="228" t="s">
        <v>196</v>
      </c>
      <c r="E401" s="229" t="s">
        <v>2215</v>
      </c>
      <c r="F401" s="230" t="s">
        <v>2216</v>
      </c>
      <c r="G401" s="231" t="s">
        <v>295</v>
      </c>
      <c r="H401" s="232">
        <v>1</v>
      </c>
      <c r="I401" s="233"/>
      <c r="J401" s="234">
        <f>ROUND(I401*H401,2)</f>
        <v>0</v>
      </c>
      <c r="K401" s="230" t="s">
        <v>1</v>
      </c>
      <c r="L401" s="45"/>
      <c r="M401" s="235" t="s">
        <v>1</v>
      </c>
      <c r="N401" s="236" t="s">
        <v>40</v>
      </c>
      <c r="O401" s="92"/>
      <c r="P401" s="237">
        <f>O401*H401</f>
        <v>0</v>
      </c>
      <c r="Q401" s="237">
        <v>0</v>
      </c>
      <c r="R401" s="237">
        <f>Q401*H401</f>
        <v>0</v>
      </c>
      <c r="S401" s="237">
        <v>0</v>
      </c>
      <c r="T401" s="238">
        <f>S401*H401</f>
        <v>0</v>
      </c>
      <c r="U401" s="39"/>
      <c r="V401" s="39"/>
      <c r="W401" s="39"/>
      <c r="X401" s="39"/>
      <c r="Y401" s="39"/>
      <c r="Z401" s="39"/>
      <c r="AA401" s="39"/>
      <c r="AB401" s="39"/>
      <c r="AC401" s="39"/>
      <c r="AD401" s="39"/>
      <c r="AE401" s="39"/>
      <c r="AR401" s="239" t="s">
        <v>201</v>
      </c>
      <c r="AT401" s="239" t="s">
        <v>196</v>
      </c>
      <c r="AU401" s="239" t="s">
        <v>82</v>
      </c>
      <c r="AY401" s="18" t="s">
        <v>194</v>
      </c>
      <c r="BE401" s="240">
        <f>IF(N401="základní",J401,0)</f>
        <v>0</v>
      </c>
      <c r="BF401" s="240">
        <f>IF(N401="snížená",J401,0)</f>
        <v>0</v>
      </c>
      <c r="BG401" s="240">
        <f>IF(N401="zákl. přenesená",J401,0)</f>
        <v>0</v>
      </c>
      <c r="BH401" s="240">
        <f>IF(N401="sníž. přenesená",J401,0)</f>
        <v>0</v>
      </c>
      <c r="BI401" s="240">
        <f>IF(N401="nulová",J401,0)</f>
        <v>0</v>
      </c>
      <c r="BJ401" s="18" t="s">
        <v>82</v>
      </c>
      <c r="BK401" s="240">
        <f>ROUND(I401*H401,2)</f>
        <v>0</v>
      </c>
      <c r="BL401" s="18" t="s">
        <v>201</v>
      </c>
      <c r="BM401" s="239" t="s">
        <v>2217</v>
      </c>
    </row>
    <row r="402" s="12" customFormat="1" ht="25.92" customHeight="1">
      <c r="A402" s="12"/>
      <c r="B402" s="212"/>
      <c r="C402" s="213"/>
      <c r="D402" s="214" t="s">
        <v>74</v>
      </c>
      <c r="E402" s="215" t="s">
        <v>2218</v>
      </c>
      <c r="F402" s="215" t="s">
        <v>2219</v>
      </c>
      <c r="G402" s="213"/>
      <c r="H402" s="213"/>
      <c r="I402" s="216"/>
      <c r="J402" s="217">
        <f>BK402</f>
        <v>0</v>
      </c>
      <c r="K402" s="213"/>
      <c r="L402" s="218"/>
      <c r="M402" s="219"/>
      <c r="N402" s="220"/>
      <c r="O402" s="220"/>
      <c r="P402" s="221">
        <f>SUM(P403:P413)</f>
        <v>0</v>
      </c>
      <c r="Q402" s="220"/>
      <c r="R402" s="221">
        <f>SUM(R403:R413)</f>
        <v>0</v>
      </c>
      <c r="S402" s="220"/>
      <c r="T402" s="222">
        <f>SUM(T403:T413)</f>
        <v>0</v>
      </c>
      <c r="U402" s="12"/>
      <c r="V402" s="12"/>
      <c r="W402" s="12"/>
      <c r="X402" s="12"/>
      <c r="Y402" s="12"/>
      <c r="Z402" s="12"/>
      <c r="AA402" s="12"/>
      <c r="AB402" s="12"/>
      <c r="AC402" s="12"/>
      <c r="AD402" s="12"/>
      <c r="AE402" s="12"/>
      <c r="AR402" s="223" t="s">
        <v>82</v>
      </c>
      <c r="AT402" s="224" t="s">
        <v>74</v>
      </c>
      <c r="AU402" s="224" t="s">
        <v>75</v>
      </c>
      <c r="AY402" s="223" t="s">
        <v>194</v>
      </c>
      <c r="BK402" s="225">
        <f>SUM(BK403:BK413)</f>
        <v>0</v>
      </c>
    </row>
    <row r="403" s="2" customFormat="1" ht="24.15" customHeight="1">
      <c r="A403" s="39"/>
      <c r="B403" s="40"/>
      <c r="C403" s="228" t="s">
        <v>2220</v>
      </c>
      <c r="D403" s="228" t="s">
        <v>196</v>
      </c>
      <c r="E403" s="229" t="s">
        <v>2221</v>
      </c>
      <c r="F403" s="230" t="s">
        <v>2222</v>
      </c>
      <c r="G403" s="231" t="s">
        <v>295</v>
      </c>
      <c r="H403" s="232">
        <v>1</v>
      </c>
      <c r="I403" s="233"/>
      <c r="J403" s="234">
        <f>ROUND(I403*H403,2)</f>
        <v>0</v>
      </c>
      <c r="K403" s="230" t="s">
        <v>1</v>
      </c>
      <c r="L403" s="45"/>
      <c r="M403" s="235" t="s">
        <v>1</v>
      </c>
      <c r="N403" s="236" t="s">
        <v>40</v>
      </c>
      <c r="O403" s="92"/>
      <c r="P403" s="237">
        <f>O403*H403</f>
        <v>0</v>
      </c>
      <c r="Q403" s="237">
        <v>0</v>
      </c>
      <c r="R403" s="237">
        <f>Q403*H403</f>
        <v>0</v>
      </c>
      <c r="S403" s="237">
        <v>0</v>
      </c>
      <c r="T403" s="238">
        <f>S403*H403</f>
        <v>0</v>
      </c>
      <c r="U403" s="39"/>
      <c r="V403" s="39"/>
      <c r="W403" s="39"/>
      <c r="X403" s="39"/>
      <c r="Y403" s="39"/>
      <c r="Z403" s="39"/>
      <c r="AA403" s="39"/>
      <c r="AB403" s="39"/>
      <c r="AC403" s="39"/>
      <c r="AD403" s="39"/>
      <c r="AE403" s="39"/>
      <c r="AR403" s="239" t="s">
        <v>201</v>
      </c>
      <c r="AT403" s="239" t="s">
        <v>196</v>
      </c>
      <c r="AU403" s="239" t="s">
        <v>82</v>
      </c>
      <c r="AY403" s="18" t="s">
        <v>194</v>
      </c>
      <c r="BE403" s="240">
        <f>IF(N403="základní",J403,0)</f>
        <v>0</v>
      </c>
      <c r="BF403" s="240">
        <f>IF(N403="snížená",J403,0)</f>
        <v>0</v>
      </c>
      <c r="BG403" s="240">
        <f>IF(N403="zákl. přenesená",J403,0)</f>
        <v>0</v>
      </c>
      <c r="BH403" s="240">
        <f>IF(N403="sníž. přenesená",J403,0)</f>
        <v>0</v>
      </c>
      <c r="BI403" s="240">
        <f>IF(N403="nulová",J403,0)</f>
        <v>0</v>
      </c>
      <c r="BJ403" s="18" t="s">
        <v>82</v>
      </c>
      <c r="BK403" s="240">
        <f>ROUND(I403*H403,2)</f>
        <v>0</v>
      </c>
      <c r="BL403" s="18" t="s">
        <v>201</v>
      </c>
      <c r="BM403" s="239" t="s">
        <v>2223</v>
      </c>
    </row>
    <row r="404" s="2" customFormat="1">
      <c r="A404" s="39"/>
      <c r="B404" s="40"/>
      <c r="C404" s="41"/>
      <c r="D404" s="243" t="s">
        <v>453</v>
      </c>
      <c r="E404" s="41"/>
      <c r="F404" s="295" t="s">
        <v>2224</v>
      </c>
      <c r="G404" s="41"/>
      <c r="H404" s="41"/>
      <c r="I404" s="296"/>
      <c r="J404" s="41"/>
      <c r="K404" s="41"/>
      <c r="L404" s="45"/>
      <c r="M404" s="297"/>
      <c r="N404" s="298"/>
      <c r="O404" s="92"/>
      <c r="P404" s="92"/>
      <c r="Q404" s="92"/>
      <c r="R404" s="92"/>
      <c r="S404" s="92"/>
      <c r="T404" s="93"/>
      <c r="U404" s="39"/>
      <c r="V404" s="39"/>
      <c r="W404" s="39"/>
      <c r="X404" s="39"/>
      <c r="Y404" s="39"/>
      <c r="Z404" s="39"/>
      <c r="AA404" s="39"/>
      <c r="AB404" s="39"/>
      <c r="AC404" s="39"/>
      <c r="AD404" s="39"/>
      <c r="AE404" s="39"/>
      <c r="AT404" s="18" t="s">
        <v>453</v>
      </c>
      <c r="AU404" s="18" t="s">
        <v>82</v>
      </c>
    </row>
    <row r="405" s="2" customFormat="1" ht="24.15" customHeight="1">
      <c r="A405" s="39"/>
      <c r="B405" s="40"/>
      <c r="C405" s="228" t="s">
        <v>1982</v>
      </c>
      <c r="D405" s="228" t="s">
        <v>196</v>
      </c>
      <c r="E405" s="229" t="s">
        <v>2225</v>
      </c>
      <c r="F405" s="230" t="s">
        <v>1923</v>
      </c>
      <c r="G405" s="231" t="s">
        <v>295</v>
      </c>
      <c r="H405" s="232">
        <v>1</v>
      </c>
      <c r="I405" s="233"/>
      <c r="J405" s="234">
        <f>ROUND(I405*H405,2)</f>
        <v>0</v>
      </c>
      <c r="K405" s="230" t="s">
        <v>1</v>
      </c>
      <c r="L405" s="45"/>
      <c r="M405" s="235" t="s">
        <v>1</v>
      </c>
      <c r="N405" s="236" t="s">
        <v>40</v>
      </c>
      <c r="O405" s="92"/>
      <c r="P405" s="237">
        <f>O405*H405</f>
        <v>0</v>
      </c>
      <c r="Q405" s="237">
        <v>0</v>
      </c>
      <c r="R405" s="237">
        <f>Q405*H405</f>
        <v>0</v>
      </c>
      <c r="S405" s="237">
        <v>0</v>
      </c>
      <c r="T405" s="238">
        <f>S405*H405</f>
        <v>0</v>
      </c>
      <c r="U405" s="39"/>
      <c r="V405" s="39"/>
      <c r="W405" s="39"/>
      <c r="X405" s="39"/>
      <c r="Y405" s="39"/>
      <c r="Z405" s="39"/>
      <c r="AA405" s="39"/>
      <c r="AB405" s="39"/>
      <c r="AC405" s="39"/>
      <c r="AD405" s="39"/>
      <c r="AE405" s="39"/>
      <c r="AR405" s="239" t="s">
        <v>201</v>
      </c>
      <c r="AT405" s="239" t="s">
        <v>196</v>
      </c>
      <c r="AU405" s="239" t="s">
        <v>82</v>
      </c>
      <c r="AY405" s="18" t="s">
        <v>194</v>
      </c>
      <c r="BE405" s="240">
        <f>IF(N405="základní",J405,0)</f>
        <v>0</v>
      </c>
      <c r="BF405" s="240">
        <f>IF(N405="snížená",J405,0)</f>
        <v>0</v>
      </c>
      <c r="BG405" s="240">
        <f>IF(N405="zákl. přenesená",J405,0)</f>
        <v>0</v>
      </c>
      <c r="BH405" s="240">
        <f>IF(N405="sníž. přenesená",J405,0)</f>
        <v>0</v>
      </c>
      <c r="BI405" s="240">
        <f>IF(N405="nulová",J405,0)</f>
        <v>0</v>
      </c>
      <c r="BJ405" s="18" t="s">
        <v>82</v>
      </c>
      <c r="BK405" s="240">
        <f>ROUND(I405*H405,2)</f>
        <v>0</v>
      </c>
      <c r="BL405" s="18" t="s">
        <v>201</v>
      </c>
      <c r="BM405" s="239" t="s">
        <v>2226</v>
      </c>
    </row>
    <row r="406" s="2" customFormat="1" ht="37.8" customHeight="1">
      <c r="A406" s="39"/>
      <c r="B406" s="40"/>
      <c r="C406" s="228" t="s">
        <v>2227</v>
      </c>
      <c r="D406" s="228" t="s">
        <v>196</v>
      </c>
      <c r="E406" s="229" t="s">
        <v>2228</v>
      </c>
      <c r="F406" s="230" t="s">
        <v>2229</v>
      </c>
      <c r="G406" s="231" t="s">
        <v>295</v>
      </c>
      <c r="H406" s="232">
        <v>1</v>
      </c>
      <c r="I406" s="233"/>
      <c r="J406" s="234">
        <f>ROUND(I406*H406,2)</f>
        <v>0</v>
      </c>
      <c r="K406" s="230" t="s">
        <v>1</v>
      </c>
      <c r="L406" s="45"/>
      <c r="M406" s="235" t="s">
        <v>1</v>
      </c>
      <c r="N406" s="236" t="s">
        <v>40</v>
      </c>
      <c r="O406" s="92"/>
      <c r="P406" s="237">
        <f>O406*H406</f>
        <v>0</v>
      </c>
      <c r="Q406" s="237">
        <v>0</v>
      </c>
      <c r="R406" s="237">
        <f>Q406*H406</f>
        <v>0</v>
      </c>
      <c r="S406" s="237">
        <v>0</v>
      </c>
      <c r="T406" s="238">
        <f>S406*H406</f>
        <v>0</v>
      </c>
      <c r="U406" s="39"/>
      <c r="V406" s="39"/>
      <c r="W406" s="39"/>
      <c r="X406" s="39"/>
      <c r="Y406" s="39"/>
      <c r="Z406" s="39"/>
      <c r="AA406" s="39"/>
      <c r="AB406" s="39"/>
      <c r="AC406" s="39"/>
      <c r="AD406" s="39"/>
      <c r="AE406" s="39"/>
      <c r="AR406" s="239" t="s">
        <v>201</v>
      </c>
      <c r="AT406" s="239" t="s">
        <v>196</v>
      </c>
      <c r="AU406" s="239" t="s">
        <v>82</v>
      </c>
      <c r="AY406" s="18" t="s">
        <v>194</v>
      </c>
      <c r="BE406" s="240">
        <f>IF(N406="základní",J406,0)</f>
        <v>0</v>
      </c>
      <c r="BF406" s="240">
        <f>IF(N406="snížená",J406,0)</f>
        <v>0</v>
      </c>
      <c r="BG406" s="240">
        <f>IF(N406="zákl. přenesená",J406,0)</f>
        <v>0</v>
      </c>
      <c r="BH406" s="240">
        <f>IF(N406="sníž. přenesená",J406,0)</f>
        <v>0</v>
      </c>
      <c r="BI406" s="240">
        <f>IF(N406="nulová",J406,0)</f>
        <v>0</v>
      </c>
      <c r="BJ406" s="18" t="s">
        <v>82</v>
      </c>
      <c r="BK406" s="240">
        <f>ROUND(I406*H406,2)</f>
        <v>0</v>
      </c>
      <c r="BL406" s="18" t="s">
        <v>201</v>
      </c>
      <c r="BM406" s="239" t="s">
        <v>2230</v>
      </c>
    </row>
    <row r="407" s="2" customFormat="1">
      <c r="A407" s="39"/>
      <c r="B407" s="40"/>
      <c r="C407" s="41"/>
      <c r="D407" s="243" t="s">
        <v>453</v>
      </c>
      <c r="E407" s="41"/>
      <c r="F407" s="295" t="s">
        <v>2231</v>
      </c>
      <c r="G407" s="41"/>
      <c r="H407" s="41"/>
      <c r="I407" s="296"/>
      <c r="J407" s="41"/>
      <c r="K407" s="41"/>
      <c r="L407" s="45"/>
      <c r="M407" s="297"/>
      <c r="N407" s="298"/>
      <c r="O407" s="92"/>
      <c r="P407" s="92"/>
      <c r="Q407" s="92"/>
      <c r="R407" s="92"/>
      <c r="S407" s="92"/>
      <c r="T407" s="93"/>
      <c r="U407" s="39"/>
      <c r="V407" s="39"/>
      <c r="W407" s="39"/>
      <c r="X407" s="39"/>
      <c r="Y407" s="39"/>
      <c r="Z407" s="39"/>
      <c r="AA407" s="39"/>
      <c r="AB407" s="39"/>
      <c r="AC407" s="39"/>
      <c r="AD407" s="39"/>
      <c r="AE407" s="39"/>
      <c r="AT407" s="18" t="s">
        <v>453</v>
      </c>
      <c r="AU407" s="18" t="s">
        <v>82</v>
      </c>
    </row>
    <row r="408" s="2" customFormat="1" ht="24.15" customHeight="1">
      <c r="A408" s="39"/>
      <c r="B408" s="40"/>
      <c r="C408" s="228" t="s">
        <v>1986</v>
      </c>
      <c r="D408" s="228" t="s">
        <v>196</v>
      </c>
      <c r="E408" s="229" t="s">
        <v>2232</v>
      </c>
      <c r="F408" s="230" t="s">
        <v>2233</v>
      </c>
      <c r="G408" s="231" t="s">
        <v>295</v>
      </c>
      <c r="H408" s="232">
        <v>1</v>
      </c>
      <c r="I408" s="233"/>
      <c r="J408" s="234">
        <f>ROUND(I408*H408,2)</f>
        <v>0</v>
      </c>
      <c r="K408" s="230" t="s">
        <v>1</v>
      </c>
      <c r="L408" s="45"/>
      <c r="M408" s="235" t="s">
        <v>1</v>
      </c>
      <c r="N408" s="236" t="s">
        <v>40</v>
      </c>
      <c r="O408" s="92"/>
      <c r="P408" s="237">
        <f>O408*H408</f>
        <v>0</v>
      </c>
      <c r="Q408" s="237">
        <v>0</v>
      </c>
      <c r="R408" s="237">
        <f>Q408*H408</f>
        <v>0</v>
      </c>
      <c r="S408" s="237">
        <v>0</v>
      </c>
      <c r="T408" s="238">
        <f>S408*H408</f>
        <v>0</v>
      </c>
      <c r="U408" s="39"/>
      <c r="V408" s="39"/>
      <c r="W408" s="39"/>
      <c r="X408" s="39"/>
      <c r="Y408" s="39"/>
      <c r="Z408" s="39"/>
      <c r="AA408" s="39"/>
      <c r="AB408" s="39"/>
      <c r="AC408" s="39"/>
      <c r="AD408" s="39"/>
      <c r="AE408" s="39"/>
      <c r="AR408" s="239" t="s">
        <v>201</v>
      </c>
      <c r="AT408" s="239" t="s">
        <v>196</v>
      </c>
      <c r="AU408" s="239" t="s">
        <v>82</v>
      </c>
      <c r="AY408" s="18" t="s">
        <v>194</v>
      </c>
      <c r="BE408" s="240">
        <f>IF(N408="základní",J408,0)</f>
        <v>0</v>
      </c>
      <c r="BF408" s="240">
        <f>IF(N408="snížená",J408,0)</f>
        <v>0</v>
      </c>
      <c r="BG408" s="240">
        <f>IF(N408="zákl. přenesená",J408,0)</f>
        <v>0</v>
      </c>
      <c r="BH408" s="240">
        <f>IF(N408="sníž. přenesená",J408,0)</f>
        <v>0</v>
      </c>
      <c r="BI408" s="240">
        <f>IF(N408="nulová",J408,0)</f>
        <v>0</v>
      </c>
      <c r="BJ408" s="18" t="s">
        <v>82</v>
      </c>
      <c r="BK408" s="240">
        <f>ROUND(I408*H408,2)</f>
        <v>0</v>
      </c>
      <c r="BL408" s="18" t="s">
        <v>201</v>
      </c>
      <c r="BM408" s="239" t="s">
        <v>2234</v>
      </c>
    </row>
    <row r="409" s="2" customFormat="1">
      <c r="A409" s="39"/>
      <c r="B409" s="40"/>
      <c r="C409" s="41"/>
      <c r="D409" s="243" t="s">
        <v>453</v>
      </c>
      <c r="E409" s="41"/>
      <c r="F409" s="295" t="s">
        <v>2235</v>
      </c>
      <c r="G409" s="41"/>
      <c r="H409" s="41"/>
      <c r="I409" s="296"/>
      <c r="J409" s="41"/>
      <c r="K409" s="41"/>
      <c r="L409" s="45"/>
      <c r="M409" s="297"/>
      <c r="N409" s="298"/>
      <c r="O409" s="92"/>
      <c r="P409" s="92"/>
      <c r="Q409" s="92"/>
      <c r="R409" s="92"/>
      <c r="S409" s="92"/>
      <c r="T409" s="93"/>
      <c r="U409" s="39"/>
      <c r="V409" s="39"/>
      <c r="W409" s="39"/>
      <c r="X409" s="39"/>
      <c r="Y409" s="39"/>
      <c r="Z409" s="39"/>
      <c r="AA409" s="39"/>
      <c r="AB409" s="39"/>
      <c r="AC409" s="39"/>
      <c r="AD409" s="39"/>
      <c r="AE409" s="39"/>
      <c r="AT409" s="18" t="s">
        <v>453</v>
      </c>
      <c r="AU409" s="18" t="s">
        <v>82</v>
      </c>
    </row>
    <row r="410" s="2" customFormat="1" ht="44.25" customHeight="1">
      <c r="A410" s="39"/>
      <c r="B410" s="40"/>
      <c r="C410" s="228" t="s">
        <v>1990</v>
      </c>
      <c r="D410" s="228" t="s">
        <v>196</v>
      </c>
      <c r="E410" s="229" t="s">
        <v>2236</v>
      </c>
      <c r="F410" s="230" t="s">
        <v>1823</v>
      </c>
      <c r="G410" s="231" t="s">
        <v>295</v>
      </c>
      <c r="H410" s="232">
        <v>1</v>
      </c>
      <c r="I410" s="233"/>
      <c r="J410" s="234">
        <f>ROUND(I410*H410,2)</f>
        <v>0</v>
      </c>
      <c r="K410" s="230" t="s">
        <v>1</v>
      </c>
      <c r="L410" s="45"/>
      <c r="M410" s="235" t="s">
        <v>1</v>
      </c>
      <c r="N410" s="236" t="s">
        <v>40</v>
      </c>
      <c r="O410" s="92"/>
      <c r="P410" s="237">
        <f>O410*H410</f>
        <v>0</v>
      </c>
      <c r="Q410" s="237">
        <v>0</v>
      </c>
      <c r="R410" s="237">
        <f>Q410*H410</f>
        <v>0</v>
      </c>
      <c r="S410" s="237">
        <v>0</v>
      </c>
      <c r="T410" s="238">
        <f>S410*H410</f>
        <v>0</v>
      </c>
      <c r="U410" s="39"/>
      <c r="V410" s="39"/>
      <c r="W410" s="39"/>
      <c r="X410" s="39"/>
      <c r="Y410" s="39"/>
      <c r="Z410" s="39"/>
      <c r="AA410" s="39"/>
      <c r="AB410" s="39"/>
      <c r="AC410" s="39"/>
      <c r="AD410" s="39"/>
      <c r="AE410" s="39"/>
      <c r="AR410" s="239" t="s">
        <v>201</v>
      </c>
      <c r="AT410" s="239" t="s">
        <v>196</v>
      </c>
      <c r="AU410" s="239" t="s">
        <v>82</v>
      </c>
      <c r="AY410" s="18" t="s">
        <v>194</v>
      </c>
      <c r="BE410" s="240">
        <f>IF(N410="základní",J410,0)</f>
        <v>0</v>
      </c>
      <c r="BF410" s="240">
        <f>IF(N410="snížená",J410,0)</f>
        <v>0</v>
      </c>
      <c r="BG410" s="240">
        <f>IF(N410="zákl. přenesená",J410,0)</f>
        <v>0</v>
      </c>
      <c r="BH410" s="240">
        <f>IF(N410="sníž. přenesená",J410,0)</f>
        <v>0</v>
      </c>
      <c r="BI410" s="240">
        <f>IF(N410="nulová",J410,0)</f>
        <v>0</v>
      </c>
      <c r="BJ410" s="18" t="s">
        <v>82</v>
      </c>
      <c r="BK410" s="240">
        <f>ROUND(I410*H410,2)</f>
        <v>0</v>
      </c>
      <c r="BL410" s="18" t="s">
        <v>201</v>
      </c>
      <c r="BM410" s="239" t="s">
        <v>2237</v>
      </c>
    </row>
    <row r="411" s="2" customFormat="1">
      <c r="A411" s="39"/>
      <c r="B411" s="40"/>
      <c r="C411" s="41"/>
      <c r="D411" s="243" t="s">
        <v>453</v>
      </c>
      <c r="E411" s="41"/>
      <c r="F411" s="295" t="s">
        <v>1824</v>
      </c>
      <c r="G411" s="41"/>
      <c r="H411" s="41"/>
      <c r="I411" s="296"/>
      <c r="J411" s="41"/>
      <c r="K411" s="41"/>
      <c r="L411" s="45"/>
      <c r="M411" s="297"/>
      <c r="N411" s="298"/>
      <c r="O411" s="92"/>
      <c r="P411" s="92"/>
      <c r="Q411" s="92"/>
      <c r="R411" s="92"/>
      <c r="S411" s="92"/>
      <c r="T411" s="93"/>
      <c r="U411" s="39"/>
      <c r="V411" s="39"/>
      <c r="W411" s="39"/>
      <c r="X411" s="39"/>
      <c r="Y411" s="39"/>
      <c r="Z411" s="39"/>
      <c r="AA411" s="39"/>
      <c r="AB411" s="39"/>
      <c r="AC411" s="39"/>
      <c r="AD411" s="39"/>
      <c r="AE411" s="39"/>
      <c r="AT411" s="18" t="s">
        <v>453</v>
      </c>
      <c r="AU411" s="18" t="s">
        <v>82</v>
      </c>
    </row>
    <row r="412" s="2" customFormat="1" ht="33" customHeight="1">
      <c r="A412" s="39"/>
      <c r="B412" s="40"/>
      <c r="C412" s="228" t="s">
        <v>1993</v>
      </c>
      <c r="D412" s="228" t="s">
        <v>196</v>
      </c>
      <c r="E412" s="229" t="s">
        <v>2238</v>
      </c>
      <c r="F412" s="230" t="s">
        <v>2239</v>
      </c>
      <c r="G412" s="231" t="s">
        <v>295</v>
      </c>
      <c r="H412" s="232">
        <v>1</v>
      </c>
      <c r="I412" s="233"/>
      <c r="J412" s="234">
        <f>ROUND(I412*H412,2)</f>
        <v>0</v>
      </c>
      <c r="K412" s="230" t="s">
        <v>1</v>
      </c>
      <c r="L412" s="45"/>
      <c r="M412" s="235" t="s">
        <v>1</v>
      </c>
      <c r="N412" s="236" t="s">
        <v>40</v>
      </c>
      <c r="O412" s="92"/>
      <c r="P412" s="237">
        <f>O412*H412</f>
        <v>0</v>
      </c>
      <c r="Q412" s="237">
        <v>0</v>
      </c>
      <c r="R412" s="237">
        <f>Q412*H412</f>
        <v>0</v>
      </c>
      <c r="S412" s="237">
        <v>0</v>
      </c>
      <c r="T412" s="238">
        <f>S412*H412</f>
        <v>0</v>
      </c>
      <c r="U412" s="39"/>
      <c r="V412" s="39"/>
      <c r="W412" s="39"/>
      <c r="X412" s="39"/>
      <c r="Y412" s="39"/>
      <c r="Z412" s="39"/>
      <c r="AA412" s="39"/>
      <c r="AB412" s="39"/>
      <c r="AC412" s="39"/>
      <c r="AD412" s="39"/>
      <c r="AE412" s="39"/>
      <c r="AR412" s="239" t="s">
        <v>201</v>
      </c>
      <c r="AT412" s="239" t="s">
        <v>196</v>
      </c>
      <c r="AU412" s="239" t="s">
        <v>82</v>
      </c>
      <c r="AY412" s="18" t="s">
        <v>194</v>
      </c>
      <c r="BE412" s="240">
        <f>IF(N412="základní",J412,0)</f>
        <v>0</v>
      </c>
      <c r="BF412" s="240">
        <f>IF(N412="snížená",J412,0)</f>
        <v>0</v>
      </c>
      <c r="BG412" s="240">
        <f>IF(N412="zákl. přenesená",J412,0)</f>
        <v>0</v>
      </c>
      <c r="BH412" s="240">
        <f>IF(N412="sníž. přenesená",J412,0)</f>
        <v>0</v>
      </c>
      <c r="BI412" s="240">
        <f>IF(N412="nulová",J412,0)</f>
        <v>0</v>
      </c>
      <c r="BJ412" s="18" t="s">
        <v>82</v>
      </c>
      <c r="BK412" s="240">
        <f>ROUND(I412*H412,2)</f>
        <v>0</v>
      </c>
      <c r="BL412" s="18" t="s">
        <v>201</v>
      </c>
      <c r="BM412" s="239" t="s">
        <v>2240</v>
      </c>
    </row>
    <row r="413" s="2" customFormat="1">
      <c r="A413" s="39"/>
      <c r="B413" s="40"/>
      <c r="C413" s="41"/>
      <c r="D413" s="243" t="s">
        <v>453</v>
      </c>
      <c r="E413" s="41"/>
      <c r="F413" s="295" t="s">
        <v>1929</v>
      </c>
      <c r="G413" s="41"/>
      <c r="H413" s="41"/>
      <c r="I413" s="296"/>
      <c r="J413" s="41"/>
      <c r="K413" s="41"/>
      <c r="L413" s="45"/>
      <c r="M413" s="297"/>
      <c r="N413" s="298"/>
      <c r="O413" s="92"/>
      <c r="P413" s="92"/>
      <c r="Q413" s="92"/>
      <c r="R413" s="92"/>
      <c r="S413" s="92"/>
      <c r="T413" s="93"/>
      <c r="U413" s="39"/>
      <c r="V413" s="39"/>
      <c r="W413" s="39"/>
      <c r="X413" s="39"/>
      <c r="Y413" s="39"/>
      <c r="Z413" s="39"/>
      <c r="AA413" s="39"/>
      <c r="AB413" s="39"/>
      <c r="AC413" s="39"/>
      <c r="AD413" s="39"/>
      <c r="AE413" s="39"/>
      <c r="AT413" s="18" t="s">
        <v>453</v>
      </c>
      <c r="AU413" s="18" t="s">
        <v>82</v>
      </c>
    </row>
    <row r="414" s="12" customFormat="1" ht="25.92" customHeight="1">
      <c r="A414" s="12"/>
      <c r="B414" s="212"/>
      <c r="C414" s="213"/>
      <c r="D414" s="214" t="s">
        <v>74</v>
      </c>
      <c r="E414" s="215" t="s">
        <v>2241</v>
      </c>
      <c r="F414" s="215" t="s">
        <v>2241</v>
      </c>
      <c r="G414" s="213"/>
      <c r="H414" s="213"/>
      <c r="I414" s="216"/>
      <c r="J414" s="217">
        <f>BK414</f>
        <v>0</v>
      </c>
      <c r="K414" s="213"/>
      <c r="L414" s="218"/>
      <c r="M414" s="219"/>
      <c r="N414" s="220"/>
      <c r="O414" s="220"/>
      <c r="P414" s="221">
        <f>SUM(P415:P417)</f>
        <v>0</v>
      </c>
      <c r="Q414" s="220"/>
      <c r="R414" s="221">
        <f>SUM(R415:R417)</f>
        <v>0</v>
      </c>
      <c r="S414" s="220"/>
      <c r="T414" s="222">
        <f>SUM(T415:T417)</f>
        <v>0</v>
      </c>
      <c r="U414" s="12"/>
      <c r="V414" s="12"/>
      <c r="W414" s="12"/>
      <c r="X414" s="12"/>
      <c r="Y414" s="12"/>
      <c r="Z414" s="12"/>
      <c r="AA414" s="12"/>
      <c r="AB414" s="12"/>
      <c r="AC414" s="12"/>
      <c r="AD414" s="12"/>
      <c r="AE414" s="12"/>
      <c r="AR414" s="223" t="s">
        <v>82</v>
      </c>
      <c r="AT414" s="224" t="s">
        <v>74</v>
      </c>
      <c r="AU414" s="224" t="s">
        <v>75</v>
      </c>
      <c r="AY414" s="223" t="s">
        <v>194</v>
      </c>
      <c r="BK414" s="225">
        <f>SUM(BK415:BK417)</f>
        <v>0</v>
      </c>
    </row>
    <row r="415" s="2" customFormat="1" ht="66.75" customHeight="1">
      <c r="A415" s="39"/>
      <c r="B415" s="40"/>
      <c r="C415" s="228" t="s">
        <v>1996</v>
      </c>
      <c r="D415" s="228" t="s">
        <v>196</v>
      </c>
      <c r="E415" s="229" t="s">
        <v>2242</v>
      </c>
      <c r="F415" s="230" t="s">
        <v>2243</v>
      </c>
      <c r="G415" s="231" t="s">
        <v>295</v>
      </c>
      <c r="H415" s="232">
        <v>1</v>
      </c>
      <c r="I415" s="233"/>
      <c r="J415" s="234">
        <f>ROUND(I415*H415,2)</f>
        <v>0</v>
      </c>
      <c r="K415" s="230" t="s">
        <v>1</v>
      </c>
      <c r="L415" s="45"/>
      <c r="M415" s="235" t="s">
        <v>1</v>
      </c>
      <c r="N415" s="236" t="s">
        <v>40</v>
      </c>
      <c r="O415" s="92"/>
      <c r="P415" s="237">
        <f>O415*H415</f>
        <v>0</v>
      </c>
      <c r="Q415" s="237">
        <v>0</v>
      </c>
      <c r="R415" s="237">
        <f>Q415*H415</f>
        <v>0</v>
      </c>
      <c r="S415" s="237">
        <v>0</v>
      </c>
      <c r="T415" s="238">
        <f>S415*H415</f>
        <v>0</v>
      </c>
      <c r="U415" s="39"/>
      <c r="V415" s="39"/>
      <c r="W415" s="39"/>
      <c r="X415" s="39"/>
      <c r="Y415" s="39"/>
      <c r="Z415" s="39"/>
      <c r="AA415" s="39"/>
      <c r="AB415" s="39"/>
      <c r="AC415" s="39"/>
      <c r="AD415" s="39"/>
      <c r="AE415" s="39"/>
      <c r="AR415" s="239" t="s">
        <v>201</v>
      </c>
      <c r="AT415" s="239" t="s">
        <v>196</v>
      </c>
      <c r="AU415" s="239" t="s">
        <v>82</v>
      </c>
      <c r="AY415" s="18" t="s">
        <v>194</v>
      </c>
      <c r="BE415" s="240">
        <f>IF(N415="základní",J415,0)</f>
        <v>0</v>
      </c>
      <c r="BF415" s="240">
        <f>IF(N415="snížená",J415,0)</f>
        <v>0</v>
      </c>
      <c r="BG415" s="240">
        <f>IF(N415="zákl. přenesená",J415,0)</f>
        <v>0</v>
      </c>
      <c r="BH415" s="240">
        <f>IF(N415="sníž. přenesená",J415,0)</f>
        <v>0</v>
      </c>
      <c r="BI415" s="240">
        <f>IF(N415="nulová",J415,0)</f>
        <v>0</v>
      </c>
      <c r="BJ415" s="18" t="s">
        <v>82</v>
      </c>
      <c r="BK415" s="240">
        <f>ROUND(I415*H415,2)</f>
        <v>0</v>
      </c>
      <c r="BL415" s="18" t="s">
        <v>201</v>
      </c>
      <c r="BM415" s="239" t="s">
        <v>2244</v>
      </c>
    </row>
    <row r="416" s="2" customFormat="1" ht="76.35" customHeight="1">
      <c r="A416" s="39"/>
      <c r="B416" s="40"/>
      <c r="C416" s="228" t="s">
        <v>2245</v>
      </c>
      <c r="D416" s="228" t="s">
        <v>196</v>
      </c>
      <c r="E416" s="229" t="s">
        <v>2246</v>
      </c>
      <c r="F416" s="230" t="s">
        <v>2247</v>
      </c>
      <c r="G416" s="231" t="s">
        <v>295</v>
      </c>
      <c r="H416" s="232">
        <v>1</v>
      </c>
      <c r="I416" s="233"/>
      <c r="J416" s="234">
        <f>ROUND(I416*H416,2)</f>
        <v>0</v>
      </c>
      <c r="K416" s="230" t="s">
        <v>1</v>
      </c>
      <c r="L416" s="45"/>
      <c r="M416" s="235" t="s">
        <v>1</v>
      </c>
      <c r="N416" s="236" t="s">
        <v>40</v>
      </c>
      <c r="O416" s="92"/>
      <c r="P416" s="237">
        <f>O416*H416</f>
        <v>0</v>
      </c>
      <c r="Q416" s="237">
        <v>0</v>
      </c>
      <c r="R416" s="237">
        <f>Q416*H416</f>
        <v>0</v>
      </c>
      <c r="S416" s="237">
        <v>0</v>
      </c>
      <c r="T416" s="238">
        <f>S416*H416</f>
        <v>0</v>
      </c>
      <c r="U416" s="39"/>
      <c r="V416" s="39"/>
      <c r="W416" s="39"/>
      <c r="X416" s="39"/>
      <c r="Y416" s="39"/>
      <c r="Z416" s="39"/>
      <c r="AA416" s="39"/>
      <c r="AB416" s="39"/>
      <c r="AC416" s="39"/>
      <c r="AD416" s="39"/>
      <c r="AE416" s="39"/>
      <c r="AR416" s="239" t="s">
        <v>201</v>
      </c>
      <c r="AT416" s="239" t="s">
        <v>196</v>
      </c>
      <c r="AU416" s="239" t="s">
        <v>82</v>
      </c>
      <c r="AY416" s="18" t="s">
        <v>194</v>
      </c>
      <c r="BE416" s="240">
        <f>IF(N416="základní",J416,0)</f>
        <v>0</v>
      </c>
      <c r="BF416" s="240">
        <f>IF(N416="snížená",J416,0)</f>
        <v>0</v>
      </c>
      <c r="BG416" s="240">
        <f>IF(N416="zákl. přenesená",J416,0)</f>
        <v>0</v>
      </c>
      <c r="BH416" s="240">
        <f>IF(N416="sníž. přenesená",J416,0)</f>
        <v>0</v>
      </c>
      <c r="BI416" s="240">
        <f>IF(N416="nulová",J416,0)</f>
        <v>0</v>
      </c>
      <c r="BJ416" s="18" t="s">
        <v>82</v>
      </c>
      <c r="BK416" s="240">
        <f>ROUND(I416*H416,2)</f>
        <v>0</v>
      </c>
      <c r="BL416" s="18" t="s">
        <v>201</v>
      </c>
      <c r="BM416" s="239" t="s">
        <v>2248</v>
      </c>
    </row>
    <row r="417" s="2" customFormat="1" ht="76.35" customHeight="1">
      <c r="A417" s="39"/>
      <c r="B417" s="40"/>
      <c r="C417" s="228" t="s">
        <v>1999</v>
      </c>
      <c r="D417" s="228" t="s">
        <v>196</v>
      </c>
      <c r="E417" s="229" t="s">
        <v>2249</v>
      </c>
      <c r="F417" s="230" t="s">
        <v>2250</v>
      </c>
      <c r="G417" s="231" t="s">
        <v>295</v>
      </c>
      <c r="H417" s="232">
        <v>1</v>
      </c>
      <c r="I417" s="233"/>
      <c r="J417" s="234">
        <f>ROUND(I417*H417,2)</f>
        <v>0</v>
      </c>
      <c r="K417" s="230" t="s">
        <v>1</v>
      </c>
      <c r="L417" s="45"/>
      <c r="M417" s="235" t="s">
        <v>1</v>
      </c>
      <c r="N417" s="236" t="s">
        <v>40</v>
      </c>
      <c r="O417" s="92"/>
      <c r="P417" s="237">
        <f>O417*H417</f>
        <v>0</v>
      </c>
      <c r="Q417" s="237">
        <v>0</v>
      </c>
      <c r="R417" s="237">
        <f>Q417*H417</f>
        <v>0</v>
      </c>
      <c r="S417" s="237">
        <v>0</v>
      </c>
      <c r="T417" s="238">
        <f>S417*H417</f>
        <v>0</v>
      </c>
      <c r="U417" s="39"/>
      <c r="V417" s="39"/>
      <c r="W417" s="39"/>
      <c r="X417" s="39"/>
      <c r="Y417" s="39"/>
      <c r="Z417" s="39"/>
      <c r="AA417" s="39"/>
      <c r="AB417" s="39"/>
      <c r="AC417" s="39"/>
      <c r="AD417" s="39"/>
      <c r="AE417" s="39"/>
      <c r="AR417" s="239" t="s">
        <v>201</v>
      </c>
      <c r="AT417" s="239" t="s">
        <v>196</v>
      </c>
      <c r="AU417" s="239" t="s">
        <v>82</v>
      </c>
      <c r="AY417" s="18" t="s">
        <v>194</v>
      </c>
      <c r="BE417" s="240">
        <f>IF(N417="základní",J417,0)</f>
        <v>0</v>
      </c>
      <c r="BF417" s="240">
        <f>IF(N417="snížená",J417,0)</f>
        <v>0</v>
      </c>
      <c r="BG417" s="240">
        <f>IF(N417="zákl. přenesená",J417,0)</f>
        <v>0</v>
      </c>
      <c r="BH417" s="240">
        <f>IF(N417="sníž. přenesená",J417,0)</f>
        <v>0</v>
      </c>
      <c r="BI417" s="240">
        <f>IF(N417="nulová",J417,0)</f>
        <v>0</v>
      </c>
      <c r="BJ417" s="18" t="s">
        <v>82</v>
      </c>
      <c r="BK417" s="240">
        <f>ROUND(I417*H417,2)</f>
        <v>0</v>
      </c>
      <c r="BL417" s="18" t="s">
        <v>201</v>
      </c>
      <c r="BM417" s="239" t="s">
        <v>2251</v>
      </c>
    </row>
    <row r="418" s="12" customFormat="1" ht="25.92" customHeight="1">
      <c r="A418" s="12"/>
      <c r="B418" s="212"/>
      <c r="C418" s="213"/>
      <c r="D418" s="214" t="s">
        <v>74</v>
      </c>
      <c r="E418" s="215" t="s">
        <v>2252</v>
      </c>
      <c r="F418" s="215" t="s">
        <v>2252</v>
      </c>
      <c r="G418" s="213"/>
      <c r="H418" s="213"/>
      <c r="I418" s="216"/>
      <c r="J418" s="217">
        <f>BK418</f>
        <v>0</v>
      </c>
      <c r="K418" s="213"/>
      <c r="L418" s="218"/>
      <c r="M418" s="219"/>
      <c r="N418" s="220"/>
      <c r="O418" s="220"/>
      <c r="P418" s="221">
        <f>SUM(P419:P421)</f>
        <v>0</v>
      </c>
      <c r="Q418" s="220"/>
      <c r="R418" s="221">
        <f>SUM(R419:R421)</f>
        <v>0</v>
      </c>
      <c r="S418" s="220"/>
      <c r="T418" s="222">
        <f>SUM(T419:T421)</f>
        <v>0</v>
      </c>
      <c r="U418" s="12"/>
      <c r="V418" s="12"/>
      <c r="W418" s="12"/>
      <c r="X418" s="12"/>
      <c r="Y418" s="12"/>
      <c r="Z418" s="12"/>
      <c r="AA418" s="12"/>
      <c r="AB418" s="12"/>
      <c r="AC418" s="12"/>
      <c r="AD418" s="12"/>
      <c r="AE418" s="12"/>
      <c r="AR418" s="223" t="s">
        <v>82</v>
      </c>
      <c r="AT418" s="224" t="s">
        <v>74</v>
      </c>
      <c r="AU418" s="224" t="s">
        <v>75</v>
      </c>
      <c r="AY418" s="223" t="s">
        <v>194</v>
      </c>
      <c r="BK418" s="225">
        <f>SUM(BK419:BK421)</f>
        <v>0</v>
      </c>
    </row>
    <row r="419" s="2" customFormat="1" ht="16.5" customHeight="1">
      <c r="A419" s="39"/>
      <c r="B419" s="40"/>
      <c r="C419" s="228" t="s">
        <v>2253</v>
      </c>
      <c r="D419" s="228" t="s">
        <v>196</v>
      </c>
      <c r="E419" s="229" t="s">
        <v>2254</v>
      </c>
      <c r="F419" s="230" t="s">
        <v>2255</v>
      </c>
      <c r="G419" s="231" t="s">
        <v>1251</v>
      </c>
      <c r="H419" s="232">
        <v>1</v>
      </c>
      <c r="I419" s="233"/>
      <c r="J419" s="234">
        <f>ROUND(I419*H419,2)</f>
        <v>0</v>
      </c>
      <c r="K419" s="230" t="s">
        <v>1</v>
      </c>
      <c r="L419" s="45"/>
      <c r="M419" s="235" t="s">
        <v>1</v>
      </c>
      <c r="N419" s="236" t="s">
        <v>40</v>
      </c>
      <c r="O419" s="92"/>
      <c r="P419" s="237">
        <f>O419*H419</f>
        <v>0</v>
      </c>
      <c r="Q419" s="237">
        <v>0</v>
      </c>
      <c r="R419" s="237">
        <f>Q419*H419</f>
        <v>0</v>
      </c>
      <c r="S419" s="237">
        <v>0</v>
      </c>
      <c r="T419" s="238">
        <f>S419*H419</f>
        <v>0</v>
      </c>
      <c r="U419" s="39"/>
      <c r="V419" s="39"/>
      <c r="W419" s="39"/>
      <c r="X419" s="39"/>
      <c r="Y419" s="39"/>
      <c r="Z419" s="39"/>
      <c r="AA419" s="39"/>
      <c r="AB419" s="39"/>
      <c r="AC419" s="39"/>
      <c r="AD419" s="39"/>
      <c r="AE419" s="39"/>
      <c r="AR419" s="239" t="s">
        <v>201</v>
      </c>
      <c r="AT419" s="239" t="s">
        <v>196</v>
      </c>
      <c r="AU419" s="239" t="s">
        <v>82</v>
      </c>
      <c r="AY419" s="18" t="s">
        <v>194</v>
      </c>
      <c r="BE419" s="240">
        <f>IF(N419="základní",J419,0)</f>
        <v>0</v>
      </c>
      <c r="BF419" s="240">
        <f>IF(N419="snížená",J419,0)</f>
        <v>0</v>
      </c>
      <c r="BG419" s="240">
        <f>IF(N419="zákl. přenesená",J419,0)</f>
        <v>0</v>
      </c>
      <c r="BH419" s="240">
        <f>IF(N419="sníž. přenesená",J419,0)</f>
        <v>0</v>
      </c>
      <c r="BI419" s="240">
        <f>IF(N419="nulová",J419,0)</f>
        <v>0</v>
      </c>
      <c r="BJ419" s="18" t="s">
        <v>82</v>
      </c>
      <c r="BK419" s="240">
        <f>ROUND(I419*H419,2)</f>
        <v>0</v>
      </c>
      <c r="BL419" s="18" t="s">
        <v>201</v>
      </c>
      <c r="BM419" s="239" t="s">
        <v>2256</v>
      </c>
    </row>
    <row r="420" s="2" customFormat="1" ht="24.15" customHeight="1">
      <c r="A420" s="39"/>
      <c r="B420" s="40"/>
      <c r="C420" s="228" t="s">
        <v>2002</v>
      </c>
      <c r="D420" s="228" t="s">
        <v>196</v>
      </c>
      <c r="E420" s="229" t="s">
        <v>2257</v>
      </c>
      <c r="F420" s="230" t="s">
        <v>2258</v>
      </c>
      <c r="G420" s="231" t="s">
        <v>1251</v>
      </c>
      <c r="H420" s="232">
        <v>1</v>
      </c>
      <c r="I420" s="233"/>
      <c r="J420" s="234">
        <f>ROUND(I420*H420,2)</f>
        <v>0</v>
      </c>
      <c r="K420" s="230" t="s">
        <v>1</v>
      </c>
      <c r="L420" s="45"/>
      <c r="M420" s="235" t="s">
        <v>1</v>
      </c>
      <c r="N420" s="236" t="s">
        <v>40</v>
      </c>
      <c r="O420" s="92"/>
      <c r="P420" s="237">
        <f>O420*H420</f>
        <v>0</v>
      </c>
      <c r="Q420" s="237">
        <v>0</v>
      </c>
      <c r="R420" s="237">
        <f>Q420*H420</f>
        <v>0</v>
      </c>
      <c r="S420" s="237">
        <v>0</v>
      </c>
      <c r="T420" s="238">
        <f>S420*H420</f>
        <v>0</v>
      </c>
      <c r="U420" s="39"/>
      <c r="V420" s="39"/>
      <c r="W420" s="39"/>
      <c r="X420" s="39"/>
      <c r="Y420" s="39"/>
      <c r="Z420" s="39"/>
      <c r="AA420" s="39"/>
      <c r="AB420" s="39"/>
      <c r="AC420" s="39"/>
      <c r="AD420" s="39"/>
      <c r="AE420" s="39"/>
      <c r="AR420" s="239" t="s">
        <v>201</v>
      </c>
      <c r="AT420" s="239" t="s">
        <v>196</v>
      </c>
      <c r="AU420" s="239" t="s">
        <v>82</v>
      </c>
      <c r="AY420" s="18" t="s">
        <v>194</v>
      </c>
      <c r="BE420" s="240">
        <f>IF(N420="základní",J420,0)</f>
        <v>0</v>
      </c>
      <c r="BF420" s="240">
        <f>IF(N420="snížená",J420,0)</f>
        <v>0</v>
      </c>
      <c r="BG420" s="240">
        <f>IF(N420="zákl. přenesená",J420,0)</f>
        <v>0</v>
      </c>
      <c r="BH420" s="240">
        <f>IF(N420="sníž. přenesená",J420,0)</f>
        <v>0</v>
      </c>
      <c r="BI420" s="240">
        <f>IF(N420="nulová",J420,0)</f>
        <v>0</v>
      </c>
      <c r="BJ420" s="18" t="s">
        <v>82</v>
      </c>
      <c r="BK420" s="240">
        <f>ROUND(I420*H420,2)</f>
        <v>0</v>
      </c>
      <c r="BL420" s="18" t="s">
        <v>201</v>
      </c>
      <c r="BM420" s="239" t="s">
        <v>2259</v>
      </c>
    </row>
    <row r="421" s="2" customFormat="1" ht="16.5" customHeight="1">
      <c r="A421" s="39"/>
      <c r="B421" s="40"/>
      <c r="C421" s="228" t="s">
        <v>2260</v>
      </c>
      <c r="D421" s="228" t="s">
        <v>196</v>
      </c>
      <c r="E421" s="229" t="s">
        <v>2261</v>
      </c>
      <c r="F421" s="230" t="s">
        <v>2262</v>
      </c>
      <c r="G421" s="231" t="s">
        <v>1251</v>
      </c>
      <c r="H421" s="232">
        <v>1</v>
      </c>
      <c r="I421" s="233"/>
      <c r="J421" s="234">
        <f>ROUND(I421*H421,2)</f>
        <v>0</v>
      </c>
      <c r="K421" s="230" t="s">
        <v>1</v>
      </c>
      <c r="L421" s="45"/>
      <c r="M421" s="304" t="s">
        <v>1</v>
      </c>
      <c r="N421" s="305" t="s">
        <v>40</v>
      </c>
      <c r="O421" s="302"/>
      <c r="P421" s="306">
        <f>O421*H421</f>
        <v>0</v>
      </c>
      <c r="Q421" s="306">
        <v>0</v>
      </c>
      <c r="R421" s="306">
        <f>Q421*H421</f>
        <v>0</v>
      </c>
      <c r="S421" s="306">
        <v>0</v>
      </c>
      <c r="T421" s="307">
        <f>S421*H421</f>
        <v>0</v>
      </c>
      <c r="U421" s="39"/>
      <c r="V421" s="39"/>
      <c r="W421" s="39"/>
      <c r="X421" s="39"/>
      <c r="Y421" s="39"/>
      <c r="Z421" s="39"/>
      <c r="AA421" s="39"/>
      <c r="AB421" s="39"/>
      <c r="AC421" s="39"/>
      <c r="AD421" s="39"/>
      <c r="AE421" s="39"/>
      <c r="AR421" s="239" t="s">
        <v>201</v>
      </c>
      <c r="AT421" s="239" t="s">
        <v>196</v>
      </c>
      <c r="AU421" s="239" t="s">
        <v>82</v>
      </c>
      <c r="AY421" s="18" t="s">
        <v>194</v>
      </c>
      <c r="BE421" s="240">
        <f>IF(N421="základní",J421,0)</f>
        <v>0</v>
      </c>
      <c r="BF421" s="240">
        <f>IF(N421="snížená",J421,0)</f>
        <v>0</v>
      </c>
      <c r="BG421" s="240">
        <f>IF(N421="zákl. přenesená",J421,0)</f>
        <v>0</v>
      </c>
      <c r="BH421" s="240">
        <f>IF(N421="sníž. přenesená",J421,0)</f>
        <v>0</v>
      </c>
      <c r="BI421" s="240">
        <f>IF(N421="nulová",J421,0)</f>
        <v>0</v>
      </c>
      <c r="BJ421" s="18" t="s">
        <v>82</v>
      </c>
      <c r="BK421" s="240">
        <f>ROUND(I421*H421,2)</f>
        <v>0</v>
      </c>
      <c r="BL421" s="18" t="s">
        <v>201</v>
      </c>
      <c r="BM421" s="239" t="s">
        <v>2263</v>
      </c>
    </row>
    <row r="422" s="2" customFormat="1" ht="6.96" customHeight="1">
      <c r="A422" s="39"/>
      <c r="B422" s="67"/>
      <c r="C422" s="68"/>
      <c r="D422" s="68"/>
      <c r="E422" s="68"/>
      <c r="F422" s="68"/>
      <c r="G422" s="68"/>
      <c r="H422" s="68"/>
      <c r="I422" s="68"/>
      <c r="J422" s="68"/>
      <c r="K422" s="68"/>
      <c r="L422" s="45"/>
      <c r="M422" s="39"/>
      <c r="O422" s="39"/>
      <c r="P422" s="39"/>
      <c r="Q422" s="39"/>
      <c r="R422" s="39"/>
      <c r="S422" s="39"/>
      <c r="T422" s="39"/>
      <c r="U422" s="39"/>
      <c r="V422" s="39"/>
      <c r="W422" s="39"/>
      <c r="X422" s="39"/>
      <c r="Y422" s="39"/>
      <c r="Z422" s="39"/>
      <c r="AA422" s="39"/>
      <c r="AB422" s="39"/>
      <c r="AC422" s="39"/>
      <c r="AD422" s="39"/>
      <c r="AE422" s="39"/>
    </row>
  </sheetData>
  <sheetProtection sheet="1" autoFilter="0" formatColumns="0" formatRows="0" objects="1" scenarios="1" spinCount="100000" saltValue="J1tmJNf+DLqcAvPcxYt8eHqX0GrXF/f3jm19ahn1sSu/bGOUjXiDY8dSWY5GaHeOZ6J841Sc3zuvLLDCn2eE3g==" hashValue="vN+07rAHlyf7eWiBxdCnSpcANmTVsS0xi5wHehoh9l8Axn80Fneex3Fa3yzcD5WU3LQVi6B0soL7iW2w/zbajA==" algorithmName="SHA-512" password="CC35"/>
  <autoFilter ref="C145:K421"/>
  <mergeCells count="12">
    <mergeCell ref="E7:H7"/>
    <mergeCell ref="E9:H9"/>
    <mergeCell ref="E11:H11"/>
    <mergeCell ref="E20:H20"/>
    <mergeCell ref="E29:H29"/>
    <mergeCell ref="E85:H85"/>
    <mergeCell ref="E87:H87"/>
    <mergeCell ref="E89:H89"/>
    <mergeCell ref="E134:H134"/>
    <mergeCell ref="E136:H136"/>
    <mergeCell ref="E138:H13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110</v>
      </c>
    </row>
    <row r="3" s="1" customFormat="1" ht="6.96" customHeight="1">
      <c r="B3" s="148"/>
      <c r="C3" s="149"/>
      <c r="D3" s="149"/>
      <c r="E3" s="149"/>
      <c r="F3" s="149"/>
      <c r="G3" s="149"/>
      <c r="H3" s="149"/>
      <c r="I3" s="149"/>
      <c r="J3" s="149"/>
      <c r="K3" s="149"/>
      <c r="L3" s="21"/>
      <c r="AT3" s="18" t="s">
        <v>84</v>
      </c>
    </row>
    <row r="4" s="1" customFormat="1" ht="24.96" customHeight="1">
      <c r="B4" s="21"/>
      <c r="D4" s="150" t="s">
        <v>138</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Nemocnice RK – rekonstrukce gastro provozu</v>
      </c>
      <c r="F7" s="152"/>
      <c r="G7" s="152"/>
      <c r="H7" s="152"/>
      <c r="L7" s="21"/>
    </row>
    <row r="8" s="1" customFormat="1" ht="12" customHeight="1">
      <c r="B8" s="21"/>
      <c r="D8" s="152" t="s">
        <v>147</v>
      </c>
      <c r="L8" s="21"/>
    </row>
    <row r="9" s="2" customFormat="1" ht="16.5" customHeight="1">
      <c r="A9" s="39"/>
      <c r="B9" s="45"/>
      <c r="C9" s="39"/>
      <c r="D9" s="39"/>
      <c r="E9" s="153" t="s">
        <v>150</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2" t="s">
        <v>151</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4" t="s">
        <v>2264</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2" t="s">
        <v>18</v>
      </c>
      <c r="E13" s="39"/>
      <c r="F13" s="142" t="s">
        <v>1</v>
      </c>
      <c r="G13" s="39"/>
      <c r="H13" s="39"/>
      <c r="I13" s="152"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2" t="s">
        <v>20</v>
      </c>
      <c r="E14" s="39"/>
      <c r="F14" s="142" t="s">
        <v>21</v>
      </c>
      <c r="G14" s="39"/>
      <c r="H14" s="39"/>
      <c r="I14" s="152" t="s">
        <v>22</v>
      </c>
      <c r="J14" s="155" t="str">
        <f>'Rekapitulace stavby'!AN8</f>
        <v>3. 2. 2025</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2" t="s">
        <v>24</v>
      </c>
      <c r="E16" s="39"/>
      <c r="F16" s="39"/>
      <c r="G16" s="39"/>
      <c r="H16" s="39"/>
      <c r="I16" s="152"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2"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2" t="s">
        <v>28</v>
      </c>
      <c r="E19" s="39"/>
      <c r="F19" s="39"/>
      <c r="G19" s="39"/>
      <c r="H19" s="39"/>
      <c r="I19" s="152"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2"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2" t="s">
        <v>30</v>
      </c>
      <c r="E22" s="39"/>
      <c r="F22" s="39"/>
      <c r="G22" s="39"/>
      <c r="H22" s="39"/>
      <c r="I22" s="152"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2"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2" t="s">
        <v>33</v>
      </c>
      <c r="E25" s="39"/>
      <c r="F25" s="39"/>
      <c r="G25" s="39"/>
      <c r="H25" s="39"/>
      <c r="I25" s="152"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2"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2" t="s">
        <v>34</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6"/>
      <c r="B29" s="157"/>
      <c r="C29" s="156"/>
      <c r="D29" s="156"/>
      <c r="E29" s="158" t="s">
        <v>1</v>
      </c>
      <c r="F29" s="158"/>
      <c r="G29" s="158"/>
      <c r="H29" s="158"/>
      <c r="I29" s="156"/>
      <c r="J29" s="156"/>
      <c r="K29" s="156"/>
      <c r="L29" s="159"/>
      <c r="S29" s="156"/>
      <c r="T29" s="156"/>
      <c r="U29" s="156"/>
      <c r="V29" s="156"/>
      <c r="W29" s="156"/>
      <c r="X29" s="156"/>
      <c r="Y29" s="156"/>
      <c r="Z29" s="156"/>
      <c r="AA29" s="156"/>
      <c r="AB29" s="156"/>
      <c r="AC29" s="156"/>
      <c r="AD29" s="156"/>
      <c r="AE29" s="156"/>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0"/>
      <c r="J31" s="160"/>
      <c r="K31" s="160"/>
      <c r="L31" s="64"/>
      <c r="S31" s="39"/>
      <c r="T31" s="39"/>
      <c r="U31" s="39"/>
      <c r="V31" s="39"/>
      <c r="W31" s="39"/>
      <c r="X31" s="39"/>
      <c r="Y31" s="39"/>
      <c r="Z31" s="39"/>
      <c r="AA31" s="39"/>
      <c r="AB31" s="39"/>
      <c r="AC31" s="39"/>
      <c r="AD31" s="39"/>
      <c r="AE31" s="39"/>
    </row>
    <row r="32" s="2" customFormat="1" ht="25.44" customHeight="1">
      <c r="A32" s="39"/>
      <c r="B32" s="45"/>
      <c r="C32" s="39"/>
      <c r="D32" s="161" t="s">
        <v>35</v>
      </c>
      <c r="E32" s="39"/>
      <c r="F32" s="39"/>
      <c r="G32" s="39"/>
      <c r="H32" s="39"/>
      <c r="I32" s="39"/>
      <c r="J32" s="162">
        <f>ROUND(J125, 2)</f>
        <v>0</v>
      </c>
      <c r="K32" s="39"/>
      <c r="L32" s="64"/>
      <c r="S32" s="39"/>
      <c r="T32" s="39"/>
      <c r="U32" s="39"/>
      <c r="V32" s="39"/>
      <c r="W32" s="39"/>
      <c r="X32" s="39"/>
      <c r="Y32" s="39"/>
      <c r="Z32" s="39"/>
      <c r="AA32" s="39"/>
      <c r="AB32" s="39"/>
      <c r="AC32" s="39"/>
      <c r="AD32" s="39"/>
      <c r="AE32" s="39"/>
    </row>
    <row r="33" s="2" customFormat="1" ht="6.96" customHeight="1">
      <c r="A33" s="39"/>
      <c r="B33" s="45"/>
      <c r="C33" s="39"/>
      <c r="D33" s="160"/>
      <c r="E33" s="160"/>
      <c r="F33" s="160"/>
      <c r="G33" s="160"/>
      <c r="H33" s="160"/>
      <c r="I33" s="160"/>
      <c r="J33" s="160"/>
      <c r="K33" s="160"/>
      <c r="L33" s="64"/>
      <c r="S33" s="39"/>
      <c r="T33" s="39"/>
      <c r="U33" s="39"/>
      <c r="V33" s="39"/>
      <c r="W33" s="39"/>
      <c r="X33" s="39"/>
      <c r="Y33" s="39"/>
      <c r="Z33" s="39"/>
      <c r="AA33" s="39"/>
      <c r="AB33" s="39"/>
      <c r="AC33" s="39"/>
      <c r="AD33" s="39"/>
      <c r="AE33" s="39"/>
    </row>
    <row r="34" s="2" customFormat="1" ht="14.4" customHeight="1">
      <c r="A34" s="39"/>
      <c r="B34" s="45"/>
      <c r="C34" s="39"/>
      <c r="D34" s="39"/>
      <c r="E34" s="39"/>
      <c r="F34" s="163" t="s">
        <v>37</v>
      </c>
      <c r="G34" s="39"/>
      <c r="H34" s="39"/>
      <c r="I34" s="163" t="s">
        <v>36</v>
      </c>
      <c r="J34" s="163" t="s">
        <v>38</v>
      </c>
      <c r="K34" s="39"/>
      <c r="L34" s="64"/>
      <c r="S34" s="39"/>
      <c r="T34" s="39"/>
      <c r="U34" s="39"/>
      <c r="V34" s="39"/>
      <c r="W34" s="39"/>
      <c r="X34" s="39"/>
      <c r="Y34" s="39"/>
      <c r="Z34" s="39"/>
      <c r="AA34" s="39"/>
      <c r="AB34" s="39"/>
      <c r="AC34" s="39"/>
      <c r="AD34" s="39"/>
      <c r="AE34" s="39"/>
    </row>
    <row r="35" s="2" customFormat="1" ht="14.4" customHeight="1">
      <c r="A35" s="39"/>
      <c r="B35" s="45"/>
      <c r="C35" s="39"/>
      <c r="D35" s="164" t="s">
        <v>39</v>
      </c>
      <c r="E35" s="152" t="s">
        <v>40</v>
      </c>
      <c r="F35" s="165">
        <f>ROUND((SUM(BE125:BE164)),  2)</f>
        <v>0</v>
      </c>
      <c r="G35" s="39"/>
      <c r="H35" s="39"/>
      <c r="I35" s="166">
        <v>0.20999999999999999</v>
      </c>
      <c r="J35" s="165">
        <f>ROUND(((SUM(BE125:BE164))*I35),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2" t="s">
        <v>41</v>
      </c>
      <c r="F36" s="165">
        <f>ROUND((SUM(BF125:BF164)),  2)</f>
        <v>0</v>
      </c>
      <c r="G36" s="39"/>
      <c r="H36" s="39"/>
      <c r="I36" s="166">
        <v>0.14999999999999999</v>
      </c>
      <c r="J36" s="165">
        <f>ROUND(((SUM(BF125:BF164))*I36),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42</v>
      </c>
      <c r="F37" s="165">
        <f>ROUND((SUM(BG125:BG164)),  2)</f>
        <v>0</v>
      </c>
      <c r="G37" s="39"/>
      <c r="H37" s="39"/>
      <c r="I37" s="166">
        <v>0.20999999999999999</v>
      </c>
      <c r="J37" s="165">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2" t="s">
        <v>43</v>
      </c>
      <c r="F38" s="165">
        <f>ROUND((SUM(BH125:BH164)),  2)</f>
        <v>0</v>
      </c>
      <c r="G38" s="39"/>
      <c r="H38" s="39"/>
      <c r="I38" s="166">
        <v>0.14999999999999999</v>
      </c>
      <c r="J38" s="165">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44</v>
      </c>
      <c r="F39" s="165">
        <f>ROUND((SUM(BI125:BI164)),  2)</f>
        <v>0</v>
      </c>
      <c r="G39" s="39"/>
      <c r="H39" s="39"/>
      <c r="I39" s="166">
        <v>0</v>
      </c>
      <c r="J39" s="165">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7"/>
      <c r="D41" s="168" t="s">
        <v>45</v>
      </c>
      <c r="E41" s="169"/>
      <c r="F41" s="169"/>
      <c r="G41" s="170" t="s">
        <v>46</v>
      </c>
      <c r="H41" s="171" t="s">
        <v>47</v>
      </c>
      <c r="I41" s="169"/>
      <c r="J41" s="172">
        <f>SUM(J32:J39)</f>
        <v>0</v>
      </c>
      <c r="K41" s="173"/>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48</v>
      </c>
      <c r="E50" s="175"/>
      <c r="F50" s="175"/>
      <c r="G50" s="174" t="s">
        <v>49</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50</v>
      </c>
      <c r="E61" s="177"/>
      <c r="F61" s="178" t="s">
        <v>51</v>
      </c>
      <c r="G61" s="176" t="s">
        <v>50</v>
      </c>
      <c r="H61" s="177"/>
      <c r="I61" s="177"/>
      <c r="J61" s="179" t="s">
        <v>51</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52</v>
      </c>
      <c r="E65" s="180"/>
      <c r="F65" s="180"/>
      <c r="G65" s="174" t="s">
        <v>53</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50</v>
      </c>
      <c r="E76" s="177"/>
      <c r="F76" s="178" t="s">
        <v>51</v>
      </c>
      <c r="G76" s="176" t="s">
        <v>50</v>
      </c>
      <c r="H76" s="177"/>
      <c r="I76" s="177"/>
      <c r="J76" s="179" t="s">
        <v>51</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Nemocnice RK – rekonstrukce gastro provozu</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147</v>
      </c>
      <c r="D86" s="23"/>
      <c r="E86" s="23"/>
      <c r="F86" s="23"/>
      <c r="G86" s="23"/>
      <c r="H86" s="23"/>
      <c r="I86" s="23"/>
      <c r="J86" s="23"/>
      <c r="K86" s="23"/>
      <c r="L86" s="21"/>
    </row>
    <row r="87" s="2" customFormat="1" ht="16.5" customHeight="1">
      <c r="A87" s="39"/>
      <c r="B87" s="40"/>
      <c r="C87" s="41"/>
      <c r="D87" s="41"/>
      <c r="E87" s="185" t="s">
        <v>150</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151</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D.1.4f - Plynová zařízení</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3. 2. 2025</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5.15" customHeight="1">
      <c r="A93" s="39"/>
      <c r="B93" s="40"/>
      <c r="C93" s="33" t="s">
        <v>24</v>
      </c>
      <c r="D93" s="41"/>
      <c r="E93" s="41"/>
      <c r="F93" s="28" t="str">
        <f>E17</f>
        <v>Královéhradecký kraj</v>
      </c>
      <c r="G93" s="41"/>
      <c r="H93" s="41"/>
      <c r="I93" s="33" t="s">
        <v>30</v>
      </c>
      <c r="J93" s="37" t="str">
        <f>E23</f>
        <v>IRBOS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6" t="s">
        <v>154</v>
      </c>
      <c r="D96" s="187"/>
      <c r="E96" s="187"/>
      <c r="F96" s="187"/>
      <c r="G96" s="187"/>
      <c r="H96" s="187"/>
      <c r="I96" s="187"/>
      <c r="J96" s="188" t="s">
        <v>155</v>
      </c>
      <c r="K96" s="187"/>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9" t="s">
        <v>156</v>
      </c>
      <c r="D98" s="41"/>
      <c r="E98" s="41"/>
      <c r="F98" s="41"/>
      <c r="G98" s="41"/>
      <c r="H98" s="41"/>
      <c r="I98" s="41"/>
      <c r="J98" s="111">
        <f>J125</f>
        <v>0</v>
      </c>
      <c r="K98" s="41"/>
      <c r="L98" s="64"/>
      <c r="S98" s="39"/>
      <c r="T98" s="39"/>
      <c r="U98" s="39"/>
      <c r="V98" s="39"/>
      <c r="W98" s="39"/>
      <c r="X98" s="39"/>
      <c r="Y98" s="39"/>
      <c r="Z98" s="39"/>
      <c r="AA98" s="39"/>
      <c r="AB98" s="39"/>
      <c r="AC98" s="39"/>
      <c r="AD98" s="39"/>
      <c r="AE98" s="39"/>
      <c r="AU98" s="18" t="s">
        <v>157</v>
      </c>
    </row>
    <row r="99" s="9" customFormat="1" ht="24.96" customHeight="1">
      <c r="A99" s="9"/>
      <c r="B99" s="190"/>
      <c r="C99" s="191"/>
      <c r="D99" s="192" t="s">
        <v>1266</v>
      </c>
      <c r="E99" s="193"/>
      <c r="F99" s="193"/>
      <c r="G99" s="193"/>
      <c r="H99" s="193"/>
      <c r="I99" s="193"/>
      <c r="J99" s="194">
        <f>J126</f>
        <v>0</v>
      </c>
      <c r="K99" s="191"/>
      <c r="L99" s="195"/>
      <c r="S99" s="9"/>
      <c r="T99" s="9"/>
      <c r="U99" s="9"/>
      <c r="V99" s="9"/>
      <c r="W99" s="9"/>
      <c r="X99" s="9"/>
      <c r="Y99" s="9"/>
      <c r="Z99" s="9"/>
      <c r="AA99" s="9"/>
      <c r="AB99" s="9"/>
      <c r="AC99" s="9"/>
      <c r="AD99" s="9"/>
      <c r="AE99" s="9"/>
    </row>
    <row r="100" s="10" customFormat="1" ht="19.92" customHeight="1">
      <c r="A100" s="10"/>
      <c r="B100" s="196"/>
      <c r="C100" s="134"/>
      <c r="D100" s="197" t="s">
        <v>2265</v>
      </c>
      <c r="E100" s="198"/>
      <c r="F100" s="198"/>
      <c r="G100" s="198"/>
      <c r="H100" s="198"/>
      <c r="I100" s="198"/>
      <c r="J100" s="199">
        <f>J127</f>
        <v>0</v>
      </c>
      <c r="K100" s="134"/>
      <c r="L100" s="200"/>
      <c r="S100" s="10"/>
      <c r="T100" s="10"/>
      <c r="U100" s="10"/>
      <c r="V100" s="10"/>
      <c r="W100" s="10"/>
      <c r="X100" s="10"/>
      <c r="Y100" s="10"/>
      <c r="Z100" s="10"/>
      <c r="AA100" s="10"/>
      <c r="AB100" s="10"/>
      <c r="AC100" s="10"/>
      <c r="AD100" s="10"/>
      <c r="AE100" s="10"/>
    </row>
    <row r="101" s="10" customFormat="1" ht="19.92" customHeight="1">
      <c r="A101" s="10"/>
      <c r="B101" s="196"/>
      <c r="C101" s="134"/>
      <c r="D101" s="197" t="s">
        <v>2266</v>
      </c>
      <c r="E101" s="198"/>
      <c r="F101" s="198"/>
      <c r="G101" s="198"/>
      <c r="H101" s="198"/>
      <c r="I101" s="198"/>
      <c r="J101" s="199">
        <f>J153</f>
        <v>0</v>
      </c>
      <c r="K101" s="134"/>
      <c r="L101" s="200"/>
      <c r="S101" s="10"/>
      <c r="T101" s="10"/>
      <c r="U101" s="10"/>
      <c r="V101" s="10"/>
      <c r="W101" s="10"/>
      <c r="X101" s="10"/>
      <c r="Y101" s="10"/>
      <c r="Z101" s="10"/>
      <c r="AA101" s="10"/>
      <c r="AB101" s="10"/>
      <c r="AC101" s="10"/>
      <c r="AD101" s="10"/>
      <c r="AE101" s="10"/>
    </row>
    <row r="102" s="10" customFormat="1" ht="19.92" customHeight="1">
      <c r="A102" s="10"/>
      <c r="B102" s="196"/>
      <c r="C102" s="134"/>
      <c r="D102" s="197" t="s">
        <v>1273</v>
      </c>
      <c r="E102" s="198"/>
      <c r="F102" s="198"/>
      <c r="G102" s="198"/>
      <c r="H102" s="198"/>
      <c r="I102" s="198"/>
      <c r="J102" s="199">
        <f>J155</f>
        <v>0</v>
      </c>
      <c r="K102" s="134"/>
      <c r="L102" s="200"/>
      <c r="S102" s="10"/>
      <c r="T102" s="10"/>
      <c r="U102" s="10"/>
      <c r="V102" s="10"/>
      <c r="W102" s="10"/>
      <c r="X102" s="10"/>
      <c r="Y102" s="10"/>
      <c r="Z102" s="10"/>
      <c r="AA102" s="10"/>
      <c r="AB102" s="10"/>
      <c r="AC102" s="10"/>
      <c r="AD102" s="10"/>
      <c r="AE102" s="10"/>
    </row>
    <row r="103" s="10" customFormat="1" ht="19.92" customHeight="1">
      <c r="A103" s="10"/>
      <c r="B103" s="196"/>
      <c r="C103" s="134"/>
      <c r="D103" s="197" t="s">
        <v>1274</v>
      </c>
      <c r="E103" s="198"/>
      <c r="F103" s="198"/>
      <c r="G103" s="198"/>
      <c r="H103" s="198"/>
      <c r="I103" s="198"/>
      <c r="J103" s="199">
        <f>J158</f>
        <v>0</v>
      </c>
      <c r="K103" s="134"/>
      <c r="L103" s="200"/>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179</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5" t="str">
        <f>E7</f>
        <v>Nemocnice RK – rekonstrukce gastro provozu</v>
      </c>
      <c r="F113" s="33"/>
      <c r="G113" s="33"/>
      <c r="H113" s="33"/>
      <c r="I113" s="41"/>
      <c r="J113" s="41"/>
      <c r="K113" s="41"/>
      <c r="L113" s="64"/>
      <c r="S113" s="39"/>
      <c r="T113" s="39"/>
      <c r="U113" s="39"/>
      <c r="V113" s="39"/>
      <c r="W113" s="39"/>
      <c r="X113" s="39"/>
      <c r="Y113" s="39"/>
      <c r="Z113" s="39"/>
      <c r="AA113" s="39"/>
      <c r="AB113" s="39"/>
      <c r="AC113" s="39"/>
      <c r="AD113" s="39"/>
      <c r="AE113" s="39"/>
    </row>
    <row r="114" s="1" customFormat="1" ht="12" customHeight="1">
      <c r="B114" s="22"/>
      <c r="C114" s="33" t="s">
        <v>147</v>
      </c>
      <c r="D114" s="23"/>
      <c r="E114" s="23"/>
      <c r="F114" s="23"/>
      <c r="G114" s="23"/>
      <c r="H114" s="23"/>
      <c r="I114" s="23"/>
      <c r="J114" s="23"/>
      <c r="K114" s="23"/>
      <c r="L114" s="21"/>
    </row>
    <row r="115" s="2" customFormat="1" ht="16.5" customHeight="1">
      <c r="A115" s="39"/>
      <c r="B115" s="40"/>
      <c r="C115" s="41"/>
      <c r="D115" s="41"/>
      <c r="E115" s="185" t="s">
        <v>150</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151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E11</f>
        <v>D.1.4f - Plynová zařízení</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F14</f>
        <v xml:space="preserve"> </v>
      </c>
      <c r="G119" s="41"/>
      <c r="H119" s="41"/>
      <c r="I119" s="33" t="s">
        <v>22</v>
      </c>
      <c r="J119" s="80" t="str">
        <f>IF(J14="","",J14)</f>
        <v>3. 2. 2025</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5.15" customHeight="1">
      <c r="A121" s="39"/>
      <c r="B121" s="40"/>
      <c r="C121" s="33" t="s">
        <v>24</v>
      </c>
      <c r="D121" s="41"/>
      <c r="E121" s="41"/>
      <c r="F121" s="28" t="str">
        <f>E17</f>
        <v>Královéhradecký kraj</v>
      </c>
      <c r="G121" s="41"/>
      <c r="H121" s="41"/>
      <c r="I121" s="33" t="s">
        <v>30</v>
      </c>
      <c r="J121" s="37" t="str">
        <f>E23</f>
        <v>IRBOS s.r.o.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IF(E20="","",E20)</f>
        <v>Vyplň údaj</v>
      </c>
      <c r="G122" s="41"/>
      <c r="H122" s="41"/>
      <c r="I122" s="33" t="s">
        <v>33</v>
      </c>
      <c r="J122" s="37" t="str">
        <f>E26</f>
        <v xml:space="preserve"> </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201"/>
      <c r="B124" s="202"/>
      <c r="C124" s="203" t="s">
        <v>180</v>
      </c>
      <c r="D124" s="204" t="s">
        <v>60</v>
      </c>
      <c r="E124" s="204" t="s">
        <v>56</v>
      </c>
      <c r="F124" s="204" t="s">
        <v>57</v>
      </c>
      <c r="G124" s="204" t="s">
        <v>181</v>
      </c>
      <c r="H124" s="204" t="s">
        <v>182</v>
      </c>
      <c r="I124" s="204" t="s">
        <v>183</v>
      </c>
      <c r="J124" s="204" t="s">
        <v>155</v>
      </c>
      <c r="K124" s="205" t="s">
        <v>184</v>
      </c>
      <c r="L124" s="206"/>
      <c r="M124" s="101" t="s">
        <v>1</v>
      </c>
      <c r="N124" s="102" t="s">
        <v>39</v>
      </c>
      <c r="O124" s="102" t="s">
        <v>185</v>
      </c>
      <c r="P124" s="102" t="s">
        <v>186</v>
      </c>
      <c r="Q124" s="102" t="s">
        <v>187</v>
      </c>
      <c r="R124" s="102" t="s">
        <v>188</v>
      </c>
      <c r="S124" s="102" t="s">
        <v>189</v>
      </c>
      <c r="T124" s="103" t="s">
        <v>190</v>
      </c>
      <c r="U124" s="201"/>
      <c r="V124" s="201"/>
      <c r="W124" s="201"/>
      <c r="X124" s="201"/>
      <c r="Y124" s="201"/>
      <c r="Z124" s="201"/>
      <c r="AA124" s="201"/>
      <c r="AB124" s="201"/>
      <c r="AC124" s="201"/>
      <c r="AD124" s="201"/>
      <c r="AE124" s="201"/>
    </row>
    <row r="125" s="2" customFormat="1" ht="22.8" customHeight="1">
      <c r="A125" s="39"/>
      <c r="B125" s="40"/>
      <c r="C125" s="108" t="s">
        <v>191</v>
      </c>
      <c r="D125" s="41"/>
      <c r="E125" s="41"/>
      <c r="F125" s="41"/>
      <c r="G125" s="41"/>
      <c r="H125" s="41"/>
      <c r="I125" s="41"/>
      <c r="J125" s="207">
        <f>BK125</f>
        <v>0</v>
      </c>
      <c r="K125" s="41"/>
      <c r="L125" s="45"/>
      <c r="M125" s="104"/>
      <c r="N125" s="208"/>
      <c r="O125" s="105"/>
      <c r="P125" s="209">
        <f>P126</f>
        <v>0</v>
      </c>
      <c r="Q125" s="105"/>
      <c r="R125" s="209">
        <f>R126</f>
        <v>0.3160555000000001</v>
      </c>
      <c r="S125" s="105"/>
      <c r="T125" s="210">
        <f>T126</f>
        <v>0.094700000000000006</v>
      </c>
      <c r="U125" s="39"/>
      <c r="V125" s="39"/>
      <c r="W125" s="39"/>
      <c r="X125" s="39"/>
      <c r="Y125" s="39"/>
      <c r="Z125" s="39"/>
      <c r="AA125" s="39"/>
      <c r="AB125" s="39"/>
      <c r="AC125" s="39"/>
      <c r="AD125" s="39"/>
      <c r="AE125" s="39"/>
      <c r="AT125" s="18" t="s">
        <v>74</v>
      </c>
      <c r="AU125" s="18" t="s">
        <v>157</v>
      </c>
      <c r="BK125" s="211">
        <f>BK126</f>
        <v>0</v>
      </c>
    </row>
    <row r="126" s="12" customFormat="1" ht="25.92" customHeight="1">
      <c r="A126" s="12"/>
      <c r="B126" s="212"/>
      <c r="C126" s="213"/>
      <c r="D126" s="214" t="s">
        <v>74</v>
      </c>
      <c r="E126" s="215" t="s">
        <v>643</v>
      </c>
      <c r="F126" s="215" t="s">
        <v>1275</v>
      </c>
      <c r="G126" s="213"/>
      <c r="H126" s="213"/>
      <c r="I126" s="216"/>
      <c r="J126" s="217">
        <f>BK126</f>
        <v>0</v>
      </c>
      <c r="K126" s="213"/>
      <c r="L126" s="218"/>
      <c r="M126" s="219"/>
      <c r="N126" s="220"/>
      <c r="O126" s="220"/>
      <c r="P126" s="221">
        <f>P127+P153+P155+P158</f>
        <v>0</v>
      </c>
      <c r="Q126" s="220"/>
      <c r="R126" s="221">
        <f>R127+R153+R155+R158</f>
        <v>0.3160555000000001</v>
      </c>
      <c r="S126" s="220"/>
      <c r="T126" s="222">
        <f>T127+T153+T155+T158</f>
        <v>0.094700000000000006</v>
      </c>
      <c r="U126" s="12"/>
      <c r="V126" s="12"/>
      <c r="W126" s="12"/>
      <c r="X126" s="12"/>
      <c r="Y126" s="12"/>
      <c r="Z126" s="12"/>
      <c r="AA126" s="12"/>
      <c r="AB126" s="12"/>
      <c r="AC126" s="12"/>
      <c r="AD126" s="12"/>
      <c r="AE126" s="12"/>
      <c r="AR126" s="223" t="s">
        <v>84</v>
      </c>
      <c r="AT126" s="224" t="s">
        <v>74</v>
      </c>
      <c r="AU126" s="224" t="s">
        <v>75</v>
      </c>
      <c r="AY126" s="223" t="s">
        <v>194</v>
      </c>
      <c r="BK126" s="225">
        <f>BK127+BK153+BK155+BK158</f>
        <v>0</v>
      </c>
    </row>
    <row r="127" s="12" customFormat="1" ht="22.8" customHeight="1">
      <c r="A127" s="12"/>
      <c r="B127" s="212"/>
      <c r="C127" s="213"/>
      <c r="D127" s="214" t="s">
        <v>74</v>
      </c>
      <c r="E127" s="226" t="s">
        <v>2267</v>
      </c>
      <c r="F127" s="226" t="s">
        <v>2268</v>
      </c>
      <c r="G127" s="213"/>
      <c r="H127" s="213"/>
      <c r="I127" s="216"/>
      <c r="J127" s="227">
        <f>BK127</f>
        <v>0</v>
      </c>
      <c r="K127" s="213"/>
      <c r="L127" s="218"/>
      <c r="M127" s="219"/>
      <c r="N127" s="220"/>
      <c r="O127" s="220"/>
      <c r="P127" s="221">
        <f>SUM(P128:P152)</f>
        <v>0</v>
      </c>
      <c r="Q127" s="220"/>
      <c r="R127" s="221">
        <f>SUM(R128:R152)</f>
        <v>0.31272050000000007</v>
      </c>
      <c r="S127" s="220"/>
      <c r="T127" s="222">
        <f>SUM(T128:T152)</f>
        <v>0.080700000000000008</v>
      </c>
      <c r="U127" s="12"/>
      <c r="V127" s="12"/>
      <c r="W127" s="12"/>
      <c r="X127" s="12"/>
      <c r="Y127" s="12"/>
      <c r="Z127" s="12"/>
      <c r="AA127" s="12"/>
      <c r="AB127" s="12"/>
      <c r="AC127" s="12"/>
      <c r="AD127" s="12"/>
      <c r="AE127" s="12"/>
      <c r="AR127" s="223" t="s">
        <v>84</v>
      </c>
      <c r="AT127" s="224" t="s">
        <v>74</v>
      </c>
      <c r="AU127" s="224" t="s">
        <v>82</v>
      </c>
      <c r="AY127" s="223" t="s">
        <v>194</v>
      </c>
      <c r="BK127" s="225">
        <f>SUM(BK128:BK152)</f>
        <v>0</v>
      </c>
    </row>
    <row r="128" s="2" customFormat="1" ht="55.5" customHeight="1">
      <c r="A128" s="39"/>
      <c r="B128" s="40"/>
      <c r="C128" s="228" t="s">
        <v>82</v>
      </c>
      <c r="D128" s="228" t="s">
        <v>196</v>
      </c>
      <c r="E128" s="229" t="s">
        <v>2269</v>
      </c>
      <c r="F128" s="230" t="s">
        <v>2270</v>
      </c>
      <c r="G128" s="231" t="s">
        <v>295</v>
      </c>
      <c r="H128" s="232">
        <v>1</v>
      </c>
      <c r="I128" s="233"/>
      <c r="J128" s="234">
        <f>ROUND(I128*H128,2)</f>
        <v>0</v>
      </c>
      <c r="K128" s="230" t="s">
        <v>296</v>
      </c>
      <c r="L128" s="45"/>
      <c r="M128" s="235" t="s">
        <v>1</v>
      </c>
      <c r="N128" s="236" t="s">
        <v>40</v>
      </c>
      <c r="O128" s="92"/>
      <c r="P128" s="237">
        <f>O128*H128</f>
        <v>0</v>
      </c>
      <c r="Q128" s="237">
        <v>0</v>
      </c>
      <c r="R128" s="237">
        <f>Q128*H128</f>
        <v>0</v>
      </c>
      <c r="S128" s="237">
        <v>0</v>
      </c>
      <c r="T128" s="238">
        <f>S128*H128</f>
        <v>0</v>
      </c>
      <c r="U128" s="39"/>
      <c r="V128" s="39"/>
      <c r="W128" s="39"/>
      <c r="X128" s="39"/>
      <c r="Y128" s="39"/>
      <c r="Z128" s="39"/>
      <c r="AA128" s="39"/>
      <c r="AB128" s="39"/>
      <c r="AC128" s="39"/>
      <c r="AD128" s="39"/>
      <c r="AE128" s="39"/>
      <c r="AR128" s="239" t="s">
        <v>282</v>
      </c>
      <c r="AT128" s="239" t="s">
        <v>196</v>
      </c>
      <c r="AU128" s="239" t="s">
        <v>84</v>
      </c>
      <c r="AY128" s="18" t="s">
        <v>194</v>
      </c>
      <c r="BE128" s="240">
        <f>IF(N128="základní",J128,0)</f>
        <v>0</v>
      </c>
      <c r="BF128" s="240">
        <f>IF(N128="snížená",J128,0)</f>
        <v>0</v>
      </c>
      <c r="BG128" s="240">
        <f>IF(N128="zákl. přenesená",J128,0)</f>
        <v>0</v>
      </c>
      <c r="BH128" s="240">
        <f>IF(N128="sníž. přenesená",J128,0)</f>
        <v>0</v>
      </c>
      <c r="BI128" s="240">
        <f>IF(N128="nulová",J128,0)</f>
        <v>0</v>
      </c>
      <c r="BJ128" s="18" t="s">
        <v>82</v>
      </c>
      <c r="BK128" s="240">
        <f>ROUND(I128*H128,2)</f>
        <v>0</v>
      </c>
      <c r="BL128" s="18" t="s">
        <v>282</v>
      </c>
      <c r="BM128" s="239" t="s">
        <v>84</v>
      </c>
    </row>
    <row r="129" s="2" customFormat="1" ht="37.8" customHeight="1">
      <c r="A129" s="39"/>
      <c r="B129" s="40"/>
      <c r="C129" s="228" t="s">
        <v>84</v>
      </c>
      <c r="D129" s="228" t="s">
        <v>196</v>
      </c>
      <c r="E129" s="229" t="s">
        <v>2271</v>
      </c>
      <c r="F129" s="230" t="s">
        <v>2272</v>
      </c>
      <c r="G129" s="231" t="s">
        <v>295</v>
      </c>
      <c r="H129" s="232">
        <v>1</v>
      </c>
      <c r="I129" s="233"/>
      <c r="J129" s="234">
        <f>ROUND(I129*H129,2)</f>
        <v>0</v>
      </c>
      <c r="K129" s="230" t="s">
        <v>296</v>
      </c>
      <c r="L129" s="45"/>
      <c r="M129" s="235" t="s">
        <v>1</v>
      </c>
      <c r="N129" s="236" t="s">
        <v>40</v>
      </c>
      <c r="O129" s="92"/>
      <c r="P129" s="237">
        <f>O129*H129</f>
        <v>0</v>
      </c>
      <c r="Q129" s="237">
        <v>0</v>
      </c>
      <c r="R129" s="237">
        <f>Q129*H129</f>
        <v>0</v>
      </c>
      <c r="S129" s="237">
        <v>0</v>
      </c>
      <c r="T129" s="238">
        <f>S129*H129</f>
        <v>0</v>
      </c>
      <c r="U129" s="39"/>
      <c r="V129" s="39"/>
      <c r="W129" s="39"/>
      <c r="X129" s="39"/>
      <c r="Y129" s="39"/>
      <c r="Z129" s="39"/>
      <c r="AA129" s="39"/>
      <c r="AB129" s="39"/>
      <c r="AC129" s="39"/>
      <c r="AD129" s="39"/>
      <c r="AE129" s="39"/>
      <c r="AR129" s="239" t="s">
        <v>282</v>
      </c>
      <c r="AT129" s="239" t="s">
        <v>196</v>
      </c>
      <c r="AU129" s="239" t="s">
        <v>84</v>
      </c>
      <c r="AY129" s="18" t="s">
        <v>194</v>
      </c>
      <c r="BE129" s="240">
        <f>IF(N129="základní",J129,0)</f>
        <v>0</v>
      </c>
      <c r="BF129" s="240">
        <f>IF(N129="snížená",J129,0)</f>
        <v>0</v>
      </c>
      <c r="BG129" s="240">
        <f>IF(N129="zákl. přenesená",J129,0)</f>
        <v>0</v>
      </c>
      <c r="BH129" s="240">
        <f>IF(N129="sníž. přenesená",J129,0)</f>
        <v>0</v>
      </c>
      <c r="BI129" s="240">
        <f>IF(N129="nulová",J129,0)</f>
        <v>0</v>
      </c>
      <c r="BJ129" s="18" t="s">
        <v>82</v>
      </c>
      <c r="BK129" s="240">
        <f>ROUND(I129*H129,2)</f>
        <v>0</v>
      </c>
      <c r="BL129" s="18" t="s">
        <v>282</v>
      </c>
      <c r="BM129" s="239" t="s">
        <v>201</v>
      </c>
    </row>
    <row r="130" s="2" customFormat="1" ht="24.15" customHeight="1">
      <c r="A130" s="39"/>
      <c r="B130" s="40"/>
      <c r="C130" s="228" t="s">
        <v>212</v>
      </c>
      <c r="D130" s="228" t="s">
        <v>196</v>
      </c>
      <c r="E130" s="229" t="s">
        <v>2273</v>
      </c>
      <c r="F130" s="230" t="s">
        <v>2274</v>
      </c>
      <c r="G130" s="231" t="s">
        <v>295</v>
      </c>
      <c r="H130" s="232">
        <v>4</v>
      </c>
      <c r="I130" s="233"/>
      <c r="J130" s="234">
        <f>ROUND(I130*H130,2)</f>
        <v>0</v>
      </c>
      <c r="K130" s="230" t="s">
        <v>296</v>
      </c>
      <c r="L130" s="45"/>
      <c r="M130" s="235" t="s">
        <v>1</v>
      </c>
      <c r="N130" s="236" t="s">
        <v>40</v>
      </c>
      <c r="O130" s="92"/>
      <c r="P130" s="237">
        <f>O130*H130</f>
        <v>0</v>
      </c>
      <c r="Q130" s="237">
        <v>0</v>
      </c>
      <c r="R130" s="237">
        <f>Q130*H130</f>
        <v>0</v>
      </c>
      <c r="S130" s="237">
        <v>0</v>
      </c>
      <c r="T130" s="238">
        <f>S130*H130</f>
        <v>0</v>
      </c>
      <c r="U130" s="39"/>
      <c r="V130" s="39"/>
      <c r="W130" s="39"/>
      <c r="X130" s="39"/>
      <c r="Y130" s="39"/>
      <c r="Z130" s="39"/>
      <c r="AA130" s="39"/>
      <c r="AB130" s="39"/>
      <c r="AC130" s="39"/>
      <c r="AD130" s="39"/>
      <c r="AE130" s="39"/>
      <c r="AR130" s="239" t="s">
        <v>282</v>
      </c>
      <c r="AT130" s="239" t="s">
        <v>196</v>
      </c>
      <c r="AU130" s="239" t="s">
        <v>84</v>
      </c>
      <c r="AY130" s="18" t="s">
        <v>194</v>
      </c>
      <c r="BE130" s="240">
        <f>IF(N130="základní",J130,0)</f>
        <v>0</v>
      </c>
      <c r="BF130" s="240">
        <f>IF(N130="snížená",J130,0)</f>
        <v>0</v>
      </c>
      <c r="BG130" s="240">
        <f>IF(N130="zákl. přenesená",J130,0)</f>
        <v>0</v>
      </c>
      <c r="BH130" s="240">
        <f>IF(N130="sníž. přenesená",J130,0)</f>
        <v>0</v>
      </c>
      <c r="BI130" s="240">
        <f>IF(N130="nulová",J130,0)</f>
        <v>0</v>
      </c>
      <c r="BJ130" s="18" t="s">
        <v>82</v>
      </c>
      <c r="BK130" s="240">
        <f>ROUND(I130*H130,2)</f>
        <v>0</v>
      </c>
      <c r="BL130" s="18" t="s">
        <v>282</v>
      </c>
      <c r="BM130" s="239" t="s">
        <v>229</v>
      </c>
    </row>
    <row r="131" s="2" customFormat="1" ht="16.5" customHeight="1">
      <c r="A131" s="39"/>
      <c r="B131" s="40"/>
      <c r="C131" s="228" t="s">
        <v>201</v>
      </c>
      <c r="D131" s="228" t="s">
        <v>196</v>
      </c>
      <c r="E131" s="229" t="s">
        <v>2275</v>
      </c>
      <c r="F131" s="230" t="s">
        <v>2276</v>
      </c>
      <c r="G131" s="231" t="s">
        <v>2277</v>
      </c>
      <c r="H131" s="232">
        <v>1</v>
      </c>
      <c r="I131" s="233"/>
      <c r="J131" s="234">
        <f>ROUND(I131*H131,2)</f>
        <v>0</v>
      </c>
      <c r="K131" s="230" t="s">
        <v>296</v>
      </c>
      <c r="L131" s="45"/>
      <c r="M131" s="235" t="s">
        <v>1</v>
      </c>
      <c r="N131" s="236" t="s">
        <v>40</v>
      </c>
      <c r="O131" s="92"/>
      <c r="P131" s="237">
        <f>O131*H131</f>
        <v>0</v>
      </c>
      <c r="Q131" s="237">
        <v>0</v>
      </c>
      <c r="R131" s="237">
        <f>Q131*H131</f>
        <v>0</v>
      </c>
      <c r="S131" s="237">
        <v>0</v>
      </c>
      <c r="T131" s="238">
        <f>S131*H131</f>
        <v>0</v>
      </c>
      <c r="U131" s="39"/>
      <c r="V131" s="39"/>
      <c r="W131" s="39"/>
      <c r="X131" s="39"/>
      <c r="Y131" s="39"/>
      <c r="Z131" s="39"/>
      <c r="AA131" s="39"/>
      <c r="AB131" s="39"/>
      <c r="AC131" s="39"/>
      <c r="AD131" s="39"/>
      <c r="AE131" s="39"/>
      <c r="AR131" s="239" t="s">
        <v>282</v>
      </c>
      <c r="AT131" s="239" t="s">
        <v>196</v>
      </c>
      <c r="AU131" s="239" t="s">
        <v>84</v>
      </c>
      <c r="AY131" s="18" t="s">
        <v>194</v>
      </c>
      <c r="BE131" s="240">
        <f>IF(N131="základní",J131,0)</f>
        <v>0</v>
      </c>
      <c r="BF131" s="240">
        <f>IF(N131="snížená",J131,0)</f>
        <v>0</v>
      </c>
      <c r="BG131" s="240">
        <f>IF(N131="zákl. přenesená",J131,0)</f>
        <v>0</v>
      </c>
      <c r="BH131" s="240">
        <f>IF(N131="sníž. přenesená",J131,0)</f>
        <v>0</v>
      </c>
      <c r="BI131" s="240">
        <f>IF(N131="nulová",J131,0)</f>
        <v>0</v>
      </c>
      <c r="BJ131" s="18" t="s">
        <v>82</v>
      </c>
      <c r="BK131" s="240">
        <f>ROUND(I131*H131,2)</f>
        <v>0</v>
      </c>
      <c r="BL131" s="18" t="s">
        <v>282</v>
      </c>
      <c r="BM131" s="239" t="s">
        <v>239</v>
      </c>
    </row>
    <row r="132" s="2" customFormat="1" ht="24.15" customHeight="1">
      <c r="A132" s="39"/>
      <c r="B132" s="40"/>
      <c r="C132" s="228" t="s">
        <v>225</v>
      </c>
      <c r="D132" s="228" t="s">
        <v>196</v>
      </c>
      <c r="E132" s="229" t="s">
        <v>2278</v>
      </c>
      <c r="F132" s="230" t="s">
        <v>2279</v>
      </c>
      <c r="G132" s="231" t="s">
        <v>301</v>
      </c>
      <c r="H132" s="232">
        <v>6</v>
      </c>
      <c r="I132" s="233"/>
      <c r="J132" s="234">
        <f>ROUND(I132*H132,2)</f>
        <v>0</v>
      </c>
      <c r="K132" s="230" t="s">
        <v>641</v>
      </c>
      <c r="L132" s="45"/>
      <c r="M132" s="235" t="s">
        <v>1</v>
      </c>
      <c r="N132" s="236" t="s">
        <v>40</v>
      </c>
      <c r="O132" s="92"/>
      <c r="P132" s="237">
        <f>O132*H132</f>
        <v>0</v>
      </c>
      <c r="Q132" s="237">
        <v>0.00147</v>
      </c>
      <c r="R132" s="237">
        <f>Q132*H132</f>
        <v>0.0088199999999999997</v>
      </c>
      <c r="S132" s="237">
        <v>0</v>
      </c>
      <c r="T132" s="238">
        <f>S132*H132</f>
        <v>0</v>
      </c>
      <c r="U132" s="39"/>
      <c r="V132" s="39"/>
      <c r="W132" s="39"/>
      <c r="X132" s="39"/>
      <c r="Y132" s="39"/>
      <c r="Z132" s="39"/>
      <c r="AA132" s="39"/>
      <c r="AB132" s="39"/>
      <c r="AC132" s="39"/>
      <c r="AD132" s="39"/>
      <c r="AE132" s="39"/>
      <c r="AR132" s="239" t="s">
        <v>282</v>
      </c>
      <c r="AT132" s="239" t="s">
        <v>196</v>
      </c>
      <c r="AU132" s="239" t="s">
        <v>84</v>
      </c>
      <c r="AY132" s="18" t="s">
        <v>194</v>
      </c>
      <c r="BE132" s="240">
        <f>IF(N132="základní",J132,0)</f>
        <v>0</v>
      </c>
      <c r="BF132" s="240">
        <f>IF(N132="snížená",J132,0)</f>
        <v>0</v>
      </c>
      <c r="BG132" s="240">
        <f>IF(N132="zákl. přenesená",J132,0)</f>
        <v>0</v>
      </c>
      <c r="BH132" s="240">
        <f>IF(N132="sníž. přenesená",J132,0)</f>
        <v>0</v>
      </c>
      <c r="BI132" s="240">
        <f>IF(N132="nulová",J132,0)</f>
        <v>0</v>
      </c>
      <c r="BJ132" s="18" t="s">
        <v>82</v>
      </c>
      <c r="BK132" s="240">
        <f>ROUND(I132*H132,2)</f>
        <v>0</v>
      </c>
      <c r="BL132" s="18" t="s">
        <v>282</v>
      </c>
      <c r="BM132" s="239" t="s">
        <v>249</v>
      </c>
    </row>
    <row r="133" s="2" customFormat="1" ht="24.15" customHeight="1">
      <c r="A133" s="39"/>
      <c r="B133" s="40"/>
      <c r="C133" s="228" t="s">
        <v>229</v>
      </c>
      <c r="D133" s="228" t="s">
        <v>196</v>
      </c>
      <c r="E133" s="229" t="s">
        <v>2280</v>
      </c>
      <c r="F133" s="230" t="s">
        <v>2281</v>
      </c>
      <c r="G133" s="231" t="s">
        <v>301</v>
      </c>
      <c r="H133" s="232">
        <v>6</v>
      </c>
      <c r="I133" s="233"/>
      <c r="J133" s="234">
        <f>ROUND(I133*H133,2)</f>
        <v>0</v>
      </c>
      <c r="K133" s="230" t="s">
        <v>641</v>
      </c>
      <c r="L133" s="45"/>
      <c r="M133" s="235" t="s">
        <v>1</v>
      </c>
      <c r="N133" s="236" t="s">
        <v>40</v>
      </c>
      <c r="O133" s="92"/>
      <c r="P133" s="237">
        <f>O133*H133</f>
        <v>0</v>
      </c>
      <c r="Q133" s="237">
        <v>0.0018500000000000001</v>
      </c>
      <c r="R133" s="237">
        <f>Q133*H133</f>
        <v>0.011100000000000001</v>
      </c>
      <c r="S133" s="237">
        <v>0</v>
      </c>
      <c r="T133" s="238">
        <f>S133*H133</f>
        <v>0</v>
      </c>
      <c r="U133" s="39"/>
      <c r="V133" s="39"/>
      <c r="W133" s="39"/>
      <c r="X133" s="39"/>
      <c r="Y133" s="39"/>
      <c r="Z133" s="39"/>
      <c r="AA133" s="39"/>
      <c r="AB133" s="39"/>
      <c r="AC133" s="39"/>
      <c r="AD133" s="39"/>
      <c r="AE133" s="39"/>
      <c r="AR133" s="239" t="s">
        <v>282</v>
      </c>
      <c r="AT133" s="239" t="s">
        <v>196</v>
      </c>
      <c r="AU133" s="239" t="s">
        <v>84</v>
      </c>
      <c r="AY133" s="18" t="s">
        <v>194</v>
      </c>
      <c r="BE133" s="240">
        <f>IF(N133="základní",J133,0)</f>
        <v>0</v>
      </c>
      <c r="BF133" s="240">
        <f>IF(N133="snížená",J133,0)</f>
        <v>0</v>
      </c>
      <c r="BG133" s="240">
        <f>IF(N133="zákl. přenesená",J133,0)</f>
        <v>0</v>
      </c>
      <c r="BH133" s="240">
        <f>IF(N133="sníž. přenesená",J133,0)</f>
        <v>0</v>
      </c>
      <c r="BI133" s="240">
        <f>IF(N133="nulová",J133,0)</f>
        <v>0</v>
      </c>
      <c r="BJ133" s="18" t="s">
        <v>82</v>
      </c>
      <c r="BK133" s="240">
        <f>ROUND(I133*H133,2)</f>
        <v>0</v>
      </c>
      <c r="BL133" s="18" t="s">
        <v>282</v>
      </c>
      <c r="BM133" s="239" t="s">
        <v>263</v>
      </c>
    </row>
    <row r="134" s="2" customFormat="1" ht="24.15" customHeight="1">
      <c r="A134" s="39"/>
      <c r="B134" s="40"/>
      <c r="C134" s="228" t="s">
        <v>235</v>
      </c>
      <c r="D134" s="228" t="s">
        <v>196</v>
      </c>
      <c r="E134" s="229" t="s">
        <v>2282</v>
      </c>
      <c r="F134" s="230" t="s">
        <v>2283</v>
      </c>
      <c r="G134" s="231" t="s">
        <v>301</v>
      </c>
      <c r="H134" s="232">
        <v>2</v>
      </c>
      <c r="I134" s="233"/>
      <c r="J134" s="234">
        <f>ROUND(I134*H134,2)</f>
        <v>0</v>
      </c>
      <c r="K134" s="230" t="s">
        <v>641</v>
      </c>
      <c r="L134" s="45"/>
      <c r="M134" s="235" t="s">
        <v>1</v>
      </c>
      <c r="N134" s="236" t="s">
        <v>40</v>
      </c>
      <c r="O134" s="92"/>
      <c r="P134" s="237">
        <f>O134*H134</f>
        <v>0</v>
      </c>
      <c r="Q134" s="237">
        <v>0.0027000000000000001</v>
      </c>
      <c r="R134" s="237">
        <f>Q134*H134</f>
        <v>0.0054000000000000003</v>
      </c>
      <c r="S134" s="237">
        <v>0</v>
      </c>
      <c r="T134" s="238">
        <f>S134*H134</f>
        <v>0</v>
      </c>
      <c r="U134" s="39"/>
      <c r="V134" s="39"/>
      <c r="W134" s="39"/>
      <c r="X134" s="39"/>
      <c r="Y134" s="39"/>
      <c r="Z134" s="39"/>
      <c r="AA134" s="39"/>
      <c r="AB134" s="39"/>
      <c r="AC134" s="39"/>
      <c r="AD134" s="39"/>
      <c r="AE134" s="39"/>
      <c r="AR134" s="239" t="s">
        <v>282</v>
      </c>
      <c r="AT134" s="239" t="s">
        <v>196</v>
      </c>
      <c r="AU134" s="239" t="s">
        <v>84</v>
      </c>
      <c r="AY134" s="18" t="s">
        <v>194</v>
      </c>
      <c r="BE134" s="240">
        <f>IF(N134="základní",J134,0)</f>
        <v>0</v>
      </c>
      <c r="BF134" s="240">
        <f>IF(N134="snížená",J134,0)</f>
        <v>0</v>
      </c>
      <c r="BG134" s="240">
        <f>IF(N134="zákl. přenesená",J134,0)</f>
        <v>0</v>
      </c>
      <c r="BH134" s="240">
        <f>IF(N134="sníž. přenesená",J134,0)</f>
        <v>0</v>
      </c>
      <c r="BI134" s="240">
        <f>IF(N134="nulová",J134,0)</f>
        <v>0</v>
      </c>
      <c r="BJ134" s="18" t="s">
        <v>82</v>
      </c>
      <c r="BK134" s="240">
        <f>ROUND(I134*H134,2)</f>
        <v>0</v>
      </c>
      <c r="BL134" s="18" t="s">
        <v>282</v>
      </c>
      <c r="BM134" s="239" t="s">
        <v>273</v>
      </c>
    </row>
    <row r="135" s="2" customFormat="1" ht="24.15" customHeight="1">
      <c r="A135" s="39"/>
      <c r="B135" s="40"/>
      <c r="C135" s="228" t="s">
        <v>239</v>
      </c>
      <c r="D135" s="228" t="s">
        <v>196</v>
      </c>
      <c r="E135" s="229" t="s">
        <v>2284</v>
      </c>
      <c r="F135" s="230" t="s">
        <v>2285</v>
      </c>
      <c r="G135" s="231" t="s">
        <v>301</v>
      </c>
      <c r="H135" s="232">
        <v>7</v>
      </c>
      <c r="I135" s="233"/>
      <c r="J135" s="234">
        <f>ROUND(I135*H135,2)</f>
        <v>0</v>
      </c>
      <c r="K135" s="230" t="s">
        <v>641</v>
      </c>
      <c r="L135" s="45"/>
      <c r="M135" s="235" t="s">
        <v>1</v>
      </c>
      <c r="N135" s="236" t="s">
        <v>40</v>
      </c>
      <c r="O135" s="92"/>
      <c r="P135" s="237">
        <f>O135*H135</f>
        <v>0</v>
      </c>
      <c r="Q135" s="237">
        <v>0.00348</v>
      </c>
      <c r="R135" s="237">
        <f>Q135*H135</f>
        <v>0.02436</v>
      </c>
      <c r="S135" s="237">
        <v>0</v>
      </c>
      <c r="T135" s="238">
        <f>S135*H135</f>
        <v>0</v>
      </c>
      <c r="U135" s="39"/>
      <c r="V135" s="39"/>
      <c r="W135" s="39"/>
      <c r="X135" s="39"/>
      <c r="Y135" s="39"/>
      <c r="Z135" s="39"/>
      <c r="AA135" s="39"/>
      <c r="AB135" s="39"/>
      <c r="AC135" s="39"/>
      <c r="AD135" s="39"/>
      <c r="AE135" s="39"/>
      <c r="AR135" s="239" t="s">
        <v>282</v>
      </c>
      <c r="AT135" s="239" t="s">
        <v>196</v>
      </c>
      <c r="AU135" s="239" t="s">
        <v>84</v>
      </c>
      <c r="AY135" s="18" t="s">
        <v>194</v>
      </c>
      <c r="BE135" s="240">
        <f>IF(N135="základní",J135,0)</f>
        <v>0</v>
      </c>
      <c r="BF135" s="240">
        <f>IF(N135="snížená",J135,0)</f>
        <v>0</v>
      </c>
      <c r="BG135" s="240">
        <f>IF(N135="zákl. přenesená",J135,0)</f>
        <v>0</v>
      </c>
      <c r="BH135" s="240">
        <f>IF(N135="sníž. přenesená",J135,0)</f>
        <v>0</v>
      </c>
      <c r="BI135" s="240">
        <f>IF(N135="nulová",J135,0)</f>
        <v>0</v>
      </c>
      <c r="BJ135" s="18" t="s">
        <v>82</v>
      </c>
      <c r="BK135" s="240">
        <f>ROUND(I135*H135,2)</f>
        <v>0</v>
      </c>
      <c r="BL135" s="18" t="s">
        <v>282</v>
      </c>
      <c r="BM135" s="239" t="s">
        <v>282</v>
      </c>
    </row>
    <row r="136" s="2" customFormat="1" ht="24.15" customHeight="1">
      <c r="A136" s="39"/>
      <c r="B136" s="40"/>
      <c r="C136" s="228" t="s">
        <v>243</v>
      </c>
      <c r="D136" s="228" t="s">
        <v>196</v>
      </c>
      <c r="E136" s="229" t="s">
        <v>2286</v>
      </c>
      <c r="F136" s="230" t="s">
        <v>2287</v>
      </c>
      <c r="G136" s="231" t="s">
        <v>301</v>
      </c>
      <c r="H136" s="232">
        <v>14</v>
      </c>
      <c r="I136" s="233"/>
      <c r="J136" s="234">
        <f>ROUND(I136*H136,2)</f>
        <v>0</v>
      </c>
      <c r="K136" s="230" t="s">
        <v>641</v>
      </c>
      <c r="L136" s="45"/>
      <c r="M136" s="235" t="s">
        <v>1</v>
      </c>
      <c r="N136" s="236" t="s">
        <v>40</v>
      </c>
      <c r="O136" s="92"/>
      <c r="P136" s="237">
        <f>O136*H136</f>
        <v>0</v>
      </c>
      <c r="Q136" s="237">
        <v>0.00396</v>
      </c>
      <c r="R136" s="237">
        <f>Q136*H136</f>
        <v>0.055440000000000003</v>
      </c>
      <c r="S136" s="237">
        <v>0</v>
      </c>
      <c r="T136" s="238">
        <f>S136*H136</f>
        <v>0</v>
      </c>
      <c r="U136" s="39"/>
      <c r="V136" s="39"/>
      <c r="W136" s="39"/>
      <c r="X136" s="39"/>
      <c r="Y136" s="39"/>
      <c r="Z136" s="39"/>
      <c r="AA136" s="39"/>
      <c r="AB136" s="39"/>
      <c r="AC136" s="39"/>
      <c r="AD136" s="39"/>
      <c r="AE136" s="39"/>
      <c r="AR136" s="239" t="s">
        <v>282</v>
      </c>
      <c r="AT136" s="239" t="s">
        <v>196</v>
      </c>
      <c r="AU136" s="239" t="s">
        <v>84</v>
      </c>
      <c r="AY136" s="18" t="s">
        <v>194</v>
      </c>
      <c r="BE136" s="240">
        <f>IF(N136="základní",J136,0)</f>
        <v>0</v>
      </c>
      <c r="BF136" s="240">
        <f>IF(N136="snížená",J136,0)</f>
        <v>0</v>
      </c>
      <c r="BG136" s="240">
        <f>IF(N136="zákl. přenesená",J136,0)</f>
        <v>0</v>
      </c>
      <c r="BH136" s="240">
        <f>IF(N136="sníž. přenesená",J136,0)</f>
        <v>0</v>
      </c>
      <c r="BI136" s="240">
        <f>IF(N136="nulová",J136,0)</f>
        <v>0</v>
      </c>
      <c r="BJ136" s="18" t="s">
        <v>82</v>
      </c>
      <c r="BK136" s="240">
        <f>ROUND(I136*H136,2)</f>
        <v>0</v>
      </c>
      <c r="BL136" s="18" t="s">
        <v>282</v>
      </c>
      <c r="BM136" s="239" t="s">
        <v>292</v>
      </c>
    </row>
    <row r="137" s="2" customFormat="1" ht="24.15" customHeight="1">
      <c r="A137" s="39"/>
      <c r="B137" s="40"/>
      <c r="C137" s="228" t="s">
        <v>249</v>
      </c>
      <c r="D137" s="228" t="s">
        <v>196</v>
      </c>
      <c r="E137" s="229" t="s">
        <v>2288</v>
      </c>
      <c r="F137" s="230" t="s">
        <v>2289</v>
      </c>
      <c r="G137" s="231" t="s">
        <v>301</v>
      </c>
      <c r="H137" s="232">
        <v>2.5</v>
      </c>
      <c r="I137" s="233"/>
      <c r="J137" s="234">
        <f>ROUND(I137*H137,2)</f>
        <v>0</v>
      </c>
      <c r="K137" s="230" t="s">
        <v>641</v>
      </c>
      <c r="L137" s="45"/>
      <c r="M137" s="235" t="s">
        <v>1</v>
      </c>
      <c r="N137" s="236" t="s">
        <v>40</v>
      </c>
      <c r="O137" s="92"/>
      <c r="P137" s="237">
        <f>O137*H137</f>
        <v>0</v>
      </c>
      <c r="Q137" s="237">
        <v>0.0049300000000000004</v>
      </c>
      <c r="R137" s="237">
        <f>Q137*H137</f>
        <v>0.012325000000000001</v>
      </c>
      <c r="S137" s="237">
        <v>0</v>
      </c>
      <c r="T137" s="238">
        <f>S137*H137</f>
        <v>0</v>
      </c>
      <c r="U137" s="39"/>
      <c r="V137" s="39"/>
      <c r="W137" s="39"/>
      <c r="X137" s="39"/>
      <c r="Y137" s="39"/>
      <c r="Z137" s="39"/>
      <c r="AA137" s="39"/>
      <c r="AB137" s="39"/>
      <c r="AC137" s="39"/>
      <c r="AD137" s="39"/>
      <c r="AE137" s="39"/>
      <c r="AR137" s="239" t="s">
        <v>282</v>
      </c>
      <c r="AT137" s="239" t="s">
        <v>196</v>
      </c>
      <c r="AU137" s="239" t="s">
        <v>84</v>
      </c>
      <c r="AY137" s="18" t="s">
        <v>194</v>
      </c>
      <c r="BE137" s="240">
        <f>IF(N137="základní",J137,0)</f>
        <v>0</v>
      </c>
      <c r="BF137" s="240">
        <f>IF(N137="snížená",J137,0)</f>
        <v>0</v>
      </c>
      <c r="BG137" s="240">
        <f>IF(N137="zákl. přenesená",J137,0)</f>
        <v>0</v>
      </c>
      <c r="BH137" s="240">
        <f>IF(N137="sníž. přenesená",J137,0)</f>
        <v>0</v>
      </c>
      <c r="BI137" s="240">
        <f>IF(N137="nulová",J137,0)</f>
        <v>0</v>
      </c>
      <c r="BJ137" s="18" t="s">
        <v>82</v>
      </c>
      <c r="BK137" s="240">
        <f>ROUND(I137*H137,2)</f>
        <v>0</v>
      </c>
      <c r="BL137" s="18" t="s">
        <v>282</v>
      </c>
      <c r="BM137" s="239" t="s">
        <v>304</v>
      </c>
    </row>
    <row r="138" s="2" customFormat="1" ht="24.15" customHeight="1">
      <c r="A138" s="39"/>
      <c r="B138" s="40"/>
      <c r="C138" s="228" t="s">
        <v>256</v>
      </c>
      <c r="D138" s="228" t="s">
        <v>196</v>
      </c>
      <c r="E138" s="229" t="s">
        <v>2290</v>
      </c>
      <c r="F138" s="230" t="s">
        <v>2291</v>
      </c>
      <c r="G138" s="231" t="s">
        <v>301</v>
      </c>
      <c r="H138" s="232">
        <v>9</v>
      </c>
      <c r="I138" s="233"/>
      <c r="J138" s="234">
        <f>ROUND(I138*H138,2)</f>
        <v>0</v>
      </c>
      <c r="K138" s="230" t="s">
        <v>641</v>
      </c>
      <c r="L138" s="45"/>
      <c r="M138" s="235" t="s">
        <v>1</v>
      </c>
      <c r="N138" s="236" t="s">
        <v>40</v>
      </c>
      <c r="O138" s="92"/>
      <c r="P138" s="237">
        <f>O138*H138</f>
        <v>0</v>
      </c>
      <c r="Q138" s="237">
        <v>0.0067999999999999996</v>
      </c>
      <c r="R138" s="237">
        <f>Q138*H138</f>
        <v>0.061199999999999997</v>
      </c>
      <c r="S138" s="237">
        <v>0</v>
      </c>
      <c r="T138" s="238">
        <f>S138*H138</f>
        <v>0</v>
      </c>
      <c r="U138" s="39"/>
      <c r="V138" s="39"/>
      <c r="W138" s="39"/>
      <c r="X138" s="39"/>
      <c r="Y138" s="39"/>
      <c r="Z138" s="39"/>
      <c r="AA138" s="39"/>
      <c r="AB138" s="39"/>
      <c r="AC138" s="39"/>
      <c r="AD138" s="39"/>
      <c r="AE138" s="39"/>
      <c r="AR138" s="239" t="s">
        <v>282</v>
      </c>
      <c r="AT138" s="239" t="s">
        <v>196</v>
      </c>
      <c r="AU138" s="239" t="s">
        <v>84</v>
      </c>
      <c r="AY138" s="18" t="s">
        <v>194</v>
      </c>
      <c r="BE138" s="240">
        <f>IF(N138="základní",J138,0)</f>
        <v>0</v>
      </c>
      <c r="BF138" s="240">
        <f>IF(N138="snížená",J138,0)</f>
        <v>0</v>
      </c>
      <c r="BG138" s="240">
        <f>IF(N138="zákl. přenesená",J138,0)</f>
        <v>0</v>
      </c>
      <c r="BH138" s="240">
        <f>IF(N138="sníž. přenesená",J138,0)</f>
        <v>0</v>
      </c>
      <c r="BI138" s="240">
        <f>IF(N138="nulová",J138,0)</f>
        <v>0</v>
      </c>
      <c r="BJ138" s="18" t="s">
        <v>82</v>
      </c>
      <c r="BK138" s="240">
        <f>ROUND(I138*H138,2)</f>
        <v>0</v>
      </c>
      <c r="BL138" s="18" t="s">
        <v>282</v>
      </c>
      <c r="BM138" s="239" t="s">
        <v>318</v>
      </c>
    </row>
    <row r="139" s="2" customFormat="1" ht="21.75" customHeight="1">
      <c r="A139" s="39"/>
      <c r="B139" s="40"/>
      <c r="C139" s="228" t="s">
        <v>263</v>
      </c>
      <c r="D139" s="228" t="s">
        <v>196</v>
      </c>
      <c r="E139" s="229" t="s">
        <v>2292</v>
      </c>
      <c r="F139" s="230" t="s">
        <v>2293</v>
      </c>
      <c r="G139" s="231" t="s">
        <v>259</v>
      </c>
      <c r="H139" s="232">
        <v>5</v>
      </c>
      <c r="I139" s="233"/>
      <c r="J139" s="234">
        <f>ROUND(I139*H139,2)</f>
        <v>0</v>
      </c>
      <c r="K139" s="230" t="s">
        <v>641</v>
      </c>
      <c r="L139" s="45"/>
      <c r="M139" s="235" t="s">
        <v>1</v>
      </c>
      <c r="N139" s="236" t="s">
        <v>40</v>
      </c>
      <c r="O139" s="92"/>
      <c r="P139" s="237">
        <f>O139*H139</f>
        <v>0</v>
      </c>
      <c r="Q139" s="237">
        <v>0.0010100000000000001</v>
      </c>
      <c r="R139" s="237">
        <f>Q139*H139</f>
        <v>0.0050500000000000007</v>
      </c>
      <c r="S139" s="237">
        <v>0</v>
      </c>
      <c r="T139" s="238">
        <f>S139*H139</f>
        <v>0</v>
      </c>
      <c r="U139" s="39"/>
      <c r="V139" s="39"/>
      <c r="W139" s="39"/>
      <c r="X139" s="39"/>
      <c r="Y139" s="39"/>
      <c r="Z139" s="39"/>
      <c r="AA139" s="39"/>
      <c r="AB139" s="39"/>
      <c r="AC139" s="39"/>
      <c r="AD139" s="39"/>
      <c r="AE139" s="39"/>
      <c r="AR139" s="239" t="s">
        <v>282</v>
      </c>
      <c r="AT139" s="239" t="s">
        <v>196</v>
      </c>
      <c r="AU139" s="239" t="s">
        <v>84</v>
      </c>
      <c r="AY139" s="18" t="s">
        <v>194</v>
      </c>
      <c r="BE139" s="240">
        <f>IF(N139="základní",J139,0)</f>
        <v>0</v>
      </c>
      <c r="BF139" s="240">
        <f>IF(N139="snížená",J139,0)</f>
        <v>0</v>
      </c>
      <c r="BG139" s="240">
        <f>IF(N139="zákl. přenesená",J139,0)</f>
        <v>0</v>
      </c>
      <c r="BH139" s="240">
        <f>IF(N139="sníž. přenesená",J139,0)</f>
        <v>0</v>
      </c>
      <c r="BI139" s="240">
        <f>IF(N139="nulová",J139,0)</f>
        <v>0</v>
      </c>
      <c r="BJ139" s="18" t="s">
        <v>82</v>
      </c>
      <c r="BK139" s="240">
        <f>ROUND(I139*H139,2)</f>
        <v>0</v>
      </c>
      <c r="BL139" s="18" t="s">
        <v>282</v>
      </c>
      <c r="BM139" s="239" t="s">
        <v>335</v>
      </c>
    </row>
    <row r="140" s="2" customFormat="1" ht="21.75" customHeight="1">
      <c r="A140" s="39"/>
      <c r="B140" s="40"/>
      <c r="C140" s="228" t="s">
        <v>268</v>
      </c>
      <c r="D140" s="228" t="s">
        <v>196</v>
      </c>
      <c r="E140" s="229" t="s">
        <v>2294</v>
      </c>
      <c r="F140" s="230" t="s">
        <v>2295</v>
      </c>
      <c r="G140" s="231" t="s">
        <v>259</v>
      </c>
      <c r="H140" s="232">
        <v>3</v>
      </c>
      <c r="I140" s="233"/>
      <c r="J140" s="234">
        <f>ROUND(I140*H140,2)</f>
        <v>0</v>
      </c>
      <c r="K140" s="230" t="s">
        <v>641</v>
      </c>
      <c r="L140" s="45"/>
      <c r="M140" s="235" t="s">
        <v>1</v>
      </c>
      <c r="N140" s="236" t="s">
        <v>40</v>
      </c>
      <c r="O140" s="92"/>
      <c r="P140" s="237">
        <f>O140*H140</f>
        <v>0</v>
      </c>
      <c r="Q140" s="237">
        <v>0.00114</v>
      </c>
      <c r="R140" s="237">
        <f>Q140*H140</f>
        <v>0.0034199999999999999</v>
      </c>
      <c r="S140" s="237">
        <v>0</v>
      </c>
      <c r="T140" s="238">
        <f>S140*H140</f>
        <v>0</v>
      </c>
      <c r="U140" s="39"/>
      <c r="V140" s="39"/>
      <c r="W140" s="39"/>
      <c r="X140" s="39"/>
      <c r="Y140" s="39"/>
      <c r="Z140" s="39"/>
      <c r="AA140" s="39"/>
      <c r="AB140" s="39"/>
      <c r="AC140" s="39"/>
      <c r="AD140" s="39"/>
      <c r="AE140" s="39"/>
      <c r="AR140" s="239" t="s">
        <v>282</v>
      </c>
      <c r="AT140" s="239" t="s">
        <v>196</v>
      </c>
      <c r="AU140" s="239" t="s">
        <v>84</v>
      </c>
      <c r="AY140" s="18" t="s">
        <v>194</v>
      </c>
      <c r="BE140" s="240">
        <f>IF(N140="základní",J140,0)</f>
        <v>0</v>
      </c>
      <c r="BF140" s="240">
        <f>IF(N140="snížená",J140,0)</f>
        <v>0</v>
      </c>
      <c r="BG140" s="240">
        <f>IF(N140="zákl. přenesená",J140,0)</f>
        <v>0</v>
      </c>
      <c r="BH140" s="240">
        <f>IF(N140="sníž. přenesená",J140,0)</f>
        <v>0</v>
      </c>
      <c r="BI140" s="240">
        <f>IF(N140="nulová",J140,0)</f>
        <v>0</v>
      </c>
      <c r="BJ140" s="18" t="s">
        <v>82</v>
      </c>
      <c r="BK140" s="240">
        <f>ROUND(I140*H140,2)</f>
        <v>0</v>
      </c>
      <c r="BL140" s="18" t="s">
        <v>282</v>
      </c>
      <c r="BM140" s="239" t="s">
        <v>366</v>
      </c>
    </row>
    <row r="141" s="2" customFormat="1" ht="21.75" customHeight="1">
      <c r="A141" s="39"/>
      <c r="B141" s="40"/>
      <c r="C141" s="228" t="s">
        <v>273</v>
      </c>
      <c r="D141" s="228" t="s">
        <v>196</v>
      </c>
      <c r="E141" s="229" t="s">
        <v>2296</v>
      </c>
      <c r="F141" s="230" t="s">
        <v>2297</v>
      </c>
      <c r="G141" s="231" t="s">
        <v>259</v>
      </c>
      <c r="H141" s="232">
        <v>1</v>
      </c>
      <c r="I141" s="233"/>
      <c r="J141" s="234">
        <f>ROUND(I141*H141,2)</f>
        <v>0</v>
      </c>
      <c r="K141" s="230" t="s">
        <v>641</v>
      </c>
      <c r="L141" s="45"/>
      <c r="M141" s="235" t="s">
        <v>1</v>
      </c>
      <c r="N141" s="236" t="s">
        <v>40</v>
      </c>
      <c r="O141" s="92"/>
      <c r="P141" s="237">
        <f>O141*H141</f>
        <v>0</v>
      </c>
      <c r="Q141" s="237">
        <v>0.0017600000000000001</v>
      </c>
      <c r="R141" s="237">
        <f>Q141*H141</f>
        <v>0.0017600000000000001</v>
      </c>
      <c r="S141" s="237">
        <v>0</v>
      </c>
      <c r="T141" s="238">
        <f>S141*H141</f>
        <v>0</v>
      </c>
      <c r="U141" s="39"/>
      <c r="V141" s="39"/>
      <c r="W141" s="39"/>
      <c r="X141" s="39"/>
      <c r="Y141" s="39"/>
      <c r="Z141" s="39"/>
      <c r="AA141" s="39"/>
      <c r="AB141" s="39"/>
      <c r="AC141" s="39"/>
      <c r="AD141" s="39"/>
      <c r="AE141" s="39"/>
      <c r="AR141" s="239" t="s">
        <v>282</v>
      </c>
      <c r="AT141" s="239" t="s">
        <v>196</v>
      </c>
      <c r="AU141" s="239" t="s">
        <v>84</v>
      </c>
      <c r="AY141" s="18" t="s">
        <v>194</v>
      </c>
      <c r="BE141" s="240">
        <f>IF(N141="základní",J141,0)</f>
        <v>0</v>
      </c>
      <c r="BF141" s="240">
        <f>IF(N141="snížená",J141,0)</f>
        <v>0</v>
      </c>
      <c r="BG141" s="240">
        <f>IF(N141="zákl. přenesená",J141,0)</f>
        <v>0</v>
      </c>
      <c r="BH141" s="240">
        <f>IF(N141="sníž. přenesená",J141,0)</f>
        <v>0</v>
      </c>
      <c r="BI141" s="240">
        <f>IF(N141="nulová",J141,0)</f>
        <v>0</v>
      </c>
      <c r="BJ141" s="18" t="s">
        <v>82</v>
      </c>
      <c r="BK141" s="240">
        <f>ROUND(I141*H141,2)</f>
        <v>0</v>
      </c>
      <c r="BL141" s="18" t="s">
        <v>282</v>
      </c>
      <c r="BM141" s="239" t="s">
        <v>381</v>
      </c>
    </row>
    <row r="142" s="2" customFormat="1" ht="16.5" customHeight="1">
      <c r="A142" s="39"/>
      <c r="B142" s="40"/>
      <c r="C142" s="228" t="s">
        <v>8</v>
      </c>
      <c r="D142" s="228" t="s">
        <v>196</v>
      </c>
      <c r="E142" s="229" t="s">
        <v>2298</v>
      </c>
      <c r="F142" s="230" t="s">
        <v>2299</v>
      </c>
      <c r="G142" s="231" t="s">
        <v>301</v>
      </c>
      <c r="H142" s="232">
        <v>0.29999999999999999</v>
      </c>
      <c r="I142" s="233"/>
      <c r="J142" s="234">
        <f>ROUND(I142*H142,2)</f>
        <v>0</v>
      </c>
      <c r="K142" s="230" t="s">
        <v>641</v>
      </c>
      <c r="L142" s="45"/>
      <c r="M142" s="235" t="s">
        <v>1</v>
      </c>
      <c r="N142" s="236" t="s">
        <v>40</v>
      </c>
      <c r="O142" s="92"/>
      <c r="P142" s="237">
        <f>O142*H142</f>
        <v>0</v>
      </c>
      <c r="Q142" s="237">
        <v>0.0025600000000000002</v>
      </c>
      <c r="R142" s="237">
        <f>Q142*H142</f>
        <v>0.00076800000000000002</v>
      </c>
      <c r="S142" s="237">
        <v>0</v>
      </c>
      <c r="T142" s="238">
        <f>S142*H142</f>
        <v>0</v>
      </c>
      <c r="U142" s="39"/>
      <c r="V142" s="39"/>
      <c r="W142" s="39"/>
      <c r="X142" s="39"/>
      <c r="Y142" s="39"/>
      <c r="Z142" s="39"/>
      <c r="AA142" s="39"/>
      <c r="AB142" s="39"/>
      <c r="AC142" s="39"/>
      <c r="AD142" s="39"/>
      <c r="AE142" s="39"/>
      <c r="AR142" s="239" t="s">
        <v>282</v>
      </c>
      <c r="AT142" s="239" t="s">
        <v>196</v>
      </c>
      <c r="AU142" s="239" t="s">
        <v>84</v>
      </c>
      <c r="AY142" s="18" t="s">
        <v>194</v>
      </c>
      <c r="BE142" s="240">
        <f>IF(N142="základní",J142,0)</f>
        <v>0</v>
      </c>
      <c r="BF142" s="240">
        <f>IF(N142="snížená",J142,0)</f>
        <v>0</v>
      </c>
      <c r="BG142" s="240">
        <f>IF(N142="zákl. přenesená",J142,0)</f>
        <v>0</v>
      </c>
      <c r="BH142" s="240">
        <f>IF(N142="sníž. přenesená",J142,0)</f>
        <v>0</v>
      </c>
      <c r="BI142" s="240">
        <f>IF(N142="nulová",J142,0)</f>
        <v>0</v>
      </c>
      <c r="BJ142" s="18" t="s">
        <v>82</v>
      </c>
      <c r="BK142" s="240">
        <f>ROUND(I142*H142,2)</f>
        <v>0</v>
      </c>
      <c r="BL142" s="18" t="s">
        <v>282</v>
      </c>
      <c r="BM142" s="239" t="s">
        <v>396</v>
      </c>
    </row>
    <row r="143" s="2" customFormat="1" ht="16.5" customHeight="1">
      <c r="A143" s="39"/>
      <c r="B143" s="40"/>
      <c r="C143" s="228" t="s">
        <v>282</v>
      </c>
      <c r="D143" s="228" t="s">
        <v>196</v>
      </c>
      <c r="E143" s="229" t="s">
        <v>2298</v>
      </c>
      <c r="F143" s="230" t="s">
        <v>2299</v>
      </c>
      <c r="G143" s="231" t="s">
        <v>301</v>
      </c>
      <c r="H143" s="232">
        <v>1.3500000000000001</v>
      </c>
      <c r="I143" s="233"/>
      <c r="J143" s="234">
        <f>ROUND(I143*H143,2)</f>
        <v>0</v>
      </c>
      <c r="K143" s="230" t="s">
        <v>641</v>
      </c>
      <c r="L143" s="45"/>
      <c r="M143" s="235" t="s">
        <v>1</v>
      </c>
      <c r="N143" s="236" t="s">
        <v>40</v>
      </c>
      <c r="O143" s="92"/>
      <c r="P143" s="237">
        <f>O143*H143</f>
        <v>0</v>
      </c>
      <c r="Q143" s="237">
        <v>0.0025600000000000002</v>
      </c>
      <c r="R143" s="237">
        <f>Q143*H143</f>
        <v>0.0034560000000000003</v>
      </c>
      <c r="S143" s="237">
        <v>0</v>
      </c>
      <c r="T143" s="238">
        <f>S143*H143</f>
        <v>0</v>
      </c>
      <c r="U143" s="39"/>
      <c r="V143" s="39"/>
      <c r="W143" s="39"/>
      <c r="X143" s="39"/>
      <c r="Y143" s="39"/>
      <c r="Z143" s="39"/>
      <c r="AA143" s="39"/>
      <c r="AB143" s="39"/>
      <c r="AC143" s="39"/>
      <c r="AD143" s="39"/>
      <c r="AE143" s="39"/>
      <c r="AR143" s="239" t="s">
        <v>282</v>
      </c>
      <c r="AT143" s="239" t="s">
        <v>196</v>
      </c>
      <c r="AU143" s="239" t="s">
        <v>84</v>
      </c>
      <c r="AY143" s="18" t="s">
        <v>194</v>
      </c>
      <c r="BE143" s="240">
        <f>IF(N143="základní",J143,0)</f>
        <v>0</v>
      </c>
      <c r="BF143" s="240">
        <f>IF(N143="snížená",J143,0)</f>
        <v>0</v>
      </c>
      <c r="BG143" s="240">
        <f>IF(N143="zákl. přenesená",J143,0)</f>
        <v>0</v>
      </c>
      <c r="BH143" s="240">
        <f>IF(N143="sníž. přenesená",J143,0)</f>
        <v>0</v>
      </c>
      <c r="BI143" s="240">
        <f>IF(N143="nulová",J143,0)</f>
        <v>0</v>
      </c>
      <c r="BJ143" s="18" t="s">
        <v>82</v>
      </c>
      <c r="BK143" s="240">
        <f>ROUND(I143*H143,2)</f>
        <v>0</v>
      </c>
      <c r="BL143" s="18" t="s">
        <v>282</v>
      </c>
      <c r="BM143" s="239" t="s">
        <v>444</v>
      </c>
    </row>
    <row r="144" s="2" customFormat="1" ht="16.5" customHeight="1">
      <c r="A144" s="39"/>
      <c r="B144" s="40"/>
      <c r="C144" s="228" t="s">
        <v>287</v>
      </c>
      <c r="D144" s="228" t="s">
        <v>196</v>
      </c>
      <c r="E144" s="229" t="s">
        <v>2300</v>
      </c>
      <c r="F144" s="230" t="s">
        <v>2301</v>
      </c>
      <c r="G144" s="231" t="s">
        <v>301</v>
      </c>
      <c r="H144" s="232">
        <v>0.14999999999999999</v>
      </c>
      <c r="I144" s="233"/>
      <c r="J144" s="234">
        <f>ROUND(I144*H144,2)</f>
        <v>0</v>
      </c>
      <c r="K144" s="230" t="s">
        <v>641</v>
      </c>
      <c r="L144" s="45"/>
      <c r="M144" s="235" t="s">
        <v>1</v>
      </c>
      <c r="N144" s="236" t="s">
        <v>40</v>
      </c>
      <c r="O144" s="92"/>
      <c r="P144" s="237">
        <f>O144*H144</f>
        <v>0</v>
      </c>
      <c r="Q144" s="237">
        <v>0.0086099999999999996</v>
      </c>
      <c r="R144" s="237">
        <f>Q144*H144</f>
        <v>0.0012914999999999999</v>
      </c>
      <c r="S144" s="237">
        <v>0</v>
      </c>
      <c r="T144" s="238">
        <f>S144*H144</f>
        <v>0</v>
      </c>
      <c r="U144" s="39"/>
      <c r="V144" s="39"/>
      <c r="W144" s="39"/>
      <c r="X144" s="39"/>
      <c r="Y144" s="39"/>
      <c r="Z144" s="39"/>
      <c r="AA144" s="39"/>
      <c r="AB144" s="39"/>
      <c r="AC144" s="39"/>
      <c r="AD144" s="39"/>
      <c r="AE144" s="39"/>
      <c r="AR144" s="239" t="s">
        <v>282</v>
      </c>
      <c r="AT144" s="239" t="s">
        <v>196</v>
      </c>
      <c r="AU144" s="239" t="s">
        <v>84</v>
      </c>
      <c r="AY144" s="18" t="s">
        <v>194</v>
      </c>
      <c r="BE144" s="240">
        <f>IF(N144="základní",J144,0)</f>
        <v>0</v>
      </c>
      <c r="BF144" s="240">
        <f>IF(N144="snížená",J144,0)</f>
        <v>0</v>
      </c>
      <c r="BG144" s="240">
        <f>IF(N144="zákl. přenesená",J144,0)</f>
        <v>0</v>
      </c>
      <c r="BH144" s="240">
        <f>IF(N144="sníž. přenesená",J144,0)</f>
        <v>0</v>
      </c>
      <c r="BI144" s="240">
        <f>IF(N144="nulová",J144,0)</f>
        <v>0</v>
      </c>
      <c r="BJ144" s="18" t="s">
        <v>82</v>
      </c>
      <c r="BK144" s="240">
        <f>ROUND(I144*H144,2)</f>
        <v>0</v>
      </c>
      <c r="BL144" s="18" t="s">
        <v>282</v>
      </c>
      <c r="BM144" s="239" t="s">
        <v>456</v>
      </c>
    </row>
    <row r="145" s="2" customFormat="1" ht="21.75" customHeight="1">
      <c r="A145" s="39"/>
      <c r="B145" s="40"/>
      <c r="C145" s="228" t="s">
        <v>292</v>
      </c>
      <c r="D145" s="228" t="s">
        <v>196</v>
      </c>
      <c r="E145" s="229" t="s">
        <v>2302</v>
      </c>
      <c r="F145" s="230" t="s">
        <v>2303</v>
      </c>
      <c r="G145" s="231" t="s">
        <v>301</v>
      </c>
      <c r="H145" s="232">
        <v>10</v>
      </c>
      <c r="I145" s="233"/>
      <c r="J145" s="234">
        <f>ROUND(I145*H145,2)</f>
        <v>0</v>
      </c>
      <c r="K145" s="230" t="s">
        <v>641</v>
      </c>
      <c r="L145" s="45"/>
      <c r="M145" s="235" t="s">
        <v>1</v>
      </c>
      <c r="N145" s="236" t="s">
        <v>40</v>
      </c>
      <c r="O145" s="92"/>
      <c r="P145" s="237">
        <f>O145*H145</f>
        <v>0</v>
      </c>
      <c r="Q145" s="237">
        <v>0.00024000000000000001</v>
      </c>
      <c r="R145" s="237">
        <f>Q145*H145</f>
        <v>0.0024000000000000002</v>
      </c>
      <c r="S145" s="237">
        <v>0.0025400000000000002</v>
      </c>
      <c r="T145" s="238">
        <f>S145*H145</f>
        <v>0.025400000000000002</v>
      </c>
      <c r="U145" s="39"/>
      <c r="V145" s="39"/>
      <c r="W145" s="39"/>
      <c r="X145" s="39"/>
      <c r="Y145" s="39"/>
      <c r="Z145" s="39"/>
      <c r="AA145" s="39"/>
      <c r="AB145" s="39"/>
      <c r="AC145" s="39"/>
      <c r="AD145" s="39"/>
      <c r="AE145" s="39"/>
      <c r="AR145" s="239" t="s">
        <v>282</v>
      </c>
      <c r="AT145" s="239" t="s">
        <v>196</v>
      </c>
      <c r="AU145" s="239" t="s">
        <v>84</v>
      </c>
      <c r="AY145" s="18" t="s">
        <v>194</v>
      </c>
      <c r="BE145" s="240">
        <f>IF(N145="základní",J145,0)</f>
        <v>0</v>
      </c>
      <c r="BF145" s="240">
        <f>IF(N145="snížená",J145,0)</f>
        <v>0</v>
      </c>
      <c r="BG145" s="240">
        <f>IF(N145="zákl. přenesená",J145,0)</f>
        <v>0</v>
      </c>
      <c r="BH145" s="240">
        <f>IF(N145="sníž. přenesená",J145,0)</f>
        <v>0</v>
      </c>
      <c r="BI145" s="240">
        <f>IF(N145="nulová",J145,0)</f>
        <v>0</v>
      </c>
      <c r="BJ145" s="18" t="s">
        <v>82</v>
      </c>
      <c r="BK145" s="240">
        <f>ROUND(I145*H145,2)</f>
        <v>0</v>
      </c>
      <c r="BL145" s="18" t="s">
        <v>282</v>
      </c>
      <c r="BM145" s="239" t="s">
        <v>467</v>
      </c>
    </row>
    <row r="146" s="2" customFormat="1" ht="21.75" customHeight="1">
      <c r="A146" s="39"/>
      <c r="B146" s="40"/>
      <c r="C146" s="228" t="s">
        <v>298</v>
      </c>
      <c r="D146" s="228" t="s">
        <v>196</v>
      </c>
      <c r="E146" s="229" t="s">
        <v>2304</v>
      </c>
      <c r="F146" s="230" t="s">
        <v>2305</v>
      </c>
      <c r="G146" s="231" t="s">
        <v>301</v>
      </c>
      <c r="H146" s="232">
        <v>10</v>
      </c>
      <c r="I146" s="233"/>
      <c r="J146" s="234">
        <f>ROUND(I146*H146,2)</f>
        <v>0</v>
      </c>
      <c r="K146" s="230" t="s">
        <v>641</v>
      </c>
      <c r="L146" s="45"/>
      <c r="M146" s="235" t="s">
        <v>1</v>
      </c>
      <c r="N146" s="236" t="s">
        <v>40</v>
      </c>
      <c r="O146" s="92"/>
      <c r="P146" s="237">
        <f>O146*H146</f>
        <v>0</v>
      </c>
      <c r="Q146" s="237">
        <v>0.00024000000000000001</v>
      </c>
      <c r="R146" s="237">
        <f>Q146*H146</f>
        <v>0.0024000000000000002</v>
      </c>
      <c r="S146" s="237">
        <v>0.0055300000000000002</v>
      </c>
      <c r="T146" s="238">
        <f>S146*H146</f>
        <v>0.055300000000000002</v>
      </c>
      <c r="U146" s="39"/>
      <c r="V146" s="39"/>
      <c r="W146" s="39"/>
      <c r="X146" s="39"/>
      <c r="Y146" s="39"/>
      <c r="Z146" s="39"/>
      <c r="AA146" s="39"/>
      <c r="AB146" s="39"/>
      <c r="AC146" s="39"/>
      <c r="AD146" s="39"/>
      <c r="AE146" s="39"/>
      <c r="AR146" s="239" t="s">
        <v>282</v>
      </c>
      <c r="AT146" s="239" t="s">
        <v>196</v>
      </c>
      <c r="AU146" s="239" t="s">
        <v>84</v>
      </c>
      <c r="AY146" s="18" t="s">
        <v>194</v>
      </c>
      <c r="BE146" s="240">
        <f>IF(N146="základní",J146,0)</f>
        <v>0</v>
      </c>
      <c r="BF146" s="240">
        <f>IF(N146="snížená",J146,0)</f>
        <v>0</v>
      </c>
      <c r="BG146" s="240">
        <f>IF(N146="zákl. přenesená",J146,0)</f>
        <v>0</v>
      </c>
      <c r="BH146" s="240">
        <f>IF(N146="sníž. přenesená",J146,0)</f>
        <v>0</v>
      </c>
      <c r="BI146" s="240">
        <f>IF(N146="nulová",J146,0)</f>
        <v>0</v>
      </c>
      <c r="BJ146" s="18" t="s">
        <v>82</v>
      </c>
      <c r="BK146" s="240">
        <f>ROUND(I146*H146,2)</f>
        <v>0</v>
      </c>
      <c r="BL146" s="18" t="s">
        <v>282</v>
      </c>
      <c r="BM146" s="239" t="s">
        <v>483</v>
      </c>
    </row>
    <row r="147" s="2" customFormat="1" ht="16.5" customHeight="1">
      <c r="A147" s="39"/>
      <c r="B147" s="40"/>
      <c r="C147" s="228" t="s">
        <v>304</v>
      </c>
      <c r="D147" s="228" t="s">
        <v>196</v>
      </c>
      <c r="E147" s="229" t="s">
        <v>2306</v>
      </c>
      <c r="F147" s="230" t="s">
        <v>2307</v>
      </c>
      <c r="G147" s="231" t="s">
        <v>259</v>
      </c>
      <c r="H147" s="232">
        <v>10</v>
      </c>
      <c r="I147" s="233"/>
      <c r="J147" s="234">
        <f>ROUND(I147*H147,2)</f>
        <v>0</v>
      </c>
      <c r="K147" s="230" t="s">
        <v>641</v>
      </c>
      <c r="L147" s="45"/>
      <c r="M147" s="235" t="s">
        <v>1</v>
      </c>
      <c r="N147" s="236" t="s">
        <v>40</v>
      </c>
      <c r="O147" s="92"/>
      <c r="P147" s="237">
        <f>O147*H147</f>
        <v>0</v>
      </c>
      <c r="Q147" s="237">
        <v>0.00023000000000000001</v>
      </c>
      <c r="R147" s="237">
        <f>Q147*H147</f>
        <v>0.0023</v>
      </c>
      <c r="S147" s="237">
        <v>0</v>
      </c>
      <c r="T147" s="238">
        <f>S147*H147</f>
        <v>0</v>
      </c>
      <c r="U147" s="39"/>
      <c r="V147" s="39"/>
      <c r="W147" s="39"/>
      <c r="X147" s="39"/>
      <c r="Y147" s="39"/>
      <c r="Z147" s="39"/>
      <c r="AA147" s="39"/>
      <c r="AB147" s="39"/>
      <c r="AC147" s="39"/>
      <c r="AD147" s="39"/>
      <c r="AE147" s="39"/>
      <c r="AR147" s="239" t="s">
        <v>282</v>
      </c>
      <c r="AT147" s="239" t="s">
        <v>196</v>
      </c>
      <c r="AU147" s="239" t="s">
        <v>84</v>
      </c>
      <c r="AY147" s="18" t="s">
        <v>194</v>
      </c>
      <c r="BE147" s="240">
        <f>IF(N147="základní",J147,0)</f>
        <v>0</v>
      </c>
      <c r="BF147" s="240">
        <f>IF(N147="snížená",J147,0)</f>
        <v>0</v>
      </c>
      <c r="BG147" s="240">
        <f>IF(N147="zákl. přenesená",J147,0)</f>
        <v>0</v>
      </c>
      <c r="BH147" s="240">
        <f>IF(N147="sníž. přenesená",J147,0)</f>
        <v>0</v>
      </c>
      <c r="BI147" s="240">
        <f>IF(N147="nulová",J147,0)</f>
        <v>0</v>
      </c>
      <c r="BJ147" s="18" t="s">
        <v>82</v>
      </c>
      <c r="BK147" s="240">
        <f>ROUND(I147*H147,2)</f>
        <v>0</v>
      </c>
      <c r="BL147" s="18" t="s">
        <v>282</v>
      </c>
      <c r="BM147" s="239" t="s">
        <v>497</v>
      </c>
    </row>
    <row r="148" s="2" customFormat="1" ht="16.5" customHeight="1">
      <c r="A148" s="39"/>
      <c r="B148" s="40"/>
      <c r="C148" s="228" t="s">
        <v>7</v>
      </c>
      <c r="D148" s="228" t="s">
        <v>196</v>
      </c>
      <c r="E148" s="229" t="s">
        <v>2308</v>
      </c>
      <c r="F148" s="230" t="s">
        <v>2309</v>
      </c>
      <c r="G148" s="231" t="s">
        <v>1447</v>
      </c>
      <c r="H148" s="232">
        <v>3</v>
      </c>
      <c r="I148" s="233"/>
      <c r="J148" s="234">
        <f>ROUND(I148*H148,2)</f>
        <v>0</v>
      </c>
      <c r="K148" s="230" t="s">
        <v>641</v>
      </c>
      <c r="L148" s="45"/>
      <c r="M148" s="235" t="s">
        <v>1</v>
      </c>
      <c r="N148" s="236" t="s">
        <v>40</v>
      </c>
      <c r="O148" s="92"/>
      <c r="P148" s="237">
        <f>O148*H148</f>
        <v>0</v>
      </c>
      <c r="Q148" s="237">
        <v>0.0074400000000000004</v>
      </c>
      <c r="R148" s="237">
        <f>Q148*H148</f>
        <v>0.02232</v>
      </c>
      <c r="S148" s="237">
        <v>0</v>
      </c>
      <c r="T148" s="238">
        <f>S148*H148</f>
        <v>0</v>
      </c>
      <c r="U148" s="39"/>
      <c r="V148" s="39"/>
      <c r="W148" s="39"/>
      <c r="X148" s="39"/>
      <c r="Y148" s="39"/>
      <c r="Z148" s="39"/>
      <c r="AA148" s="39"/>
      <c r="AB148" s="39"/>
      <c r="AC148" s="39"/>
      <c r="AD148" s="39"/>
      <c r="AE148" s="39"/>
      <c r="AR148" s="239" t="s">
        <v>282</v>
      </c>
      <c r="AT148" s="239" t="s">
        <v>196</v>
      </c>
      <c r="AU148" s="239" t="s">
        <v>84</v>
      </c>
      <c r="AY148" s="18" t="s">
        <v>194</v>
      </c>
      <c r="BE148" s="240">
        <f>IF(N148="základní",J148,0)</f>
        <v>0</v>
      </c>
      <c r="BF148" s="240">
        <f>IF(N148="snížená",J148,0)</f>
        <v>0</v>
      </c>
      <c r="BG148" s="240">
        <f>IF(N148="zákl. přenesená",J148,0)</f>
        <v>0</v>
      </c>
      <c r="BH148" s="240">
        <f>IF(N148="sníž. přenesená",J148,0)</f>
        <v>0</v>
      </c>
      <c r="BI148" s="240">
        <f>IF(N148="nulová",J148,0)</f>
        <v>0</v>
      </c>
      <c r="BJ148" s="18" t="s">
        <v>82</v>
      </c>
      <c r="BK148" s="240">
        <f>ROUND(I148*H148,2)</f>
        <v>0</v>
      </c>
      <c r="BL148" s="18" t="s">
        <v>282</v>
      </c>
      <c r="BM148" s="239" t="s">
        <v>508</v>
      </c>
    </row>
    <row r="149" s="2" customFormat="1" ht="24.15" customHeight="1">
      <c r="A149" s="39"/>
      <c r="B149" s="40"/>
      <c r="C149" s="228" t="s">
        <v>318</v>
      </c>
      <c r="D149" s="228" t="s">
        <v>196</v>
      </c>
      <c r="E149" s="229" t="s">
        <v>2310</v>
      </c>
      <c r="F149" s="230" t="s">
        <v>2311</v>
      </c>
      <c r="G149" s="231" t="s">
        <v>1447</v>
      </c>
      <c r="H149" s="232">
        <v>3</v>
      </c>
      <c r="I149" s="233"/>
      <c r="J149" s="234">
        <f>ROUND(I149*H149,2)</f>
        <v>0</v>
      </c>
      <c r="K149" s="230" t="s">
        <v>641</v>
      </c>
      <c r="L149" s="45"/>
      <c r="M149" s="235" t="s">
        <v>1</v>
      </c>
      <c r="N149" s="236" t="s">
        <v>40</v>
      </c>
      <c r="O149" s="92"/>
      <c r="P149" s="237">
        <f>O149*H149</f>
        <v>0</v>
      </c>
      <c r="Q149" s="237">
        <v>0.025250000000000002</v>
      </c>
      <c r="R149" s="237">
        <f>Q149*H149</f>
        <v>0.075750000000000012</v>
      </c>
      <c r="S149" s="237">
        <v>0</v>
      </c>
      <c r="T149" s="238">
        <f>S149*H149</f>
        <v>0</v>
      </c>
      <c r="U149" s="39"/>
      <c r="V149" s="39"/>
      <c r="W149" s="39"/>
      <c r="X149" s="39"/>
      <c r="Y149" s="39"/>
      <c r="Z149" s="39"/>
      <c r="AA149" s="39"/>
      <c r="AB149" s="39"/>
      <c r="AC149" s="39"/>
      <c r="AD149" s="39"/>
      <c r="AE149" s="39"/>
      <c r="AR149" s="239" t="s">
        <v>282</v>
      </c>
      <c r="AT149" s="239" t="s">
        <v>196</v>
      </c>
      <c r="AU149" s="239" t="s">
        <v>84</v>
      </c>
      <c r="AY149" s="18" t="s">
        <v>194</v>
      </c>
      <c r="BE149" s="240">
        <f>IF(N149="základní",J149,0)</f>
        <v>0</v>
      </c>
      <c r="BF149" s="240">
        <f>IF(N149="snížená",J149,0)</f>
        <v>0</v>
      </c>
      <c r="BG149" s="240">
        <f>IF(N149="zákl. přenesená",J149,0)</f>
        <v>0</v>
      </c>
      <c r="BH149" s="240">
        <f>IF(N149="sníž. přenesená",J149,0)</f>
        <v>0</v>
      </c>
      <c r="BI149" s="240">
        <f>IF(N149="nulová",J149,0)</f>
        <v>0</v>
      </c>
      <c r="BJ149" s="18" t="s">
        <v>82</v>
      </c>
      <c r="BK149" s="240">
        <f>ROUND(I149*H149,2)</f>
        <v>0</v>
      </c>
      <c r="BL149" s="18" t="s">
        <v>282</v>
      </c>
      <c r="BM149" s="239" t="s">
        <v>519</v>
      </c>
    </row>
    <row r="150" s="2" customFormat="1" ht="24.15" customHeight="1">
      <c r="A150" s="39"/>
      <c r="B150" s="40"/>
      <c r="C150" s="228" t="s">
        <v>331</v>
      </c>
      <c r="D150" s="228" t="s">
        <v>196</v>
      </c>
      <c r="E150" s="229" t="s">
        <v>2312</v>
      </c>
      <c r="F150" s="230" t="s">
        <v>2313</v>
      </c>
      <c r="G150" s="231" t="s">
        <v>259</v>
      </c>
      <c r="H150" s="232">
        <v>2</v>
      </c>
      <c r="I150" s="233"/>
      <c r="J150" s="234">
        <f>ROUND(I150*H150,2)</f>
        <v>0</v>
      </c>
      <c r="K150" s="230" t="s">
        <v>641</v>
      </c>
      <c r="L150" s="45"/>
      <c r="M150" s="235" t="s">
        <v>1</v>
      </c>
      <c r="N150" s="236" t="s">
        <v>40</v>
      </c>
      <c r="O150" s="92"/>
      <c r="P150" s="237">
        <f>O150*H150</f>
        <v>0</v>
      </c>
      <c r="Q150" s="237">
        <v>0.0046800000000000001</v>
      </c>
      <c r="R150" s="237">
        <f>Q150*H150</f>
        <v>0.0093600000000000003</v>
      </c>
      <c r="S150" s="237">
        <v>0</v>
      </c>
      <c r="T150" s="238">
        <f>S150*H150</f>
        <v>0</v>
      </c>
      <c r="U150" s="39"/>
      <c r="V150" s="39"/>
      <c r="W150" s="39"/>
      <c r="X150" s="39"/>
      <c r="Y150" s="39"/>
      <c r="Z150" s="39"/>
      <c r="AA150" s="39"/>
      <c r="AB150" s="39"/>
      <c r="AC150" s="39"/>
      <c r="AD150" s="39"/>
      <c r="AE150" s="39"/>
      <c r="AR150" s="239" t="s">
        <v>282</v>
      </c>
      <c r="AT150" s="239" t="s">
        <v>196</v>
      </c>
      <c r="AU150" s="239" t="s">
        <v>84</v>
      </c>
      <c r="AY150" s="18" t="s">
        <v>194</v>
      </c>
      <c r="BE150" s="240">
        <f>IF(N150="základní",J150,0)</f>
        <v>0</v>
      </c>
      <c r="BF150" s="240">
        <f>IF(N150="snížená",J150,0)</f>
        <v>0</v>
      </c>
      <c r="BG150" s="240">
        <f>IF(N150="zákl. přenesená",J150,0)</f>
        <v>0</v>
      </c>
      <c r="BH150" s="240">
        <f>IF(N150="sníž. přenesená",J150,0)</f>
        <v>0</v>
      </c>
      <c r="BI150" s="240">
        <f>IF(N150="nulová",J150,0)</f>
        <v>0</v>
      </c>
      <c r="BJ150" s="18" t="s">
        <v>82</v>
      </c>
      <c r="BK150" s="240">
        <f>ROUND(I150*H150,2)</f>
        <v>0</v>
      </c>
      <c r="BL150" s="18" t="s">
        <v>282</v>
      </c>
      <c r="BM150" s="239" t="s">
        <v>529</v>
      </c>
    </row>
    <row r="151" s="2" customFormat="1" ht="33" customHeight="1">
      <c r="A151" s="39"/>
      <c r="B151" s="40"/>
      <c r="C151" s="228" t="s">
        <v>335</v>
      </c>
      <c r="D151" s="228" t="s">
        <v>196</v>
      </c>
      <c r="E151" s="229" t="s">
        <v>2314</v>
      </c>
      <c r="F151" s="230" t="s">
        <v>2315</v>
      </c>
      <c r="G151" s="231" t="s">
        <v>259</v>
      </c>
      <c r="H151" s="232">
        <v>10</v>
      </c>
      <c r="I151" s="233"/>
      <c r="J151" s="234">
        <f>ROUND(I151*H151,2)</f>
        <v>0</v>
      </c>
      <c r="K151" s="230" t="s">
        <v>641</v>
      </c>
      <c r="L151" s="45"/>
      <c r="M151" s="235" t="s">
        <v>1</v>
      </c>
      <c r="N151" s="236" t="s">
        <v>40</v>
      </c>
      <c r="O151" s="92"/>
      <c r="P151" s="237">
        <f>O151*H151</f>
        <v>0</v>
      </c>
      <c r="Q151" s="237">
        <v>0.00038000000000000002</v>
      </c>
      <c r="R151" s="237">
        <f>Q151*H151</f>
        <v>0.0038000000000000004</v>
      </c>
      <c r="S151" s="237">
        <v>0</v>
      </c>
      <c r="T151" s="238">
        <f>S151*H151</f>
        <v>0</v>
      </c>
      <c r="U151" s="39"/>
      <c r="V151" s="39"/>
      <c r="W151" s="39"/>
      <c r="X151" s="39"/>
      <c r="Y151" s="39"/>
      <c r="Z151" s="39"/>
      <c r="AA151" s="39"/>
      <c r="AB151" s="39"/>
      <c r="AC151" s="39"/>
      <c r="AD151" s="39"/>
      <c r="AE151" s="39"/>
      <c r="AR151" s="239" t="s">
        <v>282</v>
      </c>
      <c r="AT151" s="239" t="s">
        <v>196</v>
      </c>
      <c r="AU151" s="239" t="s">
        <v>84</v>
      </c>
      <c r="AY151" s="18" t="s">
        <v>194</v>
      </c>
      <c r="BE151" s="240">
        <f>IF(N151="základní",J151,0)</f>
        <v>0</v>
      </c>
      <c r="BF151" s="240">
        <f>IF(N151="snížená",J151,0)</f>
        <v>0</v>
      </c>
      <c r="BG151" s="240">
        <f>IF(N151="zákl. přenesená",J151,0)</f>
        <v>0</v>
      </c>
      <c r="BH151" s="240">
        <f>IF(N151="sníž. přenesená",J151,0)</f>
        <v>0</v>
      </c>
      <c r="BI151" s="240">
        <f>IF(N151="nulová",J151,0)</f>
        <v>0</v>
      </c>
      <c r="BJ151" s="18" t="s">
        <v>82</v>
      </c>
      <c r="BK151" s="240">
        <f>ROUND(I151*H151,2)</f>
        <v>0</v>
      </c>
      <c r="BL151" s="18" t="s">
        <v>282</v>
      </c>
      <c r="BM151" s="239" t="s">
        <v>542</v>
      </c>
    </row>
    <row r="152" s="2" customFormat="1" ht="24.15" customHeight="1">
      <c r="A152" s="39"/>
      <c r="B152" s="40"/>
      <c r="C152" s="228" t="s">
        <v>345</v>
      </c>
      <c r="D152" s="228" t="s">
        <v>196</v>
      </c>
      <c r="E152" s="229" t="s">
        <v>2316</v>
      </c>
      <c r="F152" s="230" t="s">
        <v>2317</v>
      </c>
      <c r="G152" s="231" t="s">
        <v>691</v>
      </c>
      <c r="H152" s="299"/>
      <c r="I152" s="233"/>
      <c r="J152" s="234">
        <f>ROUND(I152*H152,2)</f>
        <v>0</v>
      </c>
      <c r="K152" s="230" t="s">
        <v>641</v>
      </c>
      <c r="L152" s="45"/>
      <c r="M152" s="235" t="s">
        <v>1</v>
      </c>
      <c r="N152" s="236" t="s">
        <v>40</v>
      </c>
      <c r="O152" s="92"/>
      <c r="P152" s="237">
        <f>O152*H152</f>
        <v>0</v>
      </c>
      <c r="Q152" s="237">
        <v>0</v>
      </c>
      <c r="R152" s="237">
        <f>Q152*H152</f>
        <v>0</v>
      </c>
      <c r="S152" s="237">
        <v>0</v>
      </c>
      <c r="T152" s="238">
        <f>S152*H152</f>
        <v>0</v>
      </c>
      <c r="U152" s="39"/>
      <c r="V152" s="39"/>
      <c r="W152" s="39"/>
      <c r="X152" s="39"/>
      <c r="Y152" s="39"/>
      <c r="Z152" s="39"/>
      <c r="AA152" s="39"/>
      <c r="AB152" s="39"/>
      <c r="AC152" s="39"/>
      <c r="AD152" s="39"/>
      <c r="AE152" s="39"/>
      <c r="AR152" s="239" t="s">
        <v>282</v>
      </c>
      <c r="AT152" s="239" t="s">
        <v>196</v>
      </c>
      <c r="AU152" s="239" t="s">
        <v>84</v>
      </c>
      <c r="AY152" s="18" t="s">
        <v>194</v>
      </c>
      <c r="BE152" s="240">
        <f>IF(N152="základní",J152,0)</f>
        <v>0</v>
      </c>
      <c r="BF152" s="240">
        <f>IF(N152="snížená",J152,0)</f>
        <v>0</v>
      </c>
      <c r="BG152" s="240">
        <f>IF(N152="zákl. přenesená",J152,0)</f>
        <v>0</v>
      </c>
      <c r="BH152" s="240">
        <f>IF(N152="sníž. přenesená",J152,0)</f>
        <v>0</v>
      </c>
      <c r="BI152" s="240">
        <f>IF(N152="nulová",J152,0)</f>
        <v>0</v>
      </c>
      <c r="BJ152" s="18" t="s">
        <v>82</v>
      </c>
      <c r="BK152" s="240">
        <f>ROUND(I152*H152,2)</f>
        <v>0</v>
      </c>
      <c r="BL152" s="18" t="s">
        <v>282</v>
      </c>
      <c r="BM152" s="239" t="s">
        <v>553</v>
      </c>
    </row>
    <row r="153" s="12" customFormat="1" ht="22.8" customHeight="1">
      <c r="A153" s="12"/>
      <c r="B153" s="212"/>
      <c r="C153" s="213"/>
      <c r="D153" s="214" t="s">
        <v>74</v>
      </c>
      <c r="E153" s="226" t="s">
        <v>2318</v>
      </c>
      <c r="F153" s="226" t="s">
        <v>2319</v>
      </c>
      <c r="G153" s="213"/>
      <c r="H153" s="213"/>
      <c r="I153" s="216"/>
      <c r="J153" s="227">
        <f>BK153</f>
        <v>0</v>
      </c>
      <c r="K153" s="213"/>
      <c r="L153" s="218"/>
      <c r="M153" s="219"/>
      <c r="N153" s="220"/>
      <c r="O153" s="220"/>
      <c r="P153" s="221">
        <f>P154</f>
        <v>0</v>
      </c>
      <c r="Q153" s="220"/>
      <c r="R153" s="221">
        <f>R154</f>
        <v>2.0000000000000002E-05</v>
      </c>
      <c r="S153" s="220"/>
      <c r="T153" s="222">
        <f>T154</f>
        <v>0.014</v>
      </c>
      <c r="U153" s="12"/>
      <c r="V153" s="12"/>
      <c r="W153" s="12"/>
      <c r="X153" s="12"/>
      <c r="Y153" s="12"/>
      <c r="Z153" s="12"/>
      <c r="AA153" s="12"/>
      <c r="AB153" s="12"/>
      <c r="AC153" s="12"/>
      <c r="AD153" s="12"/>
      <c r="AE153" s="12"/>
      <c r="AR153" s="223" t="s">
        <v>84</v>
      </c>
      <c r="AT153" s="224" t="s">
        <v>74</v>
      </c>
      <c r="AU153" s="224" t="s">
        <v>82</v>
      </c>
      <c r="AY153" s="223" t="s">
        <v>194</v>
      </c>
      <c r="BK153" s="225">
        <f>BK154</f>
        <v>0</v>
      </c>
    </row>
    <row r="154" s="2" customFormat="1" ht="24.15" customHeight="1">
      <c r="A154" s="39"/>
      <c r="B154" s="40"/>
      <c r="C154" s="228" t="s">
        <v>366</v>
      </c>
      <c r="D154" s="228" t="s">
        <v>196</v>
      </c>
      <c r="E154" s="229" t="s">
        <v>2320</v>
      </c>
      <c r="F154" s="230" t="s">
        <v>2321</v>
      </c>
      <c r="G154" s="231" t="s">
        <v>259</v>
      </c>
      <c r="H154" s="232">
        <v>1</v>
      </c>
      <c r="I154" s="233"/>
      <c r="J154" s="234">
        <f>ROUND(I154*H154,2)</f>
        <v>0</v>
      </c>
      <c r="K154" s="230" t="s">
        <v>641</v>
      </c>
      <c r="L154" s="45"/>
      <c r="M154" s="235" t="s">
        <v>1</v>
      </c>
      <c r="N154" s="236" t="s">
        <v>40</v>
      </c>
      <c r="O154" s="92"/>
      <c r="P154" s="237">
        <f>O154*H154</f>
        <v>0</v>
      </c>
      <c r="Q154" s="237">
        <v>2.0000000000000002E-05</v>
      </c>
      <c r="R154" s="237">
        <f>Q154*H154</f>
        <v>2.0000000000000002E-05</v>
      </c>
      <c r="S154" s="237">
        <v>0.014</v>
      </c>
      <c r="T154" s="238">
        <f>S154*H154</f>
        <v>0.014</v>
      </c>
      <c r="U154" s="39"/>
      <c r="V154" s="39"/>
      <c r="W154" s="39"/>
      <c r="X154" s="39"/>
      <c r="Y154" s="39"/>
      <c r="Z154" s="39"/>
      <c r="AA154" s="39"/>
      <c r="AB154" s="39"/>
      <c r="AC154" s="39"/>
      <c r="AD154" s="39"/>
      <c r="AE154" s="39"/>
      <c r="AR154" s="239" t="s">
        <v>282</v>
      </c>
      <c r="AT154" s="239" t="s">
        <v>196</v>
      </c>
      <c r="AU154" s="239" t="s">
        <v>84</v>
      </c>
      <c r="AY154" s="18" t="s">
        <v>194</v>
      </c>
      <c r="BE154" s="240">
        <f>IF(N154="základní",J154,0)</f>
        <v>0</v>
      </c>
      <c r="BF154" s="240">
        <f>IF(N154="snížená",J154,0)</f>
        <v>0</v>
      </c>
      <c r="BG154" s="240">
        <f>IF(N154="zákl. přenesená",J154,0)</f>
        <v>0</v>
      </c>
      <c r="BH154" s="240">
        <f>IF(N154="sníž. přenesená",J154,0)</f>
        <v>0</v>
      </c>
      <c r="BI154" s="240">
        <f>IF(N154="nulová",J154,0)</f>
        <v>0</v>
      </c>
      <c r="BJ154" s="18" t="s">
        <v>82</v>
      </c>
      <c r="BK154" s="240">
        <f>ROUND(I154*H154,2)</f>
        <v>0</v>
      </c>
      <c r="BL154" s="18" t="s">
        <v>282</v>
      </c>
      <c r="BM154" s="239" t="s">
        <v>568</v>
      </c>
    </row>
    <row r="155" s="12" customFormat="1" ht="22.8" customHeight="1">
      <c r="A155" s="12"/>
      <c r="B155" s="212"/>
      <c r="C155" s="213"/>
      <c r="D155" s="214" t="s">
        <v>74</v>
      </c>
      <c r="E155" s="226" t="s">
        <v>868</v>
      </c>
      <c r="F155" s="226" t="s">
        <v>1483</v>
      </c>
      <c r="G155" s="213"/>
      <c r="H155" s="213"/>
      <c r="I155" s="216"/>
      <c r="J155" s="227">
        <f>BK155</f>
        <v>0</v>
      </c>
      <c r="K155" s="213"/>
      <c r="L155" s="218"/>
      <c r="M155" s="219"/>
      <c r="N155" s="220"/>
      <c r="O155" s="220"/>
      <c r="P155" s="221">
        <f>SUM(P156:P157)</f>
        <v>0</v>
      </c>
      <c r="Q155" s="220"/>
      <c r="R155" s="221">
        <f>SUM(R156:R157)</f>
        <v>0</v>
      </c>
      <c r="S155" s="220"/>
      <c r="T155" s="222">
        <f>SUM(T156:T157)</f>
        <v>0</v>
      </c>
      <c r="U155" s="12"/>
      <c r="V155" s="12"/>
      <c r="W155" s="12"/>
      <c r="X155" s="12"/>
      <c r="Y155" s="12"/>
      <c r="Z155" s="12"/>
      <c r="AA155" s="12"/>
      <c r="AB155" s="12"/>
      <c r="AC155" s="12"/>
      <c r="AD155" s="12"/>
      <c r="AE155" s="12"/>
      <c r="AR155" s="223" t="s">
        <v>84</v>
      </c>
      <c r="AT155" s="224" t="s">
        <v>74</v>
      </c>
      <c r="AU155" s="224" t="s">
        <v>82</v>
      </c>
      <c r="AY155" s="223" t="s">
        <v>194</v>
      </c>
      <c r="BK155" s="225">
        <f>SUM(BK156:BK157)</f>
        <v>0</v>
      </c>
    </row>
    <row r="156" s="2" customFormat="1" ht="16.5" customHeight="1">
      <c r="A156" s="39"/>
      <c r="B156" s="40"/>
      <c r="C156" s="228" t="s">
        <v>375</v>
      </c>
      <c r="D156" s="228" t="s">
        <v>196</v>
      </c>
      <c r="E156" s="229" t="s">
        <v>1484</v>
      </c>
      <c r="F156" s="230" t="s">
        <v>1485</v>
      </c>
      <c r="G156" s="231" t="s">
        <v>295</v>
      </c>
      <c r="H156" s="232">
        <v>10</v>
      </c>
      <c r="I156" s="233"/>
      <c r="J156" s="234">
        <f>ROUND(I156*H156,2)</f>
        <v>0</v>
      </c>
      <c r="K156" s="230" t="s">
        <v>296</v>
      </c>
      <c r="L156" s="45"/>
      <c r="M156" s="235" t="s">
        <v>1</v>
      </c>
      <c r="N156" s="236" t="s">
        <v>40</v>
      </c>
      <c r="O156" s="92"/>
      <c r="P156" s="237">
        <f>O156*H156</f>
        <v>0</v>
      </c>
      <c r="Q156" s="237">
        <v>0</v>
      </c>
      <c r="R156" s="237">
        <f>Q156*H156</f>
        <v>0</v>
      </c>
      <c r="S156" s="237">
        <v>0</v>
      </c>
      <c r="T156" s="238">
        <f>S156*H156</f>
        <v>0</v>
      </c>
      <c r="U156" s="39"/>
      <c r="V156" s="39"/>
      <c r="W156" s="39"/>
      <c r="X156" s="39"/>
      <c r="Y156" s="39"/>
      <c r="Z156" s="39"/>
      <c r="AA156" s="39"/>
      <c r="AB156" s="39"/>
      <c r="AC156" s="39"/>
      <c r="AD156" s="39"/>
      <c r="AE156" s="39"/>
      <c r="AR156" s="239" t="s">
        <v>282</v>
      </c>
      <c r="AT156" s="239" t="s">
        <v>196</v>
      </c>
      <c r="AU156" s="239" t="s">
        <v>84</v>
      </c>
      <c r="AY156" s="18" t="s">
        <v>194</v>
      </c>
      <c r="BE156" s="240">
        <f>IF(N156="základní",J156,0)</f>
        <v>0</v>
      </c>
      <c r="BF156" s="240">
        <f>IF(N156="snížená",J156,0)</f>
        <v>0</v>
      </c>
      <c r="BG156" s="240">
        <f>IF(N156="zákl. přenesená",J156,0)</f>
        <v>0</v>
      </c>
      <c r="BH156" s="240">
        <f>IF(N156="sníž. přenesená",J156,0)</f>
        <v>0</v>
      </c>
      <c r="BI156" s="240">
        <f>IF(N156="nulová",J156,0)</f>
        <v>0</v>
      </c>
      <c r="BJ156" s="18" t="s">
        <v>82</v>
      </c>
      <c r="BK156" s="240">
        <f>ROUND(I156*H156,2)</f>
        <v>0</v>
      </c>
      <c r="BL156" s="18" t="s">
        <v>282</v>
      </c>
      <c r="BM156" s="239" t="s">
        <v>619</v>
      </c>
    </row>
    <row r="157" s="2" customFormat="1" ht="37.8" customHeight="1">
      <c r="A157" s="39"/>
      <c r="B157" s="40"/>
      <c r="C157" s="228" t="s">
        <v>381</v>
      </c>
      <c r="D157" s="228" t="s">
        <v>196</v>
      </c>
      <c r="E157" s="229" t="s">
        <v>1487</v>
      </c>
      <c r="F157" s="230" t="s">
        <v>1488</v>
      </c>
      <c r="G157" s="231" t="s">
        <v>906</v>
      </c>
      <c r="H157" s="232">
        <v>5</v>
      </c>
      <c r="I157" s="233"/>
      <c r="J157" s="234">
        <f>ROUND(I157*H157,2)</f>
        <v>0</v>
      </c>
      <c r="K157" s="230" t="s">
        <v>296</v>
      </c>
      <c r="L157" s="45"/>
      <c r="M157" s="235" t="s">
        <v>1</v>
      </c>
      <c r="N157" s="236" t="s">
        <v>40</v>
      </c>
      <c r="O157" s="92"/>
      <c r="P157" s="237">
        <f>O157*H157</f>
        <v>0</v>
      </c>
      <c r="Q157" s="237">
        <v>0</v>
      </c>
      <c r="R157" s="237">
        <f>Q157*H157</f>
        <v>0</v>
      </c>
      <c r="S157" s="237">
        <v>0</v>
      </c>
      <c r="T157" s="238">
        <f>S157*H157</f>
        <v>0</v>
      </c>
      <c r="U157" s="39"/>
      <c r="V157" s="39"/>
      <c r="W157" s="39"/>
      <c r="X157" s="39"/>
      <c r="Y157" s="39"/>
      <c r="Z157" s="39"/>
      <c r="AA157" s="39"/>
      <c r="AB157" s="39"/>
      <c r="AC157" s="39"/>
      <c r="AD157" s="39"/>
      <c r="AE157" s="39"/>
      <c r="AR157" s="239" t="s">
        <v>282</v>
      </c>
      <c r="AT157" s="239" t="s">
        <v>196</v>
      </c>
      <c r="AU157" s="239" t="s">
        <v>84</v>
      </c>
      <c r="AY157" s="18" t="s">
        <v>194</v>
      </c>
      <c r="BE157" s="240">
        <f>IF(N157="základní",J157,0)</f>
        <v>0</v>
      </c>
      <c r="BF157" s="240">
        <f>IF(N157="snížená",J157,0)</f>
        <v>0</v>
      </c>
      <c r="BG157" s="240">
        <f>IF(N157="zákl. přenesená",J157,0)</f>
        <v>0</v>
      </c>
      <c r="BH157" s="240">
        <f>IF(N157="sníž. přenesená",J157,0)</f>
        <v>0</v>
      </c>
      <c r="BI157" s="240">
        <f>IF(N157="nulová",J157,0)</f>
        <v>0</v>
      </c>
      <c r="BJ157" s="18" t="s">
        <v>82</v>
      </c>
      <c r="BK157" s="240">
        <f>ROUND(I157*H157,2)</f>
        <v>0</v>
      </c>
      <c r="BL157" s="18" t="s">
        <v>282</v>
      </c>
      <c r="BM157" s="239" t="s">
        <v>627</v>
      </c>
    </row>
    <row r="158" s="12" customFormat="1" ht="22.8" customHeight="1">
      <c r="A158" s="12"/>
      <c r="B158" s="212"/>
      <c r="C158" s="213"/>
      <c r="D158" s="214" t="s">
        <v>74</v>
      </c>
      <c r="E158" s="226" t="s">
        <v>1490</v>
      </c>
      <c r="F158" s="226" t="s">
        <v>1491</v>
      </c>
      <c r="G158" s="213"/>
      <c r="H158" s="213"/>
      <c r="I158" s="216"/>
      <c r="J158" s="227">
        <f>BK158</f>
        <v>0</v>
      </c>
      <c r="K158" s="213"/>
      <c r="L158" s="218"/>
      <c r="M158" s="219"/>
      <c r="N158" s="220"/>
      <c r="O158" s="220"/>
      <c r="P158" s="221">
        <f>SUM(P159:P164)</f>
        <v>0</v>
      </c>
      <c r="Q158" s="220"/>
      <c r="R158" s="221">
        <f>SUM(R159:R164)</f>
        <v>0.0033150000000000002</v>
      </c>
      <c r="S158" s="220"/>
      <c r="T158" s="222">
        <f>SUM(T159:T164)</f>
        <v>0</v>
      </c>
      <c r="U158" s="12"/>
      <c r="V158" s="12"/>
      <c r="W158" s="12"/>
      <c r="X158" s="12"/>
      <c r="Y158" s="12"/>
      <c r="Z158" s="12"/>
      <c r="AA158" s="12"/>
      <c r="AB158" s="12"/>
      <c r="AC158" s="12"/>
      <c r="AD158" s="12"/>
      <c r="AE158" s="12"/>
      <c r="AR158" s="223" t="s">
        <v>84</v>
      </c>
      <c r="AT158" s="224" t="s">
        <v>74</v>
      </c>
      <c r="AU158" s="224" t="s">
        <v>82</v>
      </c>
      <c r="AY158" s="223" t="s">
        <v>194</v>
      </c>
      <c r="BK158" s="225">
        <f>SUM(BK159:BK164)</f>
        <v>0</v>
      </c>
    </row>
    <row r="159" s="2" customFormat="1" ht="24.15" customHeight="1">
      <c r="A159" s="39"/>
      <c r="B159" s="40"/>
      <c r="C159" s="228" t="s">
        <v>386</v>
      </c>
      <c r="D159" s="228" t="s">
        <v>196</v>
      </c>
      <c r="E159" s="229" t="s">
        <v>2322</v>
      </c>
      <c r="F159" s="230" t="s">
        <v>2323</v>
      </c>
      <c r="G159" s="231" t="s">
        <v>252</v>
      </c>
      <c r="H159" s="232">
        <v>5</v>
      </c>
      <c r="I159" s="233"/>
      <c r="J159" s="234">
        <f>ROUND(I159*H159,2)</f>
        <v>0</v>
      </c>
      <c r="K159" s="230" t="s">
        <v>1</v>
      </c>
      <c r="L159" s="45"/>
      <c r="M159" s="235" t="s">
        <v>1</v>
      </c>
      <c r="N159" s="236" t="s">
        <v>40</v>
      </c>
      <c r="O159" s="92"/>
      <c r="P159" s="237">
        <f>O159*H159</f>
        <v>0</v>
      </c>
      <c r="Q159" s="237">
        <v>0</v>
      </c>
      <c r="R159" s="237">
        <f>Q159*H159</f>
        <v>0</v>
      </c>
      <c r="S159" s="237">
        <v>0</v>
      </c>
      <c r="T159" s="238">
        <f>S159*H159</f>
        <v>0</v>
      </c>
      <c r="U159" s="39"/>
      <c r="V159" s="39"/>
      <c r="W159" s="39"/>
      <c r="X159" s="39"/>
      <c r="Y159" s="39"/>
      <c r="Z159" s="39"/>
      <c r="AA159" s="39"/>
      <c r="AB159" s="39"/>
      <c r="AC159" s="39"/>
      <c r="AD159" s="39"/>
      <c r="AE159" s="39"/>
      <c r="AR159" s="239" t="s">
        <v>282</v>
      </c>
      <c r="AT159" s="239" t="s">
        <v>196</v>
      </c>
      <c r="AU159" s="239" t="s">
        <v>84</v>
      </c>
      <c r="AY159" s="18" t="s">
        <v>194</v>
      </c>
      <c r="BE159" s="240">
        <f>IF(N159="základní",J159,0)</f>
        <v>0</v>
      </c>
      <c r="BF159" s="240">
        <f>IF(N159="snížená",J159,0)</f>
        <v>0</v>
      </c>
      <c r="BG159" s="240">
        <f>IF(N159="zákl. přenesená",J159,0)</f>
        <v>0</v>
      </c>
      <c r="BH159" s="240">
        <f>IF(N159="sníž. přenesená",J159,0)</f>
        <v>0</v>
      </c>
      <c r="BI159" s="240">
        <f>IF(N159="nulová",J159,0)</f>
        <v>0</v>
      </c>
      <c r="BJ159" s="18" t="s">
        <v>82</v>
      </c>
      <c r="BK159" s="240">
        <f>ROUND(I159*H159,2)</f>
        <v>0</v>
      </c>
      <c r="BL159" s="18" t="s">
        <v>282</v>
      </c>
      <c r="BM159" s="239" t="s">
        <v>2324</v>
      </c>
    </row>
    <row r="160" s="2" customFormat="1" ht="24.15" customHeight="1">
      <c r="A160" s="39"/>
      <c r="B160" s="40"/>
      <c r="C160" s="228" t="s">
        <v>396</v>
      </c>
      <c r="D160" s="228" t="s">
        <v>196</v>
      </c>
      <c r="E160" s="229" t="s">
        <v>2325</v>
      </c>
      <c r="F160" s="230" t="s">
        <v>2326</v>
      </c>
      <c r="G160" s="231" t="s">
        <v>301</v>
      </c>
      <c r="H160" s="232">
        <v>13.5</v>
      </c>
      <c r="I160" s="233"/>
      <c r="J160" s="234">
        <f>ROUND(I160*H160,2)</f>
        <v>0</v>
      </c>
      <c r="K160" s="230" t="s">
        <v>200</v>
      </c>
      <c r="L160" s="45"/>
      <c r="M160" s="235" t="s">
        <v>1</v>
      </c>
      <c r="N160" s="236" t="s">
        <v>40</v>
      </c>
      <c r="O160" s="92"/>
      <c r="P160" s="237">
        <f>O160*H160</f>
        <v>0</v>
      </c>
      <c r="Q160" s="237">
        <v>1.0000000000000001E-05</v>
      </c>
      <c r="R160" s="237">
        <f>Q160*H160</f>
        <v>0.000135</v>
      </c>
      <c r="S160" s="237">
        <v>0</v>
      </c>
      <c r="T160" s="238">
        <f>S160*H160</f>
        <v>0</v>
      </c>
      <c r="U160" s="39"/>
      <c r="V160" s="39"/>
      <c r="W160" s="39"/>
      <c r="X160" s="39"/>
      <c r="Y160" s="39"/>
      <c r="Z160" s="39"/>
      <c r="AA160" s="39"/>
      <c r="AB160" s="39"/>
      <c r="AC160" s="39"/>
      <c r="AD160" s="39"/>
      <c r="AE160" s="39"/>
      <c r="AR160" s="239" t="s">
        <v>282</v>
      </c>
      <c r="AT160" s="239" t="s">
        <v>196</v>
      </c>
      <c r="AU160" s="239" t="s">
        <v>84</v>
      </c>
      <c r="AY160" s="18" t="s">
        <v>194</v>
      </c>
      <c r="BE160" s="240">
        <f>IF(N160="základní",J160,0)</f>
        <v>0</v>
      </c>
      <c r="BF160" s="240">
        <f>IF(N160="snížená",J160,0)</f>
        <v>0</v>
      </c>
      <c r="BG160" s="240">
        <f>IF(N160="zákl. přenesená",J160,0)</f>
        <v>0</v>
      </c>
      <c r="BH160" s="240">
        <f>IF(N160="sníž. přenesená",J160,0)</f>
        <v>0</v>
      </c>
      <c r="BI160" s="240">
        <f>IF(N160="nulová",J160,0)</f>
        <v>0</v>
      </c>
      <c r="BJ160" s="18" t="s">
        <v>82</v>
      </c>
      <c r="BK160" s="240">
        <f>ROUND(I160*H160,2)</f>
        <v>0</v>
      </c>
      <c r="BL160" s="18" t="s">
        <v>282</v>
      </c>
      <c r="BM160" s="239" t="s">
        <v>2327</v>
      </c>
    </row>
    <row r="161" s="2" customFormat="1" ht="24.15" customHeight="1">
      <c r="A161" s="39"/>
      <c r="B161" s="40"/>
      <c r="C161" s="228" t="s">
        <v>438</v>
      </c>
      <c r="D161" s="228" t="s">
        <v>196</v>
      </c>
      <c r="E161" s="229" t="s">
        <v>2328</v>
      </c>
      <c r="F161" s="230" t="s">
        <v>2329</v>
      </c>
      <c r="G161" s="231" t="s">
        <v>301</v>
      </c>
      <c r="H161" s="232">
        <v>45.5</v>
      </c>
      <c r="I161" s="233"/>
      <c r="J161" s="234">
        <f>ROUND(I161*H161,2)</f>
        <v>0</v>
      </c>
      <c r="K161" s="230" t="s">
        <v>200</v>
      </c>
      <c r="L161" s="45"/>
      <c r="M161" s="235" t="s">
        <v>1</v>
      </c>
      <c r="N161" s="236" t="s">
        <v>40</v>
      </c>
      <c r="O161" s="92"/>
      <c r="P161" s="237">
        <f>O161*H161</f>
        <v>0</v>
      </c>
      <c r="Q161" s="237">
        <v>1.0000000000000001E-05</v>
      </c>
      <c r="R161" s="237">
        <f>Q161*H161</f>
        <v>0.00045500000000000006</v>
      </c>
      <c r="S161" s="237">
        <v>0</v>
      </c>
      <c r="T161" s="238">
        <f>S161*H161</f>
        <v>0</v>
      </c>
      <c r="U161" s="39"/>
      <c r="V161" s="39"/>
      <c r="W161" s="39"/>
      <c r="X161" s="39"/>
      <c r="Y161" s="39"/>
      <c r="Z161" s="39"/>
      <c r="AA161" s="39"/>
      <c r="AB161" s="39"/>
      <c r="AC161" s="39"/>
      <c r="AD161" s="39"/>
      <c r="AE161" s="39"/>
      <c r="AR161" s="239" t="s">
        <v>282</v>
      </c>
      <c r="AT161" s="239" t="s">
        <v>196</v>
      </c>
      <c r="AU161" s="239" t="s">
        <v>84</v>
      </c>
      <c r="AY161" s="18" t="s">
        <v>194</v>
      </c>
      <c r="BE161" s="240">
        <f>IF(N161="základní",J161,0)</f>
        <v>0</v>
      </c>
      <c r="BF161" s="240">
        <f>IF(N161="snížená",J161,0)</f>
        <v>0</v>
      </c>
      <c r="BG161" s="240">
        <f>IF(N161="zákl. přenesená",J161,0)</f>
        <v>0</v>
      </c>
      <c r="BH161" s="240">
        <f>IF(N161="sníž. přenesená",J161,0)</f>
        <v>0</v>
      </c>
      <c r="BI161" s="240">
        <f>IF(N161="nulová",J161,0)</f>
        <v>0</v>
      </c>
      <c r="BJ161" s="18" t="s">
        <v>82</v>
      </c>
      <c r="BK161" s="240">
        <f>ROUND(I161*H161,2)</f>
        <v>0</v>
      </c>
      <c r="BL161" s="18" t="s">
        <v>282</v>
      </c>
      <c r="BM161" s="239" t="s">
        <v>2330</v>
      </c>
    </row>
    <row r="162" s="2" customFormat="1" ht="24.15" customHeight="1">
      <c r="A162" s="39"/>
      <c r="B162" s="40"/>
      <c r="C162" s="228" t="s">
        <v>444</v>
      </c>
      <c r="D162" s="228" t="s">
        <v>196</v>
      </c>
      <c r="E162" s="229" t="s">
        <v>2331</v>
      </c>
      <c r="F162" s="230" t="s">
        <v>2332</v>
      </c>
      <c r="G162" s="231" t="s">
        <v>301</v>
      </c>
      <c r="H162" s="232">
        <v>9</v>
      </c>
      <c r="I162" s="233"/>
      <c r="J162" s="234">
        <f>ROUND(I162*H162,2)</f>
        <v>0</v>
      </c>
      <c r="K162" s="230" t="s">
        <v>200</v>
      </c>
      <c r="L162" s="45"/>
      <c r="M162" s="235" t="s">
        <v>1</v>
      </c>
      <c r="N162" s="236" t="s">
        <v>40</v>
      </c>
      <c r="O162" s="92"/>
      <c r="P162" s="237">
        <f>O162*H162</f>
        <v>0</v>
      </c>
      <c r="Q162" s="237">
        <v>1.0000000000000001E-05</v>
      </c>
      <c r="R162" s="237">
        <f>Q162*H162</f>
        <v>9.0000000000000006E-05</v>
      </c>
      <c r="S162" s="237">
        <v>0</v>
      </c>
      <c r="T162" s="238">
        <f>S162*H162</f>
        <v>0</v>
      </c>
      <c r="U162" s="39"/>
      <c r="V162" s="39"/>
      <c r="W162" s="39"/>
      <c r="X162" s="39"/>
      <c r="Y162" s="39"/>
      <c r="Z162" s="39"/>
      <c r="AA162" s="39"/>
      <c r="AB162" s="39"/>
      <c r="AC162" s="39"/>
      <c r="AD162" s="39"/>
      <c r="AE162" s="39"/>
      <c r="AR162" s="239" t="s">
        <v>282</v>
      </c>
      <c r="AT162" s="239" t="s">
        <v>196</v>
      </c>
      <c r="AU162" s="239" t="s">
        <v>84</v>
      </c>
      <c r="AY162" s="18" t="s">
        <v>194</v>
      </c>
      <c r="BE162" s="240">
        <f>IF(N162="základní",J162,0)</f>
        <v>0</v>
      </c>
      <c r="BF162" s="240">
        <f>IF(N162="snížená",J162,0)</f>
        <v>0</v>
      </c>
      <c r="BG162" s="240">
        <f>IF(N162="zákl. přenesená",J162,0)</f>
        <v>0</v>
      </c>
      <c r="BH162" s="240">
        <f>IF(N162="sníž. přenesená",J162,0)</f>
        <v>0</v>
      </c>
      <c r="BI162" s="240">
        <f>IF(N162="nulová",J162,0)</f>
        <v>0</v>
      </c>
      <c r="BJ162" s="18" t="s">
        <v>82</v>
      </c>
      <c r="BK162" s="240">
        <f>ROUND(I162*H162,2)</f>
        <v>0</v>
      </c>
      <c r="BL162" s="18" t="s">
        <v>282</v>
      </c>
      <c r="BM162" s="239" t="s">
        <v>2333</v>
      </c>
    </row>
    <row r="163" s="2" customFormat="1" ht="24.15" customHeight="1">
      <c r="A163" s="39"/>
      <c r="B163" s="40"/>
      <c r="C163" s="228" t="s">
        <v>449</v>
      </c>
      <c r="D163" s="228" t="s">
        <v>196</v>
      </c>
      <c r="E163" s="229" t="s">
        <v>2334</v>
      </c>
      <c r="F163" s="230" t="s">
        <v>2335</v>
      </c>
      <c r="G163" s="231" t="s">
        <v>301</v>
      </c>
      <c r="H163" s="232">
        <v>36.5</v>
      </c>
      <c r="I163" s="233"/>
      <c r="J163" s="234">
        <f>ROUND(I163*H163,2)</f>
        <v>0</v>
      </c>
      <c r="K163" s="230" t="s">
        <v>200</v>
      </c>
      <c r="L163" s="45"/>
      <c r="M163" s="235" t="s">
        <v>1</v>
      </c>
      <c r="N163" s="236" t="s">
        <v>40</v>
      </c>
      <c r="O163" s="92"/>
      <c r="P163" s="237">
        <f>O163*H163</f>
        <v>0</v>
      </c>
      <c r="Q163" s="237">
        <v>5.0000000000000002E-05</v>
      </c>
      <c r="R163" s="237">
        <f>Q163*H163</f>
        <v>0.001825</v>
      </c>
      <c r="S163" s="237">
        <v>0</v>
      </c>
      <c r="T163" s="238">
        <f>S163*H163</f>
        <v>0</v>
      </c>
      <c r="U163" s="39"/>
      <c r="V163" s="39"/>
      <c r="W163" s="39"/>
      <c r="X163" s="39"/>
      <c r="Y163" s="39"/>
      <c r="Z163" s="39"/>
      <c r="AA163" s="39"/>
      <c r="AB163" s="39"/>
      <c r="AC163" s="39"/>
      <c r="AD163" s="39"/>
      <c r="AE163" s="39"/>
      <c r="AR163" s="239" t="s">
        <v>282</v>
      </c>
      <c r="AT163" s="239" t="s">
        <v>196</v>
      </c>
      <c r="AU163" s="239" t="s">
        <v>84</v>
      </c>
      <c r="AY163" s="18" t="s">
        <v>194</v>
      </c>
      <c r="BE163" s="240">
        <f>IF(N163="základní",J163,0)</f>
        <v>0</v>
      </c>
      <c r="BF163" s="240">
        <f>IF(N163="snížená",J163,0)</f>
        <v>0</v>
      </c>
      <c r="BG163" s="240">
        <f>IF(N163="zákl. přenesená",J163,0)</f>
        <v>0</v>
      </c>
      <c r="BH163" s="240">
        <f>IF(N163="sníž. přenesená",J163,0)</f>
        <v>0</v>
      </c>
      <c r="BI163" s="240">
        <f>IF(N163="nulová",J163,0)</f>
        <v>0</v>
      </c>
      <c r="BJ163" s="18" t="s">
        <v>82</v>
      </c>
      <c r="BK163" s="240">
        <f>ROUND(I163*H163,2)</f>
        <v>0</v>
      </c>
      <c r="BL163" s="18" t="s">
        <v>282</v>
      </c>
      <c r="BM163" s="239" t="s">
        <v>2336</v>
      </c>
    </row>
    <row r="164" s="2" customFormat="1" ht="24.15" customHeight="1">
      <c r="A164" s="39"/>
      <c r="B164" s="40"/>
      <c r="C164" s="228" t="s">
        <v>456</v>
      </c>
      <c r="D164" s="228" t="s">
        <v>196</v>
      </c>
      <c r="E164" s="229" t="s">
        <v>2337</v>
      </c>
      <c r="F164" s="230" t="s">
        <v>2338</v>
      </c>
      <c r="G164" s="231" t="s">
        <v>301</v>
      </c>
      <c r="H164" s="232">
        <v>9</v>
      </c>
      <c r="I164" s="233"/>
      <c r="J164" s="234">
        <f>ROUND(I164*H164,2)</f>
        <v>0</v>
      </c>
      <c r="K164" s="230" t="s">
        <v>200</v>
      </c>
      <c r="L164" s="45"/>
      <c r="M164" s="304" t="s">
        <v>1</v>
      </c>
      <c r="N164" s="305" t="s">
        <v>40</v>
      </c>
      <c r="O164" s="302"/>
      <c r="P164" s="306">
        <f>O164*H164</f>
        <v>0</v>
      </c>
      <c r="Q164" s="306">
        <v>9.0000000000000006E-05</v>
      </c>
      <c r="R164" s="306">
        <f>Q164*H164</f>
        <v>0.00081000000000000006</v>
      </c>
      <c r="S164" s="306">
        <v>0</v>
      </c>
      <c r="T164" s="307">
        <f>S164*H164</f>
        <v>0</v>
      </c>
      <c r="U164" s="39"/>
      <c r="V164" s="39"/>
      <c r="W164" s="39"/>
      <c r="X164" s="39"/>
      <c r="Y164" s="39"/>
      <c r="Z164" s="39"/>
      <c r="AA164" s="39"/>
      <c r="AB164" s="39"/>
      <c r="AC164" s="39"/>
      <c r="AD164" s="39"/>
      <c r="AE164" s="39"/>
      <c r="AR164" s="239" t="s">
        <v>282</v>
      </c>
      <c r="AT164" s="239" t="s">
        <v>196</v>
      </c>
      <c r="AU164" s="239" t="s">
        <v>84</v>
      </c>
      <c r="AY164" s="18" t="s">
        <v>194</v>
      </c>
      <c r="BE164" s="240">
        <f>IF(N164="základní",J164,0)</f>
        <v>0</v>
      </c>
      <c r="BF164" s="240">
        <f>IF(N164="snížená",J164,0)</f>
        <v>0</v>
      </c>
      <c r="BG164" s="240">
        <f>IF(N164="zákl. přenesená",J164,0)</f>
        <v>0</v>
      </c>
      <c r="BH164" s="240">
        <f>IF(N164="sníž. přenesená",J164,0)</f>
        <v>0</v>
      </c>
      <c r="BI164" s="240">
        <f>IF(N164="nulová",J164,0)</f>
        <v>0</v>
      </c>
      <c r="BJ164" s="18" t="s">
        <v>82</v>
      </c>
      <c r="BK164" s="240">
        <f>ROUND(I164*H164,2)</f>
        <v>0</v>
      </c>
      <c r="BL164" s="18" t="s">
        <v>282</v>
      </c>
      <c r="BM164" s="239" t="s">
        <v>2339</v>
      </c>
    </row>
    <row r="165" s="2" customFormat="1" ht="6.96" customHeight="1">
      <c r="A165" s="39"/>
      <c r="B165" s="67"/>
      <c r="C165" s="68"/>
      <c r="D165" s="68"/>
      <c r="E165" s="68"/>
      <c r="F165" s="68"/>
      <c r="G165" s="68"/>
      <c r="H165" s="68"/>
      <c r="I165" s="68"/>
      <c r="J165" s="68"/>
      <c r="K165" s="68"/>
      <c r="L165" s="45"/>
      <c r="M165" s="39"/>
      <c r="O165" s="39"/>
      <c r="P165" s="39"/>
      <c r="Q165" s="39"/>
      <c r="R165" s="39"/>
      <c r="S165" s="39"/>
      <c r="T165" s="39"/>
      <c r="U165" s="39"/>
      <c r="V165" s="39"/>
      <c r="W165" s="39"/>
      <c r="X165" s="39"/>
      <c r="Y165" s="39"/>
      <c r="Z165" s="39"/>
      <c r="AA165" s="39"/>
      <c r="AB165" s="39"/>
      <c r="AC165" s="39"/>
      <c r="AD165" s="39"/>
      <c r="AE165" s="39"/>
    </row>
  </sheetData>
  <sheetProtection sheet="1" autoFilter="0" formatColumns="0" formatRows="0" objects="1" scenarios="1" spinCount="100000" saltValue="fvU50kIIOekRz8HYmL/BLMKrNIcpQVnNXahFn7Yy3sq13G+6oFaFYO8oG7FgGabl/bULZ5cs+PZ9wlXKNP9NcA==" hashValue="7j1bLo3mn8spDh55Tp5LPJ1DAzjjUSKvmbc1kQ4ZEXtNln6p++cRRCf1T6zAq4wSKAo1dvqsIaZ/pJo5RlJIPQ==" algorithmName="SHA-512" password="CC35"/>
  <autoFilter ref="C124:K164"/>
  <mergeCells count="12">
    <mergeCell ref="E7:H7"/>
    <mergeCell ref="E9:H9"/>
    <mergeCell ref="E11:H11"/>
    <mergeCell ref="E20:H20"/>
    <mergeCell ref="E29:H29"/>
    <mergeCell ref="E85:H85"/>
    <mergeCell ref="E87:H87"/>
    <mergeCell ref="E89:H89"/>
    <mergeCell ref="E113:H113"/>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2025-02-11T12:22:36Z</dcterms:created>
  <dcterms:modified xsi:type="dcterms:W3CDTF">2025-02-11T12:22:58Z</dcterms:modified>
</cp:coreProperties>
</file>