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Klienti_Vitek\Centrální zdravotnická zadavatelská s.r.o\VZ_Obvazový materiál_2025\04_Žádosti o vysvětlení ZD\04_Žádost + odpověď č. 4\"/>
    </mc:Choice>
  </mc:AlternateContent>
  <xr:revisionPtr revIDLastSave="0" documentId="13_ncr:1_{CFE7CAAE-053A-4D66-B888-C2E98E6D7606}" xr6:coauthVersionLast="47" xr6:coauthVersionMax="47" xr10:uidLastSave="{00000000-0000-0000-0000-000000000000}"/>
  <bookViews>
    <workbookView xWindow="4155" yWindow="945" windowWidth="23850" windowHeight="13695" xr2:uid="{16A89B6E-AD4D-43DA-91C6-DB1F3279C6F9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9" i="1" l="1"/>
  <c r="J12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0" i="1"/>
  <c r="J139" i="1"/>
  <c r="J138" i="1"/>
  <c r="J137" i="1"/>
  <c r="J136" i="1"/>
  <c r="J133" i="1"/>
  <c r="J132" i="1"/>
  <c r="J131" i="1"/>
  <c r="J130" i="1"/>
  <c r="J129" i="1"/>
  <c r="J128" i="1"/>
  <c r="J127" i="1"/>
  <c r="J126" i="1"/>
  <c r="J125" i="1"/>
  <c r="J124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4" i="1"/>
  <c r="J103" i="1"/>
  <c r="J102" i="1"/>
  <c r="J101" i="1"/>
  <c r="J100" i="1"/>
  <c r="J99" i="1"/>
  <c r="J94" i="1"/>
  <c r="J93" i="1"/>
  <c r="J92" i="1"/>
  <c r="J91" i="1"/>
  <c r="J88" i="1"/>
  <c r="J87" i="1"/>
  <c r="J86" i="1"/>
  <c r="J85" i="1"/>
  <c r="J84" i="1"/>
  <c r="J83" i="1"/>
  <c r="J82" i="1"/>
  <c r="J81" i="1"/>
  <c r="J80" i="1"/>
  <c r="J79" i="1"/>
  <c r="J78" i="1"/>
  <c r="J77" i="1"/>
  <c r="J74" i="1"/>
  <c r="J73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1" i="1"/>
  <c r="J50" i="1"/>
  <c r="J49" i="1"/>
  <c r="J46" i="1"/>
  <c r="J45" i="1"/>
  <c r="J42" i="1"/>
  <c r="J41" i="1"/>
  <c r="J40" i="1"/>
  <c r="J39" i="1"/>
  <c r="J38" i="1"/>
  <c r="J37" i="1"/>
  <c r="J36" i="1"/>
  <c r="J35" i="1"/>
  <c r="J32" i="1"/>
  <c r="J33" i="1" s="1"/>
  <c r="J29" i="1"/>
  <c r="J28" i="1"/>
  <c r="J23" i="1"/>
  <c r="J22" i="1"/>
  <c r="J21" i="1"/>
  <c r="J20" i="1"/>
  <c r="J17" i="1"/>
  <c r="J18" i="1" s="1"/>
  <c r="J14" i="1"/>
  <c r="J13" i="1"/>
  <c r="J11" i="1"/>
  <c r="J10" i="1"/>
  <c r="J9" i="1"/>
  <c r="J8" i="1"/>
  <c r="J7" i="1"/>
  <c r="J6" i="1"/>
  <c r="J134" i="1" l="1"/>
  <c r="J105" i="1"/>
  <c r="J89" i="1"/>
  <c r="J52" i="1"/>
  <c r="J24" i="1"/>
  <c r="J141" i="1"/>
  <c r="J75" i="1"/>
  <c r="J30" i="1"/>
  <c r="J95" i="1"/>
  <c r="J122" i="1"/>
  <c r="J71" i="1"/>
  <c r="J43" i="1"/>
  <c r="J47" i="1"/>
  <c r="J15" i="1"/>
</calcChain>
</file>

<file path=xl/sharedStrings.xml><?xml version="1.0" encoding="utf-8"?>
<sst xmlns="http://schemas.openxmlformats.org/spreadsheetml/2006/main" count="442" uniqueCount="145">
  <si>
    <t>Doplní dodavatel</t>
  </si>
  <si>
    <t xml:space="preserve">SKUPINA A - BUNIČITÁ VATA </t>
  </si>
  <si>
    <t>Balení</t>
  </si>
  <si>
    <t>MJ</t>
  </si>
  <si>
    <t>Předpokládaná spotřeba MJ/ 1 rok</t>
  </si>
  <si>
    <t>Katalogové číslo</t>
  </si>
  <si>
    <t>Obchodní název</t>
  </si>
  <si>
    <t>Počet MJ v balení dodavatele</t>
  </si>
  <si>
    <t>Cena/MJ bez DPH</t>
  </si>
  <si>
    <t>Cena v Kč bez DPH za 1 rok</t>
  </si>
  <si>
    <t>BUNIČITÁ VATA</t>
  </si>
  <si>
    <t>Část 1</t>
  </si>
  <si>
    <t>Buničitá vata v přířezech - bělená</t>
  </si>
  <si>
    <t>40 x 60 cm</t>
  </si>
  <si>
    <t>4 až 5 kg</t>
  </si>
  <si>
    <t>kg</t>
  </si>
  <si>
    <t>20 x 30 cm</t>
  </si>
  <si>
    <t>max. 1 kg</t>
  </si>
  <si>
    <t>20 x 20 cm</t>
  </si>
  <si>
    <t>2 kg</t>
  </si>
  <si>
    <t>15 x 20 cm</t>
  </si>
  <si>
    <t>15 x 15 cm</t>
  </si>
  <si>
    <t>Celková nabídková cena za 2 roky bez DPH</t>
  </si>
  <si>
    <t>Část 2</t>
  </si>
  <si>
    <t>Buničitá vata dělená- nesterilní tampony</t>
  </si>
  <si>
    <t>4 x 5 cm</t>
  </si>
  <si>
    <t>1000 útržků</t>
  </si>
  <si>
    <t>bal</t>
  </si>
  <si>
    <t>Část 3</t>
  </si>
  <si>
    <t>Buničitá vata - sterilní tampony</t>
  </si>
  <si>
    <t>2 ks</t>
  </si>
  <si>
    <t>3 ks</t>
  </si>
  <si>
    <t>10 ks</t>
  </si>
  <si>
    <t>50 ks</t>
  </si>
  <si>
    <t xml:space="preserve">SKUPINA B - GÁZA NESTERILNÍ </t>
  </si>
  <si>
    <t>GÁZA NESTERILNÍ,100% BAVLNA</t>
  </si>
  <si>
    <t>Část 4</t>
  </si>
  <si>
    <t>Kompresy z gázy, 17 vláken, 8 vrstev, založené okraje</t>
  </si>
  <si>
    <t>10 x 10 cm</t>
  </si>
  <si>
    <t>100 ks</t>
  </si>
  <si>
    <t>10 x 20 cm</t>
  </si>
  <si>
    <t>Část 5</t>
  </si>
  <si>
    <t>Tampon šitý, předepraný, s RTG kontrastem a tkanicí, 17 vláken, 4 vrstvy</t>
  </si>
  <si>
    <t>40 až 45 cm x 40 až 45 cm</t>
  </si>
  <si>
    <t>Část 6</t>
  </si>
  <si>
    <t>Tampon stáčený, bez RTG kontrastu, 17 vláken</t>
  </si>
  <si>
    <t>9 x 9 cm</t>
  </si>
  <si>
    <t>max. 200 ks</t>
  </si>
  <si>
    <t>ks</t>
  </si>
  <si>
    <t>12 x 12 cm</t>
  </si>
  <si>
    <t>max. 100 ks</t>
  </si>
  <si>
    <t>19 x 20 cm</t>
  </si>
  <si>
    <t>25 x 25 cm</t>
  </si>
  <si>
    <t>25 x 50 cm</t>
  </si>
  <si>
    <t>30 x 30 cm</t>
  </si>
  <si>
    <t>40 x 40 cm</t>
  </si>
  <si>
    <t>Část 7</t>
  </si>
  <si>
    <t>Gáza složky, 17 vláken, založené okraje</t>
  </si>
  <si>
    <t>0,9 x 100m</t>
  </si>
  <si>
    <t>1 ks</t>
  </si>
  <si>
    <t>1 x 100m</t>
  </si>
  <si>
    <t>Část 8</t>
  </si>
  <si>
    <t>Gáza v přířezech rolovaná, 17 vláken, 4 - 8 vrstev</t>
  </si>
  <si>
    <t>4 x 50 cm</t>
  </si>
  <si>
    <t>7 x 90 cm</t>
  </si>
  <si>
    <t>12 x 90 cm</t>
  </si>
  <si>
    <t>SKUPINA C - GÁZA STERILNÍ</t>
  </si>
  <si>
    <t>GÁZA STERILNÍ,100% BAVLNA</t>
  </si>
  <si>
    <t>Část 9</t>
  </si>
  <si>
    <t>5 x 5 cm</t>
  </si>
  <si>
    <t>5 ks</t>
  </si>
  <si>
    <t>7,5 x 7,5 cm</t>
  </si>
  <si>
    <t>20 ks</t>
  </si>
  <si>
    <t>Část 10</t>
  </si>
  <si>
    <t>60 ks</t>
  </si>
  <si>
    <t>Část 11</t>
  </si>
  <si>
    <t>80 ks</t>
  </si>
  <si>
    <t>30 ks</t>
  </si>
  <si>
    <t>Část 12</t>
  </si>
  <si>
    <t>Gáza v přířezech skládaná, 17 vláken, bělená bavlna, 16 vrstev</t>
  </si>
  <si>
    <t>8 x 18 cm</t>
  </si>
  <si>
    <t>4 ks</t>
  </si>
  <si>
    <t>15 x 30 cm</t>
  </si>
  <si>
    <t>SKUPINA D - OBVAZY A OBINADLA</t>
  </si>
  <si>
    <t>OBVAZY A OBINADLA</t>
  </si>
  <si>
    <t>Část 13</t>
  </si>
  <si>
    <t>Elastická, kompresivní obinadla s krátkým tahem do 90%, volně ložená</t>
  </si>
  <si>
    <t>6 cm x 5 m</t>
  </si>
  <si>
    <t xml:space="preserve"> 10 až 20 ks</t>
  </si>
  <si>
    <t>8 cm x 5 m</t>
  </si>
  <si>
    <t>10 cm x 5 m</t>
  </si>
  <si>
    <t xml:space="preserve"> 1 ks</t>
  </si>
  <si>
    <t>12 cm x 5 m</t>
  </si>
  <si>
    <t>15 cm x 5 m</t>
  </si>
  <si>
    <t>Část 14</t>
  </si>
  <si>
    <t>Elastická, kompresivní obinadla se středním až dlouhým tahem nad 110%, volně ložená</t>
  </si>
  <si>
    <t>4 cm x 4 m</t>
  </si>
  <si>
    <t>6 cm x 4 m</t>
  </si>
  <si>
    <t>7 cm x 4 m</t>
  </si>
  <si>
    <t>8 cm x 4 m</t>
  </si>
  <si>
    <t>10 cm x 4 m</t>
  </si>
  <si>
    <t>12 cm x 4 m</t>
  </si>
  <si>
    <t>12 cm x 7 m</t>
  </si>
  <si>
    <t xml:space="preserve"> 8 ks</t>
  </si>
  <si>
    <t>14/15 cm x 5 m</t>
  </si>
  <si>
    <t>Část 15</t>
  </si>
  <si>
    <t>Elastická, fixační obinadla, volně ložená</t>
  </si>
  <si>
    <t>5 cm x 4,5 m</t>
  </si>
  <si>
    <t>7,5 cm x 4,6 m</t>
  </si>
  <si>
    <t>10 cm x 10 m</t>
  </si>
  <si>
    <t>Část 16</t>
  </si>
  <si>
    <t>Obinadlo sádrové - rychleschnoucí</t>
  </si>
  <si>
    <t>5 až 6 cm x 2 m</t>
  </si>
  <si>
    <t>1 nebo 2 ks</t>
  </si>
  <si>
    <t>7,5 až 8 cm x 3 m</t>
  </si>
  <si>
    <t>10 cm x 3 m</t>
  </si>
  <si>
    <t>12 cm x 3 m</t>
  </si>
  <si>
    <t>Část 17</t>
  </si>
  <si>
    <t>Elastický, síťový tubulární obvaz pro fixaci krytí ran</t>
  </si>
  <si>
    <t>1 až 1,5 cm</t>
  </si>
  <si>
    <t>role 20 až 25 m</t>
  </si>
  <si>
    <t>2 až 2,5 cm</t>
  </si>
  <si>
    <t>3 až 3,5 cm</t>
  </si>
  <si>
    <t>4 až 4,5 cm</t>
  </si>
  <si>
    <t>5 až 5,5 cm</t>
  </si>
  <si>
    <t>6 až 6,5 cm</t>
  </si>
  <si>
    <t>7 až 7,5 cm</t>
  </si>
  <si>
    <t>8 až 8,5 cm</t>
  </si>
  <si>
    <t>9 až 9,5 cm</t>
  </si>
  <si>
    <t>12 až 12,5 cm</t>
  </si>
  <si>
    <t>role 10 m</t>
  </si>
  <si>
    <t>20 až 21,5 cm</t>
  </si>
  <si>
    <t>32 až 32,5 cm</t>
  </si>
  <si>
    <t>37 až 37,5 cm</t>
  </si>
  <si>
    <t>role 1 m</t>
  </si>
  <si>
    <t>Příloha č. 4 ZD a č. 1 Smlouvy - Cenová tabulka</t>
  </si>
  <si>
    <t>Tampon šitý, předepraný, s RTG kontrastem a tkanicí, 17 - 20 vláken, 4 vrstvy</t>
  </si>
  <si>
    <t>Tampon stáčený, bez RTG kontrastu, 17 - 20 vláken</t>
  </si>
  <si>
    <t>20 x 19 až 20 cm</t>
  </si>
  <si>
    <t>14 až 15 cm x 3 m</t>
  </si>
  <si>
    <t>Alternativně připuštěna dodávka 2 balení po 50 ks, kdy v takovém případě je MJ 2 bal po 50 ks namísto 1 bal po 100 ks</t>
  </si>
  <si>
    <t>Alternativně připuštěna dodávka 2 balení po 40 ks, kdy v takovém případě je MJ 2 bal po 40 ks namísto 1 bal po 80 ks</t>
  </si>
  <si>
    <t>Alternativně připuštěna dodávka 2 balení po 500 útržcích, kdy v takovém případě je MJ 2 bal po 500 útržcích namísto 1 bal po 1000 útržcích</t>
  </si>
  <si>
    <t>ks=role</t>
  </si>
  <si>
    <t>Alternativně připuštěna dodávka 3 balení po 20 ks, kdy v takovém případě je MJ 3 bal po 20 ks namísto 1 bal po 60 ks; nebo alternativně připuštěna dodávka 6 balení po 10 ks, kdy v takovém případě je MJ 6 bal po 10 ks namísto 1 bal po 60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</si>
</sst>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44546A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D6DCE4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86">
    <xf numFmtId="0" fontId="0" fillId="0" borderId="0" xfId="0"/>
    <xf numFmtId="0" fontId="4" fillId="0" borderId="16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7" borderId="17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0" fontId="5" fillId="7" borderId="17" xfId="0" applyFont="1" applyFill="1" applyBorder="1" applyAlignment="1">
      <alignment wrapText="1"/>
    </xf>
    <xf numFmtId="0" fontId="5" fillId="6" borderId="10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wrapText="1"/>
    </xf>
    <xf numFmtId="0" fontId="5" fillId="7" borderId="17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wrapText="1"/>
    </xf>
    <xf numFmtId="0" fontId="4" fillId="7" borderId="1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2" fontId="6" fillId="5" borderId="8" xfId="0" applyNumberFormat="1" applyFont="1" applyFill="1" applyBorder="1" applyAlignment="1">
      <alignment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0" fontId="7" fillId="0" borderId="17" xfId="0" applyFont="1" applyBorder="1" applyAlignment="1">
      <alignment wrapText="1"/>
    </xf>
    <xf numFmtId="0" fontId="7" fillId="6" borderId="17" xfId="0" applyFont="1" applyFill="1" applyBorder="1" applyAlignment="1">
      <alignment horizont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6" xfId="0" applyFont="1" applyBorder="1" applyAlignment="1">
      <alignment wrapText="1"/>
    </xf>
    <xf numFmtId="0" fontId="6" fillId="4" borderId="20" xfId="0" applyFont="1" applyFill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4" fillId="6" borderId="17" xfId="2" applyFont="1" applyFill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wrapText="1"/>
    </xf>
    <xf numFmtId="2" fontId="6" fillId="5" borderId="8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wrapText="1"/>
    </xf>
    <xf numFmtId="0" fontId="4" fillId="0" borderId="17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6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4" borderId="19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24" xfId="0" applyBorder="1"/>
    <xf numFmtId="0" fontId="0" fillId="0" borderId="17" xfId="0" applyBorder="1" applyAlignment="1">
      <alignment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0" borderId="18" xfId="0" applyFont="1" applyBorder="1" applyAlignment="1">
      <alignment horizontal="right" wrapText="1"/>
    </xf>
    <xf numFmtId="0" fontId="6" fillId="0" borderId="21" xfId="0" applyFont="1" applyBorder="1" applyAlignment="1">
      <alignment horizontal="right" wrapText="1"/>
    </xf>
    <xf numFmtId="0" fontId="6" fillId="0" borderId="22" xfId="0" applyFont="1" applyBorder="1" applyAlignment="1">
      <alignment horizontal="right" wrapText="1"/>
    </xf>
    <xf numFmtId="0" fontId="6" fillId="4" borderId="23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right" wrapText="1"/>
    </xf>
    <xf numFmtId="0" fontId="7" fillId="8" borderId="17" xfId="0" applyFont="1" applyFill="1" applyBorder="1" applyAlignment="1">
      <alignment horizontal="center" wrapText="1"/>
    </xf>
    <xf numFmtId="0" fontId="4" fillId="9" borderId="17" xfId="1" applyFont="1" applyFill="1" applyBorder="1" applyAlignment="1">
      <alignment horizontal="center" vertical="center" wrapText="1"/>
    </xf>
    <xf numFmtId="3" fontId="6" fillId="9" borderId="17" xfId="0" applyNumberFormat="1" applyFont="1" applyFill="1" applyBorder="1" applyAlignment="1">
      <alignment horizontal="center" wrapText="1"/>
    </xf>
    <xf numFmtId="0" fontId="4" fillId="8" borderId="17" xfId="0" applyFont="1" applyFill="1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</cellXfs>
  <cellStyles count="3">
    <cellStyle name="Neutrální" xfId="2" builtinId="28"/>
    <cellStyle name="Normální" xfId="0" builtinId="0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305E-BE98-4298-A4DF-551B4698E090}">
  <dimension ref="A1:L159"/>
  <sheetViews>
    <sheetView tabSelected="1" topLeftCell="A40" zoomScale="90" zoomScaleNormal="90" workbookViewId="0">
      <selection activeCell="F138" sqref="F138"/>
    </sheetView>
  </sheetViews>
  <sheetFormatPr defaultRowHeight="15" x14ac:dyDescent="0.25"/>
  <cols>
    <col min="1" max="10" width="20.28515625" customWidth="1"/>
    <col min="12" max="12" width="60.140625" customWidth="1"/>
  </cols>
  <sheetData>
    <row r="1" spans="1:11" ht="16.5" thickBot="1" x14ac:dyDescent="0.3">
      <c r="A1" s="61" t="s">
        <v>135</v>
      </c>
      <c r="B1" s="62"/>
      <c r="C1" s="62"/>
      <c r="D1" s="62"/>
      <c r="E1" s="62"/>
      <c r="F1" s="62"/>
      <c r="G1" s="62"/>
      <c r="H1" s="62"/>
      <c r="I1" s="62"/>
      <c r="J1" s="62"/>
      <c r="K1" s="57"/>
    </row>
    <row r="2" spans="1:11" ht="15.75" thickBot="1" x14ac:dyDescent="0.3">
      <c r="A2" s="63"/>
      <c r="B2" s="64"/>
      <c r="C2" s="64"/>
      <c r="D2" s="64"/>
      <c r="E2" s="64"/>
      <c r="F2" s="65" t="s">
        <v>0</v>
      </c>
      <c r="G2" s="65"/>
      <c r="H2" s="65"/>
      <c r="I2" s="65"/>
      <c r="J2" s="65"/>
      <c r="K2" s="57"/>
    </row>
    <row r="3" spans="1:11" ht="26.25" x14ac:dyDescent="0.25">
      <c r="A3" s="59" t="s">
        <v>1</v>
      </c>
      <c r="B3" s="60"/>
      <c r="C3" s="18" t="s">
        <v>2</v>
      </c>
      <c r="D3" s="19" t="s">
        <v>3</v>
      </c>
      <c r="E3" s="20" t="s">
        <v>4</v>
      </c>
      <c r="F3" s="21" t="s">
        <v>5</v>
      </c>
      <c r="G3" s="22" t="s">
        <v>6</v>
      </c>
      <c r="H3" s="22" t="s">
        <v>7</v>
      </c>
      <c r="I3" s="23" t="s">
        <v>8</v>
      </c>
      <c r="J3" s="24" t="s">
        <v>9</v>
      </c>
      <c r="K3" s="57"/>
    </row>
    <row r="4" spans="1:11" x14ac:dyDescent="0.25">
      <c r="A4" s="66" t="s">
        <v>10</v>
      </c>
      <c r="B4" s="67"/>
      <c r="C4" s="67"/>
      <c r="D4" s="67"/>
      <c r="E4" s="67"/>
      <c r="F4" s="67"/>
      <c r="G4" s="67"/>
      <c r="H4" s="67"/>
      <c r="I4" s="67"/>
      <c r="J4" s="67"/>
      <c r="K4" s="57"/>
    </row>
    <row r="5" spans="1:11" x14ac:dyDescent="0.25">
      <c r="A5" s="25" t="s">
        <v>11</v>
      </c>
      <c r="B5" s="68" t="s">
        <v>12</v>
      </c>
      <c r="C5" s="69"/>
      <c r="D5" s="69"/>
      <c r="E5" s="70"/>
      <c r="F5" s="26"/>
      <c r="G5" s="26"/>
      <c r="H5" s="26"/>
      <c r="I5" s="27"/>
      <c r="J5" s="27"/>
      <c r="K5" s="57"/>
    </row>
    <row r="6" spans="1:11" ht="30" customHeight="1" x14ac:dyDescent="0.25">
      <c r="A6" s="3"/>
      <c r="B6" s="28" t="s">
        <v>13</v>
      </c>
      <c r="C6" s="29" t="s">
        <v>14</v>
      </c>
      <c r="D6" s="30" t="s">
        <v>15</v>
      </c>
      <c r="E6" s="31">
        <v>215</v>
      </c>
      <c r="F6" s="4"/>
      <c r="G6" s="4"/>
      <c r="H6" s="4"/>
      <c r="I6" s="4"/>
      <c r="J6" s="5">
        <f t="shared" ref="J6:J14" si="0">I6*E6</f>
        <v>0</v>
      </c>
      <c r="K6" s="57"/>
    </row>
    <row r="7" spans="1:11" ht="30" customHeight="1" x14ac:dyDescent="0.25">
      <c r="A7" s="3"/>
      <c r="B7" s="28" t="s">
        <v>16</v>
      </c>
      <c r="C7" s="29" t="s">
        <v>14</v>
      </c>
      <c r="D7" s="30" t="s">
        <v>15</v>
      </c>
      <c r="E7" s="31">
        <v>2035</v>
      </c>
      <c r="F7" s="4"/>
      <c r="G7" s="4"/>
      <c r="H7" s="4"/>
      <c r="I7" s="4"/>
      <c r="J7" s="5">
        <f t="shared" si="0"/>
        <v>0</v>
      </c>
      <c r="K7" s="57"/>
    </row>
    <row r="8" spans="1:11" ht="30" customHeight="1" x14ac:dyDescent="0.25">
      <c r="A8" s="3"/>
      <c r="B8" s="28" t="s">
        <v>16</v>
      </c>
      <c r="C8" s="29" t="s">
        <v>17</v>
      </c>
      <c r="D8" s="30" t="s">
        <v>15</v>
      </c>
      <c r="E8" s="31">
        <v>324</v>
      </c>
      <c r="F8" s="4"/>
      <c r="G8" s="4"/>
      <c r="H8" s="4"/>
      <c r="I8" s="4"/>
      <c r="J8" s="5">
        <f t="shared" si="0"/>
        <v>0</v>
      </c>
      <c r="K8" s="57"/>
    </row>
    <row r="9" spans="1:11" ht="30" customHeight="1" x14ac:dyDescent="0.25">
      <c r="A9" s="3"/>
      <c r="B9" s="28" t="s">
        <v>18</v>
      </c>
      <c r="C9" s="29" t="s">
        <v>14</v>
      </c>
      <c r="D9" s="30" t="s">
        <v>15</v>
      </c>
      <c r="E9" s="31">
        <v>1000</v>
      </c>
      <c r="F9" s="4"/>
      <c r="G9" s="4"/>
      <c r="H9" s="4"/>
      <c r="I9" s="4"/>
      <c r="J9" s="5">
        <f t="shared" si="0"/>
        <v>0</v>
      </c>
      <c r="K9" s="57"/>
    </row>
    <row r="10" spans="1:11" ht="30" customHeight="1" x14ac:dyDescent="0.25">
      <c r="A10" s="3"/>
      <c r="B10" s="28" t="s">
        <v>18</v>
      </c>
      <c r="C10" s="29" t="s">
        <v>19</v>
      </c>
      <c r="D10" s="30" t="s">
        <v>15</v>
      </c>
      <c r="E10" s="31">
        <v>120</v>
      </c>
      <c r="F10" s="4"/>
      <c r="G10" s="4"/>
      <c r="H10" s="4"/>
      <c r="I10" s="4"/>
      <c r="J10" s="5">
        <f t="shared" si="0"/>
        <v>0</v>
      </c>
      <c r="K10" s="57"/>
    </row>
    <row r="11" spans="1:11" ht="30" customHeight="1" x14ac:dyDescent="0.25">
      <c r="A11" s="3"/>
      <c r="B11" s="28" t="s">
        <v>20</v>
      </c>
      <c r="C11" s="29" t="s">
        <v>17</v>
      </c>
      <c r="D11" s="30" t="s">
        <v>15</v>
      </c>
      <c r="E11" s="31">
        <v>240</v>
      </c>
      <c r="F11" s="4"/>
      <c r="G11" s="4"/>
      <c r="H11" s="4"/>
      <c r="I11" s="4"/>
      <c r="J11" s="5">
        <f t="shared" si="0"/>
        <v>0</v>
      </c>
      <c r="K11" s="57"/>
    </row>
    <row r="12" spans="1:11" ht="30" customHeight="1" x14ac:dyDescent="0.25">
      <c r="A12" s="3"/>
      <c r="B12" s="28" t="s">
        <v>20</v>
      </c>
      <c r="C12" s="32" t="s">
        <v>14</v>
      </c>
      <c r="D12" s="30" t="s">
        <v>15</v>
      </c>
      <c r="E12" s="31">
        <v>3750</v>
      </c>
      <c r="F12" s="4"/>
      <c r="G12" s="4"/>
      <c r="H12" s="4"/>
      <c r="I12" s="4"/>
      <c r="J12" s="5">
        <f t="shared" si="0"/>
        <v>0</v>
      </c>
      <c r="K12" s="57"/>
    </row>
    <row r="13" spans="1:11" ht="30" customHeight="1" x14ac:dyDescent="0.25">
      <c r="A13" s="3"/>
      <c r="B13" s="28" t="s">
        <v>21</v>
      </c>
      <c r="C13" s="29" t="s">
        <v>14</v>
      </c>
      <c r="D13" s="30" t="s">
        <v>15</v>
      </c>
      <c r="E13" s="31">
        <v>270</v>
      </c>
      <c r="F13" s="4"/>
      <c r="G13" s="4"/>
      <c r="H13" s="4"/>
      <c r="I13" s="4"/>
      <c r="J13" s="5">
        <f t="shared" si="0"/>
        <v>0</v>
      </c>
      <c r="K13" s="57"/>
    </row>
    <row r="14" spans="1:11" ht="30" customHeight="1" x14ac:dyDescent="0.25">
      <c r="A14" s="3"/>
      <c r="B14" s="28" t="s">
        <v>21</v>
      </c>
      <c r="C14" s="29" t="s">
        <v>19</v>
      </c>
      <c r="D14" s="30" t="s">
        <v>15</v>
      </c>
      <c r="E14" s="31">
        <v>576</v>
      </c>
      <c r="F14" s="4"/>
      <c r="G14" s="4"/>
      <c r="H14" s="4"/>
      <c r="I14" s="4"/>
      <c r="J14" s="5">
        <f t="shared" si="0"/>
        <v>0</v>
      </c>
      <c r="K14" s="57"/>
    </row>
    <row r="15" spans="1:11" ht="15.75" thickBot="1" x14ac:dyDescent="0.3">
      <c r="A15" s="33"/>
      <c r="B15" s="6"/>
      <c r="C15" s="6"/>
      <c r="D15" s="7"/>
      <c r="E15" s="26"/>
      <c r="F15" s="8"/>
      <c r="G15" s="71" t="s">
        <v>22</v>
      </c>
      <c r="H15" s="71"/>
      <c r="I15" s="72"/>
      <c r="J15" s="9">
        <f>2*(J6+J7+J8+J9+J10+J11+J12+J13+J14)</f>
        <v>0</v>
      </c>
      <c r="K15" s="57"/>
    </row>
    <row r="16" spans="1:11" x14ac:dyDescent="0.25">
      <c r="A16" s="34" t="s">
        <v>23</v>
      </c>
      <c r="B16" s="68" t="s">
        <v>24</v>
      </c>
      <c r="C16" s="69"/>
      <c r="D16" s="69"/>
      <c r="E16" s="70"/>
      <c r="F16" s="26"/>
      <c r="G16" s="26"/>
      <c r="H16" s="26"/>
      <c r="I16" s="27"/>
      <c r="J16" s="27"/>
      <c r="K16" s="57"/>
    </row>
    <row r="17" spans="1:12" ht="32.25" customHeight="1" x14ac:dyDescent="0.25">
      <c r="A17" s="3"/>
      <c r="B17" s="35" t="s">
        <v>25</v>
      </c>
      <c r="C17" s="36" t="s">
        <v>26</v>
      </c>
      <c r="D17" s="30" t="s">
        <v>27</v>
      </c>
      <c r="E17" s="37">
        <v>2212</v>
      </c>
      <c r="F17" s="10"/>
      <c r="G17" s="10"/>
      <c r="H17" s="10"/>
      <c r="I17" s="10"/>
      <c r="J17" s="11">
        <f>I17*E17</f>
        <v>0</v>
      </c>
      <c r="K17" s="57"/>
      <c r="L17" s="58" t="s">
        <v>142</v>
      </c>
    </row>
    <row r="18" spans="1:12" ht="15.75" thickBot="1" x14ac:dyDescent="0.3">
      <c r="A18" s="33"/>
      <c r="B18" s="6"/>
      <c r="C18" s="6"/>
      <c r="D18" s="7"/>
      <c r="E18" s="26"/>
      <c r="F18" s="8"/>
      <c r="G18" s="71" t="s">
        <v>22</v>
      </c>
      <c r="H18" s="71"/>
      <c r="I18" s="72"/>
      <c r="J18" s="9">
        <f>2*J17</f>
        <v>0</v>
      </c>
      <c r="K18" s="57"/>
    </row>
    <row r="19" spans="1:12" x14ac:dyDescent="0.25">
      <c r="A19" s="34" t="s">
        <v>28</v>
      </c>
      <c r="B19" s="68" t="s">
        <v>29</v>
      </c>
      <c r="C19" s="69"/>
      <c r="D19" s="69"/>
      <c r="E19" s="70"/>
      <c r="F19" s="26"/>
      <c r="G19" s="26"/>
      <c r="H19" s="26"/>
      <c r="I19" s="27"/>
      <c r="J19" s="27"/>
      <c r="K19" s="57"/>
    </row>
    <row r="20" spans="1:12" ht="29.25" customHeight="1" x14ac:dyDescent="0.25">
      <c r="A20" s="3"/>
      <c r="B20" s="38" t="s">
        <v>25</v>
      </c>
      <c r="C20" s="39" t="s">
        <v>30</v>
      </c>
      <c r="D20" s="39" t="s">
        <v>27</v>
      </c>
      <c r="E20" s="37">
        <v>8960</v>
      </c>
      <c r="F20" s="12"/>
      <c r="G20" s="12"/>
      <c r="H20" s="12"/>
      <c r="I20" s="12"/>
      <c r="J20" s="11">
        <f>I20*E20</f>
        <v>0</v>
      </c>
      <c r="K20" s="57"/>
    </row>
    <row r="21" spans="1:12" ht="29.25" customHeight="1" x14ac:dyDescent="0.25">
      <c r="A21" s="3"/>
      <c r="B21" s="40" t="s">
        <v>25</v>
      </c>
      <c r="C21" s="32" t="s">
        <v>31</v>
      </c>
      <c r="D21" s="39" t="s">
        <v>27</v>
      </c>
      <c r="E21" s="31">
        <v>7200</v>
      </c>
      <c r="F21" s="4"/>
      <c r="G21" s="4"/>
      <c r="H21" s="4"/>
      <c r="I21" s="4"/>
      <c r="J21" s="11">
        <f t="shared" ref="J21:J23" si="1">I21*E21</f>
        <v>0</v>
      </c>
      <c r="K21" s="57"/>
    </row>
    <row r="22" spans="1:12" ht="29.25" customHeight="1" x14ac:dyDescent="0.25">
      <c r="A22" s="13"/>
      <c r="B22" s="38" t="s">
        <v>25</v>
      </c>
      <c r="C22" s="39" t="s">
        <v>32</v>
      </c>
      <c r="D22" s="39" t="s">
        <v>27</v>
      </c>
      <c r="E22" s="37">
        <v>33400</v>
      </c>
      <c r="F22" s="12"/>
      <c r="G22" s="12"/>
      <c r="H22" s="12"/>
      <c r="I22" s="12"/>
      <c r="J22" s="11">
        <f t="shared" si="1"/>
        <v>0</v>
      </c>
      <c r="K22" s="57"/>
    </row>
    <row r="23" spans="1:12" ht="29.25" customHeight="1" x14ac:dyDescent="0.25">
      <c r="A23" s="3"/>
      <c r="B23" s="35" t="s">
        <v>25</v>
      </c>
      <c r="C23" s="39" t="s">
        <v>33</v>
      </c>
      <c r="D23" s="39" t="s">
        <v>27</v>
      </c>
      <c r="E23" s="37">
        <v>10560</v>
      </c>
      <c r="F23" s="14"/>
      <c r="G23" s="14"/>
      <c r="H23" s="14"/>
      <c r="I23" s="14"/>
      <c r="J23" s="11">
        <f t="shared" si="1"/>
        <v>0</v>
      </c>
      <c r="K23" s="57"/>
    </row>
    <row r="24" spans="1:12" ht="15.75" thickBot="1" x14ac:dyDescent="0.3">
      <c r="A24" s="33"/>
      <c r="B24" s="6"/>
      <c r="C24" s="6"/>
      <c r="D24" s="7"/>
      <c r="E24" s="26"/>
      <c r="F24" s="8"/>
      <c r="G24" s="73" t="s">
        <v>22</v>
      </c>
      <c r="H24" s="73"/>
      <c r="I24" s="74"/>
      <c r="J24" s="9">
        <f>2*(J20+J21+J22+J23)</f>
        <v>0</v>
      </c>
      <c r="K24" s="57"/>
    </row>
    <row r="25" spans="1:12" ht="26.25" x14ac:dyDescent="0.25">
      <c r="A25" s="59" t="s">
        <v>34</v>
      </c>
      <c r="B25" s="60"/>
      <c r="C25" s="18" t="s">
        <v>2</v>
      </c>
      <c r="D25" s="19" t="s">
        <v>3</v>
      </c>
      <c r="E25" s="20" t="s">
        <v>4</v>
      </c>
      <c r="F25" s="21" t="s">
        <v>5</v>
      </c>
      <c r="G25" s="22" t="s">
        <v>6</v>
      </c>
      <c r="H25" s="22" t="s">
        <v>7</v>
      </c>
      <c r="I25" s="41" t="s">
        <v>8</v>
      </c>
      <c r="J25" s="24" t="s">
        <v>9</v>
      </c>
      <c r="K25" s="57"/>
    </row>
    <row r="26" spans="1:12" x14ac:dyDescent="0.25">
      <c r="A26" s="66" t="s">
        <v>35</v>
      </c>
      <c r="B26" s="67"/>
      <c r="C26" s="67"/>
      <c r="D26" s="67"/>
      <c r="E26" s="67"/>
      <c r="F26" s="67"/>
      <c r="G26" s="67"/>
      <c r="H26" s="67"/>
      <c r="I26" s="67"/>
      <c r="J26" s="67"/>
      <c r="K26" s="57"/>
    </row>
    <row r="27" spans="1:12" x14ac:dyDescent="0.25">
      <c r="A27" s="34" t="s">
        <v>36</v>
      </c>
      <c r="B27" s="68" t="s">
        <v>37</v>
      </c>
      <c r="C27" s="69"/>
      <c r="D27" s="69"/>
      <c r="E27" s="70"/>
      <c r="F27" s="26"/>
      <c r="G27" s="26"/>
      <c r="H27" s="26"/>
      <c r="I27" s="27"/>
      <c r="J27" s="27"/>
      <c r="K27" s="57"/>
    </row>
    <row r="28" spans="1:12" ht="30" customHeight="1" x14ac:dyDescent="0.25">
      <c r="A28" s="1"/>
      <c r="B28" s="28" t="s">
        <v>38</v>
      </c>
      <c r="C28" s="32" t="s">
        <v>39</v>
      </c>
      <c r="D28" s="39" t="s">
        <v>27</v>
      </c>
      <c r="E28" s="31">
        <v>1053</v>
      </c>
      <c r="F28" s="15"/>
      <c r="G28" s="15"/>
      <c r="H28" s="15"/>
      <c r="I28" s="4"/>
      <c r="J28" s="5">
        <f>I28*E28</f>
        <v>0</v>
      </c>
      <c r="K28" s="57"/>
    </row>
    <row r="29" spans="1:12" ht="30" customHeight="1" x14ac:dyDescent="0.25">
      <c r="A29" s="1"/>
      <c r="B29" s="38" t="s">
        <v>40</v>
      </c>
      <c r="C29" s="39" t="s">
        <v>39</v>
      </c>
      <c r="D29" s="39" t="s">
        <v>27</v>
      </c>
      <c r="E29" s="37">
        <v>562</v>
      </c>
      <c r="F29" s="16"/>
      <c r="G29" s="16"/>
      <c r="H29" s="16"/>
      <c r="I29" s="12"/>
      <c r="J29" s="11">
        <f>I29*E29</f>
        <v>0</v>
      </c>
      <c r="K29" s="57"/>
    </row>
    <row r="30" spans="1:12" ht="15.75" thickBot="1" x14ac:dyDescent="0.3">
      <c r="A30" s="33"/>
      <c r="B30" s="6"/>
      <c r="C30" s="6"/>
      <c r="D30" s="7"/>
      <c r="E30" s="26"/>
      <c r="F30" s="8"/>
      <c r="G30" s="71" t="s">
        <v>22</v>
      </c>
      <c r="H30" s="71"/>
      <c r="I30" s="72"/>
      <c r="J30" s="9">
        <f>2*(J28+J29)</f>
        <v>0</v>
      </c>
      <c r="K30" s="57"/>
    </row>
    <row r="31" spans="1:12" x14ac:dyDescent="0.25">
      <c r="A31" s="34" t="s">
        <v>41</v>
      </c>
      <c r="B31" s="68" t="s">
        <v>42</v>
      </c>
      <c r="C31" s="69"/>
      <c r="D31" s="69"/>
      <c r="E31" s="70"/>
      <c r="F31" s="26"/>
      <c r="G31" s="26"/>
      <c r="H31" s="26"/>
      <c r="I31" s="27"/>
      <c r="J31" s="27"/>
      <c r="K31" s="57"/>
    </row>
    <row r="32" spans="1:12" ht="31.5" customHeight="1" thickBot="1" x14ac:dyDescent="0.3">
      <c r="A32" s="1"/>
      <c r="B32" s="28" t="s">
        <v>43</v>
      </c>
      <c r="C32" s="32" t="s">
        <v>39</v>
      </c>
      <c r="D32" s="39" t="s">
        <v>27</v>
      </c>
      <c r="E32" s="31">
        <v>399</v>
      </c>
      <c r="F32" s="15"/>
      <c r="G32" s="15"/>
      <c r="H32" s="15"/>
      <c r="I32" s="4"/>
      <c r="J32" s="5">
        <f>I32*E32</f>
        <v>0</v>
      </c>
      <c r="K32" s="57"/>
      <c r="L32" s="58" t="s">
        <v>140</v>
      </c>
    </row>
    <row r="33" spans="1:11" ht="15.75" thickBot="1" x14ac:dyDescent="0.3">
      <c r="A33" s="33"/>
      <c r="B33" s="6"/>
      <c r="C33" s="6"/>
      <c r="D33" s="2"/>
      <c r="E33" s="26"/>
      <c r="F33" s="8"/>
      <c r="G33" s="71" t="s">
        <v>22</v>
      </c>
      <c r="H33" s="71"/>
      <c r="I33" s="72"/>
      <c r="J33" s="17">
        <f>2*J32</f>
        <v>0</v>
      </c>
      <c r="K33" s="57"/>
    </row>
    <row r="34" spans="1:11" x14ac:dyDescent="0.25">
      <c r="A34" s="34" t="s">
        <v>44</v>
      </c>
      <c r="B34" s="68" t="s">
        <v>45</v>
      </c>
      <c r="C34" s="69"/>
      <c r="D34" s="69"/>
      <c r="E34" s="70"/>
      <c r="F34" s="26"/>
      <c r="G34" s="26"/>
      <c r="H34" s="26"/>
      <c r="I34" s="27"/>
      <c r="J34" s="27"/>
      <c r="K34" s="57"/>
    </row>
    <row r="35" spans="1:11" ht="30.75" customHeight="1" x14ac:dyDescent="0.25">
      <c r="A35" s="1"/>
      <c r="B35" s="28" t="s">
        <v>46</v>
      </c>
      <c r="C35" s="32" t="s">
        <v>47</v>
      </c>
      <c r="D35" s="30" t="s">
        <v>48</v>
      </c>
      <c r="E35" s="31">
        <v>23400</v>
      </c>
      <c r="F35" s="15"/>
      <c r="G35" s="15"/>
      <c r="H35" s="15"/>
      <c r="I35" s="4"/>
      <c r="J35" s="5">
        <f>I35*E35</f>
        <v>0</v>
      </c>
      <c r="K35" s="57"/>
    </row>
    <row r="36" spans="1:11" ht="30.75" customHeight="1" x14ac:dyDescent="0.25">
      <c r="A36" s="1"/>
      <c r="B36" s="42" t="s">
        <v>49</v>
      </c>
      <c r="C36" s="43" t="s">
        <v>50</v>
      </c>
      <c r="D36" s="44" t="s">
        <v>48</v>
      </c>
      <c r="E36" s="45">
        <v>800</v>
      </c>
      <c r="F36" s="15"/>
      <c r="G36" s="15"/>
      <c r="H36" s="15"/>
      <c r="I36" s="4"/>
      <c r="J36" s="5">
        <f t="shared" ref="J36:J42" si="2">I36*E36</f>
        <v>0</v>
      </c>
      <c r="K36" s="57"/>
    </row>
    <row r="37" spans="1:11" ht="30.75" customHeight="1" x14ac:dyDescent="0.25">
      <c r="A37" s="1"/>
      <c r="B37" s="28" t="s">
        <v>21</v>
      </c>
      <c r="C37" s="32" t="s">
        <v>50</v>
      </c>
      <c r="D37" s="30" t="s">
        <v>48</v>
      </c>
      <c r="E37" s="31">
        <v>2500</v>
      </c>
      <c r="F37" s="15"/>
      <c r="G37" s="15"/>
      <c r="H37" s="15"/>
      <c r="I37" s="4"/>
      <c r="J37" s="5">
        <f t="shared" si="2"/>
        <v>0</v>
      </c>
      <c r="K37" s="57"/>
    </row>
    <row r="38" spans="1:11" ht="30.75" customHeight="1" x14ac:dyDescent="0.25">
      <c r="A38" s="1"/>
      <c r="B38" s="28" t="s">
        <v>51</v>
      </c>
      <c r="C38" s="32" t="s">
        <v>50</v>
      </c>
      <c r="D38" s="30" t="s">
        <v>48</v>
      </c>
      <c r="E38" s="31">
        <v>72900</v>
      </c>
      <c r="F38" s="15"/>
      <c r="G38" s="15"/>
      <c r="H38" s="15"/>
      <c r="I38" s="4"/>
      <c r="J38" s="5">
        <f t="shared" si="2"/>
        <v>0</v>
      </c>
      <c r="K38" s="57"/>
    </row>
    <row r="39" spans="1:11" ht="30.75" customHeight="1" x14ac:dyDescent="0.25">
      <c r="A39" s="1"/>
      <c r="B39" s="28" t="s">
        <v>52</v>
      </c>
      <c r="C39" s="32" t="s">
        <v>50</v>
      </c>
      <c r="D39" s="30" t="s">
        <v>48</v>
      </c>
      <c r="E39" s="31">
        <v>32050</v>
      </c>
      <c r="F39" s="15"/>
      <c r="G39" s="15"/>
      <c r="H39" s="15"/>
      <c r="I39" s="4"/>
      <c r="J39" s="5">
        <f t="shared" si="2"/>
        <v>0</v>
      </c>
      <c r="K39" s="57"/>
    </row>
    <row r="40" spans="1:11" ht="30.75" customHeight="1" x14ac:dyDescent="0.25">
      <c r="A40" s="1"/>
      <c r="B40" s="28" t="s">
        <v>53</v>
      </c>
      <c r="C40" s="32" t="s">
        <v>50</v>
      </c>
      <c r="D40" s="30" t="s">
        <v>48</v>
      </c>
      <c r="E40" s="31">
        <v>6400</v>
      </c>
      <c r="F40" s="15"/>
      <c r="G40" s="15"/>
      <c r="H40" s="15"/>
      <c r="I40" s="4"/>
      <c r="J40" s="5">
        <f t="shared" si="2"/>
        <v>0</v>
      </c>
      <c r="K40" s="57"/>
    </row>
    <row r="41" spans="1:11" ht="30.75" customHeight="1" x14ac:dyDescent="0.25">
      <c r="A41" s="1"/>
      <c r="B41" s="28" t="s">
        <v>54</v>
      </c>
      <c r="C41" s="32" t="s">
        <v>50</v>
      </c>
      <c r="D41" s="30" t="s">
        <v>48</v>
      </c>
      <c r="E41" s="31">
        <v>45900</v>
      </c>
      <c r="F41" s="15"/>
      <c r="G41" s="15"/>
      <c r="H41" s="15"/>
      <c r="I41" s="4"/>
      <c r="J41" s="5">
        <f t="shared" si="2"/>
        <v>0</v>
      </c>
      <c r="K41" s="57"/>
    </row>
    <row r="42" spans="1:11" ht="30.75" customHeight="1" thickBot="1" x14ac:dyDescent="0.3">
      <c r="A42" s="1"/>
      <c r="B42" s="28" t="s">
        <v>55</v>
      </c>
      <c r="C42" s="32" t="s">
        <v>50</v>
      </c>
      <c r="D42" s="30" t="s">
        <v>48</v>
      </c>
      <c r="E42" s="31">
        <v>8625</v>
      </c>
      <c r="F42" s="15"/>
      <c r="G42" s="15"/>
      <c r="H42" s="15"/>
      <c r="I42" s="4"/>
      <c r="J42" s="5">
        <f t="shared" si="2"/>
        <v>0</v>
      </c>
      <c r="K42" s="57"/>
    </row>
    <row r="43" spans="1:11" ht="15.75" thickBot="1" x14ac:dyDescent="0.3">
      <c r="A43" s="33"/>
      <c r="B43" s="6"/>
      <c r="C43" s="6"/>
      <c r="D43" s="2"/>
      <c r="E43" s="26"/>
      <c r="F43" s="8"/>
      <c r="G43" s="71" t="s">
        <v>22</v>
      </c>
      <c r="H43" s="71"/>
      <c r="I43" s="72"/>
      <c r="J43" s="17">
        <f>2*(J35+J36+J37+J38+J39+J40+J41+J42)</f>
        <v>0</v>
      </c>
      <c r="K43" s="57"/>
    </row>
    <row r="44" spans="1:11" x14ac:dyDescent="0.25">
      <c r="A44" s="34" t="s">
        <v>56</v>
      </c>
      <c r="B44" s="68" t="s">
        <v>57</v>
      </c>
      <c r="C44" s="69"/>
      <c r="D44" s="69"/>
      <c r="E44" s="70"/>
      <c r="F44" s="26"/>
      <c r="G44" s="26"/>
      <c r="H44" s="26"/>
      <c r="I44" s="27"/>
      <c r="J44" s="27"/>
      <c r="K44" s="57"/>
    </row>
    <row r="45" spans="1:11" ht="30" customHeight="1" x14ac:dyDescent="0.25">
      <c r="A45" s="1"/>
      <c r="B45" s="28" t="s">
        <v>58</v>
      </c>
      <c r="C45" s="80" t="s">
        <v>59</v>
      </c>
      <c r="D45" s="81" t="s">
        <v>143</v>
      </c>
      <c r="E45" s="82">
        <v>110</v>
      </c>
      <c r="F45" s="15"/>
      <c r="G45" s="15"/>
      <c r="H45" s="15"/>
      <c r="I45" s="4"/>
      <c r="J45" s="5">
        <f>I45*E45</f>
        <v>0</v>
      </c>
      <c r="K45" s="57"/>
    </row>
    <row r="46" spans="1:11" ht="30" customHeight="1" thickBot="1" x14ac:dyDescent="0.3">
      <c r="A46" s="1"/>
      <c r="B46" s="28" t="s">
        <v>60</v>
      </c>
      <c r="C46" s="83" t="s">
        <v>59</v>
      </c>
      <c r="D46" s="81" t="s">
        <v>143</v>
      </c>
      <c r="E46" s="82">
        <v>75</v>
      </c>
      <c r="F46" s="15"/>
      <c r="G46" s="15"/>
      <c r="H46" s="15"/>
      <c r="I46" s="4"/>
      <c r="J46" s="5">
        <f>I46*E46</f>
        <v>0</v>
      </c>
      <c r="K46" s="57"/>
    </row>
    <row r="47" spans="1:11" ht="15.75" thickBot="1" x14ac:dyDescent="0.3">
      <c r="A47" s="33"/>
      <c r="B47" s="6"/>
      <c r="C47" s="6"/>
      <c r="D47" s="2"/>
      <c r="E47" s="26"/>
      <c r="F47" s="8"/>
      <c r="G47" s="71" t="s">
        <v>22</v>
      </c>
      <c r="H47" s="71"/>
      <c r="I47" s="72"/>
      <c r="J47" s="17">
        <f>2*(J45+J46)</f>
        <v>0</v>
      </c>
      <c r="K47" s="57"/>
    </row>
    <row r="48" spans="1:11" x14ac:dyDescent="0.25">
      <c r="A48" s="34" t="s">
        <v>61</v>
      </c>
      <c r="B48" s="68" t="s">
        <v>62</v>
      </c>
      <c r="C48" s="69"/>
      <c r="D48" s="69"/>
      <c r="E48" s="70"/>
      <c r="F48" s="26"/>
      <c r="G48" s="26"/>
      <c r="H48" s="26"/>
      <c r="I48" s="27"/>
      <c r="J48" s="27"/>
      <c r="K48" s="57"/>
    </row>
    <row r="49" spans="1:11" ht="30" customHeight="1" x14ac:dyDescent="0.25">
      <c r="A49" s="1"/>
      <c r="B49" s="28" t="s">
        <v>63</v>
      </c>
      <c r="C49" s="32" t="s">
        <v>77</v>
      </c>
      <c r="D49" s="81" t="s">
        <v>143</v>
      </c>
      <c r="E49" s="47">
        <v>2340</v>
      </c>
      <c r="F49" s="15"/>
      <c r="G49" s="15"/>
      <c r="H49" s="15"/>
      <c r="I49" s="4"/>
      <c r="J49" s="5">
        <f>I49*E49</f>
        <v>0</v>
      </c>
      <c r="K49" s="57"/>
    </row>
    <row r="50" spans="1:11" ht="30" customHeight="1" x14ac:dyDescent="0.25">
      <c r="A50" s="1"/>
      <c r="B50" s="28" t="s">
        <v>64</v>
      </c>
      <c r="C50" s="32" t="s">
        <v>72</v>
      </c>
      <c r="D50" s="81" t="s">
        <v>143</v>
      </c>
      <c r="E50" s="47">
        <v>940</v>
      </c>
      <c r="F50" s="15"/>
      <c r="G50" s="15"/>
      <c r="H50" s="15"/>
      <c r="I50" s="4"/>
      <c r="J50" s="5">
        <f t="shared" ref="J50:J51" si="3">I50*E50</f>
        <v>0</v>
      </c>
      <c r="K50" s="57"/>
    </row>
    <row r="51" spans="1:11" ht="30" customHeight="1" thickBot="1" x14ac:dyDescent="0.3">
      <c r="A51" s="1"/>
      <c r="B51" s="28" t="s">
        <v>65</v>
      </c>
      <c r="C51" s="32" t="s">
        <v>32</v>
      </c>
      <c r="D51" s="81" t="s">
        <v>143</v>
      </c>
      <c r="E51" s="47">
        <v>9220</v>
      </c>
      <c r="F51" s="15"/>
      <c r="G51" s="15"/>
      <c r="H51" s="15"/>
      <c r="I51" s="4"/>
      <c r="J51" s="5">
        <f t="shared" si="3"/>
        <v>0</v>
      </c>
      <c r="K51" s="57"/>
    </row>
    <row r="52" spans="1:11" ht="15.75" thickBot="1" x14ac:dyDescent="0.3">
      <c r="A52" s="33"/>
      <c r="B52" s="6"/>
      <c r="C52" s="6"/>
      <c r="D52" s="2"/>
      <c r="E52" s="26"/>
      <c r="F52" s="8"/>
      <c r="G52" s="73" t="s">
        <v>22</v>
      </c>
      <c r="H52" s="73"/>
      <c r="I52" s="74"/>
      <c r="J52" s="17">
        <f>2*(J49+J50+J51)</f>
        <v>0</v>
      </c>
      <c r="K52" s="57"/>
    </row>
    <row r="53" spans="1:11" ht="26.25" x14ac:dyDescent="0.25">
      <c r="A53" s="59" t="s">
        <v>66</v>
      </c>
      <c r="B53" s="60"/>
      <c r="C53" s="18" t="s">
        <v>2</v>
      </c>
      <c r="D53" s="19" t="s">
        <v>3</v>
      </c>
      <c r="E53" s="20" t="s">
        <v>4</v>
      </c>
      <c r="F53" s="21" t="s">
        <v>5</v>
      </c>
      <c r="G53" s="22" t="s">
        <v>6</v>
      </c>
      <c r="H53" s="22" t="s">
        <v>7</v>
      </c>
      <c r="I53" s="41" t="s">
        <v>8</v>
      </c>
      <c r="J53" s="24" t="s">
        <v>9</v>
      </c>
      <c r="K53" s="57"/>
    </row>
    <row r="54" spans="1:11" x14ac:dyDescent="0.25">
      <c r="A54" s="66" t="s">
        <v>67</v>
      </c>
      <c r="B54" s="67"/>
      <c r="C54" s="67"/>
      <c r="D54" s="67"/>
      <c r="E54" s="67"/>
      <c r="F54" s="67"/>
      <c r="G54" s="67"/>
      <c r="H54" s="67"/>
      <c r="I54" s="67"/>
      <c r="J54" s="67"/>
      <c r="K54" s="57"/>
    </row>
    <row r="55" spans="1:11" x14ac:dyDescent="0.25">
      <c r="A55" s="34" t="s">
        <v>68</v>
      </c>
      <c r="B55" s="68" t="s">
        <v>37</v>
      </c>
      <c r="C55" s="69"/>
      <c r="D55" s="69"/>
      <c r="E55" s="70"/>
      <c r="F55" s="26"/>
      <c r="G55" s="26"/>
      <c r="H55" s="26"/>
      <c r="I55" s="27"/>
      <c r="J55" s="27"/>
      <c r="K55" s="57"/>
    </row>
    <row r="56" spans="1:11" ht="30.75" customHeight="1" x14ac:dyDescent="0.25">
      <c r="A56" s="1"/>
      <c r="B56" s="28" t="s">
        <v>69</v>
      </c>
      <c r="C56" s="32" t="s">
        <v>30</v>
      </c>
      <c r="D56" s="39" t="s">
        <v>27</v>
      </c>
      <c r="E56" s="31">
        <v>11300</v>
      </c>
      <c r="F56" s="15"/>
      <c r="G56" s="15"/>
      <c r="H56" s="15"/>
      <c r="I56" s="4"/>
      <c r="J56" s="5">
        <f>I56*E56</f>
        <v>0</v>
      </c>
      <c r="K56" s="57"/>
    </row>
    <row r="57" spans="1:11" ht="30.75" customHeight="1" x14ac:dyDescent="0.25">
      <c r="A57" s="1"/>
      <c r="B57" s="28" t="s">
        <v>69</v>
      </c>
      <c r="C57" s="32" t="s">
        <v>70</v>
      </c>
      <c r="D57" s="39" t="s">
        <v>27</v>
      </c>
      <c r="E57" s="31">
        <v>13520</v>
      </c>
      <c r="F57" s="15"/>
      <c r="G57" s="15"/>
      <c r="H57" s="15"/>
      <c r="I57" s="4"/>
      <c r="J57" s="5">
        <f t="shared" ref="J57:J70" si="4">I57*E57</f>
        <v>0</v>
      </c>
      <c r="K57" s="57"/>
    </row>
    <row r="58" spans="1:11" ht="30.75" customHeight="1" x14ac:dyDescent="0.25">
      <c r="A58" s="1"/>
      <c r="B58" s="28" t="s">
        <v>69</v>
      </c>
      <c r="C58" s="32" t="s">
        <v>32</v>
      </c>
      <c r="D58" s="39" t="s">
        <v>27</v>
      </c>
      <c r="E58" s="31">
        <v>11800</v>
      </c>
      <c r="F58" s="15"/>
      <c r="G58" s="15"/>
      <c r="H58" s="15"/>
      <c r="I58" s="4"/>
      <c r="J58" s="5">
        <f t="shared" si="4"/>
        <v>0</v>
      </c>
      <c r="K58" s="57"/>
    </row>
    <row r="59" spans="1:11" ht="30.75" customHeight="1" x14ac:dyDescent="0.25">
      <c r="A59" s="1"/>
      <c r="B59" s="28" t="s">
        <v>69</v>
      </c>
      <c r="C59" s="32" t="s">
        <v>33</v>
      </c>
      <c r="D59" s="39" t="s">
        <v>27</v>
      </c>
      <c r="E59" s="31">
        <v>630</v>
      </c>
      <c r="F59" s="15"/>
      <c r="G59" s="15"/>
      <c r="H59" s="15"/>
      <c r="I59" s="4"/>
      <c r="J59" s="5">
        <f t="shared" si="4"/>
        <v>0</v>
      </c>
      <c r="K59" s="57"/>
    </row>
    <row r="60" spans="1:11" ht="30.75" customHeight="1" x14ac:dyDescent="0.25">
      <c r="A60" s="1"/>
      <c r="B60" s="28" t="s">
        <v>71</v>
      </c>
      <c r="C60" s="32" t="s">
        <v>30</v>
      </c>
      <c r="D60" s="39" t="s">
        <v>27</v>
      </c>
      <c r="E60" s="31">
        <v>17900</v>
      </c>
      <c r="F60" s="15"/>
      <c r="G60" s="15"/>
      <c r="H60" s="15"/>
      <c r="I60" s="4"/>
      <c r="J60" s="5">
        <f t="shared" si="4"/>
        <v>0</v>
      </c>
      <c r="K60" s="57"/>
    </row>
    <row r="61" spans="1:11" ht="30.75" customHeight="1" x14ac:dyDescent="0.25">
      <c r="A61" s="1"/>
      <c r="B61" s="28" t="s">
        <v>71</v>
      </c>
      <c r="C61" s="32" t="s">
        <v>70</v>
      </c>
      <c r="D61" s="39" t="s">
        <v>27</v>
      </c>
      <c r="E61" s="31">
        <v>42240</v>
      </c>
      <c r="F61" s="15"/>
      <c r="G61" s="15"/>
      <c r="H61" s="15"/>
      <c r="I61" s="4"/>
      <c r="J61" s="5">
        <f t="shared" si="4"/>
        <v>0</v>
      </c>
      <c r="K61" s="57"/>
    </row>
    <row r="62" spans="1:11" ht="30.75" customHeight="1" x14ac:dyDescent="0.25">
      <c r="A62" s="1"/>
      <c r="B62" s="28" t="s">
        <v>71</v>
      </c>
      <c r="C62" s="32" t="s">
        <v>32</v>
      </c>
      <c r="D62" s="39" t="s">
        <v>27</v>
      </c>
      <c r="E62" s="31">
        <v>13970</v>
      </c>
      <c r="F62" s="15"/>
      <c r="G62" s="15"/>
      <c r="H62" s="15"/>
      <c r="I62" s="4"/>
      <c r="J62" s="5">
        <f t="shared" si="4"/>
        <v>0</v>
      </c>
      <c r="K62" s="57"/>
    </row>
    <row r="63" spans="1:11" ht="30.75" customHeight="1" x14ac:dyDescent="0.25">
      <c r="A63" s="1"/>
      <c r="B63" s="28" t="s">
        <v>38</v>
      </c>
      <c r="C63" s="32" t="s">
        <v>30</v>
      </c>
      <c r="D63" s="39" t="s">
        <v>27</v>
      </c>
      <c r="E63" s="31">
        <v>22700</v>
      </c>
      <c r="F63" s="15"/>
      <c r="G63" s="15"/>
      <c r="H63" s="15"/>
      <c r="I63" s="4"/>
      <c r="J63" s="5">
        <f t="shared" si="4"/>
        <v>0</v>
      </c>
      <c r="K63" s="57"/>
    </row>
    <row r="64" spans="1:11" ht="30.75" customHeight="1" x14ac:dyDescent="0.25">
      <c r="A64" s="1"/>
      <c r="B64" s="28" t="s">
        <v>38</v>
      </c>
      <c r="C64" s="32" t="s">
        <v>70</v>
      </c>
      <c r="D64" s="39" t="s">
        <v>27</v>
      </c>
      <c r="E64" s="31">
        <v>27660</v>
      </c>
      <c r="F64" s="15"/>
      <c r="G64" s="15"/>
      <c r="H64" s="15"/>
      <c r="I64" s="4"/>
      <c r="J64" s="5">
        <f t="shared" si="4"/>
        <v>0</v>
      </c>
      <c r="K64" s="57"/>
    </row>
    <row r="65" spans="1:12" ht="30.75" customHeight="1" x14ac:dyDescent="0.25">
      <c r="A65" s="1"/>
      <c r="B65" s="28" t="s">
        <v>38</v>
      </c>
      <c r="C65" s="32" t="s">
        <v>32</v>
      </c>
      <c r="D65" s="39" t="s">
        <v>27</v>
      </c>
      <c r="E65" s="31">
        <v>15710</v>
      </c>
      <c r="F65" s="15"/>
      <c r="G65" s="15"/>
      <c r="H65" s="15"/>
      <c r="I65" s="4"/>
      <c r="J65" s="5">
        <f t="shared" si="4"/>
        <v>0</v>
      </c>
      <c r="K65" s="57"/>
    </row>
    <row r="66" spans="1:12" ht="30.75" customHeight="1" x14ac:dyDescent="0.25">
      <c r="A66" s="1"/>
      <c r="B66" s="28" t="s">
        <v>38</v>
      </c>
      <c r="C66" s="32" t="s">
        <v>72</v>
      </c>
      <c r="D66" s="39" t="s">
        <v>27</v>
      </c>
      <c r="E66" s="31">
        <v>7680</v>
      </c>
      <c r="F66" s="15"/>
      <c r="G66" s="15"/>
      <c r="H66" s="15"/>
      <c r="I66" s="4"/>
      <c r="J66" s="5">
        <f t="shared" si="4"/>
        <v>0</v>
      </c>
      <c r="K66" s="57"/>
    </row>
    <row r="67" spans="1:12" ht="30.75" customHeight="1" x14ac:dyDescent="0.25">
      <c r="A67" s="1"/>
      <c r="B67" s="28" t="s">
        <v>40</v>
      </c>
      <c r="C67" s="32" t="s">
        <v>30</v>
      </c>
      <c r="D67" s="39" t="s">
        <v>27</v>
      </c>
      <c r="E67" s="31">
        <v>16900</v>
      </c>
      <c r="F67" s="15"/>
      <c r="G67" s="15"/>
      <c r="H67" s="15"/>
      <c r="I67" s="4"/>
      <c r="J67" s="5">
        <f t="shared" si="4"/>
        <v>0</v>
      </c>
      <c r="K67" s="57"/>
    </row>
    <row r="68" spans="1:12" ht="30.75" customHeight="1" x14ac:dyDescent="0.25">
      <c r="A68" s="1"/>
      <c r="B68" s="28" t="s">
        <v>40</v>
      </c>
      <c r="C68" s="43" t="s">
        <v>31</v>
      </c>
      <c r="D68" s="39" t="s">
        <v>27</v>
      </c>
      <c r="E68" s="31">
        <v>9160</v>
      </c>
      <c r="F68" s="15"/>
      <c r="G68" s="15"/>
      <c r="H68" s="15"/>
      <c r="I68" s="4"/>
      <c r="J68" s="5">
        <f t="shared" si="4"/>
        <v>0</v>
      </c>
      <c r="K68" s="57"/>
    </row>
    <row r="69" spans="1:12" ht="30.75" customHeight="1" x14ac:dyDescent="0.25">
      <c r="A69" s="1"/>
      <c r="B69" s="28" t="s">
        <v>40</v>
      </c>
      <c r="C69" s="32" t="s">
        <v>70</v>
      </c>
      <c r="D69" s="39" t="s">
        <v>27</v>
      </c>
      <c r="E69" s="31">
        <v>21800</v>
      </c>
      <c r="F69" s="15"/>
      <c r="G69" s="15"/>
      <c r="H69" s="15"/>
      <c r="I69" s="4"/>
      <c r="J69" s="5">
        <f t="shared" si="4"/>
        <v>0</v>
      </c>
      <c r="K69" s="57"/>
    </row>
    <row r="70" spans="1:12" ht="30.75" customHeight="1" x14ac:dyDescent="0.25">
      <c r="A70" s="1"/>
      <c r="B70" s="28" t="s">
        <v>40</v>
      </c>
      <c r="C70" s="32" t="s">
        <v>32</v>
      </c>
      <c r="D70" s="39" t="s">
        <v>27</v>
      </c>
      <c r="E70" s="31">
        <v>15640</v>
      </c>
      <c r="F70" s="15"/>
      <c r="G70" s="15"/>
      <c r="H70" s="15"/>
      <c r="I70" s="4"/>
      <c r="J70" s="5">
        <f t="shared" si="4"/>
        <v>0</v>
      </c>
      <c r="K70" s="57"/>
    </row>
    <row r="71" spans="1:12" ht="15.75" thickBot="1" x14ac:dyDescent="0.3">
      <c r="A71" s="33"/>
      <c r="B71" s="6"/>
      <c r="C71" s="6"/>
      <c r="D71" s="7"/>
      <c r="E71" s="26"/>
      <c r="F71" s="8"/>
      <c r="G71" s="71" t="s">
        <v>22</v>
      </c>
      <c r="H71" s="71"/>
      <c r="I71" s="72"/>
      <c r="J71" s="9">
        <f>2*(J56+J57+J58+J59+J60+J61+J62+J63+J64+J65+J66+J67+J68+J69+J70)</f>
        <v>0</v>
      </c>
      <c r="K71" s="57"/>
    </row>
    <row r="72" spans="1:12" x14ac:dyDescent="0.25">
      <c r="A72" s="34" t="s">
        <v>73</v>
      </c>
      <c r="B72" s="68" t="s">
        <v>136</v>
      </c>
      <c r="C72" s="69"/>
      <c r="D72" s="69"/>
      <c r="E72" s="70"/>
      <c r="F72" s="26"/>
      <c r="G72" s="26"/>
      <c r="H72" s="26"/>
      <c r="I72" s="27"/>
      <c r="J72" s="27"/>
      <c r="K72" s="57"/>
    </row>
    <row r="73" spans="1:12" ht="31.5" customHeight="1" x14ac:dyDescent="0.25">
      <c r="A73" s="1"/>
      <c r="B73" s="28" t="s">
        <v>43</v>
      </c>
      <c r="C73" s="32" t="s">
        <v>70</v>
      </c>
      <c r="D73" s="32" t="s">
        <v>27</v>
      </c>
      <c r="E73" s="31">
        <v>3720</v>
      </c>
      <c r="F73" s="15"/>
      <c r="G73" s="15"/>
      <c r="H73" s="15"/>
      <c r="I73" s="4"/>
      <c r="J73" s="5">
        <f>I73*E73</f>
        <v>0</v>
      </c>
      <c r="K73" s="57"/>
    </row>
    <row r="74" spans="1:12" ht="60.75" customHeight="1" x14ac:dyDescent="0.25">
      <c r="A74" s="1"/>
      <c r="B74" s="28" t="s">
        <v>43</v>
      </c>
      <c r="C74" s="32" t="s">
        <v>74</v>
      </c>
      <c r="D74" s="32" t="s">
        <v>27</v>
      </c>
      <c r="E74" s="31">
        <v>200</v>
      </c>
      <c r="F74" s="15"/>
      <c r="G74" s="15"/>
      <c r="H74" s="15"/>
      <c r="I74" s="4"/>
      <c r="J74" s="5">
        <f t="shared" ref="J74" si="5">I74*E74</f>
        <v>0</v>
      </c>
      <c r="K74" s="57"/>
      <c r="L74" s="58" t="s">
        <v>144</v>
      </c>
    </row>
    <row r="75" spans="1:12" ht="15.75" thickBot="1" x14ac:dyDescent="0.3">
      <c r="A75" s="33"/>
      <c r="B75" s="6"/>
      <c r="C75" s="6"/>
      <c r="D75" s="7"/>
      <c r="E75" s="26"/>
      <c r="F75" s="8"/>
      <c r="G75" s="71" t="s">
        <v>22</v>
      </c>
      <c r="H75" s="71"/>
      <c r="I75" s="72"/>
      <c r="J75" s="9">
        <f>2*(J73+J74)</f>
        <v>0</v>
      </c>
      <c r="K75" s="57"/>
    </row>
    <row r="76" spans="1:12" x14ac:dyDescent="0.25">
      <c r="A76" s="34" t="s">
        <v>75</v>
      </c>
      <c r="B76" s="68" t="s">
        <v>137</v>
      </c>
      <c r="C76" s="69"/>
      <c r="D76" s="69"/>
      <c r="E76" s="70"/>
      <c r="F76" s="26"/>
      <c r="G76" s="26"/>
      <c r="H76" s="26"/>
      <c r="I76" s="27"/>
      <c r="J76" s="27"/>
      <c r="K76" s="57"/>
    </row>
    <row r="77" spans="1:12" ht="30" customHeight="1" x14ac:dyDescent="0.25">
      <c r="A77" s="1"/>
      <c r="B77" s="28" t="s">
        <v>49</v>
      </c>
      <c r="C77" s="32" t="s">
        <v>32</v>
      </c>
      <c r="D77" s="39" t="s">
        <v>27</v>
      </c>
      <c r="E77" s="31">
        <v>1000</v>
      </c>
      <c r="F77" s="15"/>
      <c r="G77" s="15"/>
      <c r="H77" s="15"/>
      <c r="I77" s="4"/>
      <c r="J77" s="5">
        <f>I77*E77</f>
        <v>0</v>
      </c>
      <c r="K77" s="57"/>
    </row>
    <row r="78" spans="1:12" ht="30" customHeight="1" x14ac:dyDescent="0.25">
      <c r="A78" s="1"/>
      <c r="B78" s="28" t="s">
        <v>21</v>
      </c>
      <c r="C78" s="32" t="s">
        <v>31</v>
      </c>
      <c r="D78" s="39" t="s">
        <v>27</v>
      </c>
      <c r="E78" s="31">
        <v>3840</v>
      </c>
      <c r="F78" s="15"/>
      <c r="G78" s="15"/>
      <c r="H78" s="15"/>
      <c r="I78" s="4"/>
      <c r="J78" s="5">
        <f t="shared" ref="J78:J88" si="6">I78*E78</f>
        <v>0</v>
      </c>
      <c r="K78" s="57"/>
    </row>
    <row r="79" spans="1:12" ht="30" customHeight="1" x14ac:dyDescent="0.25">
      <c r="A79" s="1"/>
      <c r="B79" s="28" t="s">
        <v>21</v>
      </c>
      <c r="C79" s="32" t="s">
        <v>70</v>
      </c>
      <c r="D79" s="39" t="s">
        <v>27</v>
      </c>
      <c r="E79" s="31">
        <v>9100</v>
      </c>
      <c r="F79" s="15"/>
      <c r="G79" s="15"/>
      <c r="H79" s="15"/>
      <c r="I79" s="4"/>
      <c r="J79" s="5">
        <f t="shared" si="6"/>
        <v>0</v>
      </c>
      <c r="K79" s="57"/>
    </row>
    <row r="80" spans="1:12" ht="30" customHeight="1" x14ac:dyDescent="0.25">
      <c r="A80" s="1"/>
      <c r="B80" s="28" t="s">
        <v>138</v>
      </c>
      <c r="C80" s="32" t="s">
        <v>30</v>
      </c>
      <c r="D80" s="39" t="s">
        <v>27</v>
      </c>
      <c r="E80" s="31">
        <v>122000</v>
      </c>
      <c r="F80" s="15"/>
      <c r="G80" s="15"/>
      <c r="H80" s="15"/>
      <c r="I80" s="4"/>
      <c r="J80" s="5">
        <f t="shared" si="6"/>
        <v>0</v>
      </c>
      <c r="K80" s="57"/>
    </row>
    <row r="81" spans="1:12" ht="30" customHeight="1" x14ac:dyDescent="0.25">
      <c r="A81" s="1"/>
      <c r="B81" s="28" t="s">
        <v>138</v>
      </c>
      <c r="C81" s="32" t="s">
        <v>31</v>
      </c>
      <c r="D81" s="39" t="s">
        <v>27</v>
      </c>
      <c r="E81" s="31">
        <v>12700</v>
      </c>
      <c r="F81" s="15"/>
      <c r="G81" s="15"/>
      <c r="H81" s="15"/>
      <c r="I81" s="4"/>
      <c r="J81" s="5">
        <f t="shared" si="6"/>
        <v>0</v>
      </c>
      <c r="K81" s="57"/>
    </row>
    <row r="82" spans="1:12" ht="30" customHeight="1" x14ac:dyDescent="0.25">
      <c r="A82" s="1"/>
      <c r="B82" s="28" t="s">
        <v>138</v>
      </c>
      <c r="C82" s="32" t="s">
        <v>70</v>
      </c>
      <c r="D82" s="39" t="s">
        <v>27</v>
      </c>
      <c r="E82" s="31">
        <v>48000</v>
      </c>
      <c r="F82" s="15"/>
      <c r="G82" s="15"/>
      <c r="H82" s="15"/>
      <c r="I82" s="4"/>
      <c r="J82" s="5">
        <f t="shared" si="6"/>
        <v>0</v>
      </c>
      <c r="K82" s="57"/>
    </row>
    <row r="83" spans="1:12" ht="30" customHeight="1" x14ac:dyDescent="0.25">
      <c r="A83" s="1"/>
      <c r="B83" s="28" t="s">
        <v>138</v>
      </c>
      <c r="C83" s="32" t="s">
        <v>32</v>
      </c>
      <c r="D83" s="39" t="s">
        <v>27</v>
      </c>
      <c r="E83" s="31">
        <v>3700</v>
      </c>
      <c r="F83" s="15"/>
      <c r="G83" s="15"/>
      <c r="H83" s="15"/>
      <c r="I83" s="4"/>
      <c r="J83" s="5">
        <f t="shared" si="6"/>
        <v>0</v>
      </c>
      <c r="K83" s="57"/>
    </row>
    <row r="84" spans="1:12" ht="30" customHeight="1" x14ac:dyDescent="0.25">
      <c r="A84" s="1"/>
      <c r="B84" s="28" t="s">
        <v>138</v>
      </c>
      <c r="C84" s="32" t="s">
        <v>76</v>
      </c>
      <c r="D84" s="39" t="s">
        <v>27</v>
      </c>
      <c r="E84" s="31">
        <v>15</v>
      </c>
      <c r="F84" s="15"/>
      <c r="G84" s="15"/>
      <c r="H84" s="15"/>
      <c r="I84" s="4"/>
      <c r="J84" s="5">
        <f t="shared" si="6"/>
        <v>0</v>
      </c>
      <c r="K84" s="57"/>
      <c r="L84" s="58" t="s">
        <v>141</v>
      </c>
    </row>
    <row r="85" spans="1:12" ht="30" customHeight="1" x14ac:dyDescent="0.25">
      <c r="A85" s="1"/>
      <c r="B85" s="28" t="s">
        <v>54</v>
      </c>
      <c r="C85" s="32" t="s">
        <v>31</v>
      </c>
      <c r="D85" s="39" t="s">
        <v>27</v>
      </c>
      <c r="E85" s="31">
        <v>16950</v>
      </c>
      <c r="F85" s="15"/>
      <c r="G85" s="15"/>
      <c r="H85" s="15"/>
      <c r="I85" s="4"/>
      <c r="J85" s="5">
        <f t="shared" si="6"/>
        <v>0</v>
      </c>
      <c r="K85" s="57"/>
    </row>
    <row r="86" spans="1:12" ht="30" customHeight="1" x14ac:dyDescent="0.25">
      <c r="A86" s="1"/>
      <c r="B86" s="28" t="s">
        <v>54</v>
      </c>
      <c r="C86" s="32" t="s">
        <v>70</v>
      </c>
      <c r="D86" s="39" t="s">
        <v>27</v>
      </c>
      <c r="E86" s="31">
        <v>6200</v>
      </c>
      <c r="F86" s="15"/>
      <c r="G86" s="15"/>
      <c r="H86" s="15"/>
      <c r="I86" s="4"/>
      <c r="J86" s="5">
        <f t="shared" si="6"/>
        <v>0</v>
      </c>
      <c r="K86" s="57"/>
    </row>
    <row r="87" spans="1:12" ht="30" customHeight="1" x14ac:dyDescent="0.25">
      <c r="A87" s="1"/>
      <c r="B87" s="28" t="s">
        <v>54</v>
      </c>
      <c r="C87" s="32" t="s">
        <v>32</v>
      </c>
      <c r="D87" s="39" t="s">
        <v>27</v>
      </c>
      <c r="E87" s="31">
        <v>3950</v>
      </c>
      <c r="F87" s="15"/>
      <c r="G87" s="15"/>
      <c r="H87" s="15"/>
      <c r="I87" s="4"/>
      <c r="J87" s="5">
        <f t="shared" si="6"/>
        <v>0</v>
      </c>
      <c r="K87" s="57"/>
    </row>
    <row r="88" spans="1:12" ht="30" customHeight="1" thickBot="1" x14ac:dyDescent="0.3">
      <c r="A88" s="1"/>
      <c r="B88" s="28" t="s">
        <v>54</v>
      </c>
      <c r="C88" s="32" t="s">
        <v>77</v>
      </c>
      <c r="D88" s="39" t="s">
        <v>27</v>
      </c>
      <c r="E88" s="31">
        <v>910</v>
      </c>
      <c r="F88" s="15"/>
      <c r="G88" s="15"/>
      <c r="H88" s="15"/>
      <c r="I88" s="4"/>
      <c r="J88" s="5">
        <f t="shared" si="6"/>
        <v>0</v>
      </c>
      <c r="K88" s="57"/>
    </row>
    <row r="89" spans="1:12" ht="15.75" thickBot="1" x14ac:dyDescent="0.3">
      <c r="A89" s="33"/>
      <c r="B89" s="6"/>
      <c r="C89" s="6"/>
      <c r="D89" s="7"/>
      <c r="E89" s="26"/>
      <c r="F89" s="8"/>
      <c r="G89" s="71" t="s">
        <v>22</v>
      </c>
      <c r="H89" s="71"/>
      <c r="I89" s="72"/>
      <c r="J89" s="17">
        <f>2*(J77+J78+J79+J80+J81+J82+J83+J84+J85+J86+J87+J88)</f>
        <v>0</v>
      </c>
      <c r="K89" s="57"/>
    </row>
    <row r="90" spans="1:12" x14ac:dyDescent="0.25">
      <c r="A90" s="34" t="s">
        <v>78</v>
      </c>
      <c r="B90" s="68" t="s">
        <v>79</v>
      </c>
      <c r="C90" s="69"/>
      <c r="D90" s="69"/>
      <c r="E90" s="70"/>
      <c r="F90" s="26"/>
      <c r="G90" s="26"/>
      <c r="H90" s="26"/>
      <c r="I90" s="27"/>
      <c r="J90" s="27"/>
      <c r="K90" s="57"/>
    </row>
    <row r="91" spans="1:12" ht="30" customHeight="1" x14ac:dyDescent="0.25">
      <c r="A91" s="1"/>
      <c r="B91" s="28" t="s">
        <v>80</v>
      </c>
      <c r="C91" s="32" t="s">
        <v>70</v>
      </c>
      <c r="D91" s="46" t="s">
        <v>27</v>
      </c>
      <c r="E91" s="47">
        <v>3100</v>
      </c>
      <c r="F91" s="15"/>
      <c r="G91" s="15"/>
      <c r="H91" s="15"/>
      <c r="I91" s="4"/>
      <c r="J91" s="5">
        <f>I91*E91</f>
        <v>0</v>
      </c>
      <c r="K91" s="57"/>
    </row>
    <row r="92" spans="1:12" ht="30" customHeight="1" x14ac:dyDescent="0.25">
      <c r="A92" s="1"/>
      <c r="B92" s="28" t="s">
        <v>40</v>
      </c>
      <c r="C92" s="32" t="s">
        <v>81</v>
      </c>
      <c r="D92" s="46" t="s">
        <v>27</v>
      </c>
      <c r="E92" s="47">
        <v>14300</v>
      </c>
      <c r="F92" s="15"/>
      <c r="G92" s="15"/>
      <c r="H92" s="15"/>
      <c r="I92" s="4"/>
      <c r="J92" s="5">
        <f t="shared" ref="J92:J94" si="7">I92*E92</f>
        <v>0</v>
      </c>
      <c r="K92" s="57"/>
    </row>
    <row r="93" spans="1:12" ht="30" customHeight="1" x14ac:dyDescent="0.25">
      <c r="A93" s="1"/>
      <c r="B93" s="28" t="s">
        <v>82</v>
      </c>
      <c r="C93" s="32" t="s">
        <v>30</v>
      </c>
      <c r="D93" s="46" t="s">
        <v>27</v>
      </c>
      <c r="E93" s="47">
        <v>560</v>
      </c>
      <c r="F93" s="15"/>
      <c r="G93" s="15"/>
      <c r="H93" s="15"/>
      <c r="I93" s="4"/>
      <c r="J93" s="5">
        <f t="shared" si="7"/>
        <v>0</v>
      </c>
      <c r="K93" s="57"/>
    </row>
    <row r="94" spans="1:12" ht="30" customHeight="1" thickBot="1" x14ac:dyDescent="0.3">
      <c r="A94" s="1"/>
      <c r="B94" s="28" t="s">
        <v>21</v>
      </c>
      <c r="C94" s="32" t="s">
        <v>31</v>
      </c>
      <c r="D94" s="46" t="s">
        <v>27</v>
      </c>
      <c r="E94" s="47">
        <v>320</v>
      </c>
      <c r="F94" s="15"/>
      <c r="G94" s="15"/>
      <c r="H94" s="15"/>
      <c r="I94" s="4"/>
      <c r="J94" s="5">
        <f t="shared" si="7"/>
        <v>0</v>
      </c>
      <c r="K94" s="57"/>
    </row>
    <row r="95" spans="1:12" ht="15.75" thickBot="1" x14ac:dyDescent="0.3">
      <c r="A95" s="33"/>
      <c r="B95" s="6"/>
      <c r="C95" s="6"/>
      <c r="D95" s="7"/>
      <c r="E95" s="26"/>
      <c r="F95" s="8"/>
      <c r="G95" s="73" t="s">
        <v>22</v>
      </c>
      <c r="H95" s="73"/>
      <c r="I95" s="74"/>
      <c r="J95" s="17">
        <f>2*(J91+J92+J93+J94)</f>
        <v>0</v>
      </c>
      <c r="K95" s="57"/>
    </row>
    <row r="96" spans="1:12" ht="26.25" x14ac:dyDescent="0.25">
      <c r="A96" s="59" t="s">
        <v>83</v>
      </c>
      <c r="B96" s="60"/>
      <c r="C96" s="18" t="s">
        <v>2</v>
      </c>
      <c r="D96" s="19" t="s">
        <v>3</v>
      </c>
      <c r="E96" s="20" t="s">
        <v>4</v>
      </c>
      <c r="F96" s="21" t="s">
        <v>5</v>
      </c>
      <c r="G96" s="22" t="s">
        <v>6</v>
      </c>
      <c r="H96" s="22" t="s">
        <v>7</v>
      </c>
      <c r="I96" s="41" t="s">
        <v>8</v>
      </c>
      <c r="J96" s="24" t="s">
        <v>9</v>
      </c>
      <c r="K96" s="57"/>
    </row>
    <row r="97" spans="1:11" x14ac:dyDescent="0.25">
      <c r="A97" s="76" t="s">
        <v>84</v>
      </c>
      <c r="B97" s="77"/>
      <c r="C97" s="77"/>
      <c r="D97" s="78"/>
      <c r="E97" s="77"/>
      <c r="F97" s="77"/>
      <c r="G97" s="77"/>
      <c r="H97" s="77"/>
      <c r="I97" s="77"/>
      <c r="J97" s="77"/>
      <c r="K97" s="57"/>
    </row>
    <row r="98" spans="1:11" x14ac:dyDescent="0.25">
      <c r="A98" s="48" t="s">
        <v>85</v>
      </c>
      <c r="B98" s="66" t="s">
        <v>86</v>
      </c>
      <c r="C98" s="67"/>
      <c r="D98" s="67"/>
      <c r="E98" s="75"/>
      <c r="F98" s="49"/>
      <c r="G98" s="49"/>
      <c r="H98" s="49"/>
      <c r="I98" s="49"/>
      <c r="J98" s="50"/>
      <c r="K98" s="57"/>
    </row>
    <row r="99" spans="1:11" ht="29.25" customHeight="1" x14ac:dyDescent="0.25">
      <c r="A99" s="51"/>
      <c r="B99" s="28" t="s">
        <v>87</v>
      </c>
      <c r="C99" s="52" t="s">
        <v>88</v>
      </c>
      <c r="D99" s="84" t="s">
        <v>143</v>
      </c>
      <c r="E99" s="37">
        <v>110</v>
      </c>
      <c r="F99" s="53"/>
      <c r="G99" s="53"/>
      <c r="H99" s="53"/>
      <c r="I99" s="53"/>
      <c r="J99" s="5">
        <f>I99*E99</f>
        <v>0</v>
      </c>
      <c r="K99" s="57"/>
    </row>
    <row r="100" spans="1:11" ht="29.25" customHeight="1" x14ac:dyDescent="0.25">
      <c r="A100" s="51"/>
      <c r="B100" s="28" t="s">
        <v>89</v>
      </c>
      <c r="C100" s="52" t="s">
        <v>88</v>
      </c>
      <c r="D100" s="84" t="s">
        <v>143</v>
      </c>
      <c r="E100" s="37">
        <v>1910</v>
      </c>
      <c r="F100" s="53"/>
      <c r="G100" s="53"/>
      <c r="H100" s="53"/>
      <c r="I100" s="53"/>
      <c r="J100" s="5">
        <f t="shared" ref="J100:J104" si="8">I100*E100</f>
        <v>0</v>
      </c>
      <c r="K100" s="57"/>
    </row>
    <row r="101" spans="1:11" ht="29.25" customHeight="1" x14ac:dyDescent="0.25">
      <c r="A101" s="51"/>
      <c r="B101" s="28" t="s">
        <v>90</v>
      </c>
      <c r="C101" s="52" t="s">
        <v>88</v>
      </c>
      <c r="D101" s="84" t="s">
        <v>143</v>
      </c>
      <c r="E101" s="37">
        <v>1210</v>
      </c>
      <c r="F101" s="53"/>
      <c r="G101" s="53"/>
      <c r="H101" s="53"/>
      <c r="I101" s="53"/>
      <c r="J101" s="5">
        <f t="shared" si="8"/>
        <v>0</v>
      </c>
      <c r="K101" s="57"/>
    </row>
    <row r="102" spans="1:11" ht="29.25" customHeight="1" x14ac:dyDescent="0.25">
      <c r="A102" s="51"/>
      <c r="B102" s="28" t="s">
        <v>90</v>
      </c>
      <c r="C102" s="52" t="s">
        <v>91</v>
      </c>
      <c r="D102" s="84" t="s">
        <v>143</v>
      </c>
      <c r="E102" s="37">
        <v>6</v>
      </c>
      <c r="F102" s="53"/>
      <c r="G102" s="53"/>
      <c r="H102" s="53"/>
      <c r="I102" s="53"/>
      <c r="J102" s="5">
        <f t="shared" si="8"/>
        <v>0</v>
      </c>
      <c r="K102" s="57"/>
    </row>
    <row r="103" spans="1:11" ht="29.25" customHeight="1" x14ac:dyDescent="0.25">
      <c r="A103" s="49"/>
      <c r="B103" s="28" t="s">
        <v>92</v>
      </c>
      <c r="C103" s="52" t="s">
        <v>88</v>
      </c>
      <c r="D103" s="84" t="s">
        <v>143</v>
      </c>
      <c r="E103" s="37">
        <v>16620</v>
      </c>
      <c r="F103" s="53"/>
      <c r="G103" s="53"/>
      <c r="H103" s="53"/>
      <c r="I103" s="53"/>
      <c r="J103" s="5">
        <f t="shared" si="8"/>
        <v>0</v>
      </c>
      <c r="K103" s="57"/>
    </row>
    <row r="104" spans="1:11" ht="29.25" customHeight="1" x14ac:dyDescent="0.25">
      <c r="A104" s="49"/>
      <c r="B104" s="28" t="s">
        <v>93</v>
      </c>
      <c r="C104" s="52" t="s">
        <v>88</v>
      </c>
      <c r="D104" s="84" t="s">
        <v>143</v>
      </c>
      <c r="E104" s="37">
        <v>1320</v>
      </c>
      <c r="F104" s="53"/>
      <c r="G104" s="53"/>
      <c r="H104" s="53"/>
      <c r="I104" s="53"/>
      <c r="J104" s="5">
        <f t="shared" si="8"/>
        <v>0</v>
      </c>
      <c r="K104" s="57"/>
    </row>
    <row r="105" spans="1:11" ht="15.75" thickBot="1" x14ac:dyDescent="0.3">
      <c r="A105" s="49"/>
      <c r="B105" s="49"/>
      <c r="C105" s="49"/>
      <c r="D105" s="54"/>
      <c r="E105" s="49"/>
      <c r="F105" s="49"/>
      <c r="G105" s="71" t="s">
        <v>22</v>
      </c>
      <c r="H105" s="71"/>
      <c r="I105" s="71"/>
      <c r="J105" s="55">
        <f>2*(J99+J100+J101+J102+J103+J104)</f>
        <v>0</v>
      </c>
      <c r="K105" s="57"/>
    </row>
    <row r="106" spans="1:11" x14ac:dyDescent="0.25">
      <c r="A106" s="48" t="s">
        <v>94</v>
      </c>
      <c r="B106" s="66" t="s">
        <v>95</v>
      </c>
      <c r="C106" s="67"/>
      <c r="D106" s="67"/>
      <c r="E106" s="75"/>
      <c r="F106" s="49"/>
      <c r="G106" s="49"/>
      <c r="H106" s="49"/>
      <c r="I106" s="49"/>
      <c r="J106" s="50"/>
      <c r="K106" s="57"/>
    </row>
    <row r="107" spans="1:11" ht="30.75" customHeight="1" x14ac:dyDescent="0.25">
      <c r="A107" s="49"/>
      <c r="B107" s="28" t="s">
        <v>96</v>
      </c>
      <c r="C107" s="52" t="s">
        <v>88</v>
      </c>
      <c r="D107" s="84" t="s">
        <v>143</v>
      </c>
      <c r="E107" s="37">
        <v>1100</v>
      </c>
      <c r="F107" s="53"/>
      <c r="G107" s="53"/>
      <c r="H107" s="53"/>
      <c r="I107" s="53"/>
      <c r="J107" s="5">
        <f>I107*E107</f>
        <v>0</v>
      </c>
      <c r="K107" s="57"/>
    </row>
    <row r="108" spans="1:11" ht="30.75" customHeight="1" x14ac:dyDescent="0.25">
      <c r="A108" s="49"/>
      <c r="B108" s="28" t="s">
        <v>97</v>
      </c>
      <c r="C108" s="52" t="s">
        <v>88</v>
      </c>
      <c r="D108" s="84" t="s">
        <v>143</v>
      </c>
      <c r="E108" s="37">
        <v>14240</v>
      </c>
      <c r="F108" s="53"/>
      <c r="G108" s="53"/>
      <c r="H108" s="53"/>
      <c r="I108" s="53"/>
      <c r="J108" s="5">
        <f t="shared" ref="J108:J121" si="9">I108*E108</f>
        <v>0</v>
      </c>
      <c r="K108" s="57"/>
    </row>
    <row r="109" spans="1:11" ht="30.75" customHeight="1" x14ac:dyDescent="0.25">
      <c r="A109" s="49"/>
      <c r="B109" s="28" t="s">
        <v>98</v>
      </c>
      <c r="C109" s="52" t="s">
        <v>88</v>
      </c>
      <c r="D109" s="84" t="s">
        <v>143</v>
      </c>
      <c r="E109" s="37">
        <v>2610</v>
      </c>
      <c r="F109" s="53"/>
      <c r="G109" s="53"/>
      <c r="H109" s="53"/>
      <c r="I109" s="53"/>
      <c r="J109" s="5">
        <f t="shared" si="9"/>
        <v>0</v>
      </c>
      <c r="K109" s="57"/>
    </row>
    <row r="110" spans="1:11" ht="30.75" customHeight="1" x14ac:dyDescent="0.25">
      <c r="A110" s="49"/>
      <c r="B110" s="28" t="s">
        <v>99</v>
      </c>
      <c r="C110" s="52" t="s">
        <v>88</v>
      </c>
      <c r="D110" s="84" t="s">
        <v>143</v>
      </c>
      <c r="E110" s="37">
        <v>26960</v>
      </c>
      <c r="F110" s="53"/>
      <c r="G110" s="53"/>
      <c r="H110" s="53"/>
      <c r="I110" s="53"/>
      <c r="J110" s="5">
        <f t="shared" si="9"/>
        <v>0</v>
      </c>
      <c r="K110" s="57"/>
    </row>
    <row r="111" spans="1:11" ht="30.75" customHeight="1" x14ac:dyDescent="0.25">
      <c r="A111" s="49"/>
      <c r="B111" s="28" t="s">
        <v>89</v>
      </c>
      <c r="C111" s="52" t="s">
        <v>88</v>
      </c>
      <c r="D111" s="84" t="s">
        <v>143</v>
      </c>
      <c r="E111" s="37">
        <v>970</v>
      </c>
      <c r="F111" s="53"/>
      <c r="G111" s="53"/>
      <c r="H111" s="53"/>
      <c r="I111" s="53"/>
      <c r="J111" s="5">
        <f t="shared" si="9"/>
        <v>0</v>
      </c>
      <c r="K111" s="57"/>
    </row>
    <row r="112" spans="1:11" ht="30.75" customHeight="1" x14ac:dyDescent="0.25">
      <c r="A112" s="49"/>
      <c r="B112" s="28" t="s">
        <v>89</v>
      </c>
      <c r="C112" s="52" t="s">
        <v>91</v>
      </c>
      <c r="D112" s="84" t="s">
        <v>143</v>
      </c>
      <c r="E112" s="37">
        <v>6</v>
      </c>
      <c r="F112" s="53"/>
      <c r="G112" s="53"/>
      <c r="H112" s="53"/>
      <c r="I112" s="53"/>
      <c r="J112" s="5">
        <f t="shared" si="9"/>
        <v>0</v>
      </c>
      <c r="K112" s="57"/>
    </row>
    <row r="113" spans="1:11" ht="30.75" customHeight="1" x14ac:dyDescent="0.25">
      <c r="A113" s="49"/>
      <c r="B113" s="28" t="s">
        <v>100</v>
      </c>
      <c r="C113" s="39" t="s">
        <v>88</v>
      </c>
      <c r="D113" s="84" t="s">
        <v>143</v>
      </c>
      <c r="E113" s="37">
        <v>30100</v>
      </c>
      <c r="F113" s="53"/>
      <c r="G113" s="53"/>
      <c r="H113" s="53"/>
      <c r="I113" s="53"/>
      <c r="J113" s="5">
        <f t="shared" si="9"/>
        <v>0</v>
      </c>
      <c r="K113" s="57"/>
    </row>
    <row r="114" spans="1:11" ht="30.75" customHeight="1" x14ac:dyDescent="0.25">
      <c r="A114" s="49"/>
      <c r="B114" s="28" t="s">
        <v>90</v>
      </c>
      <c r="C114" s="39" t="s">
        <v>88</v>
      </c>
      <c r="D114" s="84" t="s">
        <v>143</v>
      </c>
      <c r="E114" s="37">
        <v>8300</v>
      </c>
      <c r="F114" s="53"/>
      <c r="G114" s="53"/>
      <c r="H114" s="53"/>
      <c r="I114" s="53"/>
      <c r="J114" s="5">
        <f t="shared" si="9"/>
        <v>0</v>
      </c>
      <c r="K114" s="57"/>
    </row>
    <row r="115" spans="1:11" ht="30.75" customHeight="1" x14ac:dyDescent="0.25">
      <c r="A115" s="49"/>
      <c r="B115" s="28" t="s">
        <v>90</v>
      </c>
      <c r="C115" s="39" t="s">
        <v>59</v>
      </c>
      <c r="D115" s="84" t="s">
        <v>143</v>
      </c>
      <c r="E115" s="37">
        <v>85</v>
      </c>
      <c r="F115" s="53"/>
      <c r="G115" s="53"/>
      <c r="H115" s="53"/>
      <c r="I115" s="53"/>
      <c r="J115" s="5">
        <f t="shared" si="9"/>
        <v>0</v>
      </c>
      <c r="K115" s="57"/>
    </row>
    <row r="116" spans="1:11" ht="30.75" customHeight="1" x14ac:dyDescent="0.25">
      <c r="A116" s="49"/>
      <c r="B116" s="28" t="s">
        <v>101</v>
      </c>
      <c r="C116" s="39" t="s">
        <v>88</v>
      </c>
      <c r="D116" s="84" t="s">
        <v>143</v>
      </c>
      <c r="E116" s="37">
        <v>36660</v>
      </c>
      <c r="F116" s="53"/>
      <c r="G116" s="53"/>
      <c r="H116" s="53"/>
      <c r="I116" s="53"/>
      <c r="J116" s="5">
        <f t="shared" si="9"/>
        <v>0</v>
      </c>
      <c r="K116" s="57"/>
    </row>
    <row r="117" spans="1:11" ht="30.75" customHeight="1" x14ac:dyDescent="0.25">
      <c r="A117" s="49"/>
      <c r="B117" s="28" t="s">
        <v>92</v>
      </c>
      <c r="C117" s="39" t="s">
        <v>88</v>
      </c>
      <c r="D117" s="84" t="s">
        <v>143</v>
      </c>
      <c r="E117" s="37">
        <v>15100</v>
      </c>
      <c r="F117" s="53"/>
      <c r="G117" s="53"/>
      <c r="H117" s="53"/>
      <c r="I117" s="53"/>
      <c r="J117" s="5">
        <f t="shared" si="9"/>
        <v>0</v>
      </c>
      <c r="K117" s="57"/>
    </row>
    <row r="118" spans="1:11" ht="30.75" customHeight="1" x14ac:dyDescent="0.25">
      <c r="A118" s="49"/>
      <c r="B118" s="28" t="s">
        <v>92</v>
      </c>
      <c r="C118" s="39" t="s">
        <v>91</v>
      </c>
      <c r="D118" s="84" t="s">
        <v>143</v>
      </c>
      <c r="E118" s="37">
        <v>10</v>
      </c>
      <c r="F118" s="53"/>
      <c r="G118" s="53"/>
      <c r="H118" s="53"/>
      <c r="I118" s="53"/>
      <c r="J118" s="5">
        <f t="shared" si="9"/>
        <v>0</v>
      </c>
      <c r="K118" s="57"/>
    </row>
    <row r="119" spans="1:11" ht="30.75" customHeight="1" x14ac:dyDescent="0.25">
      <c r="A119" s="49"/>
      <c r="B119" s="28" t="s">
        <v>102</v>
      </c>
      <c r="C119" s="39" t="s">
        <v>103</v>
      </c>
      <c r="D119" s="84" t="s">
        <v>143</v>
      </c>
      <c r="E119" s="37">
        <v>160</v>
      </c>
      <c r="F119" s="53"/>
      <c r="G119" s="53"/>
      <c r="H119" s="53"/>
      <c r="I119" s="53"/>
      <c r="J119" s="5">
        <f t="shared" si="9"/>
        <v>0</v>
      </c>
      <c r="K119" s="57"/>
    </row>
    <row r="120" spans="1:11" ht="30.75" customHeight="1" x14ac:dyDescent="0.25">
      <c r="A120" s="49"/>
      <c r="B120" s="28" t="s">
        <v>104</v>
      </c>
      <c r="C120" s="39" t="s">
        <v>91</v>
      </c>
      <c r="D120" s="84" t="s">
        <v>143</v>
      </c>
      <c r="E120" s="37">
        <v>101</v>
      </c>
      <c r="F120" s="53"/>
      <c r="G120" s="53"/>
      <c r="H120" s="53"/>
      <c r="I120" s="53"/>
      <c r="J120" s="5">
        <f t="shared" si="9"/>
        <v>0</v>
      </c>
      <c r="K120" s="57"/>
    </row>
    <row r="121" spans="1:11" ht="30.75" customHeight="1" x14ac:dyDescent="0.25">
      <c r="A121" s="49"/>
      <c r="B121" s="28" t="s">
        <v>104</v>
      </c>
      <c r="C121" s="52" t="s">
        <v>88</v>
      </c>
      <c r="D121" s="84" t="s">
        <v>143</v>
      </c>
      <c r="E121" s="37">
        <v>13170</v>
      </c>
      <c r="F121" s="53"/>
      <c r="G121" s="53"/>
      <c r="H121" s="53"/>
      <c r="I121" s="53"/>
      <c r="J121" s="5">
        <f t="shared" si="9"/>
        <v>0</v>
      </c>
      <c r="K121" s="57"/>
    </row>
    <row r="122" spans="1:11" ht="15.75" thickBot="1" x14ac:dyDescent="0.3">
      <c r="A122" s="49"/>
      <c r="B122" s="49"/>
      <c r="C122" s="49"/>
      <c r="D122" s="54"/>
      <c r="E122" s="49"/>
      <c r="F122" s="49"/>
      <c r="G122" s="71" t="s">
        <v>22</v>
      </c>
      <c r="H122" s="71"/>
      <c r="I122" s="71"/>
      <c r="J122" s="55">
        <f>2*(J107+J108+J109+J110+J111+J112+J113+J114+J115+J116+J117+J118+J119+J120+J121)</f>
        <v>0</v>
      </c>
      <c r="K122" s="57"/>
    </row>
    <row r="123" spans="1:11" x14ac:dyDescent="0.25">
      <c r="A123" s="48" t="s">
        <v>105</v>
      </c>
      <c r="B123" s="66" t="s">
        <v>106</v>
      </c>
      <c r="C123" s="67"/>
      <c r="D123" s="67"/>
      <c r="E123" s="75"/>
      <c r="F123" s="49"/>
      <c r="G123" s="49"/>
      <c r="H123" s="49"/>
      <c r="I123" s="49"/>
      <c r="J123" s="50"/>
      <c r="K123" s="57"/>
    </row>
    <row r="124" spans="1:11" ht="30.75" customHeight="1" x14ac:dyDescent="0.25">
      <c r="A124" s="49"/>
      <c r="B124" s="28" t="s">
        <v>96</v>
      </c>
      <c r="C124" s="39" t="s">
        <v>72</v>
      </c>
      <c r="D124" s="84" t="s">
        <v>143</v>
      </c>
      <c r="E124" s="31">
        <v>40</v>
      </c>
      <c r="F124" s="53"/>
      <c r="G124" s="53"/>
      <c r="H124" s="53"/>
      <c r="I124" s="53"/>
      <c r="J124" s="5">
        <f>I124*E124</f>
        <v>0</v>
      </c>
      <c r="K124" s="57"/>
    </row>
    <row r="125" spans="1:11" ht="30.75" customHeight="1" x14ac:dyDescent="0.25">
      <c r="A125" s="49"/>
      <c r="B125" s="28" t="s">
        <v>96</v>
      </c>
      <c r="C125" s="39" t="s">
        <v>59</v>
      </c>
      <c r="D125" s="84" t="s">
        <v>143</v>
      </c>
      <c r="E125" s="31">
        <v>20</v>
      </c>
      <c r="F125" s="53"/>
      <c r="G125" s="53"/>
      <c r="H125" s="53"/>
      <c r="I125" s="53"/>
      <c r="J125" s="5">
        <f t="shared" ref="J125:J133" si="10">I125*E125</f>
        <v>0</v>
      </c>
      <c r="K125" s="57"/>
    </row>
    <row r="126" spans="1:11" ht="30.75" customHeight="1" x14ac:dyDescent="0.25">
      <c r="A126" s="49"/>
      <c r="B126" s="28" t="s">
        <v>107</v>
      </c>
      <c r="C126" s="39" t="s">
        <v>59</v>
      </c>
      <c r="D126" s="84" t="s">
        <v>143</v>
      </c>
      <c r="E126" s="31">
        <v>11</v>
      </c>
      <c r="F126" s="53"/>
      <c r="G126" s="53"/>
      <c r="H126" s="53"/>
      <c r="I126" s="53"/>
      <c r="J126" s="5">
        <f t="shared" si="10"/>
        <v>0</v>
      </c>
      <c r="K126" s="57"/>
    </row>
    <row r="127" spans="1:11" ht="30.75" customHeight="1" x14ac:dyDescent="0.25">
      <c r="A127" s="49"/>
      <c r="B127" s="28" t="s">
        <v>97</v>
      </c>
      <c r="C127" s="39" t="s">
        <v>39</v>
      </c>
      <c r="D127" s="84" t="s">
        <v>143</v>
      </c>
      <c r="E127" s="31">
        <v>1500</v>
      </c>
      <c r="F127" s="53"/>
      <c r="G127" s="53"/>
      <c r="H127" s="53"/>
      <c r="I127" s="53"/>
      <c r="J127" s="5">
        <f t="shared" si="10"/>
        <v>0</v>
      </c>
      <c r="K127" s="57"/>
    </row>
    <row r="128" spans="1:11" ht="30.75" customHeight="1" x14ac:dyDescent="0.25">
      <c r="A128" s="49"/>
      <c r="B128" s="28" t="s">
        <v>108</v>
      </c>
      <c r="C128" s="39" t="s">
        <v>59</v>
      </c>
      <c r="D128" s="84" t="s">
        <v>143</v>
      </c>
      <c r="E128" s="31">
        <v>43</v>
      </c>
      <c r="F128" s="53"/>
      <c r="G128" s="53"/>
      <c r="H128" s="53"/>
      <c r="I128" s="53"/>
      <c r="J128" s="5">
        <f t="shared" si="10"/>
        <v>0</v>
      </c>
      <c r="K128" s="57"/>
    </row>
    <row r="129" spans="1:11" ht="30.75" customHeight="1" x14ac:dyDescent="0.25">
      <c r="A129" s="49"/>
      <c r="B129" s="28" t="s">
        <v>99</v>
      </c>
      <c r="C129" s="39" t="s">
        <v>39</v>
      </c>
      <c r="D129" s="84" t="s">
        <v>143</v>
      </c>
      <c r="E129" s="31">
        <v>3000</v>
      </c>
      <c r="F129" s="53"/>
      <c r="G129" s="53"/>
      <c r="H129" s="53"/>
      <c r="I129" s="53"/>
      <c r="J129" s="5">
        <f t="shared" si="10"/>
        <v>0</v>
      </c>
      <c r="K129" s="57"/>
    </row>
    <row r="130" spans="1:11" ht="30.75" customHeight="1" x14ac:dyDescent="0.25">
      <c r="A130" s="49"/>
      <c r="B130" s="28" t="s">
        <v>100</v>
      </c>
      <c r="C130" s="39" t="s">
        <v>39</v>
      </c>
      <c r="D130" s="84" t="s">
        <v>143</v>
      </c>
      <c r="E130" s="31">
        <v>8700</v>
      </c>
      <c r="F130" s="53"/>
      <c r="G130" s="53"/>
      <c r="H130" s="53"/>
      <c r="I130" s="53"/>
      <c r="J130" s="5">
        <f t="shared" si="10"/>
        <v>0</v>
      </c>
      <c r="K130" s="57"/>
    </row>
    <row r="131" spans="1:11" ht="30.75" customHeight="1" x14ac:dyDescent="0.25">
      <c r="A131" s="49"/>
      <c r="B131" s="28" t="s">
        <v>109</v>
      </c>
      <c r="C131" s="39" t="s">
        <v>59</v>
      </c>
      <c r="D131" s="84" t="s">
        <v>143</v>
      </c>
      <c r="E131" s="31">
        <v>4</v>
      </c>
      <c r="F131" s="53"/>
      <c r="G131" s="53"/>
      <c r="H131" s="53"/>
      <c r="I131" s="53"/>
      <c r="J131" s="5">
        <f t="shared" si="10"/>
        <v>0</v>
      </c>
      <c r="K131" s="57"/>
    </row>
    <row r="132" spans="1:11" ht="30.75" customHeight="1" x14ac:dyDescent="0.25">
      <c r="A132" s="49"/>
      <c r="B132" s="28" t="s">
        <v>101</v>
      </c>
      <c r="C132" s="39" t="s">
        <v>72</v>
      </c>
      <c r="D132" s="84" t="s">
        <v>143</v>
      </c>
      <c r="E132" s="31">
        <v>40</v>
      </c>
      <c r="F132" s="53"/>
      <c r="G132" s="53"/>
      <c r="H132" s="53"/>
      <c r="I132" s="53"/>
      <c r="J132" s="5">
        <f t="shared" si="10"/>
        <v>0</v>
      </c>
      <c r="K132" s="57"/>
    </row>
    <row r="133" spans="1:11" ht="30.75" customHeight="1" thickBot="1" x14ac:dyDescent="0.3">
      <c r="A133" s="49"/>
      <c r="B133" s="28" t="s">
        <v>101</v>
      </c>
      <c r="C133" s="39" t="s">
        <v>39</v>
      </c>
      <c r="D133" s="84" t="s">
        <v>143</v>
      </c>
      <c r="E133" s="31">
        <v>10300</v>
      </c>
      <c r="F133" s="53"/>
      <c r="G133" s="53"/>
      <c r="H133" s="53"/>
      <c r="I133" s="53"/>
      <c r="J133" s="5">
        <f t="shared" si="10"/>
        <v>0</v>
      </c>
      <c r="K133" s="57"/>
    </row>
    <row r="134" spans="1:11" ht="15.75" thickBot="1" x14ac:dyDescent="0.3">
      <c r="A134" s="49"/>
      <c r="B134" s="49"/>
      <c r="C134" s="49"/>
      <c r="D134" s="54"/>
      <c r="E134" s="49"/>
      <c r="F134" s="49"/>
      <c r="G134" s="71" t="s">
        <v>22</v>
      </c>
      <c r="H134" s="71"/>
      <c r="I134" s="71"/>
      <c r="J134" s="56">
        <f>2*J124+J125+J126+J127+J128+J129+J130+J131+J132+J133</f>
        <v>0</v>
      </c>
      <c r="K134" s="57"/>
    </row>
    <row r="135" spans="1:11" x14ac:dyDescent="0.25">
      <c r="A135" s="48" t="s">
        <v>110</v>
      </c>
      <c r="B135" s="68" t="s">
        <v>111</v>
      </c>
      <c r="C135" s="69"/>
      <c r="D135" s="69"/>
      <c r="E135" s="70"/>
      <c r="F135" s="49"/>
      <c r="G135" s="49"/>
      <c r="H135" s="49"/>
      <c r="I135" s="49"/>
      <c r="J135" s="50"/>
      <c r="K135" s="57"/>
    </row>
    <row r="136" spans="1:11" ht="30.75" customHeight="1" x14ac:dyDescent="0.25">
      <c r="A136" s="49"/>
      <c r="B136" s="28" t="s">
        <v>112</v>
      </c>
      <c r="C136" s="39" t="s">
        <v>113</v>
      </c>
      <c r="D136" s="84" t="s">
        <v>143</v>
      </c>
      <c r="E136" s="37">
        <v>1624</v>
      </c>
      <c r="F136" s="53"/>
      <c r="G136" s="53"/>
      <c r="H136" s="53"/>
      <c r="I136" s="53"/>
      <c r="J136" s="5">
        <f>I136*E136</f>
        <v>0</v>
      </c>
      <c r="K136" s="57"/>
    </row>
    <row r="137" spans="1:11" ht="30.75" customHeight="1" x14ac:dyDescent="0.25">
      <c r="A137" s="49"/>
      <c r="B137" s="28" t="s">
        <v>114</v>
      </c>
      <c r="C137" s="39" t="s">
        <v>113</v>
      </c>
      <c r="D137" s="84" t="s">
        <v>143</v>
      </c>
      <c r="E137" s="37">
        <v>4230</v>
      </c>
      <c r="F137" s="53"/>
      <c r="G137" s="53"/>
      <c r="H137" s="53"/>
      <c r="I137" s="53"/>
      <c r="J137" s="5">
        <f t="shared" ref="J137:J140" si="11">I137*E137</f>
        <v>0</v>
      </c>
      <c r="K137" s="57"/>
    </row>
    <row r="138" spans="1:11" ht="30.75" customHeight="1" x14ac:dyDescent="0.25">
      <c r="A138" s="49"/>
      <c r="B138" s="28" t="s">
        <v>115</v>
      </c>
      <c r="C138" s="39" t="s">
        <v>113</v>
      </c>
      <c r="D138" s="84" t="s">
        <v>143</v>
      </c>
      <c r="E138" s="37">
        <v>6576</v>
      </c>
      <c r="F138" s="53"/>
      <c r="G138" s="53"/>
      <c r="H138" s="53"/>
      <c r="I138" s="53"/>
      <c r="J138" s="5">
        <f t="shared" si="11"/>
        <v>0</v>
      </c>
      <c r="K138" s="57"/>
    </row>
    <row r="139" spans="1:11" ht="30.75" customHeight="1" x14ac:dyDescent="0.25">
      <c r="A139" s="49"/>
      <c r="B139" s="28" t="s">
        <v>116</v>
      </c>
      <c r="C139" s="39" t="s">
        <v>113</v>
      </c>
      <c r="D139" s="84" t="s">
        <v>143</v>
      </c>
      <c r="E139" s="37">
        <v>5500</v>
      </c>
      <c r="F139" s="53"/>
      <c r="G139" s="53"/>
      <c r="H139" s="53"/>
      <c r="I139" s="53"/>
      <c r="J139" s="5">
        <f t="shared" si="11"/>
        <v>0</v>
      </c>
      <c r="K139" s="57"/>
    </row>
    <row r="140" spans="1:11" ht="30.75" customHeight="1" thickBot="1" x14ac:dyDescent="0.3">
      <c r="A140" s="49"/>
      <c r="B140" s="28" t="s">
        <v>139</v>
      </c>
      <c r="C140" s="39" t="s">
        <v>113</v>
      </c>
      <c r="D140" s="84" t="s">
        <v>143</v>
      </c>
      <c r="E140" s="37">
        <v>3620</v>
      </c>
      <c r="F140" s="53"/>
      <c r="G140" s="53"/>
      <c r="H140" s="53"/>
      <c r="I140" s="53"/>
      <c r="J140" s="5">
        <f t="shared" si="11"/>
        <v>0</v>
      </c>
      <c r="K140" s="57"/>
    </row>
    <row r="141" spans="1:11" ht="15.75" thickBot="1" x14ac:dyDescent="0.3">
      <c r="A141" s="49"/>
      <c r="B141" s="49"/>
      <c r="C141" s="49"/>
      <c r="D141" s="54"/>
      <c r="E141" s="49"/>
      <c r="F141" s="49"/>
      <c r="G141" s="79" t="s">
        <v>22</v>
      </c>
      <c r="H141" s="79"/>
      <c r="I141" s="79"/>
      <c r="J141" s="56">
        <f>2*(J136+J137+J138+J139+J140)</f>
        <v>0</v>
      </c>
      <c r="K141" s="57"/>
    </row>
    <row r="142" spans="1:11" x14ac:dyDescent="0.25">
      <c r="A142" s="48" t="s">
        <v>117</v>
      </c>
      <c r="B142" s="68" t="s">
        <v>118</v>
      </c>
      <c r="C142" s="69"/>
      <c r="D142" s="69"/>
      <c r="E142" s="70"/>
      <c r="F142" s="49"/>
      <c r="G142" s="49"/>
      <c r="H142" s="49"/>
      <c r="I142" s="49"/>
      <c r="J142" s="50"/>
      <c r="K142" s="57"/>
    </row>
    <row r="143" spans="1:11" ht="30" customHeight="1" x14ac:dyDescent="0.25">
      <c r="A143" s="49"/>
      <c r="B143" s="28" t="s">
        <v>119</v>
      </c>
      <c r="C143" s="39" t="s">
        <v>120</v>
      </c>
      <c r="D143" s="85" t="s">
        <v>143</v>
      </c>
      <c r="E143" s="37">
        <v>118</v>
      </c>
      <c r="F143" s="53"/>
      <c r="G143" s="53"/>
      <c r="H143" s="53"/>
      <c r="I143" s="53"/>
      <c r="J143" s="5">
        <f>I143*E143</f>
        <v>0</v>
      </c>
      <c r="K143" s="57"/>
    </row>
    <row r="144" spans="1:11" ht="30" customHeight="1" x14ac:dyDescent="0.25">
      <c r="A144" s="49"/>
      <c r="B144" s="28" t="s">
        <v>121</v>
      </c>
      <c r="C144" s="39" t="s">
        <v>120</v>
      </c>
      <c r="D144" s="85" t="s">
        <v>143</v>
      </c>
      <c r="E144" s="37">
        <v>591</v>
      </c>
      <c r="F144" s="53"/>
      <c r="G144" s="53"/>
      <c r="H144" s="53"/>
      <c r="I144" s="53"/>
      <c r="J144" s="5">
        <f t="shared" ref="J144:J158" si="12">I144*E144</f>
        <v>0</v>
      </c>
      <c r="K144" s="57"/>
    </row>
    <row r="145" spans="1:11" ht="30" customHeight="1" x14ac:dyDescent="0.25">
      <c r="A145" s="49"/>
      <c r="B145" s="28" t="s">
        <v>122</v>
      </c>
      <c r="C145" s="39" t="s">
        <v>120</v>
      </c>
      <c r="D145" s="85" t="s">
        <v>143</v>
      </c>
      <c r="E145" s="37">
        <v>217</v>
      </c>
      <c r="F145" s="53"/>
      <c r="G145" s="53"/>
      <c r="H145" s="53"/>
      <c r="I145" s="53"/>
      <c r="J145" s="5">
        <f t="shared" si="12"/>
        <v>0</v>
      </c>
      <c r="K145" s="57"/>
    </row>
    <row r="146" spans="1:11" ht="30" customHeight="1" x14ac:dyDescent="0.25">
      <c r="A146" s="49"/>
      <c r="B146" s="28" t="s">
        <v>123</v>
      </c>
      <c r="C146" s="39" t="s">
        <v>120</v>
      </c>
      <c r="D146" s="85" t="s">
        <v>143</v>
      </c>
      <c r="E146" s="37">
        <v>292</v>
      </c>
      <c r="F146" s="53"/>
      <c r="G146" s="53"/>
      <c r="H146" s="53"/>
      <c r="I146" s="53"/>
      <c r="J146" s="5">
        <f t="shared" si="12"/>
        <v>0</v>
      </c>
      <c r="K146" s="57"/>
    </row>
    <row r="147" spans="1:11" ht="30" customHeight="1" x14ac:dyDescent="0.25">
      <c r="A147" s="49"/>
      <c r="B147" s="28" t="s">
        <v>124</v>
      </c>
      <c r="C147" s="39" t="s">
        <v>120</v>
      </c>
      <c r="D147" s="85" t="s">
        <v>143</v>
      </c>
      <c r="E147" s="37">
        <v>65</v>
      </c>
      <c r="F147" s="53"/>
      <c r="G147" s="53"/>
      <c r="H147" s="53"/>
      <c r="I147" s="53"/>
      <c r="J147" s="5">
        <f t="shared" si="12"/>
        <v>0</v>
      </c>
      <c r="K147" s="57"/>
    </row>
    <row r="148" spans="1:11" ht="30" customHeight="1" x14ac:dyDescent="0.25">
      <c r="A148" s="49"/>
      <c r="B148" s="28" t="s">
        <v>125</v>
      </c>
      <c r="C148" s="39" t="s">
        <v>120</v>
      </c>
      <c r="D148" s="85" t="s">
        <v>143</v>
      </c>
      <c r="E148" s="37">
        <v>317</v>
      </c>
      <c r="F148" s="53"/>
      <c r="G148" s="53"/>
      <c r="H148" s="53"/>
      <c r="I148" s="53"/>
      <c r="J148" s="5">
        <f t="shared" si="12"/>
        <v>0</v>
      </c>
      <c r="K148" s="57"/>
    </row>
    <row r="149" spans="1:11" ht="30" customHeight="1" x14ac:dyDescent="0.25">
      <c r="A149" s="49"/>
      <c r="B149" s="28" t="s">
        <v>126</v>
      </c>
      <c r="C149" s="39" t="s">
        <v>120</v>
      </c>
      <c r="D149" s="85" t="s">
        <v>143</v>
      </c>
      <c r="E149" s="37">
        <v>76</v>
      </c>
      <c r="F149" s="53"/>
      <c r="G149" s="53"/>
      <c r="H149" s="53"/>
      <c r="I149" s="53"/>
      <c r="J149" s="5">
        <f t="shared" si="12"/>
        <v>0</v>
      </c>
      <c r="K149" s="57"/>
    </row>
    <row r="150" spans="1:11" ht="30" customHeight="1" x14ac:dyDescent="0.25">
      <c r="A150" s="49"/>
      <c r="B150" s="28" t="s">
        <v>127</v>
      </c>
      <c r="C150" s="39" t="s">
        <v>120</v>
      </c>
      <c r="D150" s="85" t="s">
        <v>143</v>
      </c>
      <c r="E150" s="37">
        <v>87</v>
      </c>
      <c r="F150" s="53"/>
      <c r="G150" s="53"/>
      <c r="H150" s="53"/>
      <c r="I150" s="53"/>
      <c r="J150" s="5">
        <f t="shared" si="12"/>
        <v>0</v>
      </c>
      <c r="K150" s="57"/>
    </row>
    <row r="151" spans="1:11" ht="30" customHeight="1" x14ac:dyDescent="0.25">
      <c r="A151" s="49"/>
      <c r="B151" s="28" t="s">
        <v>128</v>
      </c>
      <c r="C151" s="39" t="s">
        <v>120</v>
      </c>
      <c r="D151" s="85" t="s">
        <v>143</v>
      </c>
      <c r="E151" s="37">
        <v>15</v>
      </c>
      <c r="F151" s="53"/>
      <c r="G151" s="53"/>
      <c r="H151" s="53"/>
      <c r="I151" s="53"/>
      <c r="J151" s="5">
        <f t="shared" si="12"/>
        <v>0</v>
      </c>
      <c r="K151" s="57"/>
    </row>
    <row r="152" spans="1:11" ht="30" customHeight="1" x14ac:dyDescent="0.25">
      <c r="A152" s="49"/>
      <c r="B152" s="28" t="s">
        <v>129</v>
      </c>
      <c r="C152" s="39" t="s">
        <v>120</v>
      </c>
      <c r="D152" s="85" t="s">
        <v>143</v>
      </c>
      <c r="E152" s="37">
        <v>13</v>
      </c>
      <c r="F152" s="53"/>
      <c r="G152" s="53"/>
      <c r="H152" s="53"/>
      <c r="I152" s="53"/>
      <c r="J152" s="5">
        <f t="shared" si="12"/>
        <v>0</v>
      </c>
      <c r="K152" s="57"/>
    </row>
    <row r="153" spans="1:11" ht="30" customHeight="1" x14ac:dyDescent="0.25">
      <c r="A153" s="49"/>
      <c r="B153" s="28" t="s">
        <v>126</v>
      </c>
      <c r="C153" s="39" t="s">
        <v>130</v>
      </c>
      <c r="D153" s="85" t="s">
        <v>143</v>
      </c>
      <c r="E153" s="37">
        <v>8</v>
      </c>
      <c r="F153" s="53"/>
      <c r="G153" s="53"/>
      <c r="H153" s="53"/>
      <c r="I153" s="53"/>
      <c r="J153" s="5">
        <f t="shared" si="12"/>
        <v>0</v>
      </c>
      <c r="K153" s="57"/>
    </row>
    <row r="154" spans="1:11" ht="30" customHeight="1" x14ac:dyDescent="0.25">
      <c r="A154" s="49"/>
      <c r="B154" s="28" t="s">
        <v>131</v>
      </c>
      <c r="C154" s="39" t="s">
        <v>130</v>
      </c>
      <c r="D154" s="85" t="s">
        <v>143</v>
      </c>
      <c r="E154" s="37">
        <v>2</v>
      </c>
      <c r="F154" s="53"/>
      <c r="G154" s="53"/>
      <c r="H154" s="53"/>
      <c r="I154" s="53"/>
      <c r="J154" s="5">
        <f t="shared" si="12"/>
        <v>0</v>
      </c>
      <c r="K154" s="57"/>
    </row>
    <row r="155" spans="1:11" ht="30" customHeight="1" x14ac:dyDescent="0.25">
      <c r="A155" s="49"/>
      <c r="B155" s="28" t="s">
        <v>132</v>
      </c>
      <c r="C155" s="39" t="s">
        <v>130</v>
      </c>
      <c r="D155" s="85" t="s">
        <v>143</v>
      </c>
      <c r="E155" s="37">
        <v>3</v>
      </c>
      <c r="F155" s="53"/>
      <c r="G155" s="53"/>
      <c r="H155" s="53"/>
      <c r="I155" s="53"/>
      <c r="J155" s="5">
        <f t="shared" si="12"/>
        <v>0</v>
      </c>
      <c r="K155" s="57"/>
    </row>
    <row r="156" spans="1:11" ht="30" customHeight="1" x14ac:dyDescent="0.25">
      <c r="A156" s="49"/>
      <c r="B156" s="28" t="s">
        <v>133</v>
      </c>
      <c r="C156" s="39" t="s">
        <v>130</v>
      </c>
      <c r="D156" s="85" t="s">
        <v>143</v>
      </c>
      <c r="E156" s="37">
        <v>10</v>
      </c>
      <c r="F156" s="53"/>
      <c r="G156" s="53"/>
      <c r="H156" s="53"/>
      <c r="I156" s="53"/>
      <c r="J156" s="5">
        <f t="shared" si="12"/>
        <v>0</v>
      </c>
      <c r="K156" s="57"/>
    </row>
    <row r="157" spans="1:11" ht="30" customHeight="1" x14ac:dyDescent="0.25">
      <c r="A157" s="49"/>
      <c r="B157" s="28" t="s">
        <v>124</v>
      </c>
      <c r="C157" s="39" t="s">
        <v>134</v>
      </c>
      <c r="D157" s="85" t="s">
        <v>143</v>
      </c>
      <c r="E157" s="37">
        <v>184</v>
      </c>
      <c r="F157" s="53"/>
      <c r="G157" s="53"/>
      <c r="H157" s="53"/>
      <c r="I157" s="53"/>
      <c r="J157" s="5">
        <f t="shared" si="12"/>
        <v>0</v>
      </c>
      <c r="K157" s="57"/>
    </row>
    <row r="158" spans="1:11" ht="30" customHeight="1" x14ac:dyDescent="0.25">
      <c r="A158" s="49"/>
      <c r="B158" s="28" t="s">
        <v>127</v>
      </c>
      <c r="C158" s="39" t="s">
        <v>134</v>
      </c>
      <c r="D158" s="85" t="s">
        <v>143</v>
      </c>
      <c r="E158" s="37">
        <v>430</v>
      </c>
      <c r="F158" s="53"/>
      <c r="G158" s="53"/>
      <c r="H158" s="53"/>
      <c r="I158" s="53"/>
      <c r="J158" s="5">
        <f t="shared" si="12"/>
        <v>0</v>
      </c>
      <c r="K158" s="57"/>
    </row>
    <row r="159" spans="1:11" ht="15.75" thickBot="1" x14ac:dyDescent="0.3">
      <c r="A159" s="49"/>
      <c r="B159" s="49"/>
      <c r="C159" s="49"/>
      <c r="D159" s="54"/>
      <c r="E159" s="49"/>
      <c r="F159" s="49"/>
      <c r="G159" s="71" t="s">
        <v>22</v>
      </c>
      <c r="H159" s="71"/>
      <c r="I159" s="71"/>
      <c r="J159" s="55">
        <f>2*(J143+J144+J145+J146+J147+J148+J149+J150+J151+J152+J153+J154+J155+J156+J157+J158)</f>
        <v>0</v>
      </c>
      <c r="K159" s="57"/>
    </row>
  </sheetData>
  <mergeCells count="45">
    <mergeCell ref="G141:I141"/>
    <mergeCell ref="B142:E142"/>
    <mergeCell ref="G159:I159"/>
    <mergeCell ref="G105:I105"/>
    <mergeCell ref="B106:E106"/>
    <mergeCell ref="G122:I122"/>
    <mergeCell ref="B123:E123"/>
    <mergeCell ref="G134:I134"/>
    <mergeCell ref="B135:E135"/>
    <mergeCell ref="B98:E98"/>
    <mergeCell ref="A54:J54"/>
    <mergeCell ref="B55:E55"/>
    <mergeCell ref="G71:I71"/>
    <mergeCell ref="B72:E72"/>
    <mergeCell ref="G75:I75"/>
    <mergeCell ref="B76:E76"/>
    <mergeCell ref="G89:I89"/>
    <mergeCell ref="B90:E90"/>
    <mergeCell ref="G95:I95"/>
    <mergeCell ref="A96:B96"/>
    <mergeCell ref="A97:J97"/>
    <mergeCell ref="A53:B53"/>
    <mergeCell ref="A26:J26"/>
    <mergeCell ref="B27:E27"/>
    <mergeCell ref="G30:I30"/>
    <mergeCell ref="B31:E31"/>
    <mergeCell ref="G33:I33"/>
    <mergeCell ref="B34:E34"/>
    <mergeCell ref="G43:I43"/>
    <mergeCell ref="B44:E44"/>
    <mergeCell ref="G47:I47"/>
    <mergeCell ref="B48:E48"/>
    <mergeCell ref="G52:I52"/>
    <mergeCell ref="A25:B25"/>
    <mergeCell ref="A1:J1"/>
    <mergeCell ref="A2:E2"/>
    <mergeCell ref="F2:J2"/>
    <mergeCell ref="A3:B3"/>
    <mergeCell ref="A4:J4"/>
    <mergeCell ref="B5:E5"/>
    <mergeCell ref="G15:I15"/>
    <mergeCell ref="B16:E16"/>
    <mergeCell ref="G18:I18"/>
    <mergeCell ref="B19:E19"/>
    <mergeCell ref="G24:I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Krompaková Monika</dc:creator>
  <cp:lastModifiedBy>Mgr. Miroslav Staněk - Matzner &amp; Vítek</cp:lastModifiedBy>
  <dcterms:created xsi:type="dcterms:W3CDTF">2025-05-06T14:52:51Z</dcterms:created>
  <dcterms:modified xsi:type="dcterms:W3CDTF">2025-06-04T13:06:05Z</dcterms:modified>
</cp:coreProperties>
</file>