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Oprava zděného oploce..." sheetId="2" r:id="rId2"/>
    <sheet name="2 - Oprava zděného oploce..." sheetId="3" r:id="rId3"/>
    <sheet name="3 - Vedlejší náklady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'1 - Oprava zděného oploce...'!$C$126:$K$289</definedName>
    <definedName name="_xlnm.Print_Area" localSheetId="1">'1 - Oprava zděného oploce...'!$C$4:$J$76,'1 - Oprava zděného oploce...'!$C$82:$J$108,'1 - Oprava zděného oploce...'!$C$114:$K$289</definedName>
    <definedName name="_xlnm.Print_Titles" localSheetId="1">'1 - Oprava zděného oploce...'!$126:$126</definedName>
    <definedName name="_xlnm._FilterDatabase" localSheetId="2" hidden="1">'2 - Oprava zděného oploce...'!$C$122:$K$229</definedName>
    <definedName name="_xlnm.Print_Area" localSheetId="2">'2 - Oprava zděného oploce...'!$C$4:$J$76,'2 - Oprava zděného oploce...'!$C$82:$J$104,'2 - Oprava zděného oploce...'!$C$110:$K$229</definedName>
    <definedName name="_xlnm.Print_Titles" localSheetId="2">'2 - Oprava zděného oploce...'!$122:$122</definedName>
    <definedName name="_xlnm._FilterDatabase" localSheetId="3" hidden="1">'3 - Vedlejší náklady'!$C$125:$K$151</definedName>
    <definedName name="_xlnm.Print_Area" localSheetId="3">'3 - Vedlejší náklady'!$C$4:$J$76,'3 - Vedlejší náklady'!$C$82:$J$107,'3 - Vedlejší náklady'!$C$113:$K$151</definedName>
    <definedName name="_xlnm.Print_Titles" localSheetId="3">'3 - Vedlejší náklady'!$125:$125</definedName>
    <definedName name="_xlnm.Print_Area" localSheetId="4">'Seznam figur'!$C$4:$G$116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97"/>
  <c i="4" r="J35"/>
  <c i="1" r="AX97"/>
  <c i="4" r="BI151"/>
  <c r="BH151"/>
  <c r="BG151"/>
  <c r="BE151"/>
  <c r="T151"/>
  <c r="T150"/>
  <c r="R151"/>
  <c r="R150"/>
  <c r="P151"/>
  <c r="P150"/>
  <c r="BI149"/>
  <c r="BH149"/>
  <c r="BG149"/>
  <c r="BE149"/>
  <c r="T149"/>
  <c r="T148"/>
  <c r="R149"/>
  <c r="R148"/>
  <c r="P149"/>
  <c r="P148"/>
  <c r="BI147"/>
  <c r="BH147"/>
  <c r="BG147"/>
  <c r="BE147"/>
  <c r="T147"/>
  <c r="T146"/>
  <c r="R147"/>
  <c r="R146"/>
  <c r="P147"/>
  <c r="P146"/>
  <c r="BI145"/>
  <c r="BH145"/>
  <c r="BG145"/>
  <c r="BE145"/>
  <c r="T145"/>
  <c r="T144"/>
  <c r="R145"/>
  <c r="R144"/>
  <c r="P145"/>
  <c r="P144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T130"/>
  <c r="R131"/>
  <c r="R130"/>
  <c r="P131"/>
  <c r="P130"/>
  <c r="BI129"/>
  <c r="BH129"/>
  <c r="BG129"/>
  <c r="BE129"/>
  <c r="T129"/>
  <c r="T128"/>
  <c r="R129"/>
  <c r="R128"/>
  <c r="P129"/>
  <c r="P128"/>
  <c r="J123"/>
  <c r="J122"/>
  <c r="F122"/>
  <c r="F120"/>
  <c r="E118"/>
  <c r="J92"/>
  <c r="J91"/>
  <c r="F91"/>
  <c r="F89"/>
  <c r="E87"/>
  <c r="J18"/>
  <c r="E18"/>
  <c r="F123"/>
  <c r="J17"/>
  <c r="J12"/>
  <c r="J89"/>
  <c r="E7"/>
  <c r="E116"/>
  <c i="3" r="J37"/>
  <c r="J36"/>
  <c i="1" r="AY96"/>
  <c i="3" r="J35"/>
  <c i="1" r="AX96"/>
  <c i="3" r="BI229"/>
  <c r="BH229"/>
  <c r="BG229"/>
  <c r="BE229"/>
  <c r="T229"/>
  <c r="T228"/>
  <c r="R229"/>
  <c r="R228"/>
  <c r="P229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18"/>
  <c r="BH218"/>
  <c r="BG218"/>
  <c r="BE218"/>
  <c r="T218"/>
  <c r="R218"/>
  <c r="P218"/>
  <c r="BI200"/>
  <c r="BH200"/>
  <c r="BG200"/>
  <c r="BE200"/>
  <c r="T200"/>
  <c r="R200"/>
  <c r="P200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88"/>
  <c r="BH188"/>
  <c r="BG188"/>
  <c r="BE188"/>
  <c r="T188"/>
  <c r="R188"/>
  <c r="P188"/>
  <c r="BI186"/>
  <c r="BH186"/>
  <c r="BG186"/>
  <c r="BE186"/>
  <c r="T186"/>
  <c r="R186"/>
  <c r="P186"/>
  <c r="BI180"/>
  <c r="BH180"/>
  <c r="BG180"/>
  <c r="BE180"/>
  <c r="T180"/>
  <c r="R180"/>
  <c r="P180"/>
  <c r="BI176"/>
  <c r="BH176"/>
  <c r="BG176"/>
  <c r="BE176"/>
  <c r="T176"/>
  <c r="R176"/>
  <c r="P176"/>
  <c r="BI170"/>
  <c r="BH170"/>
  <c r="BG170"/>
  <c r="BE170"/>
  <c r="T170"/>
  <c r="R170"/>
  <c r="P170"/>
  <c r="BI169"/>
  <c r="BH169"/>
  <c r="BG169"/>
  <c r="BE169"/>
  <c r="T169"/>
  <c r="R169"/>
  <c r="P169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6"/>
  <c r="BH156"/>
  <c r="BG156"/>
  <c r="BE156"/>
  <c r="T156"/>
  <c r="R156"/>
  <c r="P156"/>
  <c r="BI151"/>
  <c r="BH151"/>
  <c r="BG151"/>
  <c r="BE151"/>
  <c r="T151"/>
  <c r="R151"/>
  <c r="P151"/>
  <c r="BI148"/>
  <c r="BH148"/>
  <c r="BG148"/>
  <c r="BE148"/>
  <c r="T148"/>
  <c r="R148"/>
  <c r="P148"/>
  <c r="BI144"/>
  <c r="BH144"/>
  <c r="BG144"/>
  <c r="BE144"/>
  <c r="T144"/>
  <c r="R144"/>
  <c r="P144"/>
  <c r="BI140"/>
  <c r="BH140"/>
  <c r="BG140"/>
  <c r="BE140"/>
  <c r="T140"/>
  <c r="R140"/>
  <c r="P140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113"/>
  <c i="2" r="J37"/>
  <c r="J36"/>
  <c i="1" r="AY95"/>
  <c i="2" r="J35"/>
  <c i="1" r="AX95"/>
  <c i="2" r="BI289"/>
  <c r="BH289"/>
  <c r="BG289"/>
  <c r="BE289"/>
  <c r="T289"/>
  <c r="R289"/>
  <c r="P289"/>
  <c r="BI285"/>
  <c r="BH285"/>
  <c r="BG285"/>
  <c r="BE285"/>
  <c r="T285"/>
  <c r="R285"/>
  <c r="P285"/>
  <c r="BI281"/>
  <c r="BH281"/>
  <c r="BG281"/>
  <c r="BE281"/>
  <c r="T281"/>
  <c r="R281"/>
  <c r="P281"/>
  <c r="BI277"/>
  <c r="BH277"/>
  <c r="BG277"/>
  <c r="BE277"/>
  <c r="T277"/>
  <c r="R277"/>
  <c r="P277"/>
  <c r="BI273"/>
  <c r="BH273"/>
  <c r="BG273"/>
  <c r="BE273"/>
  <c r="T273"/>
  <c r="R273"/>
  <c r="P273"/>
  <c r="BI269"/>
  <c r="BH269"/>
  <c r="BG269"/>
  <c r="BE269"/>
  <c r="T269"/>
  <c r="R269"/>
  <c r="P269"/>
  <c r="BI266"/>
  <c r="BH266"/>
  <c r="BG266"/>
  <c r="BE266"/>
  <c r="T266"/>
  <c r="T265"/>
  <c r="R266"/>
  <c r="R265"/>
  <c r="P266"/>
  <c r="P265"/>
  <c r="BI264"/>
  <c r="BH264"/>
  <c r="BG264"/>
  <c r="BE264"/>
  <c r="T264"/>
  <c r="R264"/>
  <c r="P264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5"/>
  <c r="BH255"/>
  <c r="BG255"/>
  <c r="BE255"/>
  <c r="T255"/>
  <c r="R255"/>
  <c r="P255"/>
  <c r="BI253"/>
  <c r="BH253"/>
  <c r="BG253"/>
  <c r="BE253"/>
  <c r="T253"/>
  <c r="R253"/>
  <c r="P253"/>
  <c r="BI249"/>
  <c r="BH249"/>
  <c r="BG249"/>
  <c r="BE249"/>
  <c r="T249"/>
  <c r="R249"/>
  <c r="P249"/>
  <c r="BI247"/>
  <c r="BH247"/>
  <c r="BG247"/>
  <c r="BE247"/>
  <c r="T247"/>
  <c r="R247"/>
  <c r="P247"/>
  <c r="BI239"/>
  <c r="BH239"/>
  <c r="BG239"/>
  <c r="BE239"/>
  <c r="T239"/>
  <c r="R239"/>
  <c r="P239"/>
  <c r="BI237"/>
  <c r="BH237"/>
  <c r="BG237"/>
  <c r="BE237"/>
  <c r="T237"/>
  <c r="R237"/>
  <c r="P237"/>
  <c r="BI233"/>
  <c r="BH233"/>
  <c r="BG233"/>
  <c r="BE233"/>
  <c r="T233"/>
  <c r="R233"/>
  <c r="P233"/>
  <c r="BI228"/>
  <c r="BH228"/>
  <c r="BG228"/>
  <c r="BE228"/>
  <c r="T228"/>
  <c r="R228"/>
  <c r="P228"/>
  <c r="BI224"/>
  <c r="BH224"/>
  <c r="BG224"/>
  <c r="BE224"/>
  <c r="T224"/>
  <c r="R224"/>
  <c r="P224"/>
  <c r="BI223"/>
  <c r="BH223"/>
  <c r="BG223"/>
  <c r="BE223"/>
  <c r="T223"/>
  <c r="R223"/>
  <c r="P223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2"/>
  <c r="BH212"/>
  <c r="BG212"/>
  <c r="BE212"/>
  <c r="T212"/>
  <c r="R212"/>
  <c r="P212"/>
  <c r="BI208"/>
  <c r="BH208"/>
  <c r="BG208"/>
  <c r="BE208"/>
  <c r="T208"/>
  <c r="T207"/>
  <c r="R208"/>
  <c r="R207"/>
  <c r="P208"/>
  <c r="P207"/>
  <c r="BI203"/>
  <c r="BH203"/>
  <c r="BG203"/>
  <c r="BE203"/>
  <c r="T203"/>
  <c r="R203"/>
  <c r="P203"/>
  <c r="BI201"/>
  <c r="BH201"/>
  <c r="BG201"/>
  <c r="BE201"/>
  <c r="T201"/>
  <c r="R201"/>
  <c r="P201"/>
  <c r="BI196"/>
  <c r="BH196"/>
  <c r="BG196"/>
  <c r="BE196"/>
  <c r="T196"/>
  <c r="R196"/>
  <c r="P196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2"/>
  <c r="BH182"/>
  <c r="BG182"/>
  <c r="BE182"/>
  <c r="T182"/>
  <c r="R182"/>
  <c r="P182"/>
  <c r="BI179"/>
  <c r="BH179"/>
  <c r="BG179"/>
  <c r="BE179"/>
  <c r="T179"/>
  <c r="R179"/>
  <c r="P179"/>
  <c r="BI175"/>
  <c r="BH175"/>
  <c r="BG175"/>
  <c r="BE175"/>
  <c r="T175"/>
  <c r="R175"/>
  <c r="P175"/>
  <c r="BI173"/>
  <c r="BH173"/>
  <c r="BG173"/>
  <c r="BE173"/>
  <c r="T173"/>
  <c r="R173"/>
  <c r="P173"/>
  <c r="BI167"/>
  <c r="BH167"/>
  <c r="BG167"/>
  <c r="BE167"/>
  <c r="T167"/>
  <c r="R167"/>
  <c r="P167"/>
  <c r="BI163"/>
  <c r="BH163"/>
  <c r="BG163"/>
  <c r="BE163"/>
  <c r="T163"/>
  <c r="R163"/>
  <c r="P163"/>
  <c r="BI158"/>
  <c r="BH158"/>
  <c r="BG158"/>
  <c r="BE158"/>
  <c r="T158"/>
  <c r="R158"/>
  <c r="P158"/>
  <c r="BI154"/>
  <c r="BH154"/>
  <c r="BG154"/>
  <c r="BE154"/>
  <c r="T154"/>
  <c r="R154"/>
  <c r="P154"/>
  <c r="BI151"/>
  <c r="BH151"/>
  <c r="BG151"/>
  <c r="BE151"/>
  <c r="T151"/>
  <c r="R151"/>
  <c r="P151"/>
  <c r="BI148"/>
  <c r="BH148"/>
  <c r="BG148"/>
  <c r="BE148"/>
  <c r="T148"/>
  <c r="R148"/>
  <c r="P148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117"/>
  <c i="1" r="L90"/>
  <c r="AM90"/>
  <c r="AM89"/>
  <c r="L89"/>
  <c r="AM87"/>
  <c r="L87"/>
  <c r="L85"/>
  <c r="L84"/>
  <c i="2" r="BK262"/>
  <c r="J237"/>
  <c r="J142"/>
  <c r="J255"/>
  <c r="J273"/>
  <c r="J212"/>
  <c r="J285"/>
  <c r="BK175"/>
  <c r="BK224"/>
  <c r="BK142"/>
  <c r="BK134"/>
  <c i="3" r="BK193"/>
  <c r="BK180"/>
  <c r="J130"/>
  <c r="J180"/>
  <c r="J151"/>
  <c r="BK161"/>
  <c r="BK126"/>
  <c i="4" r="J135"/>
  <c r="J140"/>
  <c r="J138"/>
  <c i="2" r="BK189"/>
  <c r="J163"/>
  <c r="J135"/>
  <c r="BK143"/>
  <c r="BK223"/>
  <c r="J145"/>
  <c r="J247"/>
  <c r="J259"/>
  <c r="BK255"/>
  <c r="BK163"/>
  <c r="BK151"/>
  <c i="3" r="BK218"/>
  <c r="J197"/>
  <c r="J176"/>
  <c r="BK197"/>
  <c i="4" r="BK140"/>
  <c r="J129"/>
  <c i="2" r="BK237"/>
  <c r="J143"/>
  <c r="BK208"/>
  <c r="BK253"/>
  <c r="J277"/>
  <c r="J218"/>
  <c r="BK130"/>
  <c r="J239"/>
  <c r="BK144"/>
  <c r="J133"/>
  <c i="3" r="BK128"/>
  <c r="J186"/>
  <c r="J224"/>
  <c i="4" r="BK133"/>
  <c r="BK137"/>
  <c r="BK145"/>
  <c r="BK135"/>
  <c i="2" r="J201"/>
  <c r="BK145"/>
  <c r="BK203"/>
  <c r="J189"/>
  <c r="BK239"/>
  <c r="J173"/>
  <c r="J281"/>
  <c r="J132"/>
  <c r="BK266"/>
  <c r="J187"/>
  <c r="BK167"/>
  <c i="3" r="BK229"/>
  <c r="BK188"/>
  <c r="J129"/>
  <c r="J128"/>
  <c r="BK148"/>
  <c r="J137"/>
  <c r="BK170"/>
  <c r="J127"/>
  <c i="4" r="BK138"/>
  <c r="J136"/>
  <c i="2" r="J269"/>
  <c r="BK187"/>
  <c r="J191"/>
  <c r="BK218"/>
  <c r="BK191"/>
  <c r="J249"/>
  <c r="BK196"/>
  <c r="J233"/>
  <c r="BK135"/>
  <c r="BK132"/>
  <c i="3" r="BK140"/>
  <c r="BK131"/>
  <c r="J200"/>
  <c r="J161"/>
  <c r="J218"/>
  <c r="BK144"/>
  <c i="4" r="J131"/>
  <c r="J149"/>
  <c i="2" r="J185"/>
  <c i="3" r="J132"/>
  <c r="J170"/>
  <c r="J225"/>
  <c r="J126"/>
  <c r="BK223"/>
  <c r="J222"/>
  <c r="J188"/>
  <c i="4" r="BK149"/>
  <c r="J137"/>
  <c r="BK129"/>
  <c i="2" r="BK249"/>
  <c r="BK228"/>
  <c r="J224"/>
  <c r="J137"/>
  <c r="J266"/>
  <c r="BK247"/>
  <c r="BK289"/>
  <c r="BK269"/>
  <c r="J158"/>
  <c r="BK212"/>
  <c r="J154"/>
  <c r="J148"/>
  <c i="3" r="BK162"/>
  <c r="BK195"/>
  <c r="BK227"/>
  <c r="BK169"/>
  <c r="BK200"/>
  <c r="BK135"/>
  <c i="4" r="J141"/>
  <c r="BK134"/>
  <c r="J133"/>
  <c i="2" r="J228"/>
  <c r="J196"/>
  <c r="BK233"/>
  <c r="BK158"/>
  <c r="BK281"/>
  <c r="BK216"/>
  <c r="BK285"/>
  <c r="BK148"/>
  <c r="J130"/>
  <c r="J208"/>
  <c r="J167"/>
  <c r="BK133"/>
  <c i="3" r="BK137"/>
  <c r="BK156"/>
  <c r="J140"/>
  <c r="J162"/>
  <c r="J193"/>
  <c r="BK222"/>
  <c r="BK129"/>
  <c i="4" r="J147"/>
  <c r="J151"/>
  <c i="2" r="J253"/>
  <c r="J182"/>
  <c r="BK154"/>
  <c r="BK201"/>
  <c r="BK179"/>
  <c r="BK261"/>
  <c r="J289"/>
  <c r="J264"/>
  <c i="1" r="AS94"/>
  <c i="2" r="BK137"/>
  <c i="3" r="J144"/>
  <c r="J133"/>
  <c r="J135"/>
  <c r="J156"/>
  <c r="J163"/>
  <c r="J195"/>
  <c r="BK176"/>
  <c i="2" r="J203"/>
  <c r="BK193"/>
  <c r="J216"/>
  <c r="BK260"/>
  <c r="J179"/>
  <c r="BK277"/>
  <c r="J260"/>
  <c r="J217"/>
  <c r="J151"/>
  <c i="3" r="BK224"/>
  <c r="J223"/>
  <c r="J148"/>
  <c r="BK133"/>
  <c r="BK163"/>
  <c r="BK225"/>
  <c r="BK151"/>
  <c r="BK132"/>
  <c r="BK186"/>
  <c i="4" r="J143"/>
  <c r="BK151"/>
  <c r="BK147"/>
  <c r="BK143"/>
  <c r="BK141"/>
  <c r="BK131"/>
  <c r="BK136"/>
  <c i="2" r="BK259"/>
  <c r="J175"/>
  <c r="BK182"/>
  <c r="BK217"/>
  <c r="BK173"/>
  <c r="J223"/>
  <c r="J262"/>
  <c r="J193"/>
  <c r="J144"/>
  <c r="BK273"/>
  <c r="J261"/>
  <c r="BK264"/>
  <c r="BK185"/>
  <c r="J134"/>
  <c i="3" r="J229"/>
  <c r="BK127"/>
  <c r="BK136"/>
  <c r="BK130"/>
  <c r="J136"/>
  <c r="J227"/>
  <c r="J131"/>
  <c r="J169"/>
  <c i="4" r="J134"/>
  <c r="J145"/>
  <c i="2" l="1" r="P129"/>
  <c r="T195"/>
  <c r="R211"/>
  <c r="P268"/>
  <c r="P267"/>
  <c i="3" r="T143"/>
  <c i="2" r="R195"/>
  <c r="BK211"/>
  <c r="J211"/>
  <c r="J102"/>
  <c r="BK258"/>
  <c r="J258"/>
  <c r="J104"/>
  <c i="3" r="R175"/>
  <c i="2" r="BK129"/>
  <c i="3" r="R143"/>
  <c i="2" r="P195"/>
  <c r="P258"/>
  <c i="3" r="R125"/>
  <c r="BK134"/>
  <c r="J134"/>
  <c r="J99"/>
  <c r="T134"/>
  <c r="T221"/>
  <c i="2" r="BK181"/>
  <c r="J181"/>
  <c r="J99"/>
  <c r="P211"/>
  <c r="T268"/>
  <c r="T267"/>
  <c r="R181"/>
  <c r="R232"/>
  <c r="T258"/>
  <c i="3" r="P175"/>
  <c i="2" r="T181"/>
  <c r="BK232"/>
  <c r="J232"/>
  <c r="J103"/>
  <c r="R268"/>
  <c r="R267"/>
  <c i="3" r="T125"/>
  <c r="P134"/>
  <c r="R134"/>
  <c r="P221"/>
  <c i="2" r="R129"/>
  <c i="3" r="BK175"/>
  <c r="J175"/>
  <c r="J101"/>
  <c i="4" r="BK139"/>
  <c r="J139"/>
  <c r="J101"/>
  <c i="2" r="BK195"/>
  <c r="J195"/>
  <c r="J100"/>
  <c r="T211"/>
  <c r="R258"/>
  <c i="3" r="P125"/>
  <c r="BK143"/>
  <c r="J143"/>
  <c r="J100"/>
  <c r="R221"/>
  <c i="4" r="T132"/>
  <c r="T127"/>
  <c r="T126"/>
  <c i="3" r="BK125"/>
  <c r="P143"/>
  <c r="BK221"/>
  <c r="J221"/>
  <c r="J102"/>
  <c i="4" r="BK132"/>
  <c r="J132"/>
  <c r="J100"/>
  <c r="T139"/>
  <c i="2" r="T129"/>
  <c r="T128"/>
  <c r="T127"/>
  <c r="T232"/>
  <c i="4" r="P132"/>
  <c r="P127"/>
  <c r="P126"/>
  <c i="1" r="AU97"/>
  <c i="4" r="P139"/>
  <c i="2" r="P181"/>
  <c r="P232"/>
  <c r="BK268"/>
  <c r="J268"/>
  <c r="J107"/>
  <c i="3" r="T175"/>
  <c i="4" r="R132"/>
  <c r="R127"/>
  <c r="R126"/>
  <c r="R139"/>
  <c i="2" r="BK207"/>
  <c r="J207"/>
  <c r="J101"/>
  <c i="3" r="BK228"/>
  <c r="J228"/>
  <c r="J103"/>
  <c i="4" r="BK128"/>
  <c i="2" r="BK265"/>
  <c r="J265"/>
  <c r="J105"/>
  <c i="4" r="BK130"/>
  <c r="J130"/>
  <c r="J99"/>
  <c r="BK144"/>
  <c r="J144"/>
  <c r="J103"/>
  <c r="BK142"/>
  <c r="J142"/>
  <c r="J102"/>
  <c r="BK146"/>
  <c r="J146"/>
  <c r="J104"/>
  <c r="BK148"/>
  <c r="J148"/>
  <c r="J105"/>
  <c r="BK150"/>
  <c r="J150"/>
  <c r="J106"/>
  <c i="3" r="J125"/>
  <c r="J98"/>
  <c i="4" r="BF140"/>
  <c r="J120"/>
  <c r="BF134"/>
  <c r="BF129"/>
  <c r="BF145"/>
  <c r="BF135"/>
  <c r="E85"/>
  <c r="BF149"/>
  <c r="BF151"/>
  <c r="BF131"/>
  <c r="BF147"/>
  <c r="BF133"/>
  <c r="BF141"/>
  <c r="BF143"/>
  <c r="F92"/>
  <c r="BF136"/>
  <c r="BF137"/>
  <c r="BF138"/>
  <c i="2" r="J129"/>
  <c r="J98"/>
  <c i="3" r="F92"/>
  <c r="BF128"/>
  <c r="BF132"/>
  <c r="BF222"/>
  <c r="J89"/>
  <c r="BF130"/>
  <c r="BF169"/>
  <c r="BF176"/>
  <c r="BF186"/>
  <c r="BF223"/>
  <c i="2" r="BK267"/>
  <c r="J267"/>
  <c r="J106"/>
  <c i="3" r="E85"/>
  <c r="BF129"/>
  <c r="BF180"/>
  <c r="BF193"/>
  <c r="BF225"/>
  <c r="BF229"/>
  <c r="BF136"/>
  <c r="BF140"/>
  <c r="BF161"/>
  <c r="BF227"/>
  <c r="BF131"/>
  <c r="BF137"/>
  <c r="BF188"/>
  <c r="BF224"/>
  <c r="BF218"/>
  <c r="BF127"/>
  <c r="BF162"/>
  <c r="BF200"/>
  <c r="BF126"/>
  <c r="BF133"/>
  <c r="BF135"/>
  <c r="BF144"/>
  <c r="BF170"/>
  <c r="BF148"/>
  <c r="BF151"/>
  <c r="BF156"/>
  <c r="BF163"/>
  <c r="BF195"/>
  <c r="BF197"/>
  <c i="2" r="BF137"/>
  <c r="F92"/>
  <c r="BF144"/>
  <c r="BF285"/>
  <c r="BF145"/>
  <c r="BF175"/>
  <c r="BF191"/>
  <c r="BF208"/>
  <c r="BF223"/>
  <c r="BF262"/>
  <c r="BF289"/>
  <c r="BF148"/>
  <c r="BF154"/>
  <c r="BF173"/>
  <c r="J89"/>
  <c r="BF143"/>
  <c r="BF158"/>
  <c r="BF167"/>
  <c r="BF187"/>
  <c r="BF189"/>
  <c r="BF193"/>
  <c r="BF201"/>
  <c r="BF217"/>
  <c r="BF218"/>
  <c r="BF277"/>
  <c r="BF142"/>
  <c r="BF151"/>
  <c r="BF185"/>
  <c r="BF196"/>
  <c r="BF203"/>
  <c r="BF224"/>
  <c r="BF253"/>
  <c r="BF133"/>
  <c r="BF182"/>
  <c r="BF228"/>
  <c r="BF233"/>
  <c r="BF264"/>
  <c r="BF132"/>
  <c r="BF179"/>
  <c r="BF212"/>
  <c r="BF216"/>
  <c r="BF237"/>
  <c r="BF249"/>
  <c r="BF255"/>
  <c r="BF259"/>
  <c r="BF260"/>
  <c r="BF261"/>
  <c r="BF266"/>
  <c r="BF130"/>
  <c r="BF135"/>
  <c r="E85"/>
  <c r="BF134"/>
  <c r="BF163"/>
  <c r="BF239"/>
  <c r="BF247"/>
  <c r="BF269"/>
  <c r="BF273"/>
  <c r="BF281"/>
  <c i="3" r="J33"/>
  <c i="1" r="AV96"/>
  <c i="4" r="F36"/>
  <c i="1" r="BC97"/>
  <c i="2" r="F37"/>
  <c i="1" r="BD95"/>
  <c i="2" r="F36"/>
  <c i="1" r="BC95"/>
  <c i="3" r="F33"/>
  <c i="1" r="AZ96"/>
  <c i="4" r="F37"/>
  <c i="1" r="BD97"/>
  <c i="2" r="J33"/>
  <c i="1" r="AV95"/>
  <c i="2" r="F35"/>
  <c i="1" r="BB95"/>
  <c i="2" r="F33"/>
  <c i="1" r="AZ95"/>
  <c i="3" r="F35"/>
  <c i="1" r="BB96"/>
  <c i="3" r="F37"/>
  <c i="1" r="BD96"/>
  <c i="4" r="F33"/>
  <c i="1" r="AZ97"/>
  <c i="3" r="F36"/>
  <c i="1" r="BC96"/>
  <c i="4" r="J33"/>
  <c i="1" r="AV97"/>
  <c i="4" r="F35"/>
  <c i="1" r="BB97"/>
  <c i="4" l="1" r="BK127"/>
  <c r="J127"/>
  <c r="J97"/>
  <c i="2" r="R128"/>
  <c r="R127"/>
  <c i="3" r="T124"/>
  <c r="T123"/>
  <c i="2" r="BK128"/>
  <c r="J128"/>
  <c r="J97"/>
  <c i="3" r="BK124"/>
  <c r="BK123"/>
  <c r="J123"/>
  <c r="J96"/>
  <c r="P124"/>
  <c r="P123"/>
  <c i="1" r="AU96"/>
  <c i="3" r="R124"/>
  <c r="R123"/>
  <c i="2" r="P128"/>
  <c r="P127"/>
  <c i="1" r="AU95"/>
  <c i="4" r="J128"/>
  <c r="J98"/>
  <c i="2" r="BK127"/>
  <c r="J127"/>
  <c r="F34"/>
  <c i="1" r="BA95"/>
  <c r="BC94"/>
  <c r="W32"/>
  <c i="2" r="J30"/>
  <c i="1" r="AG95"/>
  <c i="3" r="F34"/>
  <c i="1" r="BA96"/>
  <c i="4" r="J34"/>
  <c i="1" r="AW97"/>
  <c r="AT97"/>
  <c i="2" r="J34"/>
  <c i="1" r="AW95"/>
  <c r="AT95"/>
  <c r="BB94"/>
  <c r="AX94"/>
  <c i="3" r="J34"/>
  <c i="1" r="AW96"/>
  <c r="AT96"/>
  <c i="4" r="F34"/>
  <c i="1" r="BA97"/>
  <c r="AZ94"/>
  <c r="AV94"/>
  <c r="AK29"/>
  <c r="BD94"/>
  <c r="W33"/>
  <c i="4" l="1" r="BK126"/>
  <c r="J126"/>
  <c i="3" r="J124"/>
  <c r="J97"/>
  <c i="1" r="AN95"/>
  <c i="2" r="J96"/>
  <c r="J39"/>
  <c i="1" r="AU94"/>
  <c i="4" r="J30"/>
  <c i="1" r="AG97"/>
  <c i="3" r="J30"/>
  <c i="1" r="AG96"/>
  <c r="W31"/>
  <c r="W29"/>
  <c r="AY94"/>
  <c r="BA94"/>
  <c r="W30"/>
  <c i="4" l="1" r="J39"/>
  <c i="3" r="J39"/>
  <c i="4" r="J96"/>
  <c i="1" r="AN97"/>
  <c r="AN96"/>
  <c r="AG94"/>
  <c r="AK26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<sst xmlns="http://schemas.openxmlformats.org/spreadsheetml/2006/main">
  <si>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</si>
  <si>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</si>
  <si>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</si>
  <si>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</si>
  <si>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{171bc169-386c-4734-9e14-d0e377600d53}</t>
  </si>
  <si>
    <t xml:space="preserve">&gt;&gt;  skryté sloupce  &lt;&lt;</t>
  </si>
  <si>
    <t>0,1</t>
  </si>
  <si>
    <t>21</t>
  </si>
  <si>
    <t>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</si>
  <si>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</si>
  <si>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</si>
  <si>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</si>
  <si>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</si>
  <si>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</si>
  <si>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</si>
  <si>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Tomasek1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</si>
  <si>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</si>
  <si>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</si>
  <si>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Domov bez bariér - oprava zděného oplocení</t>
  </si>
  <si>
    <t>KSO:</t>
  </si>
  <si>
    <t>CC-CZ:</t>
  </si>
  <si>
    <t>Místo:</t>
  </si>
  <si>
    <t>Hořice</t>
  </si>
  <si>
    <t>Datum:</t>
  </si>
  <si>
    <t>29. 4. 2025</t>
  </si>
  <si>
    <t>Zadavatel:</t>
  </si>
  <si>
    <t>IČ:</t>
  </si>
  <si>
    <t>Domov bez bariér Hořice o.p.s.</t>
  </si>
  <si>
    <t>DIČ:</t>
  </si>
  <si>
    <t>Uchazeč:</t>
  </si>
  <si>
    <t>Vyplň údaj</t>
  </si>
  <si>
    <t>Projektant:</t>
  </si>
  <si>
    <t>ing. Radek Tomášek, Dvůr Králové n.L.</t>
  </si>
  <si>
    <t>True</t>
  </si>
  <si>
    <t>Zpracovatel:</t>
  </si>
  <si>
    <t>ing. V. Švehla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</si>
  <si>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</si>
  <si>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</si>
  <si>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</si>
  <si>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</si>
  <si>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</si>
  <si>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</si>
  <si>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</si>
  <si>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</si>
  <si>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</si>
  <si>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</si>
  <si>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</si>
  <si>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</si>
  <si>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</si>
  <si>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</si>
  <si>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</si>
  <si>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</si>
  <si>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</si>
  <si>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</si>
  <si>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</si>
  <si>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</si>
  <si>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</si>
  <si>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</si>
  <si>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</si>
  <si>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</si>
  <si>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</si>
  <si>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</si>
  <si>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</si>
  <si>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</si>
  <si>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</si>
  <si>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</si>
  <si>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</si>
  <si>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</si>
  <si>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</si>
  <si>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</si>
  <si>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</si>
  <si>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</si>
  <si>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</si>
  <si>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</si>
  <si>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</si>
  <si>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</si>
  <si>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</si>
  <si>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</si>
  <si>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</si>
  <si>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</si>
  <si>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</si>
  <si>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</si>
  <si>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Oprava zděného oplocení - 1.část</t>
  </si>
  <si>
    <t>STA</t>
  </si>
  <si>
    <t>{152a0fa7-8b4e-48ff-ae9e-dcfb974fee3e}</t>
  </si>
  <si>
    <t>2</t>
  </si>
  <si>
    <t>Oprava zděného oplocení - 2.část</t>
  </si>
  <si>
    <t>{5760d7a9-74d7-41b9-950e-eab0181051c8}</t>
  </si>
  <si>
    <t>3</t>
  </si>
  <si>
    <t>Vedlejší náklady</t>
  </si>
  <si>
    <t>{2ccb9d25-62af-4807-b480-6af653c5748e}</t>
  </si>
  <si>
    <t>fig11</t>
  </si>
  <si>
    <t>bourání cihelného zdiva pilířů</t>
  </si>
  <si>
    <t>9,923</t>
  </si>
  <si>
    <t>fig12</t>
  </si>
  <si>
    <t>zdivo stěn z lícových cihel</t>
  </si>
  <si>
    <t>60,102</t>
  </si>
  <si>
    <t>KRYCÍ LIST SOUPISU PRACÍ</t>
  </si>
  <si>
    <t>fig10</t>
  </si>
  <si>
    <t>bourání cihelného zdiva stěn</t>
  </si>
  <si>
    <t>fig1</t>
  </si>
  <si>
    <t>výkop terénu na rubu zdi</t>
  </si>
  <si>
    <t>80,136</t>
  </si>
  <si>
    <t>fig3</t>
  </si>
  <si>
    <t>instalace protikořenové clony</t>
  </si>
  <si>
    <t>117,6</t>
  </si>
  <si>
    <t>fig4</t>
  </si>
  <si>
    <t>zásyp kořenů substrátem</t>
  </si>
  <si>
    <t>10</t>
  </si>
  <si>
    <t>Objekt:</t>
  </si>
  <si>
    <t>fig6</t>
  </si>
  <si>
    <t>výplň odvodňovacích žeber</t>
  </si>
  <si>
    <t>18,816</t>
  </si>
  <si>
    <t>1 - Oprava zděného oplocení - 1.část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</si>
  <si>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</si>
  <si>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</si>
  <si>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</si>
  <si>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</si>
  <si>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</si>
  <si>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</si>
  <si>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</si>
  <si>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</si>
  <si>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</si>
  <si>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</si>
  <si>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</si>
  <si>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</si>
  <si>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</si>
  <si>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</si>
  <si>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</si>
  <si>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</si>
  <si>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</si>
  <si>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</si>
  <si>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</si>
  <si>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</si>
  <si>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</si>
  <si>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</si>
  <si>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</si>
  <si>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</si>
  <si>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</si>
  <si>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</si>
  <si>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</si>
  <si>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</si>
  <si>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</si>
  <si>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</si>
  <si>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</si>
  <si>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</si>
  <si>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</si>
  <si>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</si>
  <si>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1122511011</t>
  </si>
  <si>
    <t>Přesekání kořenů stromů</t>
  </si>
  <si>
    <t>kus</t>
  </si>
  <si>
    <t>4</t>
  </si>
  <si>
    <t>1299807598</t>
  </si>
  <si>
    <t>VV</t>
  </si>
  <si>
    <t>20</t>
  </si>
  <si>
    <t>112251101</t>
  </si>
  <si>
    <t>Odstranění pařezů průměru přes 100 do 300 mm</t>
  </si>
  <si>
    <t>CS ÚRS 2025 01</t>
  </si>
  <si>
    <t>-579811476</t>
  </si>
  <si>
    <t>112251102</t>
  </si>
  <si>
    <t>Odstranění pařezů průměru přes 300 do 500 mm</t>
  </si>
  <si>
    <t>-1894309030</t>
  </si>
  <si>
    <t>112251103</t>
  </si>
  <si>
    <t>Odstranění pařezů průměru přes 500 do 700 mm</t>
  </si>
  <si>
    <t>256386768</t>
  </si>
  <si>
    <t>5</t>
  </si>
  <si>
    <t>132112132</t>
  </si>
  <si>
    <t>Hloubení nezapažených rýh šířky do 800 mm v nesoudržných horninách třídy těžitelnosti I skupiny 1 a 2 ručně</t>
  </si>
  <si>
    <t>m3</t>
  </si>
  <si>
    <t>-2024812301</t>
  </si>
  <si>
    <t>fig1*0,50</t>
  </si>
  <si>
    <t>6</t>
  </si>
  <si>
    <t>132153103</t>
  </si>
  <si>
    <t>Hloubení rýh nezapažených š do 800 mm v hornině třídy těžitelnosti I skupiny 1 a 2 objem do 100 m3 strojně v omezeném prostoru</t>
  </si>
  <si>
    <t>-1391602187</t>
  </si>
  <si>
    <t>(3,75+0,45)*20*0,6*1,05</t>
  </si>
  <si>
    <t>(3,75+0,45)*8*0,6*1,35</t>
  </si>
  <si>
    <t>Mezisoučet</t>
  </si>
  <si>
    <t>7</t>
  </si>
  <si>
    <t>162201421</t>
  </si>
  <si>
    <t>Vodorovné přemístění pařezů do 1 km D přes 100 do 300 mm</t>
  </si>
  <si>
    <t>-314952570</t>
  </si>
  <si>
    <t>8</t>
  </si>
  <si>
    <t>162201422</t>
  </si>
  <si>
    <t>Vodorovné přemístění pařezů do 1 km D přes 300 do 500 mm</t>
  </si>
  <si>
    <t>-354005914</t>
  </si>
  <si>
    <t>9</t>
  </si>
  <si>
    <t>162201423</t>
  </si>
  <si>
    <t>Vodorovné přemístění pařezů do 1 km D přes 500 do 700 mm</t>
  </si>
  <si>
    <t>-1195768323</t>
  </si>
  <si>
    <t>162301971</t>
  </si>
  <si>
    <t>Příplatek k vodorovnému přemístění pařezů D přes 100 do 300 mm ZKD 1 km</t>
  </si>
  <si>
    <t>875922067</t>
  </si>
  <si>
    <t>1*19 'Přepočtené koeficientem množství</t>
  </si>
  <si>
    <t>11</t>
  </si>
  <si>
    <t>162301972</t>
  </si>
  <si>
    <t>Příplatek k vodorovnému přemístění pařezů D přes 300 do 500 mm ZKD 1 km</t>
  </si>
  <si>
    <t>547021117</t>
  </si>
  <si>
    <t>5*19 'Přepočtené koeficientem množství</t>
  </si>
  <si>
    <t>162301973</t>
  </si>
  <si>
    <t>Příplatek k vodorovnému přemístění pařezů D přes 500 do 700 mm ZKD 1 km</t>
  </si>
  <si>
    <t>2057178703</t>
  </si>
  <si>
    <t>13</t>
  </si>
  <si>
    <t>162751117</t>
  </si>
  <si>
    <t>Vodorovné přemístění přes 9 000 do 10000 m výkopku/sypaniny z horniny třídy těžitelnosti I skupiny 1 až 3</t>
  </si>
  <si>
    <t>2133342960</t>
  </si>
  <si>
    <t>14</t>
  </si>
  <si>
    <t>162751119</t>
  </si>
  <si>
    <t>Příplatek k vodorovnému přemístění výkopku/sypaniny z horniny třídy těžitelnosti I skupiny 1 až 3 ZKD 1000 m přes 10000 m</t>
  </si>
  <si>
    <t>982621380</t>
  </si>
  <si>
    <t>28,816*10 'Přepočtené koeficientem množství</t>
  </si>
  <si>
    <t>15</t>
  </si>
  <si>
    <t>171201231</t>
  </si>
  <si>
    <t>Poplatek za uložení zeminy a kamení na recyklační skládce (skládkovné) kód odpadu 17 05 04</t>
  </si>
  <si>
    <t>t</t>
  </si>
  <si>
    <t>-711368614</t>
  </si>
  <si>
    <t>fig4*1,800</t>
  </si>
  <si>
    <t>fig6*1,800</t>
  </si>
  <si>
    <t>16</t>
  </si>
  <si>
    <t>174151101</t>
  </si>
  <si>
    <t>Zásyp jam, šachet rýh nebo kolem objektů sypaninou se zhutněním</t>
  </si>
  <si>
    <t>1490418168</t>
  </si>
  <si>
    <t>20*2,0*0,5*0,5</t>
  </si>
  <si>
    <t xml:space="preserve">Mezisoučet                                      "zásyp kořenů substrátem"</t>
  </si>
  <si>
    <t>fig1-fig4-fig6</t>
  </si>
  <si>
    <t>fig5</t>
  </si>
  <si>
    <t xml:space="preserve">Mezisoučet                                       "zpětný zásyp"</t>
  </si>
  <si>
    <t>Součet</t>
  </si>
  <si>
    <t>17</t>
  </si>
  <si>
    <t>M</t>
  </si>
  <si>
    <t>10321100</t>
  </si>
  <si>
    <t>zahradní substrát pro výsadbu VL</t>
  </si>
  <si>
    <t>-1074488201</t>
  </si>
  <si>
    <t>18</t>
  </si>
  <si>
    <t>183106613</t>
  </si>
  <si>
    <t>Ochrana stromu protikořenovou clonou v rovině nebo na svahu do 1:5 hl přes 700 do 1000 mm</t>
  </si>
  <si>
    <t>m</t>
  </si>
  <si>
    <t>1784062590</t>
  </si>
  <si>
    <t>(3,75+0,45)*20</t>
  </si>
  <si>
    <t>(3,75+0,45)*8</t>
  </si>
  <si>
    <t>19</t>
  </si>
  <si>
    <t>28323084</t>
  </si>
  <si>
    <t>fólie HDPE (940-950kg/m3) na skládky a proti zemní vlhkosti nad úrovní terénu tl 1,3mm</t>
  </si>
  <si>
    <t>m2</t>
  </si>
  <si>
    <t>164506173</t>
  </si>
  <si>
    <t>fig3*1,0*1,1</t>
  </si>
  <si>
    <t>Zakládání</t>
  </si>
  <si>
    <t>211531111</t>
  </si>
  <si>
    <t>Výplň odvodňovacích žeber nebo trativodů kamenivem hrubým drceným frakce 16 až 63 mm</t>
  </si>
  <si>
    <t>-1749589381</t>
  </si>
  <si>
    <t>(3,75+0,45)*(20+8)*0,4*0,4</t>
  </si>
  <si>
    <t>211971121</t>
  </si>
  <si>
    <t>Zřízení opláštění žeber nebo trativodů geotextilií v rýze nebo zářezu sklonu přes 1:2 š do 2,5 m</t>
  </si>
  <si>
    <t>2127561878</t>
  </si>
  <si>
    <t>(3,75+0,45)*(20+8)*(0,5+0,5)*2</t>
  </si>
  <si>
    <t>22</t>
  </si>
  <si>
    <t>69311068</t>
  </si>
  <si>
    <t>geotextilie netkaná separační, ochranná, filtrační, drenážní PP 300g/m2</t>
  </si>
  <si>
    <t>364730666</t>
  </si>
  <si>
    <t>(3,75+0,45)*(20+8)*(0,5+0,5)*2*1,20</t>
  </si>
  <si>
    <t>23</t>
  </si>
  <si>
    <t>212755214</t>
  </si>
  <si>
    <t>Trativody z drenážních trubek plastových flexibilních DN 100 mm bez lože a obsypu</t>
  </si>
  <si>
    <t>1730511366</t>
  </si>
  <si>
    <t>(3,75+0,45)*(20+8)</t>
  </si>
  <si>
    <t>24</t>
  </si>
  <si>
    <t>213141111</t>
  </si>
  <si>
    <t>Zřízení vrstvy z geotextilie v rovině nebo ve sklonu do 1:5 š do 3 m</t>
  </si>
  <si>
    <t>1823743545</t>
  </si>
  <si>
    <t xml:space="preserve">20*2,0*0,5                                        "ochrana kořenů stromů"               </t>
  </si>
  <si>
    <t>25</t>
  </si>
  <si>
    <t>69311060</t>
  </si>
  <si>
    <t>geotextilie netkaná separační, ochranná, filtrační, drenážní PP 200g/m2</t>
  </si>
  <si>
    <t>7723851</t>
  </si>
  <si>
    <t xml:space="preserve">20*2,0*0,5*1,20                                        "ochrana kořenů stromů"               </t>
  </si>
  <si>
    <t>Svislé a kompletní konstrukce</t>
  </si>
  <si>
    <t>26</t>
  </si>
  <si>
    <t>311232015</t>
  </si>
  <si>
    <t>Zdivo nosné z cihel děrovaných lícových P 60 dl 290 mm P60 na MVC včetně spárování</t>
  </si>
  <si>
    <t>-1213511516</t>
  </si>
  <si>
    <t>(3,75+0,45)*1,05*0,45*20</t>
  </si>
  <si>
    <t>(3,75+0,45)*1,35*0,45*8</t>
  </si>
  <si>
    <t>fig12*0,75</t>
  </si>
  <si>
    <t>27</t>
  </si>
  <si>
    <t>3112320151</t>
  </si>
  <si>
    <t>Zdivo nosné z použitých cihel děrovaných lícových P 60 dl 290 mm P60 na MVC včetně spárování</t>
  </si>
  <si>
    <t>-2037663993</t>
  </si>
  <si>
    <t>fig12*0,25</t>
  </si>
  <si>
    <t>28</t>
  </si>
  <si>
    <t>331231315</t>
  </si>
  <si>
    <t>Zdivo pilířů z cihel lícových děrovaných P 60 dl 290 mm na MVC včetně spárování</t>
  </si>
  <si>
    <t>-1902037713</t>
  </si>
  <si>
    <t>0,45*0,45*1,75*20</t>
  </si>
  <si>
    <t>0,45*0,45*1,75*8</t>
  </si>
  <si>
    <t>fig13</t>
  </si>
  <si>
    <t>Komunikace pozemní</t>
  </si>
  <si>
    <t>29</t>
  </si>
  <si>
    <t>599141111</t>
  </si>
  <si>
    <t>Vyplnění spár mezi silničními dílci živičnou zálivkou</t>
  </si>
  <si>
    <t>1467118039</t>
  </si>
  <si>
    <t>Úpravy povrchů, podlahy a osazování výplní</t>
  </si>
  <si>
    <t>30</t>
  </si>
  <si>
    <t>631311135</t>
  </si>
  <si>
    <t>Mazanina tl přes 120 do 240 mm z betonu prostého bez zvýšených nároků na prostředí tř. C 20/25</t>
  </si>
  <si>
    <t>-1917152287</t>
  </si>
  <si>
    <t xml:space="preserve">3,75*0,55*0,18*(20+8)                "podezdívka"</t>
  </si>
  <si>
    <t xml:space="preserve">0,55*0,55*0,18*(20+8)                   "sloupy"</t>
  </si>
  <si>
    <t xml:space="preserve">Mezisoučet                                     "betonová krycí deska"</t>
  </si>
  <si>
    <t>31</t>
  </si>
  <si>
    <t>631319023</t>
  </si>
  <si>
    <t>Příplatek k mazanině tl přes 120 do 240 mm za přehlazení s poprášením cementem</t>
  </si>
  <si>
    <t>1169118575</t>
  </si>
  <si>
    <t>32</t>
  </si>
  <si>
    <t>631319175</t>
  </si>
  <si>
    <t>Příplatek k mazanině tl přes 120 do 240 mm za stržení povrchu spodní vrstvy před vložením výztuže</t>
  </si>
  <si>
    <t>-1620943621</t>
  </si>
  <si>
    <t>33</t>
  </si>
  <si>
    <t>631351111</t>
  </si>
  <si>
    <t>Zřízení bednění otvorů a prostupů v podlahách</t>
  </si>
  <si>
    <t>2061633825</t>
  </si>
  <si>
    <t xml:space="preserve">3,75*(0,05*2+0,15*2)*(20+8)                "podezdívka"</t>
  </si>
  <si>
    <t xml:space="preserve">(0,55*0,55-0,45*0,45)*(20+8)                   "sloupy"</t>
  </si>
  <si>
    <t xml:space="preserve">(0,55+0,55)*2*0,15*(20+8)                   "sloupy"</t>
  </si>
  <si>
    <t xml:space="preserve">Mezisoučet                                           "betonová krycí deska"</t>
  </si>
  <si>
    <t>34</t>
  </si>
  <si>
    <t>631351112</t>
  </si>
  <si>
    <t>Odstranění bednění otvorů a prostupů v podlahách</t>
  </si>
  <si>
    <t>-1289129087</t>
  </si>
  <si>
    <t>35</t>
  </si>
  <si>
    <t>631362021</t>
  </si>
  <si>
    <t>Výztuž mazanin svařovanými sítěmi Kari</t>
  </si>
  <si>
    <t>-1227659994</t>
  </si>
  <si>
    <t xml:space="preserve">3,75*(0,55+2*0,15)*(20+8)*4,44*0,001*1,20                "podezdívka"</t>
  </si>
  <si>
    <t xml:space="preserve">(0,55+2*0,15)*(0,55+2*0,15)*(20+8)*4,44*0,001*1,20                   "sloupy"</t>
  </si>
  <si>
    <t xml:space="preserve">Mezisoučet                                                  "betonová krycí deska - 6/100 x 6/100"</t>
  </si>
  <si>
    <t>36</t>
  </si>
  <si>
    <t>632451021</t>
  </si>
  <si>
    <t>Vyrovnávací potěr tl od 10 do 20 mm z MC 15 provedený v pásu</t>
  </si>
  <si>
    <t>320502833</t>
  </si>
  <si>
    <t>(3,75+0,45)*20*0,6</t>
  </si>
  <si>
    <t>(3,75+0,45)*8*0,6</t>
  </si>
  <si>
    <t>Ostatní konstrukce a práce, bourání</t>
  </si>
  <si>
    <t>37</t>
  </si>
  <si>
    <t>949101111</t>
  </si>
  <si>
    <t>Lešení pomocné pro objekty pozemních staveb s lešeňovou podlahou v do 1,9 m zatížení do 150 kg/m2</t>
  </si>
  <si>
    <t>1243486350</t>
  </si>
  <si>
    <t>(3,75+0,45)*20*1,0*2</t>
  </si>
  <si>
    <t>(3,75+0,45)*8*1,0*2</t>
  </si>
  <si>
    <t>38</t>
  </si>
  <si>
    <t>953735112</t>
  </si>
  <si>
    <t>Odvětrání vodorovné plastovými troubami DN přes 60 do 80 mm ukládanými na sraz</t>
  </si>
  <si>
    <t>1437535684</t>
  </si>
  <si>
    <t xml:space="preserve">(20+8)*0,6                          "odvodňovací trubka skrz cihelné zdivo"</t>
  </si>
  <si>
    <t>39</t>
  </si>
  <si>
    <t>962032231</t>
  </si>
  <si>
    <t>Bourání zdiva z cihel pálených nebo vápenopískových na MV nebo MVC přes 1 m3</t>
  </si>
  <si>
    <t>-1785716522</t>
  </si>
  <si>
    <t>40</t>
  </si>
  <si>
    <t>962032681</t>
  </si>
  <si>
    <t>Příplatek k cenám za zvýšenou pracnost bourání pilířů průměru do 0,36 m2</t>
  </si>
  <si>
    <t>231214928</t>
  </si>
  <si>
    <t>41</t>
  </si>
  <si>
    <t>962042321</t>
  </si>
  <si>
    <t>Bourání zdiva nadzákladového z betonu prostého přes 1 m3</t>
  </si>
  <si>
    <t>-125981817</t>
  </si>
  <si>
    <t xml:space="preserve">Mezisoučet                              "betonová krycí deska"</t>
  </si>
  <si>
    <t>42</t>
  </si>
  <si>
    <t>966072811</t>
  </si>
  <si>
    <t>Rozebrání rámového oplocení na ocelové sloupky v přes 1 do 2 m</t>
  </si>
  <si>
    <t>-846180708</t>
  </si>
  <si>
    <t>3,75*(20+8)</t>
  </si>
  <si>
    <t>43</t>
  </si>
  <si>
    <t>979031121</t>
  </si>
  <si>
    <t>Očištění cihel plných od malty cementové</t>
  </si>
  <si>
    <t>-1233674856</t>
  </si>
  <si>
    <t>fig10*0,25</t>
  </si>
  <si>
    <t>997</t>
  </si>
  <si>
    <t>Doprava suti a vybouraných hmot</t>
  </si>
  <si>
    <t>44</t>
  </si>
  <si>
    <t>997013861</t>
  </si>
  <si>
    <t>Poplatek za uložení stavebního odpadu na recyklační skládce (skládkovné) z prostého betonu kód odpadu 17 01 01</t>
  </si>
  <si>
    <t>67601582</t>
  </si>
  <si>
    <t>45</t>
  </si>
  <si>
    <t>997013863</t>
  </si>
  <si>
    <t>Poplatek za uložení stavebního odpadu na recyklační skládce (skládkovné) cihelného kód odpadu 17 01 02</t>
  </si>
  <si>
    <t>2077372276</t>
  </si>
  <si>
    <t>46</t>
  </si>
  <si>
    <t>997231111</t>
  </si>
  <si>
    <t>Vodorovná doprava suti a vybouraných hmot do 1 km</t>
  </si>
  <si>
    <t>-813938804</t>
  </si>
  <si>
    <t>47</t>
  </si>
  <si>
    <t>997231119</t>
  </si>
  <si>
    <t>Příplatek ZKD 1 km vodorovné dopravy suti a vybouraných hmot</t>
  </si>
  <si>
    <t>-391576771</t>
  </si>
  <si>
    <t>162,121*20 'Přepočtené koeficientem množství</t>
  </si>
  <si>
    <t>48</t>
  </si>
  <si>
    <t>997231511</t>
  </si>
  <si>
    <t>Nakládání, překládání nebo manipulace se sutí a vybouranými hmotami</t>
  </si>
  <si>
    <t>-2073268666</t>
  </si>
  <si>
    <t>998</t>
  </si>
  <si>
    <t>Přesun hmot</t>
  </si>
  <si>
    <t>49</t>
  </si>
  <si>
    <t>998232110</t>
  </si>
  <si>
    <t>Přesun hmot pro oplocení zděné z cihel nebo tvárnic v do 3 m</t>
  </si>
  <si>
    <t>-1311344186</t>
  </si>
  <si>
    <t>PSV</t>
  </si>
  <si>
    <t>Práce a dodávky PSV</t>
  </si>
  <si>
    <t>711</t>
  </si>
  <si>
    <t>Izolace proti vodě, vlhkosti a plynům</t>
  </si>
  <si>
    <t>50</t>
  </si>
  <si>
    <t>711161212</t>
  </si>
  <si>
    <t>Izolace proti zemní vlhkosti nopovou fólií svislá, výška nopu 8,0 mm, tl do 0,6 mm</t>
  </si>
  <si>
    <t>-1008166969</t>
  </si>
  <si>
    <t>(3,75+0,45)*20*1,05</t>
  </si>
  <si>
    <t>(3,75+0,45)*8*1,35</t>
  </si>
  <si>
    <t>51</t>
  </si>
  <si>
    <t>711193121</t>
  </si>
  <si>
    <t>Izolace proti vlhkosti na vodorovné ploše těsnicí hmotou minerální na bázi cementu a disperze dvousložková</t>
  </si>
  <si>
    <t>403592777</t>
  </si>
  <si>
    <t>52</t>
  </si>
  <si>
    <t>711193131</t>
  </si>
  <si>
    <t>Izolace proti vlhkosti na svislé ploše těsnicí kaší minerální minerální na bázi cementu a disperze dvousložková</t>
  </si>
  <si>
    <t>-1853121434</t>
  </si>
  <si>
    <t>53</t>
  </si>
  <si>
    <t>711199101</t>
  </si>
  <si>
    <t>Provedení těsnícího pásu do spoje dilatační nebo styčné spáry podlaha - stěna</t>
  </si>
  <si>
    <t>1897260408</t>
  </si>
  <si>
    <t>54</t>
  </si>
  <si>
    <t>28355022</t>
  </si>
  <si>
    <t>páska pružná těsnící hydroizolační š do 125mm</t>
  </si>
  <si>
    <t>1028859638</t>
  </si>
  <si>
    <t>(3,75+0,45)*8*1,05</t>
  </si>
  <si>
    <t>55</t>
  </si>
  <si>
    <t>998711101</t>
  </si>
  <si>
    <t>Přesun hmot tonážní pro izolace proti vodě, vlhkosti a plynům v objektech v do 6 m</t>
  </si>
  <si>
    <t>645019354</t>
  </si>
  <si>
    <t>0,708</t>
  </si>
  <si>
    <t>fig14</t>
  </si>
  <si>
    <t>zdivo pilířů z použitých cihel</t>
  </si>
  <si>
    <t>0,354</t>
  </si>
  <si>
    <t>fig21</t>
  </si>
  <si>
    <t>plocha podezdívek a pilířů</t>
  </si>
  <si>
    <t>184,658</t>
  </si>
  <si>
    <t>2 - Oprava zděného oplocení - 2.část</t>
  </si>
  <si>
    <t>112101122</t>
  </si>
  <si>
    <t>Odstranění stromů jehličnatých průměru kmene přes 300 do 500 mm</t>
  </si>
  <si>
    <t>-1885351574</t>
  </si>
  <si>
    <t>162201406</t>
  </si>
  <si>
    <t>Vodorovné přemístění větví stromů jehličnatých do 1 km D kmene přes 300 do 500 mm</t>
  </si>
  <si>
    <t>841854408</t>
  </si>
  <si>
    <t>162201416</t>
  </si>
  <si>
    <t>Vodorovné přemístění kmenů stromů jehličnatých do 1 km D kmene přes 300 do 500 mm</t>
  </si>
  <si>
    <t>2135266479</t>
  </si>
  <si>
    <t>1914049408</t>
  </si>
  <si>
    <t>162301942</t>
  </si>
  <si>
    <t>Příplatek k vodorovnému přemístění větví stromů jehličnatých D kmene přes 300 do 500 mm ZKD 1 km</t>
  </si>
  <si>
    <t>919795588</t>
  </si>
  <si>
    <t>162301962</t>
  </si>
  <si>
    <t>Příplatek k vodorovnému přemístění kmenů stromů jehličnatých D kmene přes 300 do 500 mm ZKD 1 km</t>
  </si>
  <si>
    <t>180420303</t>
  </si>
  <si>
    <t>1520114231</t>
  </si>
  <si>
    <t>0,45*0,45*1,75*1</t>
  </si>
  <si>
    <t>3312313151</t>
  </si>
  <si>
    <t>Zdivo pilířů z použitých cihel lícových děrovaných P 60 dl 290 mm na MVC včetně spárování</t>
  </si>
  <si>
    <t>-153373762</t>
  </si>
  <si>
    <t>622631001</t>
  </si>
  <si>
    <t>Spárování spárovací maltou vnějších pohledových ploch stěn z cihel</t>
  </si>
  <si>
    <t>-528179171</t>
  </si>
  <si>
    <t xml:space="preserve">((3,75+0,45)*18+1,95*1)*0,75                         "podezdívka z ulice"</t>
  </si>
  <si>
    <t xml:space="preserve">((3,75+0,45)*18+1,95*1)*0,90                         "podezdívka z parku"</t>
  </si>
  <si>
    <t>623631001</t>
  </si>
  <si>
    <t>Spárování spárovací maltou vnějších pohledových ploch pilířů nebo sloupů z cihel</t>
  </si>
  <si>
    <t>1670139336</t>
  </si>
  <si>
    <t xml:space="preserve">(0,45+0,45)*2*1,75*18                                           "pilíře"</t>
  </si>
  <si>
    <t>629995103</t>
  </si>
  <si>
    <t>Očištění vnějších ploch tlakovou vodou s přídavkem čističe</t>
  </si>
  <si>
    <t>1885101545</t>
  </si>
  <si>
    <t xml:space="preserve">3,75*0,55*0,18*18                "podezdívka"</t>
  </si>
  <si>
    <t xml:space="preserve">1,95*0,55*0,18*1                  "podezdívka"</t>
  </si>
  <si>
    <t xml:space="preserve">0,55*0,55*0,18*18                    "sloupy"</t>
  </si>
  <si>
    <t xml:space="preserve">Mezisoučet                           "betonová krycí deska"</t>
  </si>
  <si>
    <t xml:space="preserve">3,75*(0,05*2+0,15*2)*18                "podezdívka"</t>
  </si>
  <si>
    <t xml:space="preserve">1,95*(0,05*2+0,15*2)*1                  "podezdívka"</t>
  </si>
  <si>
    <t xml:space="preserve">(0,55*0,55-0,45*0,45)*18                   "sloupy"</t>
  </si>
  <si>
    <t xml:space="preserve">(0,55+0,55)*2*0,15*18                       "sloupy"</t>
  </si>
  <si>
    <t xml:space="preserve">Mezisoučet                                    "betonová krycí deska"</t>
  </si>
  <si>
    <t xml:space="preserve">3,75*(0,55+2*0,15)*18*4,44*0,001*1,20                "podezdívka"</t>
  </si>
  <si>
    <t xml:space="preserve">1,95*(0,55+2*0,15)*1*4,44*0,001*1,20                  "podezdívka"</t>
  </si>
  <si>
    <t xml:space="preserve">(0,55+2*0,15)*(0,55+2*0,15)*18*4,44*0,001*1,20                   "sloupy"</t>
  </si>
  <si>
    <t>(3,75+0,45)*18*1,0*2</t>
  </si>
  <si>
    <t>1,95*1*1,0*2</t>
  </si>
  <si>
    <t xml:space="preserve">0,55*0,55*0,18*18                   "sloupy"</t>
  </si>
  <si>
    <t xml:space="preserve">Mezisoučet                            "betonová krycí deska"  </t>
  </si>
  <si>
    <t>3,75*18+1,95*1</t>
  </si>
  <si>
    <t>978023411</t>
  </si>
  <si>
    <t>Vyškrabání spár zdiva cihelného mimo komínového</t>
  </si>
  <si>
    <t>-1506739622</t>
  </si>
  <si>
    <t>985223410</t>
  </si>
  <si>
    <t>Přezdívání cihelného zdiva do cementové malty objemu do 1 m3</t>
  </si>
  <si>
    <t>310151492</t>
  </si>
  <si>
    <t>3,5*0,075*0,15</t>
  </si>
  <si>
    <t>3,0*0,075*0,15</t>
  </si>
  <si>
    <t>0,8*0,30*0,15</t>
  </si>
  <si>
    <t>0,9*0,15*0,15</t>
  </si>
  <si>
    <t>0,6*0,15*0,15</t>
  </si>
  <si>
    <t>0,6*0,075*0,15</t>
  </si>
  <si>
    <t>1,5*0,30*0,15</t>
  </si>
  <si>
    <t>0,9*0,075*0,15</t>
  </si>
  <si>
    <t>1,0*0,3*0,15</t>
  </si>
  <si>
    <t>1,2*0,075*0,15</t>
  </si>
  <si>
    <t>1,5*0,075*0,15</t>
  </si>
  <si>
    <t>1,0*0,075*0,15</t>
  </si>
  <si>
    <t xml:space="preserve">Mezisoučet                                        "zjištěný stav"</t>
  </si>
  <si>
    <t>1,0</t>
  </si>
  <si>
    <t xml:space="preserve">Mezisoučet                                         "předpokládaný stav"</t>
  </si>
  <si>
    <t>59623000</t>
  </si>
  <si>
    <t>cihla lícová děrovaná český formát 290x140x65mm</t>
  </si>
  <si>
    <t>2096260005</t>
  </si>
  <si>
    <t>1,0*320,0</t>
  </si>
  <si>
    <t>23,944*20 'Přepočtené koeficientem množství</t>
  </si>
  <si>
    <t>1769668658</t>
  </si>
  <si>
    <t>3 - Vedlejší náklady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</si>
  <si>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</si>
  <si>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</si>
  <si>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</si>
  <si>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</si>
  <si>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</si>
  <si>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</si>
  <si>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</si>
  <si>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</si>
  <si>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Další náklady na pracovníky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</si>
  <si>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</si>
  <si>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</si>
  <si>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</si>
  <si>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</si>
  <si>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</si>
  <si>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010001000</t>
  </si>
  <si>
    <t>kpl</t>
  </si>
  <si>
    <t>1024</t>
  </si>
  <si>
    <t>58735761</t>
  </si>
  <si>
    <t>VRN2</t>
  </si>
  <si>
    <t>Příprava staveniště</t>
  </si>
  <si>
    <t>020001000</t>
  </si>
  <si>
    <t>180418113</t>
  </si>
  <si>
    <t>VRN3</t>
  </si>
  <si>
    <t>Zařízení staveniště</t>
  </si>
  <si>
    <t>030001000</t>
  </si>
  <si>
    <t>198203349</t>
  </si>
  <si>
    <t>031303000</t>
  </si>
  <si>
    <t>Náklady na zábor</t>
  </si>
  <si>
    <t>-1190989221</t>
  </si>
  <si>
    <t>032002000</t>
  </si>
  <si>
    <t>Vybavení staveniště</t>
  </si>
  <si>
    <t>-31424810</t>
  </si>
  <si>
    <t>032803000</t>
  </si>
  <si>
    <t>Ostatní vybavení staveniště</t>
  </si>
  <si>
    <t>-2011764102</t>
  </si>
  <si>
    <t>033002000</t>
  </si>
  <si>
    <t>Připojení a spotřeba energií pro zařízení staveniště</t>
  </si>
  <si>
    <t>1105458616</t>
  </si>
  <si>
    <t>034002000</t>
  </si>
  <si>
    <t>Zabezpečení staveniště</t>
  </si>
  <si>
    <t>520590721</t>
  </si>
  <si>
    <t>VRN4</t>
  </si>
  <si>
    <t>Inženýrská činnost</t>
  </si>
  <si>
    <t>040001000</t>
  </si>
  <si>
    <t>217175609</t>
  </si>
  <si>
    <t>041903000</t>
  </si>
  <si>
    <t>Dozor jiné osoby - dendrologický dozor</t>
  </si>
  <si>
    <t>-967755082</t>
  </si>
  <si>
    <t>VRN5</t>
  </si>
  <si>
    <t>Finanční náklady</t>
  </si>
  <si>
    <t>050001000</t>
  </si>
  <si>
    <t>-1372751954</t>
  </si>
  <si>
    <t>VRN6</t>
  </si>
  <si>
    <t>Územní vlivy</t>
  </si>
  <si>
    <t>060001000</t>
  </si>
  <si>
    <t>-443932723</t>
  </si>
  <si>
    <t>VRN7</t>
  </si>
  <si>
    <t>Provozní vlivy</t>
  </si>
  <si>
    <t>070001000</t>
  </si>
  <si>
    <t>-2115852364</t>
  </si>
  <si>
    <t>VRN8</t>
  </si>
  <si>
    <t>Další náklady na pracovníky</t>
  </si>
  <si>
    <t>080001000</t>
  </si>
  <si>
    <t>-1463215410</t>
  </si>
  <si>
    <t>VRN9</t>
  </si>
  <si>
    <t>Ostatní náklady</t>
  </si>
  <si>
    <t>090001000</t>
  </si>
  <si>
    <t>-1012874267</t>
  </si>
  <si>
    <t>SEZNAM FIGUR</t>
  </si>
  <si>
    <t>Výměra</t>
  </si>
  <si>
    <t>Použití figury:</t>
  </si>
  <si>
    <t>zdivo pilířů z lícových cihel</t>
  </si>
  <si>
    <t>zpětný zásyp</t>
  </si>
  <si>
    <t>(3,75+0,45)*20*0,6*1,05*0</t>
  </si>
  <si>
    <t>(3,75+0,45)*8*0,6*1,35*0</t>
  </si>
  <si>
    <t>(3,75+0,45)*20*0</t>
  </si>
  <si>
    <t>(3,75+0,45)*8*0</t>
  </si>
  <si>
    <t>20*2,0*0,5*0,5*0</t>
  </si>
  <si>
    <t>(3,75+0,45)*(20+8)*0,4*0,4*0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</si>
</sst>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9</v>
      </c>
    </row>
    <row r="4" s="1" customFormat="1" ht="24.96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="1" customFormat="1" ht="12" customHeight="1">
      <c r="B5" s="21"/>
      <c r="D5" s="25" t="s">
        <v>14</v>
      </c>
      <c r="K5" s="26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16</v>
      </c>
      <c r="BS5" s="18" t="s">
        <v>6</v>
      </c>
    </row>
    <row r="6" s="1" customFormat="1" ht="36.96" customHeight="1">
      <c r="B6" s="21"/>
      <c r="D6" s="28" t="s">
        <v>17</v>
      </c>
      <c r="K6" s="29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19</v>
      </c>
      <c r="K7" s="26" t="s">
        <v>1</v>
      </c>
      <c r="AK7" s="31" t="s">
        <v>20</v>
      </c>
      <c r="AN7" s="26" t="s">
        <v>1</v>
      </c>
      <c r="AR7" s="21"/>
      <c r="BE7" s="30"/>
      <c r="BS7" s="18" t="s">
        <v>8</v>
      </c>
    </row>
    <row r="8" s="1" customFormat="1" ht="12" customHeight="1">
      <c r="B8" s="21"/>
      <c r="D8" s="31" t="s">
        <v>21</v>
      </c>
      <c r="K8" s="26" t="s">
        <v>22</v>
      </c>
      <c r="AK8" s="31" t="s">
        <v>23</v>
      </c>
      <c r="AN8" s="32" t="s">
        <v>24</v>
      </c>
      <c r="AR8" s="21"/>
      <c r="BE8" s="30"/>
      <c r="BS8" s="18" t="s">
        <v>8</v>
      </c>
    </row>
    <row r="9" s="1" customFormat="1" ht="14.4" customHeight="1">
      <c r="B9" s="21"/>
      <c r="AR9" s="21"/>
      <c r="BE9" s="30"/>
      <c r="BS9" s="18" t="s">
        <v>8</v>
      </c>
    </row>
    <row r="10" s="1" customFormat="1" ht="12" customHeight="1">
      <c r="B10" s="21"/>
      <c r="D10" s="31" t="s">
        <v>25</v>
      </c>
      <c r="AK10" s="31" t="s">
        <v>26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27</v>
      </c>
      <c r="AK11" s="31" t="s">
        <v>28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8</v>
      </c>
    </row>
    <row r="13" s="1" customFormat="1" ht="12" customHeight="1">
      <c r="B13" s="21"/>
      <c r="D13" s="31" t="s">
        <v>29</v>
      </c>
      <c r="AK13" s="31" t="s">
        <v>26</v>
      </c>
      <c r="AN13" s="33" t="s">
        <v>30</v>
      </c>
      <c r="AR13" s="21"/>
      <c r="BE13" s="30"/>
      <c r="BS13" s="18" t="s">
        <v>8</v>
      </c>
    </row>
    <row r="14">
      <c r="B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N14" s="33" t="s">
        <v>30</v>
      </c>
      <c r="AR14" s="21"/>
      <c r="BE14" s="30"/>
      <c r="BS14" s="18" t="s">
        <v>8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31</v>
      </c>
      <c r="AK16" s="31" t="s">
        <v>26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32</v>
      </c>
      <c r="AK17" s="31" t="s">
        <v>28</v>
      </c>
      <c r="AN17" s="26" t="s">
        <v>1</v>
      </c>
      <c r="AR17" s="21"/>
      <c r="BE17" s="30"/>
      <c r="BS17" s="18" t="s">
        <v>33</v>
      </c>
    </row>
    <row r="18" s="1" customFormat="1" ht="6.96" customHeight="1">
      <c r="B18" s="21"/>
      <c r="AR18" s="21"/>
      <c r="BE18" s="30"/>
      <c r="BS18" s="18" t="s">
        <v>8</v>
      </c>
    </row>
    <row r="19" s="1" customFormat="1" ht="12" customHeight="1">
      <c r="B19" s="21"/>
      <c r="D19" s="31" t="s">
        <v>34</v>
      </c>
      <c r="AK19" s="31" t="s">
        <v>26</v>
      </c>
      <c r="AN19" s="26" t="s">
        <v>1</v>
      </c>
      <c r="AR19" s="21"/>
      <c r="BE19" s="30"/>
      <c r="BS19" s="18" t="s">
        <v>8</v>
      </c>
    </row>
    <row r="20" s="1" customFormat="1" ht="18.48" customHeight="1">
      <c r="B20" s="21"/>
      <c r="E20" s="26" t="s">
        <v>35</v>
      </c>
      <c r="AK20" s="31" t="s">
        <v>28</v>
      </c>
      <c r="AN20" s="26" t="s">
        <v>1</v>
      </c>
      <c r="AR20" s="21"/>
      <c r="BE20" s="30"/>
      <c r="BS20" s="18" t="s">
        <v>33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36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ROUND(AG94,0)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41</v>
      </c>
      <c r="E29" s="3"/>
      <c r="F29" s="31" t="s">
        <v>42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0)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0)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43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0)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0)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44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0)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45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0)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46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0)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47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48</v>
      </c>
      <c r="U35" s="49"/>
      <c r="V35" s="49"/>
      <c r="W35" s="49"/>
      <c r="X35" s="51" t="s">
        <v>49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50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51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52</v>
      </c>
      <c r="AI60" s="40"/>
      <c r="AJ60" s="40"/>
      <c r="AK60" s="40"/>
      <c r="AL60" s="40"/>
      <c r="AM60" s="57" t="s">
        <v>53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55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52</v>
      </c>
      <c r="AI75" s="40"/>
      <c r="AJ75" s="40"/>
      <c r="AK75" s="40"/>
      <c r="AL75" s="40"/>
      <c r="AM75" s="57" t="s">
        <v>53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14</v>
      </c>
      <c r="D84" s="4"/>
      <c r="E84" s="4"/>
      <c r="F84" s="4"/>
      <c r="G84" s="4"/>
      <c r="H84" s="4"/>
      <c r="I84" s="4"/>
      <c r="J84" s="4"/>
      <c r="K84" s="4"/>
      <c r="L84" s="4" t="str">
        <f>K5</f>
        <v>Tomasek1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17</v>
      </c>
      <c r="D85" s="5"/>
      <c r="E85" s="5"/>
      <c r="F85" s="5"/>
      <c r="G85" s="5"/>
      <c r="H85" s="5"/>
      <c r="I85" s="5"/>
      <c r="J85" s="5"/>
      <c r="K85" s="5"/>
      <c r="L85" s="66" t="str">
        <f>K6</f>
        <v>Domov bez bariér - oprava zděného oplocení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21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Hořice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23</v>
      </c>
      <c r="AJ87" s="37"/>
      <c r="AK87" s="37"/>
      <c r="AL87" s="37"/>
      <c r="AM87" s="68" t="str">
        <f>IF(AN8= "","",AN8)</f>
        <v>29. 4. 2025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25.65" customHeight="1">
      <c r="A89" s="37"/>
      <c r="B89" s="38"/>
      <c r="C89" s="31" t="s">
        <v>25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Domov bez bariér Hořice o.p.s.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31</v>
      </c>
      <c r="AJ89" s="37"/>
      <c r="AK89" s="37"/>
      <c r="AL89" s="37"/>
      <c r="AM89" s="69" t="str">
        <f>IF(E17="","",E17)</f>
        <v>ing. Radek Tomášek, Dvůr Králové n.L.</v>
      </c>
      <c r="AN89" s="4"/>
      <c r="AO89" s="4"/>
      <c r="AP89" s="4"/>
      <c r="AQ89" s="37"/>
      <c r="AR89" s="38"/>
      <c r="AS89" s="70" t="s">
        <v>57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29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34</v>
      </c>
      <c r="AJ90" s="37"/>
      <c r="AK90" s="37"/>
      <c r="AL90" s="37"/>
      <c r="AM90" s="69" t="str">
        <f>IF(E20="","",E20)</f>
        <v>ing. V. Švehla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58</v>
      </c>
      <c r="D92" s="79"/>
      <c r="E92" s="79"/>
      <c r="F92" s="79"/>
      <c r="G92" s="79"/>
      <c r="H92" s="80"/>
      <c r="I92" s="81" t="s">
        <v>59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60</v>
      </c>
      <c r="AH92" s="79"/>
      <c r="AI92" s="79"/>
      <c r="AJ92" s="79"/>
      <c r="AK92" s="79"/>
      <c r="AL92" s="79"/>
      <c r="AM92" s="79"/>
      <c r="AN92" s="81" t="s">
        <v>61</v>
      </c>
      <c r="AO92" s="79"/>
      <c r="AP92" s="83"/>
      <c r="AQ92" s="84" t="s">
        <v>62</v>
      </c>
      <c r="AR92" s="38"/>
      <c r="AS92" s="85" t="s">
        <v>63</v>
      </c>
      <c r="AT92" s="86" t="s">
        <v>64</v>
      </c>
      <c r="AU92" s="86" t="s">
        <v>65</v>
      </c>
      <c r="AV92" s="86" t="s">
        <v>66</v>
      </c>
      <c r="AW92" s="86" t="s">
        <v>67</v>
      </c>
      <c r="AX92" s="86" t="s">
        <v>68</v>
      </c>
      <c r="AY92" s="86" t="s">
        <v>69</v>
      </c>
      <c r="AZ92" s="86" t="s">
        <v>70</v>
      </c>
      <c r="BA92" s="86" t="s">
        <v>71</v>
      </c>
      <c r="BB92" s="86" t="s">
        <v>72</v>
      </c>
      <c r="BC92" s="86" t="s">
        <v>73</v>
      </c>
      <c r="BD92" s="87" t="s">
        <v>74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75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ROUND(SUM(AG95:AG97),0)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ROUND(SUM(AS95:AS97),0)</f>
        <v>0</v>
      </c>
      <c r="AT94" s="98">
        <f>ROUND(SUM(AV94:AW94),0)</f>
        <v>0</v>
      </c>
      <c r="AU94" s="99">
        <f>ROUND(SUM(AU95:AU97),5)</f>
        <v>0</v>
      </c>
      <c r="AV94" s="98">
        <f>ROUND(AZ94*L29,0)</f>
        <v>0</v>
      </c>
      <c r="AW94" s="98">
        <f>ROUND(BA94*L30,0)</f>
        <v>0</v>
      </c>
      <c r="AX94" s="98">
        <f>ROUND(BB94*L29,0)</f>
        <v>0</v>
      </c>
      <c r="AY94" s="98">
        <f>ROUND(BC94*L30,0)</f>
        <v>0</v>
      </c>
      <c r="AZ94" s="98">
        <f>ROUND(SUM(AZ95:AZ97),0)</f>
        <v>0</v>
      </c>
      <c r="BA94" s="98">
        <f>ROUND(SUM(BA95:BA97),0)</f>
        <v>0</v>
      </c>
      <c r="BB94" s="98">
        <f>ROUND(SUM(BB95:BB97),0)</f>
        <v>0</v>
      </c>
      <c r="BC94" s="98">
        <f>ROUND(SUM(BC95:BC97),0)</f>
        <v>0</v>
      </c>
      <c r="BD94" s="100">
        <f>ROUND(SUM(BD95:BD97),0)</f>
        <v>0</v>
      </c>
      <c r="BE94" s="6"/>
      <c r="BS94" s="101" t="s">
        <v>76</v>
      </c>
      <c r="BT94" s="101" t="s">
        <v>77</v>
      </c>
      <c r="BU94" s="102" t="s">
        <v>78</v>
      </c>
      <c r="BV94" s="101" t="s">
        <v>79</v>
      </c>
      <c r="BW94" s="101" t="s">
        <v>4</v>
      </c>
      <c r="BX94" s="101" t="s">
        <v>80</v>
      </c>
      <c r="CL94" s="101" t="s">
        <v>1</v>
      </c>
    </row>
    <row r="95" s="7" customFormat="1" ht="16.5" customHeight="1">
      <c r="A95" s="103" t="s">
        <v>81</v>
      </c>
      <c r="B95" s="104"/>
      <c r="C95" s="105"/>
      <c r="D95" s="106" t="s">
        <v>8</v>
      </c>
      <c r="E95" s="106"/>
      <c r="F95" s="106"/>
      <c r="G95" s="106"/>
      <c r="H95" s="106"/>
      <c r="I95" s="107"/>
      <c r="J95" s="106" t="s">
        <v>82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'1 - Oprava zděného oploce...'!J30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83</v>
      </c>
      <c r="AR95" s="104"/>
      <c r="AS95" s="110">
        <v>0</v>
      </c>
      <c r="AT95" s="111">
        <f>ROUND(SUM(AV95:AW95),0)</f>
        <v>0</v>
      </c>
      <c r="AU95" s="112">
        <f>'1 - Oprava zděného oploce...'!P127</f>
        <v>0</v>
      </c>
      <c r="AV95" s="111">
        <f>'1 - Oprava zděného oploce...'!J33</f>
        <v>0</v>
      </c>
      <c r="AW95" s="111">
        <f>'1 - Oprava zděného oploce...'!J34</f>
        <v>0</v>
      </c>
      <c r="AX95" s="111">
        <f>'1 - Oprava zděného oploce...'!J35</f>
        <v>0</v>
      </c>
      <c r="AY95" s="111">
        <f>'1 - Oprava zděného oploce...'!J36</f>
        <v>0</v>
      </c>
      <c r="AZ95" s="111">
        <f>'1 - Oprava zděného oploce...'!F33</f>
        <v>0</v>
      </c>
      <c r="BA95" s="111">
        <f>'1 - Oprava zděného oploce...'!F34</f>
        <v>0</v>
      </c>
      <c r="BB95" s="111">
        <f>'1 - Oprava zděného oploce...'!F35</f>
        <v>0</v>
      </c>
      <c r="BC95" s="111">
        <f>'1 - Oprava zděného oploce...'!F36</f>
        <v>0</v>
      </c>
      <c r="BD95" s="113">
        <f>'1 - Oprava zděného oploce...'!F37</f>
        <v>0</v>
      </c>
      <c r="BE95" s="7"/>
      <c r="BT95" s="114" t="s">
        <v>8</v>
      </c>
      <c r="BV95" s="114" t="s">
        <v>79</v>
      </c>
      <c r="BW95" s="114" t="s">
        <v>84</v>
      </c>
      <c r="BX95" s="114" t="s">
        <v>4</v>
      </c>
      <c r="CL95" s="114" t="s">
        <v>1</v>
      </c>
      <c r="CM95" s="114" t="s">
        <v>8</v>
      </c>
    </row>
    <row r="96" s="7" customFormat="1" ht="16.5" customHeight="1">
      <c r="A96" s="103" t="s">
        <v>81</v>
      </c>
      <c r="B96" s="104"/>
      <c r="C96" s="105"/>
      <c r="D96" s="106" t="s">
        <v>85</v>
      </c>
      <c r="E96" s="106"/>
      <c r="F96" s="106"/>
      <c r="G96" s="106"/>
      <c r="H96" s="106"/>
      <c r="I96" s="107"/>
      <c r="J96" s="106" t="s">
        <v>86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'2 - Oprava zděného oploce...'!J30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83</v>
      </c>
      <c r="AR96" s="104"/>
      <c r="AS96" s="110">
        <v>0</v>
      </c>
      <c r="AT96" s="111">
        <f>ROUND(SUM(AV96:AW96),0)</f>
        <v>0</v>
      </c>
      <c r="AU96" s="112">
        <f>'2 - Oprava zděného oploce...'!P123</f>
        <v>0</v>
      </c>
      <c r="AV96" s="111">
        <f>'2 - Oprava zděného oploce...'!J33</f>
        <v>0</v>
      </c>
      <c r="AW96" s="111">
        <f>'2 - Oprava zděného oploce...'!J34</f>
        <v>0</v>
      </c>
      <c r="AX96" s="111">
        <f>'2 - Oprava zděného oploce...'!J35</f>
        <v>0</v>
      </c>
      <c r="AY96" s="111">
        <f>'2 - Oprava zděného oploce...'!J36</f>
        <v>0</v>
      </c>
      <c r="AZ96" s="111">
        <f>'2 - Oprava zděného oploce...'!F33</f>
        <v>0</v>
      </c>
      <c r="BA96" s="111">
        <f>'2 - Oprava zděného oploce...'!F34</f>
        <v>0</v>
      </c>
      <c r="BB96" s="111">
        <f>'2 - Oprava zděného oploce...'!F35</f>
        <v>0</v>
      </c>
      <c r="BC96" s="111">
        <f>'2 - Oprava zděného oploce...'!F36</f>
        <v>0</v>
      </c>
      <c r="BD96" s="113">
        <f>'2 - Oprava zděného oploce...'!F37</f>
        <v>0</v>
      </c>
      <c r="BE96" s="7"/>
      <c r="BT96" s="114" t="s">
        <v>8</v>
      </c>
      <c r="BV96" s="114" t="s">
        <v>79</v>
      </c>
      <c r="BW96" s="114" t="s">
        <v>87</v>
      </c>
      <c r="BX96" s="114" t="s">
        <v>4</v>
      </c>
      <c r="CL96" s="114" t="s">
        <v>1</v>
      </c>
      <c r="CM96" s="114" t="s">
        <v>8</v>
      </c>
    </row>
    <row r="97" s="7" customFormat="1" ht="16.5" customHeight="1">
      <c r="A97" s="103" t="s">
        <v>81</v>
      </c>
      <c r="B97" s="104"/>
      <c r="C97" s="105"/>
      <c r="D97" s="106" t="s">
        <v>88</v>
      </c>
      <c r="E97" s="106"/>
      <c r="F97" s="106"/>
      <c r="G97" s="106"/>
      <c r="H97" s="106"/>
      <c r="I97" s="107"/>
      <c r="J97" s="106" t="s">
        <v>89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'3 - Vedlejší náklady'!J30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83</v>
      </c>
      <c r="AR97" s="104"/>
      <c r="AS97" s="115">
        <v>0</v>
      </c>
      <c r="AT97" s="116">
        <f>ROUND(SUM(AV97:AW97),0)</f>
        <v>0</v>
      </c>
      <c r="AU97" s="117">
        <f>'3 - Vedlejší náklady'!P126</f>
        <v>0</v>
      </c>
      <c r="AV97" s="116">
        <f>'3 - Vedlejší náklady'!J33</f>
        <v>0</v>
      </c>
      <c r="AW97" s="116">
        <f>'3 - Vedlejší náklady'!J34</f>
        <v>0</v>
      </c>
      <c r="AX97" s="116">
        <f>'3 - Vedlejší náklady'!J35</f>
        <v>0</v>
      </c>
      <c r="AY97" s="116">
        <f>'3 - Vedlejší náklady'!J36</f>
        <v>0</v>
      </c>
      <c r="AZ97" s="116">
        <f>'3 - Vedlejší náklady'!F33</f>
        <v>0</v>
      </c>
      <c r="BA97" s="116">
        <f>'3 - Vedlejší náklady'!F34</f>
        <v>0</v>
      </c>
      <c r="BB97" s="116">
        <f>'3 - Vedlejší náklady'!F35</f>
        <v>0</v>
      </c>
      <c r="BC97" s="116">
        <f>'3 - Vedlejší náklady'!F36</f>
        <v>0</v>
      </c>
      <c r="BD97" s="118">
        <f>'3 - Vedlejší náklady'!F37</f>
        <v>0</v>
      </c>
      <c r="BE97" s="7"/>
      <c r="BT97" s="114" t="s">
        <v>8</v>
      </c>
      <c r="BV97" s="114" t="s">
        <v>79</v>
      </c>
      <c r="BW97" s="114" t="s">
        <v>90</v>
      </c>
      <c r="BX97" s="114" t="s">
        <v>4</v>
      </c>
      <c r="CL97" s="114" t="s">
        <v>1</v>
      </c>
      <c r="CM97" s="114" t="s">
        <v>8</v>
      </c>
    </row>
    <row r="98" s="2" customFormat="1" ht="30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38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 - Oprava zděného oploce...'!C2" display="/"/>
    <hyperlink ref="A96" location="'2 - Oprava zděného oploce...'!C2" display="/"/>
    <hyperlink ref="A97" location="'3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  <c r="AZ2" s="119" t="s">
        <v>91</v>
      </c>
      <c r="BA2" s="119" t="s">
        <v>92</v>
      </c>
      <c r="BB2" s="119" t="s">
        <v>1</v>
      </c>
      <c r="BC2" s="119" t="s">
        <v>93</v>
      </c>
      <c r="BD2" s="119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</v>
      </c>
      <c r="AZ3" s="119" t="s">
        <v>94</v>
      </c>
      <c r="BA3" s="119" t="s">
        <v>95</v>
      </c>
      <c r="BB3" s="119" t="s">
        <v>1</v>
      </c>
      <c r="BC3" s="119" t="s">
        <v>96</v>
      </c>
      <c r="BD3" s="119" t="s">
        <v>85</v>
      </c>
    </row>
    <row r="4" s="1" customFormat="1" ht="24.96" customHeight="1">
      <c r="B4" s="21"/>
      <c r="D4" s="22" t="s">
        <v>97</v>
      </c>
      <c r="L4" s="21"/>
      <c r="M4" s="120" t="s">
        <v>11</v>
      </c>
      <c r="AT4" s="18" t="s">
        <v>3</v>
      </c>
      <c r="AZ4" s="119" t="s">
        <v>98</v>
      </c>
      <c r="BA4" s="119" t="s">
        <v>99</v>
      </c>
      <c r="BB4" s="119" t="s">
        <v>1</v>
      </c>
      <c r="BC4" s="119" t="s">
        <v>96</v>
      </c>
      <c r="BD4" s="119" t="s">
        <v>85</v>
      </c>
    </row>
    <row r="5" s="1" customFormat="1" ht="6.96" customHeight="1">
      <c r="B5" s="21"/>
      <c r="L5" s="21"/>
      <c r="AZ5" s="119" t="s">
        <v>100</v>
      </c>
      <c r="BA5" s="119" t="s">
        <v>101</v>
      </c>
      <c r="BB5" s="119" t="s">
        <v>1</v>
      </c>
      <c r="BC5" s="119" t="s">
        <v>102</v>
      </c>
      <c r="BD5" s="119" t="s">
        <v>85</v>
      </c>
    </row>
    <row r="6" s="1" customFormat="1" ht="12" customHeight="1">
      <c r="B6" s="21"/>
      <c r="D6" s="31" t="s">
        <v>17</v>
      </c>
      <c r="L6" s="21"/>
      <c r="AZ6" s="119" t="s">
        <v>103</v>
      </c>
      <c r="BA6" s="119" t="s">
        <v>104</v>
      </c>
      <c r="BB6" s="119" t="s">
        <v>1</v>
      </c>
      <c r="BC6" s="119" t="s">
        <v>105</v>
      </c>
      <c r="BD6" s="119" t="s">
        <v>85</v>
      </c>
    </row>
    <row r="7" s="1" customFormat="1" ht="16.5" customHeight="1">
      <c r="B7" s="21"/>
      <c r="E7" s="121" t="str">
        <f>'Rekapitulace stavby'!K6</f>
        <v>Domov bez bariér - oprava zděného oplocení</v>
      </c>
      <c r="F7" s="31"/>
      <c r="G7" s="31"/>
      <c r="H7" s="31"/>
      <c r="L7" s="21"/>
      <c r="AZ7" s="119" t="s">
        <v>106</v>
      </c>
      <c r="BA7" s="119" t="s">
        <v>107</v>
      </c>
      <c r="BB7" s="119" t="s">
        <v>1</v>
      </c>
      <c r="BC7" s="119" t="s">
        <v>108</v>
      </c>
      <c r="BD7" s="119" t="s">
        <v>85</v>
      </c>
    </row>
    <row r="8" s="2" customFormat="1" ht="12" customHeight="1">
      <c r="A8" s="37"/>
      <c r="B8" s="38"/>
      <c r="C8" s="37"/>
      <c r="D8" s="31" t="s">
        <v>109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Z8" s="119" t="s">
        <v>110</v>
      </c>
      <c r="BA8" s="119" t="s">
        <v>111</v>
      </c>
      <c r="BB8" s="119" t="s">
        <v>1</v>
      </c>
      <c r="BC8" s="119" t="s">
        <v>112</v>
      </c>
      <c r="BD8" s="119" t="s">
        <v>85</v>
      </c>
    </row>
    <row r="9" s="2" customFormat="1" ht="16.5" customHeight="1">
      <c r="A9" s="37"/>
      <c r="B9" s="38"/>
      <c r="C9" s="37"/>
      <c r="D9" s="37"/>
      <c r="E9" s="66" t="s">
        <v>113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1</v>
      </c>
      <c r="G11" s="37"/>
      <c r="H11" s="37"/>
      <c r="I11" s="31" t="s">
        <v>20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22</v>
      </c>
      <c r="G12" s="37"/>
      <c r="H12" s="37"/>
      <c r="I12" s="31" t="s">
        <v>23</v>
      </c>
      <c r="J12" s="68" t="str">
        <f>'Rekapitulace stavby'!AN8</f>
        <v>29. 4. 2025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32</v>
      </c>
      <c r="F21" s="37"/>
      <c r="G21" s="37"/>
      <c r="H21" s="37"/>
      <c r="I21" s="31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35</v>
      </c>
      <c r="F24" s="37"/>
      <c r="G24" s="37"/>
      <c r="H24" s="37"/>
      <c r="I24" s="31" t="s">
        <v>28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2"/>
      <c r="B27" s="123"/>
      <c r="C27" s="122"/>
      <c r="D27" s="122"/>
      <c r="E27" s="35" t="s">
        <v>1</v>
      </c>
      <c r="F27" s="35"/>
      <c r="G27" s="35"/>
      <c r="H27" s="3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5" t="s">
        <v>37</v>
      </c>
      <c r="E30" s="37"/>
      <c r="F30" s="37"/>
      <c r="G30" s="37"/>
      <c r="H30" s="37"/>
      <c r="I30" s="37"/>
      <c r="J30" s="95">
        <f>ROUND(J127, 0)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6" t="s">
        <v>41</v>
      </c>
      <c r="E33" s="31" t="s">
        <v>42</v>
      </c>
      <c r="F33" s="127">
        <f>ROUND((SUM(BE127:BE289)),  0)</f>
        <v>0</v>
      </c>
      <c r="G33" s="37"/>
      <c r="H33" s="37"/>
      <c r="I33" s="128">
        <v>0.20999999999999999</v>
      </c>
      <c r="J33" s="127">
        <f>ROUND(((SUM(BE127:BE289))*I33),  0)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7">
        <f>ROUND((SUM(BF127:BF289)),  0)</f>
        <v>0</v>
      </c>
      <c r="G34" s="37"/>
      <c r="H34" s="37"/>
      <c r="I34" s="128">
        <v>0.12</v>
      </c>
      <c r="J34" s="127">
        <f>ROUND(((SUM(BF127:BF289))*I34),  0)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7">
        <f>ROUND((SUM(BG127:BG289)),  0)</f>
        <v>0</v>
      </c>
      <c r="G35" s="37"/>
      <c r="H35" s="37"/>
      <c r="I35" s="128">
        <v>0.20999999999999999</v>
      </c>
      <c r="J35" s="127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7">
        <f>ROUND((SUM(BH127:BH289)),  0)</f>
        <v>0</v>
      </c>
      <c r="G36" s="37"/>
      <c r="H36" s="37"/>
      <c r="I36" s="128">
        <v>0.12</v>
      </c>
      <c r="J36" s="127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7">
        <f>ROUND((SUM(BI127:BI289)),  0)</f>
        <v>0</v>
      </c>
      <c r="G37" s="37"/>
      <c r="H37" s="37"/>
      <c r="I37" s="128">
        <v>0</v>
      </c>
      <c r="J37" s="127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9"/>
      <c r="D39" s="130" t="s">
        <v>47</v>
      </c>
      <c r="E39" s="80"/>
      <c r="F39" s="80"/>
      <c r="G39" s="131" t="s">
        <v>48</v>
      </c>
      <c r="H39" s="132" t="s">
        <v>49</v>
      </c>
      <c r="I39" s="80"/>
      <c r="J39" s="133">
        <f>SUM(J30:J37)</f>
        <v>0</v>
      </c>
      <c r="K39" s="134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5" t="s">
        <v>53</v>
      </c>
      <c r="G61" s="57" t="s">
        <v>52</v>
      </c>
      <c r="H61" s="40"/>
      <c r="I61" s="40"/>
      <c r="J61" s="136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5" t="s">
        <v>53</v>
      </c>
      <c r="G76" s="57" t="s">
        <v>52</v>
      </c>
      <c r="H76" s="40"/>
      <c r="I76" s="40"/>
      <c r="J76" s="136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1" t="str">
        <f>E7</f>
        <v>Domov bez bariér - oprava zděného oplocení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1 - Oprava zděného oplocení - 1.část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7"/>
      <c r="E89" s="37"/>
      <c r="F89" s="26" t="str">
        <f>F12</f>
        <v>Hořice</v>
      </c>
      <c r="G89" s="37"/>
      <c r="H89" s="37"/>
      <c r="I89" s="31" t="s">
        <v>23</v>
      </c>
      <c r="J89" s="68" t="str">
        <f>IF(J12="","",J12)</f>
        <v>29. 4. 2025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25</v>
      </c>
      <c r="D91" s="37"/>
      <c r="E91" s="37"/>
      <c r="F91" s="26" t="str">
        <f>E15</f>
        <v>Domov bez bariér Hořice o.p.s.</v>
      </c>
      <c r="G91" s="37"/>
      <c r="H91" s="37"/>
      <c r="I91" s="31" t="s">
        <v>31</v>
      </c>
      <c r="J91" s="35" t="str">
        <f>E21</f>
        <v>ing. Radek Tomášek, Dvůr Králové n.L.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ing. V. Švehla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7" t="s">
        <v>115</v>
      </c>
      <c r="D94" s="129"/>
      <c r="E94" s="129"/>
      <c r="F94" s="129"/>
      <c r="G94" s="129"/>
      <c r="H94" s="129"/>
      <c r="I94" s="129"/>
      <c r="J94" s="138" t="s">
        <v>116</v>
      </c>
      <c r="K94" s="129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9" t="s">
        <v>117</v>
      </c>
      <c r="D96" s="37"/>
      <c r="E96" s="37"/>
      <c r="F96" s="37"/>
      <c r="G96" s="37"/>
      <c r="H96" s="37"/>
      <c r="I96" s="37"/>
      <c r="J96" s="95">
        <f>J127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118</v>
      </c>
    </row>
    <row r="97" s="9" customFormat="1" ht="24.96" customHeight="1">
      <c r="A97" s="9"/>
      <c r="B97" s="140"/>
      <c r="C97" s="9"/>
      <c r="D97" s="141" t="s">
        <v>119</v>
      </c>
      <c r="E97" s="142"/>
      <c r="F97" s="142"/>
      <c r="G97" s="142"/>
      <c r="H97" s="142"/>
      <c r="I97" s="142"/>
      <c r="J97" s="143">
        <f>J128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120</v>
      </c>
      <c r="E98" s="146"/>
      <c r="F98" s="146"/>
      <c r="G98" s="146"/>
      <c r="H98" s="146"/>
      <c r="I98" s="146"/>
      <c r="J98" s="147">
        <f>J129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121</v>
      </c>
      <c r="E99" s="146"/>
      <c r="F99" s="146"/>
      <c r="G99" s="146"/>
      <c r="H99" s="146"/>
      <c r="I99" s="146"/>
      <c r="J99" s="147">
        <f>J181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122</v>
      </c>
      <c r="E100" s="146"/>
      <c r="F100" s="146"/>
      <c r="G100" s="146"/>
      <c r="H100" s="146"/>
      <c r="I100" s="146"/>
      <c r="J100" s="147">
        <f>J195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123</v>
      </c>
      <c r="E101" s="146"/>
      <c r="F101" s="146"/>
      <c r="G101" s="146"/>
      <c r="H101" s="146"/>
      <c r="I101" s="146"/>
      <c r="J101" s="147">
        <f>J207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124</v>
      </c>
      <c r="E102" s="146"/>
      <c r="F102" s="146"/>
      <c r="G102" s="146"/>
      <c r="H102" s="146"/>
      <c r="I102" s="146"/>
      <c r="J102" s="147">
        <f>J211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125</v>
      </c>
      <c r="E103" s="146"/>
      <c r="F103" s="146"/>
      <c r="G103" s="146"/>
      <c r="H103" s="146"/>
      <c r="I103" s="146"/>
      <c r="J103" s="147">
        <f>J232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4"/>
      <c r="C104" s="10"/>
      <c r="D104" s="145" t="s">
        <v>126</v>
      </c>
      <c r="E104" s="146"/>
      <c r="F104" s="146"/>
      <c r="G104" s="146"/>
      <c r="H104" s="146"/>
      <c r="I104" s="146"/>
      <c r="J104" s="147">
        <f>J258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4"/>
      <c r="C105" s="10"/>
      <c r="D105" s="145" t="s">
        <v>127</v>
      </c>
      <c r="E105" s="146"/>
      <c r="F105" s="146"/>
      <c r="G105" s="146"/>
      <c r="H105" s="146"/>
      <c r="I105" s="146"/>
      <c r="J105" s="147">
        <f>J265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0"/>
      <c r="C106" s="9"/>
      <c r="D106" s="141" t="s">
        <v>128</v>
      </c>
      <c r="E106" s="142"/>
      <c r="F106" s="142"/>
      <c r="G106" s="142"/>
      <c r="H106" s="142"/>
      <c r="I106" s="142"/>
      <c r="J106" s="143">
        <f>J267</f>
        <v>0</v>
      </c>
      <c r="K106" s="9"/>
      <c r="L106" s="14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4"/>
      <c r="C107" s="10"/>
      <c r="D107" s="145" t="s">
        <v>129</v>
      </c>
      <c r="E107" s="146"/>
      <c r="F107" s="146"/>
      <c r="G107" s="146"/>
      <c r="H107" s="146"/>
      <c r="I107" s="146"/>
      <c r="J107" s="147">
        <f>J268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130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17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121" t="str">
        <f>E7</f>
        <v>Domov bez bariér - oprava zděného oplocení</v>
      </c>
      <c r="F117" s="31"/>
      <c r="G117" s="31"/>
      <c r="H117" s="31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109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66" t="str">
        <f>E9</f>
        <v>1 - Oprava zděného oplocení - 1.část</v>
      </c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21</v>
      </c>
      <c r="D121" s="37"/>
      <c r="E121" s="37"/>
      <c r="F121" s="26" t="str">
        <f>F12</f>
        <v>Hořice</v>
      </c>
      <c r="G121" s="37"/>
      <c r="H121" s="37"/>
      <c r="I121" s="31" t="s">
        <v>23</v>
      </c>
      <c r="J121" s="68" t="str">
        <f>IF(J12="","",J12)</f>
        <v>29. 4. 2025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5.65" customHeight="1">
      <c r="A123" s="37"/>
      <c r="B123" s="38"/>
      <c r="C123" s="31" t="s">
        <v>25</v>
      </c>
      <c r="D123" s="37"/>
      <c r="E123" s="37"/>
      <c r="F123" s="26" t="str">
        <f>E15</f>
        <v>Domov bez bariér Hořice o.p.s.</v>
      </c>
      <c r="G123" s="37"/>
      <c r="H123" s="37"/>
      <c r="I123" s="31" t="s">
        <v>31</v>
      </c>
      <c r="J123" s="35" t="str">
        <f>E21</f>
        <v>ing. Radek Tomášek, Dvůr Králové n.L.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29</v>
      </c>
      <c r="D124" s="37"/>
      <c r="E124" s="37"/>
      <c r="F124" s="26" t="str">
        <f>IF(E18="","",E18)</f>
        <v>Vyplň údaj</v>
      </c>
      <c r="G124" s="37"/>
      <c r="H124" s="37"/>
      <c r="I124" s="31" t="s">
        <v>34</v>
      </c>
      <c r="J124" s="35" t="str">
        <f>E24</f>
        <v>ing. V. Švehla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48"/>
      <c r="B126" s="149"/>
      <c r="C126" s="150" t="s">
        <v>131</v>
      </c>
      <c r="D126" s="151" t="s">
        <v>62</v>
      </c>
      <c r="E126" s="151" t="s">
        <v>58</v>
      </c>
      <c r="F126" s="151" t="s">
        <v>59</v>
      </c>
      <c r="G126" s="151" t="s">
        <v>132</v>
      </c>
      <c r="H126" s="151" t="s">
        <v>133</v>
      </c>
      <c r="I126" s="151" t="s">
        <v>134</v>
      </c>
      <c r="J126" s="151" t="s">
        <v>116</v>
      </c>
      <c r="K126" s="152" t="s">
        <v>135</v>
      </c>
      <c r="L126" s="153"/>
      <c r="M126" s="85" t="s">
        <v>1</v>
      </c>
      <c r="N126" s="86" t="s">
        <v>41</v>
      </c>
      <c r="O126" s="86" t="s">
        <v>136</v>
      </c>
      <c r="P126" s="86" t="s">
        <v>137</v>
      </c>
      <c r="Q126" s="86" t="s">
        <v>138</v>
      </c>
      <c r="R126" s="86" t="s">
        <v>139</v>
      </c>
      <c r="S126" s="86" t="s">
        <v>140</v>
      </c>
      <c r="T126" s="87" t="s">
        <v>141</v>
      </c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</row>
    <row r="127" s="2" customFormat="1" ht="22.8" customHeight="1">
      <c r="A127" s="37"/>
      <c r="B127" s="38"/>
      <c r="C127" s="92" t="s">
        <v>142</v>
      </c>
      <c r="D127" s="37"/>
      <c r="E127" s="37"/>
      <c r="F127" s="37"/>
      <c r="G127" s="37"/>
      <c r="H127" s="37"/>
      <c r="I127" s="37"/>
      <c r="J127" s="154">
        <f>BK127</f>
        <v>0</v>
      </c>
      <c r="K127" s="37"/>
      <c r="L127" s="38"/>
      <c r="M127" s="88"/>
      <c r="N127" s="72"/>
      <c r="O127" s="89"/>
      <c r="P127" s="155">
        <f>P128+P267</f>
        <v>0</v>
      </c>
      <c r="Q127" s="89"/>
      <c r="R127" s="155">
        <f>R128+R267</f>
        <v>192.74544996334478</v>
      </c>
      <c r="S127" s="89"/>
      <c r="T127" s="156">
        <f>T128+T267</f>
        <v>162.12061600000001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76</v>
      </c>
      <c r="AU127" s="18" t="s">
        <v>118</v>
      </c>
      <c r="BK127" s="157">
        <f>BK128+BK267</f>
        <v>0</v>
      </c>
    </row>
    <row r="128" s="12" customFormat="1" ht="25.92" customHeight="1">
      <c r="A128" s="12"/>
      <c r="B128" s="158"/>
      <c r="C128" s="12"/>
      <c r="D128" s="159" t="s">
        <v>76</v>
      </c>
      <c r="E128" s="160" t="s">
        <v>143</v>
      </c>
      <c r="F128" s="160" t="s">
        <v>144</v>
      </c>
      <c r="G128" s="12"/>
      <c r="H128" s="12"/>
      <c r="I128" s="161"/>
      <c r="J128" s="162">
        <f>BK128</f>
        <v>0</v>
      </c>
      <c r="K128" s="12"/>
      <c r="L128" s="158"/>
      <c r="M128" s="163"/>
      <c r="N128" s="164"/>
      <c r="O128" s="164"/>
      <c r="P128" s="165">
        <f>P129+P181+P195+P207+P211+P232+P258+P265</f>
        <v>0</v>
      </c>
      <c r="Q128" s="164"/>
      <c r="R128" s="165">
        <f>R129+R181+R195+R207+R211+R232+R258+R265</f>
        <v>191.86590696334477</v>
      </c>
      <c r="S128" s="164"/>
      <c r="T128" s="166">
        <f>T129+T181+T195+T207+T211+T232+T258+T265</f>
        <v>162.12061600000001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8</v>
      </c>
      <c r="AT128" s="167" t="s">
        <v>76</v>
      </c>
      <c r="AU128" s="167" t="s">
        <v>77</v>
      </c>
      <c r="AY128" s="159" t="s">
        <v>145</v>
      </c>
      <c r="BK128" s="168">
        <f>BK129+BK181+BK195+BK207+BK211+BK232+BK258+BK265</f>
        <v>0</v>
      </c>
    </row>
    <row r="129" s="12" customFormat="1" ht="22.8" customHeight="1">
      <c r="A129" s="12"/>
      <c r="B129" s="158"/>
      <c r="C129" s="12"/>
      <c r="D129" s="159" t="s">
        <v>76</v>
      </c>
      <c r="E129" s="169" t="s">
        <v>8</v>
      </c>
      <c r="F129" s="169" t="s">
        <v>146</v>
      </c>
      <c r="G129" s="12"/>
      <c r="H129" s="12"/>
      <c r="I129" s="161"/>
      <c r="J129" s="170">
        <f>BK129</f>
        <v>0</v>
      </c>
      <c r="K129" s="12"/>
      <c r="L129" s="158"/>
      <c r="M129" s="163"/>
      <c r="N129" s="164"/>
      <c r="O129" s="164"/>
      <c r="P129" s="165">
        <f>SUM(P130:P180)</f>
        <v>0</v>
      </c>
      <c r="Q129" s="164"/>
      <c r="R129" s="165">
        <f>SUM(R130:R180)</f>
        <v>2.3604064</v>
      </c>
      <c r="S129" s="164"/>
      <c r="T129" s="166">
        <f>SUM(T130:T180)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9" t="s">
        <v>8</v>
      </c>
      <c r="AT129" s="167" t="s">
        <v>76</v>
      </c>
      <c r="AU129" s="167" t="s">
        <v>8</v>
      </c>
      <c r="AY129" s="159" t="s">
        <v>145</v>
      </c>
      <c r="BK129" s="168">
        <f>SUM(BK130:BK180)</f>
        <v>0</v>
      </c>
    </row>
    <row r="130" s="2" customFormat="1" ht="16.5" customHeight="1">
      <c r="A130" s="37"/>
      <c r="B130" s="171"/>
      <c r="C130" s="172" t="s">
        <v>8</v>
      </c>
      <c r="D130" s="172" t="s">
        <v>147</v>
      </c>
      <c r="E130" s="173" t="s">
        <v>148</v>
      </c>
      <c r="F130" s="174" t="s">
        <v>149</v>
      </c>
      <c r="G130" s="175" t="s">
        <v>150</v>
      </c>
      <c r="H130" s="176">
        <v>20</v>
      </c>
      <c r="I130" s="177"/>
      <c r="J130" s="178">
        <f>ROUND(I130*H130,0)</f>
        <v>0</v>
      </c>
      <c r="K130" s="174" t="s">
        <v>1</v>
      </c>
      <c r="L130" s="38"/>
      <c r="M130" s="179" t="s">
        <v>1</v>
      </c>
      <c r="N130" s="180" t="s">
        <v>43</v>
      </c>
      <c r="O130" s="76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3" t="s">
        <v>151</v>
      </c>
      <c r="AT130" s="183" t="s">
        <v>147</v>
      </c>
      <c r="AU130" s="183" t="s">
        <v>85</v>
      </c>
      <c r="AY130" s="18" t="s">
        <v>145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85</v>
      </c>
      <c r="BK130" s="184">
        <f>ROUND(I130*H130,0)</f>
        <v>0</v>
      </c>
      <c r="BL130" s="18" t="s">
        <v>151</v>
      </c>
      <c r="BM130" s="183" t="s">
        <v>152</v>
      </c>
    </row>
    <row r="131" s="13" customFormat="1">
      <c r="A131" s="13"/>
      <c r="B131" s="185"/>
      <c r="C131" s="13"/>
      <c r="D131" s="186" t="s">
        <v>153</v>
      </c>
      <c r="E131" s="187" t="s">
        <v>1</v>
      </c>
      <c r="F131" s="188" t="s">
        <v>154</v>
      </c>
      <c r="G131" s="13"/>
      <c r="H131" s="189">
        <v>20</v>
      </c>
      <c r="I131" s="190"/>
      <c r="J131" s="13"/>
      <c r="K131" s="13"/>
      <c r="L131" s="185"/>
      <c r="M131" s="191"/>
      <c r="N131" s="192"/>
      <c r="O131" s="192"/>
      <c r="P131" s="192"/>
      <c r="Q131" s="192"/>
      <c r="R131" s="192"/>
      <c r="S131" s="192"/>
      <c r="T131" s="19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7" t="s">
        <v>153</v>
      </c>
      <c r="AU131" s="187" t="s">
        <v>85</v>
      </c>
      <c r="AV131" s="13" t="s">
        <v>85</v>
      </c>
      <c r="AW131" s="13" t="s">
        <v>33</v>
      </c>
      <c r="AX131" s="13" t="s">
        <v>8</v>
      </c>
      <c r="AY131" s="187" t="s">
        <v>145</v>
      </c>
    </row>
    <row r="132" s="2" customFormat="1" ht="21.75" customHeight="1">
      <c r="A132" s="37"/>
      <c r="B132" s="171"/>
      <c r="C132" s="172" t="s">
        <v>85</v>
      </c>
      <c r="D132" s="172" t="s">
        <v>147</v>
      </c>
      <c r="E132" s="173" t="s">
        <v>155</v>
      </c>
      <c r="F132" s="174" t="s">
        <v>156</v>
      </c>
      <c r="G132" s="175" t="s">
        <v>150</v>
      </c>
      <c r="H132" s="176">
        <v>1</v>
      </c>
      <c r="I132" s="177"/>
      <c r="J132" s="178">
        <f>ROUND(I132*H132,0)</f>
        <v>0</v>
      </c>
      <c r="K132" s="174" t="s">
        <v>157</v>
      </c>
      <c r="L132" s="38"/>
      <c r="M132" s="179" t="s">
        <v>1</v>
      </c>
      <c r="N132" s="180" t="s">
        <v>43</v>
      </c>
      <c r="O132" s="76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3" t="s">
        <v>151</v>
      </c>
      <c r="AT132" s="183" t="s">
        <v>147</v>
      </c>
      <c r="AU132" s="183" t="s">
        <v>85</v>
      </c>
      <c r="AY132" s="18" t="s">
        <v>145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8" t="s">
        <v>85</v>
      </c>
      <c r="BK132" s="184">
        <f>ROUND(I132*H132,0)</f>
        <v>0</v>
      </c>
      <c r="BL132" s="18" t="s">
        <v>151</v>
      </c>
      <c r="BM132" s="183" t="s">
        <v>158</v>
      </c>
    </row>
    <row r="133" s="2" customFormat="1" ht="21.75" customHeight="1">
      <c r="A133" s="37"/>
      <c r="B133" s="171"/>
      <c r="C133" s="172" t="s">
        <v>88</v>
      </c>
      <c r="D133" s="172" t="s">
        <v>147</v>
      </c>
      <c r="E133" s="173" t="s">
        <v>159</v>
      </c>
      <c r="F133" s="174" t="s">
        <v>160</v>
      </c>
      <c r="G133" s="175" t="s">
        <v>150</v>
      </c>
      <c r="H133" s="176">
        <v>5</v>
      </c>
      <c r="I133" s="177"/>
      <c r="J133" s="178">
        <f>ROUND(I133*H133,0)</f>
        <v>0</v>
      </c>
      <c r="K133" s="174" t="s">
        <v>157</v>
      </c>
      <c r="L133" s="38"/>
      <c r="M133" s="179" t="s">
        <v>1</v>
      </c>
      <c r="N133" s="180" t="s">
        <v>43</v>
      </c>
      <c r="O133" s="76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151</v>
      </c>
      <c r="AT133" s="183" t="s">
        <v>147</v>
      </c>
      <c r="AU133" s="183" t="s">
        <v>85</v>
      </c>
      <c r="AY133" s="18" t="s">
        <v>145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85</v>
      </c>
      <c r="BK133" s="184">
        <f>ROUND(I133*H133,0)</f>
        <v>0</v>
      </c>
      <c r="BL133" s="18" t="s">
        <v>151</v>
      </c>
      <c r="BM133" s="183" t="s">
        <v>161</v>
      </c>
    </row>
    <row r="134" s="2" customFormat="1" ht="21.75" customHeight="1">
      <c r="A134" s="37"/>
      <c r="B134" s="171"/>
      <c r="C134" s="172" t="s">
        <v>151</v>
      </c>
      <c r="D134" s="172" t="s">
        <v>147</v>
      </c>
      <c r="E134" s="173" t="s">
        <v>162</v>
      </c>
      <c r="F134" s="174" t="s">
        <v>163</v>
      </c>
      <c r="G134" s="175" t="s">
        <v>150</v>
      </c>
      <c r="H134" s="176">
        <v>1</v>
      </c>
      <c r="I134" s="177"/>
      <c r="J134" s="178">
        <f>ROUND(I134*H134,0)</f>
        <v>0</v>
      </c>
      <c r="K134" s="174" t="s">
        <v>157</v>
      </c>
      <c r="L134" s="38"/>
      <c r="M134" s="179" t="s">
        <v>1</v>
      </c>
      <c r="N134" s="180" t="s">
        <v>43</v>
      </c>
      <c r="O134" s="76"/>
      <c r="P134" s="181">
        <f>O134*H134</f>
        <v>0</v>
      </c>
      <c r="Q134" s="181">
        <v>0</v>
      </c>
      <c r="R134" s="181">
        <f>Q134*H134</f>
        <v>0</v>
      </c>
      <c r="S134" s="181">
        <v>0</v>
      </c>
      <c r="T134" s="18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3" t="s">
        <v>151</v>
      </c>
      <c r="AT134" s="183" t="s">
        <v>147</v>
      </c>
      <c r="AU134" s="183" t="s">
        <v>85</v>
      </c>
      <c r="AY134" s="18" t="s">
        <v>145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8" t="s">
        <v>85</v>
      </c>
      <c r="BK134" s="184">
        <f>ROUND(I134*H134,0)</f>
        <v>0</v>
      </c>
      <c r="BL134" s="18" t="s">
        <v>151</v>
      </c>
      <c r="BM134" s="183" t="s">
        <v>164</v>
      </c>
    </row>
    <row r="135" s="2" customFormat="1" ht="37.8" customHeight="1">
      <c r="A135" s="37"/>
      <c r="B135" s="171"/>
      <c r="C135" s="172" t="s">
        <v>165</v>
      </c>
      <c r="D135" s="172" t="s">
        <v>147</v>
      </c>
      <c r="E135" s="173" t="s">
        <v>166</v>
      </c>
      <c r="F135" s="174" t="s">
        <v>167</v>
      </c>
      <c r="G135" s="175" t="s">
        <v>168</v>
      </c>
      <c r="H135" s="176">
        <v>40.067999999999998</v>
      </c>
      <c r="I135" s="177"/>
      <c r="J135" s="178">
        <f>ROUND(I135*H135,0)</f>
        <v>0</v>
      </c>
      <c r="K135" s="174" t="s">
        <v>157</v>
      </c>
      <c r="L135" s="38"/>
      <c r="M135" s="179" t="s">
        <v>1</v>
      </c>
      <c r="N135" s="180" t="s">
        <v>43</v>
      </c>
      <c r="O135" s="76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151</v>
      </c>
      <c r="AT135" s="183" t="s">
        <v>147</v>
      </c>
      <c r="AU135" s="183" t="s">
        <v>85</v>
      </c>
      <c r="AY135" s="18" t="s">
        <v>145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85</v>
      </c>
      <c r="BK135" s="184">
        <f>ROUND(I135*H135,0)</f>
        <v>0</v>
      </c>
      <c r="BL135" s="18" t="s">
        <v>151</v>
      </c>
      <c r="BM135" s="183" t="s">
        <v>169</v>
      </c>
    </row>
    <row r="136" s="13" customFormat="1">
      <c r="A136" s="13"/>
      <c r="B136" s="185"/>
      <c r="C136" s="13"/>
      <c r="D136" s="186" t="s">
        <v>153</v>
      </c>
      <c r="E136" s="187" t="s">
        <v>1</v>
      </c>
      <c r="F136" s="188" t="s">
        <v>170</v>
      </c>
      <c r="G136" s="13"/>
      <c r="H136" s="189">
        <v>40.067999999999998</v>
      </c>
      <c r="I136" s="190"/>
      <c r="J136" s="13"/>
      <c r="K136" s="13"/>
      <c r="L136" s="185"/>
      <c r="M136" s="191"/>
      <c r="N136" s="192"/>
      <c r="O136" s="192"/>
      <c r="P136" s="192"/>
      <c r="Q136" s="192"/>
      <c r="R136" s="192"/>
      <c r="S136" s="192"/>
      <c r="T136" s="19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7" t="s">
        <v>153</v>
      </c>
      <c r="AU136" s="187" t="s">
        <v>85</v>
      </c>
      <c r="AV136" s="13" t="s">
        <v>85</v>
      </c>
      <c r="AW136" s="13" t="s">
        <v>33</v>
      </c>
      <c r="AX136" s="13" t="s">
        <v>8</v>
      </c>
      <c r="AY136" s="187" t="s">
        <v>145</v>
      </c>
    </row>
    <row r="137" s="2" customFormat="1" ht="37.8" customHeight="1">
      <c r="A137" s="37"/>
      <c r="B137" s="171"/>
      <c r="C137" s="172" t="s">
        <v>171</v>
      </c>
      <c r="D137" s="172" t="s">
        <v>147</v>
      </c>
      <c r="E137" s="173" t="s">
        <v>172</v>
      </c>
      <c r="F137" s="174" t="s">
        <v>173</v>
      </c>
      <c r="G137" s="175" t="s">
        <v>168</v>
      </c>
      <c r="H137" s="176">
        <v>40.067999999999998</v>
      </c>
      <c r="I137" s="177"/>
      <c r="J137" s="178">
        <f>ROUND(I137*H137,0)</f>
        <v>0</v>
      </c>
      <c r="K137" s="174" t="s">
        <v>157</v>
      </c>
      <c r="L137" s="38"/>
      <c r="M137" s="179" t="s">
        <v>1</v>
      </c>
      <c r="N137" s="180" t="s">
        <v>43</v>
      </c>
      <c r="O137" s="76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151</v>
      </c>
      <c r="AT137" s="183" t="s">
        <v>147</v>
      </c>
      <c r="AU137" s="183" t="s">
        <v>85</v>
      </c>
      <c r="AY137" s="18" t="s">
        <v>145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85</v>
      </c>
      <c r="BK137" s="184">
        <f>ROUND(I137*H137,0)</f>
        <v>0</v>
      </c>
      <c r="BL137" s="18" t="s">
        <v>151</v>
      </c>
      <c r="BM137" s="183" t="s">
        <v>174</v>
      </c>
    </row>
    <row r="138" s="13" customFormat="1">
      <c r="A138" s="13"/>
      <c r="B138" s="185"/>
      <c r="C138" s="13"/>
      <c r="D138" s="186" t="s">
        <v>153</v>
      </c>
      <c r="E138" s="187" t="s">
        <v>1</v>
      </c>
      <c r="F138" s="188" t="s">
        <v>175</v>
      </c>
      <c r="G138" s="13"/>
      <c r="H138" s="189">
        <v>52.920000000000002</v>
      </c>
      <c r="I138" s="190"/>
      <c r="J138" s="13"/>
      <c r="K138" s="13"/>
      <c r="L138" s="185"/>
      <c r="M138" s="191"/>
      <c r="N138" s="192"/>
      <c r="O138" s="192"/>
      <c r="P138" s="192"/>
      <c r="Q138" s="192"/>
      <c r="R138" s="192"/>
      <c r="S138" s="192"/>
      <c r="T138" s="19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7" t="s">
        <v>153</v>
      </c>
      <c r="AU138" s="187" t="s">
        <v>85</v>
      </c>
      <c r="AV138" s="13" t="s">
        <v>85</v>
      </c>
      <c r="AW138" s="13" t="s">
        <v>33</v>
      </c>
      <c r="AX138" s="13" t="s">
        <v>77</v>
      </c>
      <c r="AY138" s="187" t="s">
        <v>145</v>
      </c>
    </row>
    <row r="139" s="13" customFormat="1">
      <c r="A139" s="13"/>
      <c r="B139" s="185"/>
      <c r="C139" s="13"/>
      <c r="D139" s="186" t="s">
        <v>153</v>
      </c>
      <c r="E139" s="187" t="s">
        <v>1</v>
      </c>
      <c r="F139" s="188" t="s">
        <v>176</v>
      </c>
      <c r="G139" s="13"/>
      <c r="H139" s="189">
        <v>27.216000000000001</v>
      </c>
      <c r="I139" s="190"/>
      <c r="J139" s="13"/>
      <c r="K139" s="13"/>
      <c r="L139" s="185"/>
      <c r="M139" s="191"/>
      <c r="N139" s="192"/>
      <c r="O139" s="192"/>
      <c r="P139" s="192"/>
      <c r="Q139" s="192"/>
      <c r="R139" s="192"/>
      <c r="S139" s="192"/>
      <c r="T139" s="19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153</v>
      </c>
      <c r="AU139" s="187" t="s">
        <v>85</v>
      </c>
      <c r="AV139" s="13" t="s">
        <v>85</v>
      </c>
      <c r="AW139" s="13" t="s">
        <v>33</v>
      </c>
      <c r="AX139" s="13" t="s">
        <v>77</v>
      </c>
      <c r="AY139" s="187" t="s">
        <v>145</v>
      </c>
    </row>
    <row r="140" s="14" customFormat="1">
      <c r="A140" s="14"/>
      <c r="B140" s="194"/>
      <c r="C140" s="14"/>
      <c r="D140" s="186" t="s">
        <v>153</v>
      </c>
      <c r="E140" s="195" t="s">
        <v>100</v>
      </c>
      <c r="F140" s="196" t="s">
        <v>177</v>
      </c>
      <c r="G140" s="14"/>
      <c r="H140" s="197">
        <v>80.135999999999996</v>
      </c>
      <c r="I140" s="198"/>
      <c r="J140" s="14"/>
      <c r="K140" s="14"/>
      <c r="L140" s="194"/>
      <c r="M140" s="199"/>
      <c r="N140" s="200"/>
      <c r="O140" s="200"/>
      <c r="P140" s="200"/>
      <c r="Q140" s="200"/>
      <c r="R140" s="200"/>
      <c r="S140" s="200"/>
      <c r="T140" s="20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195" t="s">
        <v>153</v>
      </c>
      <c r="AU140" s="195" t="s">
        <v>85</v>
      </c>
      <c r="AV140" s="14" t="s">
        <v>88</v>
      </c>
      <c r="AW140" s="14" t="s">
        <v>33</v>
      </c>
      <c r="AX140" s="14" t="s">
        <v>77</v>
      </c>
      <c r="AY140" s="195" t="s">
        <v>145</v>
      </c>
    </row>
    <row r="141" s="13" customFormat="1">
      <c r="A141" s="13"/>
      <c r="B141" s="185"/>
      <c r="C141" s="13"/>
      <c r="D141" s="186" t="s">
        <v>153</v>
      </c>
      <c r="E141" s="187" t="s">
        <v>1</v>
      </c>
      <c r="F141" s="188" t="s">
        <v>170</v>
      </c>
      <c r="G141" s="13"/>
      <c r="H141" s="189">
        <v>40.067999999999998</v>
      </c>
      <c r="I141" s="190"/>
      <c r="J141" s="13"/>
      <c r="K141" s="13"/>
      <c r="L141" s="185"/>
      <c r="M141" s="191"/>
      <c r="N141" s="192"/>
      <c r="O141" s="192"/>
      <c r="P141" s="192"/>
      <c r="Q141" s="192"/>
      <c r="R141" s="192"/>
      <c r="S141" s="192"/>
      <c r="T141" s="19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7" t="s">
        <v>153</v>
      </c>
      <c r="AU141" s="187" t="s">
        <v>85</v>
      </c>
      <c r="AV141" s="13" t="s">
        <v>85</v>
      </c>
      <c r="AW141" s="13" t="s">
        <v>33</v>
      </c>
      <c r="AX141" s="13" t="s">
        <v>8</v>
      </c>
      <c r="AY141" s="187" t="s">
        <v>145</v>
      </c>
    </row>
    <row r="142" s="2" customFormat="1" ht="24.15" customHeight="1">
      <c r="A142" s="37"/>
      <c r="B142" s="171"/>
      <c r="C142" s="172" t="s">
        <v>178</v>
      </c>
      <c r="D142" s="172" t="s">
        <v>147</v>
      </c>
      <c r="E142" s="173" t="s">
        <v>179</v>
      </c>
      <c r="F142" s="174" t="s">
        <v>180</v>
      </c>
      <c r="G142" s="175" t="s">
        <v>150</v>
      </c>
      <c r="H142" s="176">
        <v>1</v>
      </c>
      <c r="I142" s="177"/>
      <c r="J142" s="178">
        <f>ROUND(I142*H142,0)</f>
        <v>0</v>
      </c>
      <c r="K142" s="174" t="s">
        <v>157</v>
      </c>
      <c r="L142" s="38"/>
      <c r="M142" s="179" t="s">
        <v>1</v>
      </c>
      <c r="N142" s="180" t="s">
        <v>43</v>
      </c>
      <c r="O142" s="76"/>
      <c r="P142" s="181">
        <f>O142*H142</f>
        <v>0</v>
      </c>
      <c r="Q142" s="181">
        <v>0</v>
      </c>
      <c r="R142" s="181">
        <f>Q142*H142</f>
        <v>0</v>
      </c>
      <c r="S142" s="181">
        <v>0</v>
      </c>
      <c r="T142" s="18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3" t="s">
        <v>151</v>
      </c>
      <c r="AT142" s="183" t="s">
        <v>147</v>
      </c>
      <c r="AU142" s="183" t="s">
        <v>85</v>
      </c>
      <c r="AY142" s="18" t="s">
        <v>145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8" t="s">
        <v>85</v>
      </c>
      <c r="BK142" s="184">
        <f>ROUND(I142*H142,0)</f>
        <v>0</v>
      </c>
      <c r="BL142" s="18" t="s">
        <v>151</v>
      </c>
      <c r="BM142" s="183" t="s">
        <v>181</v>
      </c>
    </row>
    <row r="143" s="2" customFormat="1" ht="24.15" customHeight="1">
      <c r="A143" s="37"/>
      <c r="B143" s="171"/>
      <c r="C143" s="172" t="s">
        <v>182</v>
      </c>
      <c r="D143" s="172" t="s">
        <v>147</v>
      </c>
      <c r="E143" s="173" t="s">
        <v>183</v>
      </c>
      <c r="F143" s="174" t="s">
        <v>184</v>
      </c>
      <c r="G143" s="175" t="s">
        <v>150</v>
      </c>
      <c r="H143" s="176">
        <v>5</v>
      </c>
      <c r="I143" s="177"/>
      <c r="J143" s="178">
        <f>ROUND(I143*H143,0)</f>
        <v>0</v>
      </c>
      <c r="K143" s="174" t="s">
        <v>157</v>
      </c>
      <c r="L143" s="38"/>
      <c r="M143" s="179" t="s">
        <v>1</v>
      </c>
      <c r="N143" s="180" t="s">
        <v>43</v>
      </c>
      <c r="O143" s="76"/>
      <c r="P143" s="181">
        <f>O143*H143</f>
        <v>0</v>
      </c>
      <c r="Q143" s="181">
        <v>0</v>
      </c>
      <c r="R143" s="181">
        <f>Q143*H143</f>
        <v>0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151</v>
      </c>
      <c r="AT143" s="183" t="s">
        <v>147</v>
      </c>
      <c r="AU143" s="183" t="s">
        <v>85</v>
      </c>
      <c r="AY143" s="18" t="s">
        <v>145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85</v>
      </c>
      <c r="BK143" s="184">
        <f>ROUND(I143*H143,0)</f>
        <v>0</v>
      </c>
      <c r="BL143" s="18" t="s">
        <v>151</v>
      </c>
      <c r="BM143" s="183" t="s">
        <v>185</v>
      </c>
    </row>
    <row r="144" s="2" customFormat="1" ht="24.15" customHeight="1">
      <c r="A144" s="37"/>
      <c r="B144" s="171"/>
      <c r="C144" s="172" t="s">
        <v>186</v>
      </c>
      <c r="D144" s="172" t="s">
        <v>147</v>
      </c>
      <c r="E144" s="173" t="s">
        <v>187</v>
      </c>
      <c r="F144" s="174" t="s">
        <v>188</v>
      </c>
      <c r="G144" s="175" t="s">
        <v>150</v>
      </c>
      <c r="H144" s="176">
        <v>1</v>
      </c>
      <c r="I144" s="177"/>
      <c r="J144" s="178">
        <f>ROUND(I144*H144,0)</f>
        <v>0</v>
      </c>
      <c r="K144" s="174" t="s">
        <v>157</v>
      </c>
      <c r="L144" s="38"/>
      <c r="M144" s="179" t="s">
        <v>1</v>
      </c>
      <c r="N144" s="180" t="s">
        <v>43</v>
      </c>
      <c r="O144" s="76"/>
      <c r="P144" s="181">
        <f>O144*H144</f>
        <v>0</v>
      </c>
      <c r="Q144" s="181">
        <v>0</v>
      </c>
      <c r="R144" s="181">
        <f>Q144*H144</f>
        <v>0</v>
      </c>
      <c r="S144" s="181">
        <v>0</v>
      </c>
      <c r="T144" s="18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3" t="s">
        <v>151</v>
      </c>
      <c r="AT144" s="183" t="s">
        <v>147</v>
      </c>
      <c r="AU144" s="183" t="s">
        <v>85</v>
      </c>
      <c r="AY144" s="18" t="s">
        <v>145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8" t="s">
        <v>85</v>
      </c>
      <c r="BK144" s="184">
        <f>ROUND(I144*H144,0)</f>
        <v>0</v>
      </c>
      <c r="BL144" s="18" t="s">
        <v>151</v>
      </c>
      <c r="BM144" s="183" t="s">
        <v>189</v>
      </c>
    </row>
    <row r="145" s="2" customFormat="1" ht="24.15" customHeight="1">
      <c r="A145" s="37"/>
      <c r="B145" s="171"/>
      <c r="C145" s="172" t="s">
        <v>108</v>
      </c>
      <c r="D145" s="172" t="s">
        <v>147</v>
      </c>
      <c r="E145" s="173" t="s">
        <v>190</v>
      </c>
      <c r="F145" s="174" t="s">
        <v>191</v>
      </c>
      <c r="G145" s="175" t="s">
        <v>150</v>
      </c>
      <c r="H145" s="176">
        <v>19</v>
      </c>
      <c r="I145" s="177"/>
      <c r="J145" s="178">
        <f>ROUND(I145*H145,0)</f>
        <v>0</v>
      </c>
      <c r="K145" s="174" t="s">
        <v>157</v>
      </c>
      <c r="L145" s="38"/>
      <c r="M145" s="179" t="s">
        <v>1</v>
      </c>
      <c r="N145" s="180" t="s">
        <v>43</v>
      </c>
      <c r="O145" s="76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151</v>
      </c>
      <c r="AT145" s="183" t="s">
        <v>147</v>
      </c>
      <c r="AU145" s="183" t="s">
        <v>85</v>
      </c>
      <c r="AY145" s="18" t="s">
        <v>145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85</v>
      </c>
      <c r="BK145" s="184">
        <f>ROUND(I145*H145,0)</f>
        <v>0</v>
      </c>
      <c r="BL145" s="18" t="s">
        <v>151</v>
      </c>
      <c r="BM145" s="183" t="s">
        <v>192</v>
      </c>
    </row>
    <row r="146" s="13" customFormat="1">
      <c r="A146" s="13"/>
      <c r="B146" s="185"/>
      <c r="C146" s="13"/>
      <c r="D146" s="186" t="s">
        <v>153</v>
      </c>
      <c r="E146" s="187" t="s">
        <v>1</v>
      </c>
      <c r="F146" s="188" t="s">
        <v>8</v>
      </c>
      <c r="G146" s="13"/>
      <c r="H146" s="189">
        <v>1</v>
      </c>
      <c r="I146" s="190"/>
      <c r="J146" s="13"/>
      <c r="K146" s="13"/>
      <c r="L146" s="185"/>
      <c r="M146" s="191"/>
      <c r="N146" s="192"/>
      <c r="O146" s="192"/>
      <c r="P146" s="192"/>
      <c r="Q146" s="192"/>
      <c r="R146" s="192"/>
      <c r="S146" s="192"/>
      <c r="T146" s="19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153</v>
      </c>
      <c r="AU146" s="187" t="s">
        <v>85</v>
      </c>
      <c r="AV146" s="13" t="s">
        <v>85</v>
      </c>
      <c r="AW146" s="13" t="s">
        <v>33</v>
      </c>
      <c r="AX146" s="13" t="s">
        <v>8</v>
      </c>
      <c r="AY146" s="187" t="s">
        <v>145</v>
      </c>
    </row>
    <row r="147" s="13" customFormat="1">
      <c r="A147" s="13"/>
      <c r="B147" s="185"/>
      <c r="C147" s="13"/>
      <c r="D147" s="186" t="s">
        <v>153</v>
      </c>
      <c r="E147" s="13"/>
      <c r="F147" s="188" t="s">
        <v>193</v>
      </c>
      <c r="G147" s="13"/>
      <c r="H147" s="189">
        <v>19</v>
      </c>
      <c r="I147" s="190"/>
      <c r="J147" s="13"/>
      <c r="K147" s="13"/>
      <c r="L147" s="185"/>
      <c r="M147" s="191"/>
      <c r="N147" s="192"/>
      <c r="O147" s="192"/>
      <c r="P147" s="192"/>
      <c r="Q147" s="192"/>
      <c r="R147" s="192"/>
      <c r="S147" s="192"/>
      <c r="T147" s="19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153</v>
      </c>
      <c r="AU147" s="187" t="s">
        <v>85</v>
      </c>
      <c r="AV147" s="13" t="s">
        <v>85</v>
      </c>
      <c r="AW147" s="13" t="s">
        <v>3</v>
      </c>
      <c r="AX147" s="13" t="s">
        <v>8</v>
      </c>
      <c r="AY147" s="187" t="s">
        <v>145</v>
      </c>
    </row>
    <row r="148" s="2" customFormat="1" ht="24.15" customHeight="1">
      <c r="A148" s="37"/>
      <c r="B148" s="171"/>
      <c r="C148" s="172" t="s">
        <v>194</v>
      </c>
      <c r="D148" s="172" t="s">
        <v>147</v>
      </c>
      <c r="E148" s="173" t="s">
        <v>195</v>
      </c>
      <c r="F148" s="174" t="s">
        <v>196</v>
      </c>
      <c r="G148" s="175" t="s">
        <v>150</v>
      </c>
      <c r="H148" s="176">
        <v>95</v>
      </c>
      <c r="I148" s="177"/>
      <c r="J148" s="178">
        <f>ROUND(I148*H148,0)</f>
        <v>0</v>
      </c>
      <c r="K148" s="174" t="s">
        <v>157</v>
      </c>
      <c r="L148" s="38"/>
      <c r="M148" s="179" t="s">
        <v>1</v>
      </c>
      <c r="N148" s="180" t="s">
        <v>43</v>
      </c>
      <c r="O148" s="76"/>
      <c r="P148" s="181">
        <f>O148*H148</f>
        <v>0</v>
      </c>
      <c r="Q148" s="181">
        <v>0</v>
      </c>
      <c r="R148" s="181">
        <f>Q148*H148</f>
        <v>0</v>
      </c>
      <c r="S148" s="181">
        <v>0</v>
      </c>
      <c r="T148" s="18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3" t="s">
        <v>151</v>
      </c>
      <c r="AT148" s="183" t="s">
        <v>147</v>
      </c>
      <c r="AU148" s="183" t="s">
        <v>85</v>
      </c>
      <c r="AY148" s="18" t="s">
        <v>145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8" t="s">
        <v>85</v>
      </c>
      <c r="BK148" s="184">
        <f>ROUND(I148*H148,0)</f>
        <v>0</v>
      </c>
      <c r="BL148" s="18" t="s">
        <v>151</v>
      </c>
      <c r="BM148" s="183" t="s">
        <v>197</v>
      </c>
    </row>
    <row r="149" s="13" customFormat="1">
      <c r="A149" s="13"/>
      <c r="B149" s="185"/>
      <c r="C149" s="13"/>
      <c r="D149" s="186" t="s">
        <v>153</v>
      </c>
      <c r="E149" s="187" t="s">
        <v>1</v>
      </c>
      <c r="F149" s="188" t="s">
        <v>165</v>
      </c>
      <c r="G149" s="13"/>
      <c r="H149" s="189">
        <v>5</v>
      </c>
      <c r="I149" s="190"/>
      <c r="J149" s="13"/>
      <c r="K149" s="13"/>
      <c r="L149" s="185"/>
      <c r="M149" s="191"/>
      <c r="N149" s="192"/>
      <c r="O149" s="192"/>
      <c r="P149" s="192"/>
      <c r="Q149" s="192"/>
      <c r="R149" s="192"/>
      <c r="S149" s="192"/>
      <c r="T149" s="19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7" t="s">
        <v>153</v>
      </c>
      <c r="AU149" s="187" t="s">
        <v>85</v>
      </c>
      <c r="AV149" s="13" t="s">
        <v>85</v>
      </c>
      <c r="AW149" s="13" t="s">
        <v>33</v>
      </c>
      <c r="AX149" s="13" t="s">
        <v>8</v>
      </c>
      <c r="AY149" s="187" t="s">
        <v>145</v>
      </c>
    </row>
    <row r="150" s="13" customFormat="1">
      <c r="A150" s="13"/>
      <c r="B150" s="185"/>
      <c r="C150" s="13"/>
      <c r="D150" s="186" t="s">
        <v>153</v>
      </c>
      <c r="E150" s="13"/>
      <c r="F150" s="188" t="s">
        <v>198</v>
      </c>
      <c r="G150" s="13"/>
      <c r="H150" s="189">
        <v>95</v>
      </c>
      <c r="I150" s="190"/>
      <c r="J150" s="13"/>
      <c r="K150" s="13"/>
      <c r="L150" s="185"/>
      <c r="M150" s="191"/>
      <c r="N150" s="192"/>
      <c r="O150" s="192"/>
      <c r="P150" s="192"/>
      <c r="Q150" s="192"/>
      <c r="R150" s="192"/>
      <c r="S150" s="192"/>
      <c r="T150" s="19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7" t="s">
        <v>153</v>
      </c>
      <c r="AU150" s="187" t="s">
        <v>85</v>
      </c>
      <c r="AV150" s="13" t="s">
        <v>85</v>
      </c>
      <c r="AW150" s="13" t="s">
        <v>3</v>
      </c>
      <c r="AX150" s="13" t="s">
        <v>8</v>
      </c>
      <c r="AY150" s="187" t="s">
        <v>145</v>
      </c>
    </row>
    <row r="151" s="2" customFormat="1" ht="24.15" customHeight="1">
      <c r="A151" s="37"/>
      <c r="B151" s="171"/>
      <c r="C151" s="172" t="s">
        <v>9</v>
      </c>
      <c r="D151" s="172" t="s">
        <v>147</v>
      </c>
      <c r="E151" s="173" t="s">
        <v>199</v>
      </c>
      <c r="F151" s="174" t="s">
        <v>200</v>
      </c>
      <c r="G151" s="175" t="s">
        <v>150</v>
      </c>
      <c r="H151" s="176">
        <v>19</v>
      </c>
      <c r="I151" s="177"/>
      <c r="J151" s="178">
        <f>ROUND(I151*H151,0)</f>
        <v>0</v>
      </c>
      <c r="K151" s="174" t="s">
        <v>157</v>
      </c>
      <c r="L151" s="38"/>
      <c r="M151" s="179" t="s">
        <v>1</v>
      </c>
      <c r="N151" s="180" t="s">
        <v>43</v>
      </c>
      <c r="O151" s="76"/>
      <c r="P151" s="181">
        <f>O151*H151</f>
        <v>0</v>
      </c>
      <c r="Q151" s="181">
        <v>0</v>
      </c>
      <c r="R151" s="181">
        <f>Q151*H151</f>
        <v>0</v>
      </c>
      <c r="S151" s="181">
        <v>0</v>
      </c>
      <c r="T151" s="18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151</v>
      </c>
      <c r="AT151" s="183" t="s">
        <v>147</v>
      </c>
      <c r="AU151" s="183" t="s">
        <v>85</v>
      </c>
      <c r="AY151" s="18" t="s">
        <v>145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85</v>
      </c>
      <c r="BK151" s="184">
        <f>ROUND(I151*H151,0)</f>
        <v>0</v>
      </c>
      <c r="BL151" s="18" t="s">
        <v>151</v>
      </c>
      <c r="BM151" s="183" t="s">
        <v>201</v>
      </c>
    </row>
    <row r="152" s="13" customFormat="1">
      <c r="A152" s="13"/>
      <c r="B152" s="185"/>
      <c r="C152" s="13"/>
      <c r="D152" s="186" t="s">
        <v>153</v>
      </c>
      <c r="E152" s="187" t="s">
        <v>1</v>
      </c>
      <c r="F152" s="188" t="s">
        <v>8</v>
      </c>
      <c r="G152" s="13"/>
      <c r="H152" s="189">
        <v>1</v>
      </c>
      <c r="I152" s="190"/>
      <c r="J152" s="13"/>
      <c r="K152" s="13"/>
      <c r="L152" s="185"/>
      <c r="M152" s="191"/>
      <c r="N152" s="192"/>
      <c r="O152" s="192"/>
      <c r="P152" s="192"/>
      <c r="Q152" s="192"/>
      <c r="R152" s="192"/>
      <c r="S152" s="192"/>
      <c r="T152" s="19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153</v>
      </c>
      <c r="AU152" s="187" t="s">
        <v>85</v>
      </c>
      <c r="AV152" s="13" t="s">
        <v>85</v>
      </c>
      <c r="AW152" s="13" t="s">
        <v>33</v>
      </c>
      <c r="AX152" s="13" t="s">
        <v>8</v>
      </c>
      <c r="AY152" s="187" t="s">
        <v>145</v>
      </c>
    </row>
    <row r="153" s="13" customFormat="1">
      <c r="A153" s="13"/>
      <c r="B153" s="185"/>
      <c r="C153" s="13"/>
      <c r="D153" s="186" t="s">
        <v>153</v>
      </c>
      <c r="E153" s="13"/>
      <c r="F153" s="188" t="s">
        <v>193</v>
      </c>
      <c r="G153" s="13"/>
      <c r="H153" s="189">
        <v>19</v>
      </c>
      <c r="I153" s="190"/>
      <c r="J153" s="13"/>
      <c r="K153" s="13"/>
      <c r="L153" s="185"/>
      <c r="M153" s="191"/>
      <c r="N153" s="192"/>
      <c r="O153" s="192"/>
      <c r="P153" s="192"/>
      <c r="Q153" s="192"/>
      <c r="R153" s="192"/>
      <c r="S153" s="192"/>
      <c r="T153" s="19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153</v>
      </c>
      <c r="AU153" s="187" t="s">
        <v>85</v>
      </c>
      <c r="AV153" s="13" t="s">
        <v>85</v>
      </c>
      <c r="AW153" s="13" t="s">
        <v>3</v>
      </c>
      <c r="AX153" s="13" t="s">
        <v>8</v>
      </c>
      <c r="AY153" s="187" t="s">
        <v>145</v>
      </c>
    </row>
    <row r="154" s="2" customFormat="1" ht="37.8" customHeight="1">
      <c r="A154" s="37"/>
      <c r="B154" s="171"/>
      <c r="C154" s="172" t="s">
        <v>202</v>
      </c>
      <c r="D154" s="172" t="s">
        <v>147</v>
      </c>
      <c r="E154" s="173" t="s">
        <v>203</v>
      </c>
      <c r="F154" s="174" t="s">
        <v>204</v>
      </c>
      <c r="G154" s="175" t="s">
        <v>168</v>
      </c>
      <c r="H154" s="176">
        <v>28.815999999999999</v>
      </c>
      <c r="I154" s="177"/>
      <c r="J154" s="178">
        <f>ROUND(I154*H154,0)</f>
        <v>0</v>
      </c>
      <c r="K154" s="174" t="s">
        <v>157</v>
      </c>
      <c r="L154" s="38"/>
      <c r="M154" s="179" t="s">
        <v>1</v>
      </c>
      <c r="N154" s="180" t="s">
        <v>43</v>
      </c>
      <c r="O154" s="76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3" t="s">
        <v>151</v>
      </c>
      <c r="AT154" s="183" t="s">
        <v>147</v>
      </c>
      <c r="AU154" s="183" t="s">
        <v>85</v>
      </c>
      <c r="AY154" s="18" t="s">
        <v>145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8" t="s">
        <v>85</v>
      </c>
      <c r="BK154" s="184">
        <f>ROUND(I154*H154,0)</f>
        <v>0</v>
      </c>
      <c r="BL154" s="18" t="s">
        <v>151</v>
      </c>
      <c r="BM154" s="183" t="s">
        <v>205</v>
      </c>
    </row>
    <row r="155" s="13" customFormat="1">
      <c r="A155" s="13"/>
      <c r="B155" s="185"/>
      <c r="C155" s="13"/>
      <c r="D155" s="186" t="s">
        <v>153</v>
      </c>
      <c r="E155" s="187" t="s">
        <v>1</v>
      </c>
      <c r="F155" s="188" t="s">
        <v>106</v>
      </c>
      <c r="G155" s="13"/>
      <c r="H155" s="189">
        <v>10</v>
      </c>
      <c r="I155" s="190"/>
      <c r="J155" s="13"/>
      <c r="K155" s="13"/>
      <c r="L155" s="185"/>
      <c r="M155" s="191"/>
      <c r="N155" s="192"/>
      <c r="O155" s="192"/>
      <c r="P155" s="192"/>
      <c r="Q155" s="192"/>
      <c r="R155" s="192"/>
      <c r="S155" s="192"/>
      <c r="T155" s="19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7" t="s">
        <v>153</v>
      </c>
      <c r="AU155" s="187" t="s">
        <v>85</v>
      </c>
      <c r="AV155" s="13" t="s">
        <v>85</v>
      </c>
      <c r="AW155" s="13" t="s">
        <v>33</v>
      </c>
      <c r="AX155" s="13" t="s">
        <v>77</v>
      </c>
      <c r="AY155" s="187" t="s">
        <v>145</v>
      </c>
    </row>
    <row r="156" s="13" customFormat="1">
      <c r="A156" s="13"/>
      <c r="B156" s="185"/>
      <c r="C156" s="13"/>
      <c r="D156" s="186" t="s">
        <v>153</v>
      </c>
      <c r="E156" s="187" t="s">
        <v>1</v>
      </c>
      <c r="F156" s="188" t="s">
        <v>110</v>
      </c>
      <c r="G156" s="13"/>
      <c r="H156" s="189">
        <v>18.815999999999999</v>
      </c>
      <c r="I156" s="190"/>
      <c r="J156" s="13"/>
      <c r="K156" s="13"/>
      <c r="L156" s="185"/>
      <c r="M156" s="191"/>
      <c r="N156" s="192"/>
      <c r="O156" s="192"/>
      <c r="P156" s="192"/>
      <c r="Q156" s="192"/>
      <c r="R156" s="192"/>
      <c r="S156" s="192"/>
      <c r="T156" s="19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7" t="s">
        <v>153</v>
      </c>
      <c r="AU156" s="187" t="s">
        <v>85</v>
      </c>
      <c r="AV156" s="13" t="s">
        <v>85</v>
      </c>
      <c r="AW156" s="13" t="s">
        <v>33</v>
      </c>
      <c r="AX156" s="13" t="s">
        <v>77</v>
      </c>
      <c r="AY156" s="187" t="s">
        <v>145</v>
      </c>
    </row>
    <row r="157" s="14" customFormat="1">
      <c r="A157" s="14"/>
      <c r="B157" s="194"/>
      <c r="C157" s="14"/>
      <c r="D157" s="186" t="s">
        <v>153</v>
      </c>
      <c r="E157" s="195" t="s">
        <v>1</v>
      </c>
      <c r="F157" s="196" t="s">
        <v>177</v>
      </c>
      <c r="G157" s="14"/>
      <c r="H157" s="197">
        <v>28.815999999999999</v>
      </c>
      <c r="I157" s="198"/>
      <c r="J157" s="14"/>
      <c r="K157" s="14"/>
      <c r="L157" s="194"/>
      <c r="M157" s="199"/>
      <c r="N157" s="200"/>
      <c r="O157" s="200"/>
      <c r="P157" s="200"/>
      <c r="Q157" s="200"/>
      <c r="R157" s="200"/>
      <c r="S157" s="200"/>
      <c r="T157" s="20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5" t="s">
        <v>153</v>
      </c>
      <c r="AU157" s="195" t="s">
        <v>85</v>
      </c>
      <c r="AV157" s="14" t="s">
        <v>88</v>
      </c>
      <c r="AW157" s="14" t="s">
        <v>33</v>
      </c>
      <c r="AX157" s="14" t="s">
        <v>8</v>
      </c>
      <c r="AY157" s="195" t="s">
        <v>145</v>
      </c>
    </row>
    <row r="158" s="2" customFormat="1" ht="37.8" customHeight="1">
      <c r="A158" s="37"/>
      <c r="B158" s="171"/>
      <c r="C158" s="172" t="s">
        <v>206</v>
      </c>
      <c r="D158" s="172" t="s">
        <v>147</v>
      </c>
      <c r="E158" s="173" t="s">
        <v>207</v>
      </c>
      <c r="F158" s="174" t="s">
        <v>208</v>
      </c>
      <c r="G158" s="175" t="s">
        <v>168</v>
      </c>
      <c r="H158" s="176">
        <v>288.16000000000003</v>
      </c>
      <c r="I158" s="177"/>
      <c r="J158" s="178">
        <f>ROUND(I158*H158,0)</f>
        <v>0</v>
      </c>
      <c r="K158" s="174" t="s">
        <v>157</v>
      </c>
      <c r="L158" s="38"/>
      <c r="M158" s="179" t="s">
        <v>1</v>
      </c>
      <c r="N158" s="180" t="s">
        <v>43</v>
      </c>
      <c r="O158" s="76"/>
      <c r="P158" s="181">
        <f>O158*H158</f>
        <v>0</v>
      </c>
      <c r="Q158" s="181">
        <v>0</v>
      </c>
      <c r="R158" s="181">
        <f>Q158*H158</f>
        <v>0</v>
      </c>
      <c r="S158" s="181">
        <v>0</v>
      </c>
      <c r="T158" s="18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3" t="s">
        <v>151</v>
      </c>
      <c r="AT158" s="183" t="s">
        <v>147</v>
      </c>
      <c r="AU158" s="183" t="s">
        <v>85</v>
      </c>
      <c r="AY158" s="18" t="s">
        <v>145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8" t="s">
        <v>85</v>
      </c>
      <c r="BK158" s="184">
        <f>ROUND(I158*H158,0)</f>
        <v>0</v>
      </c>
      <c r="BL158" s="18" t="s">
        <v>151</v>
      </c>
      <c r="BM158" s="183" t="s">
        <v>209</v>
      </c>
    </row>
    <row r="159" s="13" customFormat="1">
      <c r="A159" s="13"/>
      <c r="B159" s="185"/>
      <c r="C159" s="13"/>
      <c r="D159" s="186" t="s">
        <v>153</v>
      </c>
      <c r="E159" s="187" t="s">
        <v>1</v>
      </c>
      <c r="F159" s="188" t="s">
        <v>106</v>
      </c>
      <c r="G159" s="13"/>
      <c r="H159" s="189">
        <v>10</v>
      </c>
      <c r="I159" s="190"/>
      <c r="J159" s="13"/>
      <c r="K159" s="13"/>
      <c r="L159" s="185"/>
      <c r="M159" s="191"/>
      <c r="N159" s="192"/>
      <c r="O159" s="192"/>
      <c r="P159" s="192"/>
      <c r="Q159" s="192"/>
      <c r="R159" s="192"/>
      <c r="S159" s="192"/>
      <c r="T159" s="19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153</v>
      </c>
      <c r="AU159" s="187" t="s">
        <v>85</v>
      </c>
      <c r="AV159" s="13" t="s">
        <v>85</v>
      </c>
      <c r="AW159" s="13" t="s">
        <v>33</v>
      </c>
      <c r="AX159" s="13" t="s">
        <v>77</v>
      </c>
      <c r="AY159" s="187" t="s">
        <v>145</v>
      </c>
    </row>
    <row r="160" s="13" customFormat="1">
      <c r="A160" s="13"/>
      <c r="B160" s="185"/>
      <c r="C160" s="13"/>
      <c r="D160" s="186" t="s">
        <v>153</v>
      </c>
      <c r="E160" s="187" t="s">
        <v>1</v>
      </c>
      <c r="F160" s="188" t="s">
        <v>110</v>
      </c>
      <c r="G160" s="13"/>
      <c r="H160" s="189">
        <v>18.815999999999999</v>
      </c>
      <c r="I160" s="190"/>
      <c r="J160" s="13"/>
      <c r="K160" s="13"/>
      <c r="L160" s="185"/>
      <c r="M160" s="191"/>
      <c r="N160" s="192"/>
      <c r="O160" s="192"/>
      <c r="P160" s="192"/>
      <c r="Q160" s="192"/>
      <c r="R160" s="192"/>
      <c r="S160" s="192"/>
      <c r="T160" s="19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153</v>
      </c>
      <c r="AU160" s="187" t="s">
        <v>85</v>
      </c>
      <c r="AV160" s="13" t="s">
        <v>85</v>
      </c>
      <c r="AW160" s="13" t="s">
        <v>33</v>
      </c>
      <c r="AX160" s="13" t="s">
        <v>77</v>
      </c>
      <c r="AY160" s="187" t="s">
        <v>145</v>
      </c>
    </row>
    <row r="161" s="14" customFormat="1">
      <c r="A161" s="14"/>
      <c r="B161" s="194"/>
      <c r="C161" s="14"/>
      <c r="D161" s="186" t="s">
        <v>153</v>
      </c>
      <c r="E161" s="195" t="s">
        <v>1</v>
      </c>
      <c r="F161" s="196" t="s">
        <v>177</v>
      </c>
      <c r="G161" s="14"/>
      <c r="H161" s="197">
        <v>28.815999999999999</v>
      </c>
      <c r="I161" s="198"/>
      <c r="J161" s="14"/>
      <c r="K161" s="14"/>
      <c r="L161" s="194"/>
      <c r="M161" s="199"/>
      <c r="N161" s="200"/>
      <c r="O161" s="200"/>
      <c r="P161" s="200"/>
      <c r="Q161" s="200"/>
      <c r="R161" s="200"/>
      <c r="S161" s="200"/>
      <c r="T161" s="20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5" t="s">
        <v>153</v>
      </c>
      <c r="AU161" s="195" t="s">
        <v>85</v>
      </c>
      <c r="AV161" s="14" t="s">
        <v>88</v>
      </c>
      <c r="AW161" s="14" t="s">
        <v>33</v>
      </c>
      <c r="AX161" s="14" t="s">
        <v>8</v>
      </c>
      <c r="AY161" s="195" t="s">
        <v>145</v>
      </c>
    </row>
    <row r="162" s="13" customFormat="1">
      <c r="A162" s="13"/>
      <c r="B162" s="185"/>
      <c r="C162" s="13"/>
      <c r="D162" s="186" t="s">
        <v>153</v>
      </c>
      <c r="E162" s="13"/>
      <c r="F162" s="188" t="s">
        <v>210</v>
      </c>
      <c r="G162" s="13"/>
      <c r="H162" s="189">
        <v>288.16000000000003</v>
      </c>
      <c r="I162" s="190"/>
      <c r="J162" s="13"/>
      <c r="K162" s="13"/>
      <c r="L162" s="185"/>
      <c r="M162" s="191"/>
      <c r="N162" s="192"/>
      <c r="O162" s="192"/>
      <c r="P162" s="192"/>
      <c r="Q162" s="192"/>
      <c r="R162" s="192"/>
      <c r="S162" s="192"/>
      <c r="T162" s="19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7" t="s">
        <v>153</v>
      </c>
      <c r="AU162" s="187" t="s">
        <v>85</v>
      </c>
      <c r="AV162" s="13" t="s">
        <v>85</v>
      </c>
      <c r="AW162" s="13" t="s">
        <v>3</v>
      </c>
      <c r="AX162" s="13" t="s">
        <v>8</v>
      </c>
      <c r="AY162" s="187" t="s">
        <v>145</v>
      </c>
    </row>
    <row r="163" s="2" customFormat="1" ht="33" customHeight="1">
      <c r="A163" s="37"/>
      <c r="B163" s="171"/>
      <c r="C163" s="172" t="s">
        <v>211</v>
      </c>
      <c r="D163" s="172" t="s">
        <v>147</v>
      </c>
      <c r="E163" s="173" t="s">
        <v>212</v>
      </c>
      <c r="F163" s="174" t="s">
        <v>213</v>
      </c>
      <c r="G163" s="175" t="s">
        <v>214</v>
      </c>
      <c r="H163" s="176">
        <v>51.869</v>
      </c>
      <c r="I163" s="177"/>
      <c r="J163" s="178">
        <f>ROUND(I163*H163,0)</f>
        <v>0</v>
      </c>
      <c r="K163" s="174" t="s">
        <v>157</v>
      </c>
      <c r="L163" s="38"/>
      <c r="M163" s="179" t="s">
        <v>1</v>
      </c>
      <c r="N163" s="180" t="s">
        <v>43</v>
      </c>
      <c r="O163" s="76"/>
      <c r="P163" s="181">
        <f>O163*H163</f>
        <v>0</v>
      </c>
      <c r="Q163" s="181">
        <v>0</v>
      </c>
      <c r="R163" s="181">
        <f>Q163*H163</f>
        <v>0</v>
      </c>
      <c r="S163" s="181">
        <v>0</v>
      </c>
      <c r="T163" s="18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3" t="s">
        <v>151</v>
      </c>
      <c r="AT163" s="183" t="s">
        <v>147</v>
      </c>
      <c r="AU163" s="183" t="s">
        <v>85</v>
      </c>
      <c r="AY163" s="18" t="s">
        <v>145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8" t="s">
        <v>85</v>
      </c>
      <c r="BK163" s="184">
        <f>ROUND(I163*H163,0)</f>
        <v>0</v>
      </c>
      <c r="BL163" s="18" t="s">
        <v>151</v>
      </c>
      <c r="BM163" s="183" t="s">
        <v>215</v>
      </c>
    </row>
    <row r="164" s="13" customFormat="1">
      <c r="A164" s="13"/>
      <c r="B164" s="185"/>
      <c r="C164" s="13"/>
      <c r="D164" s="186" t="s">
        <v>153</v>
      </c>
      <c r="E164" s="187" t="s">
        <v>1</v>
      </c>
      <c r="F164" s="188" t="s">
        <v>216</v>
      </c>
      <c r="G164" s="13"/>
      <c r="H164" s="189">
        <v>18</v>
      </c>
      <c r="I164" s="190"/>
      <c r="J164" s="13"/>
      <c r="K164" s="13"/>
      <c r="L164" s="185"/>
      <c r="M164" s="191"/>
      <c r="N164" s="192"/>
      <c r="O164" s="192"/>
      <c r="P164" s="192"/>
      <c r="Q164" s="192"/>
      <c r="R164" s="192"/>
      <c r="S164" s="192"/>
      <c r="T164" s="19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153</v>
      </c>
      <c r="AU164" s="187" t="s">
        <v>85</v>
      </c>
      <c r="AV164" s="13" t="s">
        <v>85</v>
      </c>
      <c r="AW164" s="13" t="s">
        <v>33</v>
      </c>
      <c r="AX164" s="13" t="s">
        <v>77</v>
      </c>
      <c r="AY164" s="187" t="s">
        <v>145</v>
      </c>
    </row>
    <row r="165" s="13" customFormat="1">
      <c r="A165" s="13"/>
      <c r="B165" s="185"/>
      <c r="C165" s="13"/>
      <c r="D165" s="186" t="s">
        <v>153</v>
      </c>
      <c r="E165" s="187" t="s">
        <v>1</v>
      </c>
      <c r="F165" s="188" t="s">
        <v>217</v>
      </c>
      <c r="G165" s="13"/>
      <c r="H165" s="189">
        <v>33.869</v>
      </c>
      <c r="I165" s="190"/>
      <c r="J165" s="13"/>
      <c r="K165" s="13"/>
      <c r="L165" s="185"/>
      <c r="M165" s="191"/>
      <c r="N165" s="192"/>
      <c r="O165" s="192"/>
      <c r="P165" s="192"/>
      <c r="Q165" s="192"/>
      <c r="R165" s="192"/>
      <c r="S165" s="192"/>
      <c r="T165" s="19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7" t="s">
        <v>153</v>
      </c>
      <c r="AU165" s="187" t="s">
        <v>85</v>
      </c>
      <c r="AV165" s="13" t="s">
        <v>85</v>
      </c>
      <c r="AW165" s="13" t="s">
        <v>33</v>
      </c>
      <c r="AX165" s="13" t="s">
        <v>77</v>
      </c>
      <c r="AY165" s="187" t="s">
        <v>145</v>
      </c>
    </row>
    <row r="166" s="14" customFormat="1">
      <c r="A166" s="14"/>
      <c r="B166" s="194"/>
      <c r="C166" s="14"/>
      <c r="D166" s="186" t="s">
        <v>153</v>
      </c>
      <c r="E166" s="195" t="s">
        <v>1</v>
      </c>
      <c r="F166" s="196" t="s">
        <v>177</v>
      </c>
      <c r="G166" s="14"/>
      <c r="H166" s="197">
        <v>51.869</v>
      </c>
      <c r="I166" s="198"/>
      <c r="J166" s="14"/>
      <c r="K166" s="14"/>
      <c r="L166" s="194"/>
      <c r="M166" s="199"/>
      <c r="N166" s="200"/>
      <c r="O166" s="200"/>
      <c r="P166" s="200"/>
      <c r="Q166" s="200"/>
      <c r="R166" s="200"/>
      <c r="S166" s="200"/>
      <c r="T166" s="20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5" t="s">
        <v>153</v>
      </c>
      <c r="AU166" s="195" t="s">
        <v>85</v>
      </c>
      <c r="AV166" s="14" t="s">
        <v>88</v>
      </c>
      <c r="AW166" s="14" t="s">
        <v>33</v>
      </c>
      <c r="AX166" s="14" t="s">
        <v>8</v>
      </c>
      <c r="AY166" s="195" t="s">
        <v>145</v>
      </c>
    </row>
    <row r="167" s="2" customFormat="1" ht="24.15" customHeight="1">
      <c r="A167" s="37"/>
      <c r="B167" s="171"/>
      <c r="C167" s="172" t="s">
        <v>218</v>
      </c>
      <c r="D167" s="172" t="s">
        <v>147</v>
      </c>
      <c r="E167" s="173" t="s">
        <v>219</v>
      </c>
      <c r="F167" s="174" t="s">
        <v>220</v>
      </c>
      <c r="G167" s="175" t="s">
        <v>168</v>
      </c>
      <c r="H167" s="176">
        <v>61.32</v>
      </c>
      <c r="I167" s="177"/>
      <c r="J167" s="178">
        <f>ROUND(I167*H167,0)</f>
        <v>0</v>
      </c>
      <c r="K167" s="174" t="s">
        <v>157</v>
      </c>
      <c r="L167" s="38"/>
      <c r="M167" s="179" t="s">
        <v>1</v>
      </c>
      <c r="N167" s="180" t="s">
        <v>43</v>
      </c>
      <c r="O167" s="76"/>
      <c r="P167" s="181">
        <f>O167*H167</f>
        <v>0</v>
      </c>
      <c r="Q167" s="181">
        <v>0</v>
      </c>
      <c r="R167" s="181">
        <f>Q167*H167</f>
        <v>0</v>
      </c>
      <c r="S167" s="181">
        <v>0</v>
      </c>
      <c r="T167" s="18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3" t="s">
        <v>151</v>
      </c>
      <c r="AT167" s="183" t="s">
        <v>147</v>
      </c>
      <c r="AU167" s="183" t="s">
        <v>85</v>
      </c>
      <c r="AY167" s="18" t="s">
        <v>145</v>
      </c>
      <c r="BE167" s="184">
        <f>IF(N167="základní",J167,0)</f>
        <v>0</v>
      </c>
      <c r="BF167" s="184">
        <f>IF(N167="snížená",J167,0)</f>
        <v>0</v>
      </c>
      <c r="BG167" s="184">
        <f>IF(N167="zákl. přenesená",J167,0)</f>
        <v>0</v>
      </c>
      <c r="BH167" s="184">
        <f>IF(N167="sníž. přenesená",J167,0)</f>
        <v>0</v>
      </c>
      <c r="BI167" s="184">
        <f>IF(N167="nulová",J167,0)</f>
        <v>0</v>
      </c>
      <c r="BJ167" s="18" t="s">
        <v>85</v>
      </c>
      <c r="BK167" s="184">
        <f>ROUND(I167*H167,0)</f>
        <v>0</v>
      </c>
      <c r="BL167" s="18" t="s">
        <v>151</v>
      </c>
      <c r="BM167" s="183" t="s">
        <v>221</v>
      </c>
    </row>
    <row r="168" s="13" customFormat="1">
      <c r="A168" s="13"/>
      <c r="B168" s="185"/>
      <c r="C168" s="13"/>
      <c r="D168" s="186" t="s">
        <v>153</v>
      </c>
      <c r="E168" s="187" t="s">
        <v>1</v>
      </c>
      <c r="F168" s="188" t="s">
        <v>222</v>
      </c>
      <c r="G168" s="13"/>
      <c r="H168" s="189">
        <v>10</v>
      </c>
      <c r="I168" s="190"/>
      <c r="J168" s="13"/>
      <c r="K168" s="13"/>
      <c r="L168" s="185"/>
      <c r="M168" s="191"/>
      <c r="N168" s="192"/>
      <c r="O168" s="192"/>
      <c r="P168" s="192"/>
      <c r="Q168" s="192"/>
      <c r="R168" s="192"/>
      <c r="S168" s="192"/>
      <c r="T168" s="19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7" t="s">
        <v>153</v>
      </c>
      <c r="AU168" s="187" t="s">
        <v>85</v>
      </c>
      <c r="AV168" s="13" t="s">
        <v>85</v>
      </c>
      <c r="AW168" s="13" t="s">
        <v>33</v>
      </c>
      <c r="AX168" s="13" t="s">
        <v>77</v>
      </c>
      <c r="AY168" s="187" t="s">
        <v>145</v>
      </c>
    </row>
    <row r="169" s="14" customFormat="1">
      <c r="A169" s="14"/>
      <c r="B169" s="194"/>
      <c r="C169" s="14"/>
      <c r="D169" s="186" t="s">
        <v>153</v>
      </c>
      <c r="E169" s="195" t="s">
        <v>106</v>
      </c>
      <c r="F169" s="196" t="s">
        <v>223</v>
      </c>
      <c r="G169" s="14"/>
      <c r="H169" s="197">
        <v>10</v>
      </c>
      <c r="I169" s="198"/>
      <c r="J169" s="14"/>
      <c r="K169" s="14"/>
      <c r="L169" s="194"/>
      <c r="M169" s="199"/>
      <c r="N169" s="200"/>
      <c r="O169" s="200"/>
      <c r="P169" s="200"/>
      <c r="Q169" s="200"/>
      <c r="R169" s="200"/>
      <c r="S169" s="200"/>
      <c r="T169" s="20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5" t="s">
        <v>153</v>
      </c>
      <c r="AU169" s="195" t="s">
        <v>85</v>
      </c>
      <c r="AV169" s="14" t="s">
        <v>88</v>
      </c>
      <c r="AW169" s="14" t="s">
        <v>33</v>
      </c>
      <c r="AX169" s="14" t="s">
        <v>77</v>
      </c>
      <c r="AY169" s="195" t="s">
        <v>145</v>
      </c>
    </row>
    <row r="170" s="13" customFormat="1">
      <c r="A170" s="13"/>
      <c r="B170" s="185"/>
      <c r="C170" s="13"/>
      <c r="D170" s="186" t="s">
        <v>153</v>
      </c>
      <c r="E170" s="187" t="s">
        <v>1</v>
      </c>
      <c r="F170" s="188" t="s">
        <v>224</v>
      </c>
      <c r="G170" s="13"/>
      <c r="H170" s="189">
        <v>51.32</v>
      </c>
      <c r="I170" s="190"/>
      <c r="J170" s="13"/>
      <c r="K170" s="13"/>
      <c r="L170" s="185"/>
      <c r="M170" s="191"/>
      <c r="N170" s="192"/>
      <c r="O170" s="192"/>
      <c r="P170" s="192"/>
      <c r="Q170" s="192"/>
      <c r="R170" s="192"/>
      <c r="S170" s="192"/>
      <c r="T170" s="19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153</v>
      </c>
      <c r="AU170" s="187" t="s">
        <v>85</v>
      </c>
      <c r="AV170" s="13" t="s">
        <v>85</v>
      </c>
      <c r="AW170" s="13" t="s">
        <v>33</v>
      </c>
      <c r="AX170" s="13" t="s">
        <v>77</v>
      </c>
      <c r="AY170" s="187" t="s">
        <v>145</v>
      </c>
    </row>
    <row r="171" s="14" customFormat="1">
      <c r="A171" s="14"/>
      <c r="B171" s="194"/>
      <c r="C171" s="14"/>
      <c r="D171" s="186" t="s">
        <v>153</v>
      </c>
      <c r="E171" s="195" t="s">
        <v>225</v>
      </c>
      <c r="F171" s="196" t="s">
        <v>226</v>
      </c>
      <c r="G171" s="14"/>
      <c r="H171" s="197">
        <v>51.32</v>
      </c>
      <c r="I171" s="198"/>
      <c r="J171" s="14"/>
      <c r="K171" s="14"/>
      <c r="L171" s="194"/>
      <c r="M171" s="199"/>
      <c r="N171" s="200"/>
      <c r="O171" s="200"/>
      <c r="P171" s="200"/>
      <c r="Q171" s="200"/>
      <c r="R171" s="200"/>
      <c r="S171" s="200"/>
      <c r="T171" s="20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5" t="s">
        <v>153</v>
      </c>
      <c r="AU171" s="195" t="s">
        <v>85</v>
      </c>
      <c r="AV171" s="14" t="s">
        <v>88</v>
      </c>
      <c r="AW171" s="14" t="s">
        <v>33</v>
      </c>
      <c r="AX171" s="14" t="s">
        <v>77</v>
      </c>
      <c r="AY171" s="195" t="s">
        <v>145</v>
      </c>
    </row>
    <row r="172" s="15" customFormat="1">
      <c r="A172" s="15"/>
      <c r="B172" s="202"/>
      <c r="C172" s="15"/>
      <c r="D172" s="186" t="s">
        <v>153</v>
      </c>
      <c r="E172" s="203" t="s">
        <v>1</v>
      </c>
      <c r="F172" s="204" t="s">
        <v>227</v>
      </c>
      <c r="G172" s="15"/>
      <c r="H172" s="205">
        <v>61.32</v>
      </c>
      <c r="I172" s="206"/>
      <c r="J172" s="15"/>
      <c r="K172" s="15"/>
      <c r="L172" s="202"/>
      <c r="M172" s="207"/>
      <c r="N172" s="208"/>
      <c r="O172" s="208"/>
      <c r="P172" s="208"/>
      <c r="Q172" s="208"/>
      <c r="R172" s="208"/>
      <c r="S172" s="208"/>
      <c r="T172" s="209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03" t="s">
        <v>153</v>
      </c>
      <c r="AU172" s="203" t="s">
        <v>85</v>
      </c>
      <c r="AV172" s="15" t="s">
        <v>151</v>
      </c>
      <c r="AW172" s="15" t="s">
        <v>33</v>
      </c>
      <c r="AX172" s="15" t="s">
        <v>8</v>
      </c>
      <c r="AY172" s="203" t="s">
        <v>145</v>
      </c>
    </row>
    <row r="173" s="2" customFormat="1" ht="16.5" customHeight="1">
      <c r="A173" s="37"/>
      <c r="B173" s="171"/>
      <c r="C173" s="210" t="s">
        <v>228</v>
      </c>
      <c r="D173" s="210" t="s">
        <v>229</v>
      </c>
      <c r="E173" s="211" t="s">
        <v>230</v>
      </c>
      <c r="F173" s="212" t="s">
        <v>231</v>
      </c>
      <c r="G173" s="213" t="s">
        <v>168</v>
      </c>
      <c r="H173" s="214">
        <v>10</v>
      </c>
      <c r="I173" s="215"/>
      <c r="J173" s="216">
        <f>ROUND(I173*H173,0)</f>
        <v>0</v>
      </c>
      <c r="K173" s="212" t="s">
        <v>157</v>
      </c>
      <c r="L173" s="217"/>
      <c r="M173" s="218" t="s">
        <v>1</v>
      </c>
      <c r="N173" s="219" t="s">
        <v>43</v>
      </c>
      <c r="O173" s="76"/>
      <c r="P173" s="181">
        <f>O173*H173</f>
        <v>0</v>
      </c>
      <c r="Q173" s="181">
        <v>0.22</v>
      </c>
      <c r="R173" s="181">
        <f>Q173*H173</f>
        <v>2.2000000000000002</v>
      </c>
      <c r="S173" s="181">
        <v>0</v>
      </c>
      <c r="T173" s="18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3" t="s">
        <v>182</v>
      </c>
      <c r="AT173" s="183" t="s">
        <v>229</v>
      </c>
      <c r="AU173" s="183" t="s">
        <v>85</v>
      </c>
      <c r="AY173" s="18" t="s">
        <v>145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8" t="s">
        <v>85</v>
      </c>
      <c r="BK173" s="184">
        <f>ROUND(I173*H173,0)</f>
        <v>0</v>
      </c>
      <c r="BL173" s="18" t="s">
        <v>151</v>
      </c>
      <c r="BM173" s="183" t="s">
        <v>232</v>
      </c>
    </row>
    <row r="174" s="13" customFormat="1">
      <c r="A174" s="13"/>
      <c r="B174" s="185"/>
      <c r="C174" s="13"/>
      <c r="D174" s="186" t="s">
        <v>153</v>
      </c>
      <c r="E174" s="187" t="s">
        <v>1</v>
      </c>
      <c r="F174" s="188" t="s">
        <v>106</v>
      </c>
      <c r="G174" s="13"/>
      <c r="H174" s="189">
        <v>10</v>
      </c>
      <c r="I174" s="190"/>
      <c r="J174" s="13"/>
      <c r="K174" s="13"/>
      <c r="L174" s="185"/>
      <c r="M174" s="191"/>
      <c r="N174" s="192"/>
      <c r="O174" s="192"/>
      <c r="P174" s="192"/>
      <c r="Q174" s="192"/>
      <c r="R174" s="192"/>
      <c r="S174" s="192"/>
      <c r="T174" s="19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7" t="s">
        <v>153</v>
      </c>
      <c r="AU174" s="187" t="s">
        <v>85</v>
      </c>
      <c r="AV174" s="13" t="s">
        <v>85</v>
      </c>
      <c r="AW174" s="13" t="s">
        <v>33</v>
      </c>
      <c r="AX174" s="13" t="s">
        <v>8</v>
      </c>
      <c r="AY174" s="187" t="s">
        <v>145</v>
      </c>
    </row>
    <row r="175" s="2" customFormat="1" ht="33" customHeight="1">
      <c r="A175" s="37"/>
      <c r="B175" s="171"/>
      <c r="C175" s="172" t="s">
        <v>233</v>
      </c>
      <c r="D175" s="172" t="s">
        <v>147</v>
      </c>
      <c r="E175" s="173" t="s">
        <v>234</v>
      </c>
      <c r="F175" s="174" t="s">
        <v>235</v>
      </c>
      <c r="G175" s="175" t="s">
        <v>236</v>
      </c>
      <c r="H175" s="176">
        <v>117.59999999999999</v>
      </c>
      <c r="I175" s="177"/>
      <c r="J175" s="178">
        <f>ROUND(I175*H175,0)</f>
        <v>0</v>
      </c>
      <c r="K175" s="174" t="s">
        <v>157</v>
      </c>
      <c r="L175" s="38"/>
      <c r="M175" s="179" t="s">
        <v>1</v>
      </c>
      <c r="N175" s="180" t="s">
        <v>43</v>
      </c>
      <c r="O175" s="76"/>
      <c r="P175" s="181">
        <f>O175*H175</f>
        <v>0</v>
      </c>
      <c r="Q175" s="181">
        <v>0</v>
      </c>
      <c r="R175" s="181">
        <f>Q175*H175</f>
        <v>0</v>
      </c>
      <c r="S175" s="181">
        <v>0</v>
      </c>
      <c r="T175" s="18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3" t="s">
        <v>151</v>
      </c>
      <c r="AT175" s="183" t="s">
        <v>147</v>
      </c>
      <c r="AU175" s="183" t="s">
        <v>85</v>
      </c>
      <c r="AY175" s="18" t="s">
        <v>145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8" t="s">
        <v>85</v>
      </c>
      <c r="BK175" s="184">
        <f>ROUND(I175*H175,0)</f>
        <v>0</v>
      </c>
      <c r="BL175" s="18" t="s">
        <v>151</v>
      </c>
      <c r="BM175" s="183" t="s">
        <v>237</v>
      </c>
    </row>
    <row r="176" s="13" customFormat="1">
      <c r="A176" s="13"/>
      <c r="B176" s="185"/>
      <c r="C176" s="13"/>
      <c r="D176" s="186" t="s">
        <v>153</v>
      </c>
      <c r="E176" s="187" t="s">
        <v>1</v>
      </c>
      <c r="F176" s="188" t="s">
        <v>238</v>
      </c>
      <c r="G176" s="13"/>
      <c r="H176" s="189">
        <v>84</v>
      </c>
      <c r="I176" s="190"/>
      <c r="J176" s="13"/>
      <c r="K176" s="13"/>
      <c r="L176" s="185"/>
      <c r="M176" s="191"/>
      <c r="N176" s="192"/>
      <c r="O176" s="192"/>
      <c r="P176" s="192"/>
      <c r="Q176" s="192"/>
      <c r="R176" s="192"/>
      <c r="S176" s="192"/>
      <c r="T176" s="19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7" t="s">
        <v>153</v>
      </c>
      <c r="AU176" s="187" t="s">
        <v>85</v>
      </c>
      <c r="AV176" s="13" t="s">
        <v>85</v>
      </c>
      <c r="AW176" s="13" t="s">
        <v>33</v>
      </c>
      <c r="AX176" s="13" t="s">
        <v>77</v>
      </c>
      <c r="AY176" s="187" t="s">
        <v>145</v>
      </c>
    </row>
    <row r="177" s="13" customFormat="1">
      <c r="A177" s="13"/>
      <c r="B177" s="185"/>
      <c r="C177" s="13"/>
      <c r="D177" s="186" t="s">
        <v>153</v>
      </c>
      <c r="E177" s="187" t="s">
        <v>1</v>
      </c>
      <c r="F177" s="188" t="s">
        <v>239</v>
      </c>
      <c r="G177" s="13"/>
      <c r="H177" s="189">
        <v>33.600000000000001</v>
      </c>
      <c r="I177" s="190"/>
      <c r="J177" s="13"/>
      <c r="K177" s="13"/>
      <c r="L177" s="185"/>
      <c r="M177" s="191"/>
      <c r="N177" s="192"/>
      <c r="O177" s="192"/>
      <c r="P177" s="192"/>
      <c r="Q177" s="192"/>
      <c r="R177" s="192"/>
      <c r="S177" s="192"/>
      <c r="T177" s="19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153</v>
      </c>
      <c r="AU177" s="187" t="s">
        <v>85</v>
      </c>
      <c r="AV177" s="13" t="s">
        <v>85</v>
      </c>
      <c r="AW177" s="13" t="s">
        <v>33</v>
      </c>
      <c r="AX177" s="13" t="s">
        <v>77</v>
      </c>
      <c r="AY177" s="187" t="s">
        <v>145</v>
      </c>
    </row>
    <row r="178" s="14" customFormat="1">
      <c r="A178" s="14"/>
      <c r="B178" s="194"/>
      <c r="C178" s="14"/>
      <c r="D178" s="186" t="s">
        <v>153</v>
      </c>
      <c r="E178" s="195" t="s">
        <v>103</v>
      </c>
      <c r="F178" s="196" t="s">
        <v>177</v>
      </c>
      <c r="G178" s="14"/>
      <c r="H178" s="197">
        <v>117.59999999999999</v>
      </c>
      <c r="I178" s="198"/>
      <c r="J178" s="14"/>
      <c r="K178" s="14"/>
      <c r="L178" s="194"/>
      <c r="M178" s="199"/>
      <c r="N178" s="200"/>
      <c r="O178" s="200"/>
      <c r="P178" s="200"/>
      <c r="Q178" s="200"/>
      <c r="R178" s="200"/>
      <c r="S178" s="200"/>
      <c r="T178" s="20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5" t="s">
        <v>153</v>
      </c>
      <c r="AU178" s="195" t="s">
        <v>85</v>
      </c>
      <c r="AV178" s="14" t="s">
        <v>88</v>
      </c>
      <c r="AW178" s="14" t="s">
        <v>33</v>
      </c>
      <c r="AX178" s="14" t="s">
        <v>8</v>
      </c>
      <c r="AY178" s="195" t="s">
        <v>145</v>
      </c>
    </row>
    <row r="179" s="2" customFormat="1" ht="24.15" customHeight="1">
      <c r="A179" s="37"/>
      <c r="B179" s="171"/>
      <c r="C179" s="210" t="s">
        <v>240</v>
      </c>
      <c r="D179" s="210" t="s">
        <v>229</v>
      </c>
      <c r="E179" s="211" t="s">
        <v>241</v>
      </c>
      <c r="F179" s="212" t="s">
        <v>242</v>
      </c>
      <c r="G179" s="213" t="s">
        <v>243</v>
      </c>
      <c r="H179" s="214">
        <v>129.36000000000001</v>
      </c>
      <c r="I179" s="215"/>
      <c r="J179" s="216">
        <f>ROUND(I179*H179,0)</f>
        <v>0</v>
      </c>
      <c r="K179" s="212" t="s">
        <v>157</v>
      </c>
      <c r="L179" s="217"/>
      <c r="M179" s="218" t="s">
        <v>1</v>
      </c>
      <c r="N179" s="219" t="s">
        <v>43</v>
      </c>
      <c r="O179" s="76"/>
      <c r="P179" s="181">
        <f>O179*H179</f>
        <v>0</v>
      </c>
      <c r="Q179" s="181">
        <v>0.00124</v>
      </c>
      <c r="R179" s="181">
        <f>Q179*H179</f>
        <v>0.16040640000000001</v>
      </c>
      <c r="S179" s="181">
        <v>0</v>
      </c>
      <c r="T179" s="18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3" t="s">
        <v>182</v>
      </c>
      <c r="AT179" s="183" t="s">
        <v>229</v>
      </c>
      <c r="AU179" s="183" t="s">
        <v>85</v>
      </c>
      <c r="AY179" s="18" t="s">
        <v>145</v>
      </c>
      <c r="BE179" s="184">
        <f>IF(N179="základní",J179,0)</f>
        <v>0</v>
      </c>
      <c r="BF179" s="184">
        <f>IF(N179="snížená",J179,0)</f>
        <v>0</v>
      </c>
      <c r="BG179" s="184">
        <f>IF(N179="zákl. přenesená",J179,0)</f>
        <v>0</v>
      </c>
      <c r="BH179" s="184">
        <f>IF(N179="sníž. přenesená",J179,0)</f>
        <v>0</v>
      </c>
      <c r="BI179" s="184">
        <f>IF(N179="nulová",J179,0)</f>
        <v>0</v>
      </c>
      <c r="BJ179" s="18" t="s">
        <v>85</v>
      </c>
      <c r="BK179" s="184">
        <f>ROUND(I179*H179,0)</f>
        <v>0</v>
      </c>
      <c r="BL179" s="18" t="s">
        <v>151</v>
      </c>
      <c r="BM179" s="183" t="s">
        <v>244</v>
      </c>
    </row>
    <row r="180" s="13" customFormat="1">
      <c r="A180" s="13"/>
      <c r="B180" s="185"/>
      <c r="C180" s="13"/>
      <c r="D180" s="186" t="s">
        <v>153</v>
      </c>
      <c r="E180" s="187" t="s">
        <v>1</v>
      </c>
      <c r="F180" s="188" t="s">
        <v>245</v>
      </c>
      <c r="G180" s="13"/>
      <c r="H180" s="189">
        <v>129.36000000000001</v>
      </c>
      <c r="I180" s="190"/>
      <c r="J180" s="13"/>
      <c r="K180" s="13"/>
      <c r="L180" s="185"/>
      <c r="M180" s="191"/>
      <c r="N180" s="192"/>
      <c r="O180" s="192"/>
      <c r="P180" s="192"/>
      <c r="Q180" s="192"/>
      <c r="R180" s="192"/>
      <c r="S180" s="192"/>
      <c r="T180" s="19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7" t="s">
        <v>153</v>
      </c>
      <c r="AU180" s="187" t="s">
        <v>85</v>
      </c>
      <c r="AV180" s="13" t="s">
        <v>85</v>
      </c>
      <c r="AW180" s="13" t="s">
        <v>33</v>
      </c>
      <c r="AX180" s="13" t="s">
        <v>8</v>
      </c>
      <c r="AY180" s="187" t="s">
        <v>145</v>
      </c>
    </row>
    <row r="181" s="12" customFormat="1" ht="22.8" customHeight="1">
      <c r="A181" s="12"/>
      <c r="B181" s="158"/>
      <c r="C181" s="12"/>
      <c r="D181" s="159" t="s">
        <v>76</v>
      </c>
      <c r="E181" s="169" t="s">
        <v>85</v>
      </c>
      <c r="F181" s="169" t="s">
        <v>246</v>
      </c>
      <c r="G181" s="12"/>
      <c r="H181" s="12"/>
      <c r="I181" s="161"/>
      <c r="J181" s="170">
        <f>BK181</f>
        <v>0</v>
      </c>
      <c r="K181" s="12"/>
      <c r="L181" s="158"/>
      <c r="M181" s="163"/>
      <c r="N181" s="164"/>
      <c r="O181" s="164"/>
      <c r="P181" s="165">
        <f>SUM(P182:P194)</f>
        <v>0</v>
      </c>
      <c r="Q181" s="164"/>
      <c r="R181" s="165">
        <f>SUM(R182:R194)</f>
        <v>30.891891599999994</v>
      </c>
      <c r="S181" s="164"/>
      <c r="T181" s="166">
        <f>SUM(T182:T194)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9" t="s">
        <v>8</v>
      </c>
      <c r="AT181" s="167" t="s">
        <v>76</v>
      </c>
      <c r="AU181" s="167" t="s">
        <v>8</v>
      </c>
      <c r="AY181" s="159" t="s">
        <v>145</v>
      </c>
      <c r="BK181" s="168">
        <f>SUM(BK182:BK194)</f>
        <v>0</v>
      </c>
    </row>
    <row r="182" s="2" customFormat="1" ht="33" customHeight="1">
      <c r="A182" s="37"/>
      <c r="B182" s="171"/>
      <c r="C182" s="172" t="s">
        <v>154</v>
      </c>
      <c r="D182" s="172" t="s">
        <v>147</v>
      </c>
      <c r="E182" s="173" t="s">
        <v>247</v>
      </c>
      <c r="F182" s="174" t="s">
        <v>248</v>
      </c>
      <c r="G182" s="175" t="s">
        <v>168</v>
      </c>
      <c r="H182" s="176">
        <v>18.815999999999999</v>
      </c>
      <c r="I182" s="177"/>
      <c r="J182" s="178">
        <f>ROUND(I182*H182,0)</f>
        <v>0</v>
      </c>
      <c r="K182" s="174" t="s">
        <v>157</v>
      </c>
      <c r="L182" s="38"/>
      <c r="M182" s="179" t="s">
        <v>1</v>
      </c>
      <c r="N182" s="180" t="s">
        <v>43</v>
      </c>
      <c r="O182" s="76"/>
      <c r="P182" s="181">
        <f>O182*H182</f>
        <v>0</v>
      </c>
      <c r="Q182" s="181">
        <v>1.6299999999999999</v>
      </c>
      <c r="R182" s="181">
        <f>Q182*H182</f>
        <v>30.670079999999995</v>
      </c>
      <c r="S182" s="181">
        <v>0</v>
      </c>
      <c r="T182" s="18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3" t="s">
        <v>151</v>
      </c>
      <c r="AT182" s="183" t="s">
        <v>147</v>
      </c>
      <c r="AU182" s="183" t="s">
        <v>85</v>
      </c>
      <c r="AY182" s="18" t="s">
        <v>145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8" t="s">
        <v>85</v>
      </c>
      <c r="BK182" s="184">
        <f>ROUND(I182*H182,0)</f>
        <v>0</v>
      </c>
      <c r="BL182" s="18" t="s">
        <v>151</v>
      </c>
      <c r="BM182" s="183" t="s">
        <v>249</v>
      </c>
    </row>
    <row r="183" s="13" customFormat="1">
      <c r="A183" s="13"/>
      <c r="B183" s="185"/>
      <c r="C183" s="13"/>
      <c r="D183" s="186" t="s">
        <v>153</v>
      </c>
      <c r="E183" s="187" t="s">
        <v>1</v>
      </c>
      <c r="F183" s="188" t="s">
        <v>250</v>
      </c>
      <c r="G183" s="13"/>
      <c r="H183" s="189">
        <v>18.815999999999999</v>
      </c>
      <c r="I183" s="190"/>
      <c r="J183" s="13"/>
      <c r="K183" s="13"/>
      <c r="L183" s="185"/>
      <c r="M183" s="191"/>
      <c r="N183" s="192"/>
      <c r="O183" s="192"/>
      <c r="P183" s="192"/>
      <c r="Q183" s="192"/>
      <c r="R183" s="192"/>
      <c r="S183" s="192"/>
      <c r="T183" s="19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153</v>
      </c>
      <c r="AU183" s="187" t="s">
        <v>85</v>
      </c>
      <c r="AV183" s="13" t="s">
        <v>85</v>
      </c>
      <c r="AW183" s="13" t="s">
        <v>33</v>
      </c>
      <c r="AX183" s="13" t="s">
        <v>77</v>
      </c>
      <c r="AY183" s="187" t="s">
        <v>145</v>
      </c>
    </row>
    <row r="184" s="14" customFormat="1">
      <c r="A184" s="14"/>
      <c r="B184" s="194"/>
      <c r="C184" s="14"/>
      <c r="D184" s="186" t="s">
        <v>153</v>
      </c>
      <c r="E184" s="195" t="s">
        <v>110</v>
      </c>
      <c r="F184" s="196" t="s">
        <v>177</v>
      </c>
      <c r="G184" s="14"/>
      <c r="H184" s="197">
        <v>18.815999999999999</v>
      </c>
      <c r="I184" s="198"/>
      <c r="J184" s="14"/>
      <c r="K184" s="14"/>
      <c r="L184" s="194"/>
      <c r="M184" s="199"/>
      <c r="N184" s="200"/>
      <c r="O184" s="200"/>
      <c r="P184" s="200"/>
      <c r="Q184" s="200"/>
      <c r="R184" s="200"/>
      <c r="S184" s="200"/>
      <c r="T184" s="20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5" t="s">
        <v>153</v>
      </c>
      <c r="AU184" s="195" t="s">
        <v>85</v>
      </c>
      <c r="AV184" s="14" t="s">
        <v>88</v>
      </c>
      <c r="AW184" s="14" t="s">
        <v>33</v>
      </c>
      <c r="AX184" s="14" t="s">
        <v>8</v>
      </c>
      <c r="AY184" s="195" t="s">
        <v>145</v>
      </c>
    </row>
    <row r="185" s="2" customFormat="1" ht="33" customHeight="1">
      <c r="A185" s="37"/>
      <c r="B185" s="171"/>
      <c r="C185" s="172" t="s">
        <v>7</v>
      </c>
      <c r="D185" s="172" t="s">
        <v>147</v>
      </c>
      <c r="E185" s="173" t="s">
        <v>251</v>
      </c>
      <c r="F185" s="174" t="s">
        <v>252</v>
      </c>
      <c r="G185" s="175" t="s">
        <v>243</v>
      </c>
      <c r="H185" s="176">
        <v>235.19999999999999</v>
      </c>
      <c r="I185" s="177"/>
      <c r="J185" s="178">
        <f>ROUND(I185*H185,0)</f>
        <v>0</v>
      </c>
      <c r="K185" s="174" t="s">
        <v>157</v>
      </c>
      <c r="L185" s="38"/>
      <c r="M185" s="179" t="s">
        <v>1</v>
      </c>
      <c r="N185" s="180" t="s">
        <v>43</v>
      </c>
      <c r="O185" s="76"/>
      <c r="P185" s="181">
        <f>O185*H185</f>
        <v>0</v>
      </c>
      <c r="Q185" s="181">
        <v>0.00030945000000000001</v>
      </c>
      <c r="R185" s="181">
        <f>Q185*H185</f>
        <v>0.072782639999999996</v>
      </c>
      <c r="S185" s="181">
        <v>0</v>
      </c>
      <c r="T185" s="18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3" t="s">
        <v>151</v>
      </c>
      <c r="AT185" s="183" t="s">
        <v>147</v>
      </c>
      <c r="AU185" s="183" t="s">
        <v>85</v>
      </c>
      <c r="AY185" s="18" t="s">
        <v>145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8" t="s">
        <v>85</v>
      </c>
      <c r="BK185" s="184">
        <f>ROUND(I185*H185,0)</f>
        <v>0</v>
      </c>
      <c r="BL185" s="18" t="s">
        <v>151</v>
      </c>
      <c r="BM185" s="183" t="s">
        <v>253</v>
      </c>
    </row>
    <row r="186" s="13" customFormat="1">
      <c r="A186" s="13"/>
      <c r="B186" s="185"/>
      <c r="C186" s="13"/>
      <c r="D186" s="186" t="s">
        <v>153</v>
      </c>
      <c r="E186" s="187" t="s">
        <v>1</v>
      </c>
      <c r="F186" s="188" t="s">
        <v>254</v>
      </c>
      <c r="G186" s="13"/>
      <c r="H186" s="189">
        <v>235.19999999999999</v>
      </c>
      <c r="I186" s="190"/>
      <c r="J186" s="13"/>
      <c r="K186" s="13"/>
      <c r="L186" s="185"/>
      <c r="M186" s="191"/>
      <c r="N186" s="192"/>
      <c r="O186" s="192"/>
      <c r="P186" s="192"/>
      <c r="Q186" s="192"/>
      <c r="R186" s="192"/>
      <c r="S186" s="192"/>
      <c r="T186" s="19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7" t="s">
        <v>153</v>
      </c>
      <c r="AU186" s="187" t="s">
        <v>85</v>
      </c>
      <c r="AV186" s="13" t="s">
        <v>85</v>
      </c>
      <c r="AW186" s="13" t="s">
        <v>33</v>
      </c>
      <c r="AX186" s="13" t="s">
        <v>8</v>
      </c>
      <c r="AY186" s="187" t="s">
        <v>145</v>
      </c>
    </row>
    <row r="187" s="2" customFormat="1" ht="24.15" customHeight="1">
      <c r="A187" s="37"/>
      <c r="B187" s="171"/>
      <c r="C187" s="210" t="s">
        <v>255</v>
      </c>
      <c r="D187" s="210" t="s">
        <v>229</v>
      </c>
      <c r="E187" s="211" t="s">
        <v>256</v>
      </c>
      <c r="F187" s="212" t="s">
        <v>257</v>
      </c>
      <c r="G187" s="213" t="s">
        <v>243</v>
      </c>
      <c r="H187" s="214">
        <v>282.24000000000001</v>
      </c>
      <c r="I187" s="215"/>
      <c r="J187" s="216">
        <f>ROUND(I187*H187,0)</f>
        <v>0</v>
      </c>
      <c r="K187" s="212" t="s">
        <v>157</v>
      </c>
      <c r="L187" s="217"/>
      <c r="M187" s="218" t="s">
        <v>1</v>
      </c>
      <c r="N187" s="219" t="s">
        <v>43</v>
      </c>
      <c r="O187" s="76"/>
      <c r="P187" s="181">
        <f>O187*H187</f>
        <v>0</v>
      </c>
      <c r="Q187" s="181">
        <v>0.00029999999999999997</v>
      </c>
      <c r="R187" s="181">
        <f>Q187*H187</f>
        <v>0.084671999999999997</v>
      </c>
      <c r="S187" s="181">
        <v>0</v>
      </c>
      <c r="T187" s="18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3" t="s">
        <v>182</v>
      </c>
      <c r="AT187" s="183" t="s">
        <v>229</v>
      </c>
      <c r="AU187" s="183" t="s">
        <v>85</v>
      </c>
      <c r="AY187" s="18" t="s">
        <v>145</v>
      </c>
      <c r="BE187" s="184">
        <f>IF(N187="základní",J187,0)</f>
        <v>0</v>
      </c>
      <c r="BF187" s="184">
        <f>IF(N187="snížená",J187,0)</f>
        <v>0</v>
      </c>
      <c r="BG187" s="184">
        <f>IF(N187="zákl. přenesená",J187,0)</f>
        <v>0</v>
      </c>
      <c r="BH187" s="184">
        <f>IF(N187="sníž. přenesená",J187,0)</f>
        <v>0</v>
      </c>
      <c r="BI187" s="184">
        <f>IF(N187="nulová",J187,0)</f>
        <v>0</v>
      </c>
      <c r="BJ187" s="18" t="s">
        <v>85</v>
      </c>
      <c r="BK187" s="184">
        <f>ROUND(I187*H187,0)</f>
        <v>0</v>
      </c>
      <c r="BL187" s="18" t="s">
        <v>151</v>
      </c>
      <c r="BM187" s="183" t="s">
        <v>258</v>
      </c>
    </row>
    <row r="188" s="13" customFormat="1">
      <c r="A188" s="13"/>
      <c r="B188" s="185"/>
      <c r="C188" s="13"/>
      <c r="D188" s="186" t="s">
        <v>153</v>
      </c>
      <c r="E188" s="187" t="s">
        <v>1</v>
      </c>
      <c r="F188" s="188" t="s">
        <v>259</v>
      </c>
      <c r="G188" s="13"/>
      <c r="H188" s="189">
        <v>282.24000000000001</v>
      </c>
      <c r="I188" s="190"/>
      <c r="J188" s="13"/>
      <c r="K188" s="13"/>
      <c r="L188" s="185"/>
      <c r="M188" s="191"/>
      <c r="N188" s="192"/>
      <c r="O188" s="192"/>
      <c r="P188" s="192"/>
      <c r="Q188" s="192"/>
      <c r="R188" s="192"/>
      <c r="S188" s="192"/>
      <c r="T188" s="19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7" t="s">
        <v>153</v>
      </c>
      <c r="AU188" s="187" t="s">
        <v>85</v>
      </c>
      <c r="AV188" s="13" t="s">
        <v>85</v>
      </c>
      <c r="AW188" s="13" t="s">
        <v>33</v>
      </c>
      <c r="AX188" s="13" t="s">
        <v>8</v>
      </c>
      <c r="AY188" s="187" t="s">
        <v>145</v>
      </c>
    </row>
    <row r="189" s="2" customFormat="1" ht="24.15" customHeight="1">
      <c r="A189" s="37"/>
      <c r="B189" s="171"/>
      <c r="C189" s="172" t="s">
        <v>260</v>
      </c>
      <c r="D189" s="172" t="s">
        <v>147</v>
      </c>
      <c r="E189" s="173" t="s">
        <v>261</v>
      </c>
      <c r="F189" s="174" t="s">
        <v>262</v>
      </c>
      <c r="G189" s="175" t="s">
        <v>236</v>
      </c>
      <c r="H189" s="176">
        <v>117.59999999999999</v>
      </c>
      <c r="I189" s="177"/>
      <c r="J189" s="178">
        <f>ROUND(I189*H189,0)</f>
        <v>0</v>
      </c>
      <c r="K189" s="174" t="s">
        <v>157</v>
      </c>
      <c r="L189" s="38"/>
      <c r="M189" s="179" t="s">
        <v>1</v>
      </c>
      <c r="N189" s="180" t="s">
        <v>43</v>
      </c>
      <c r="O189" s="76"/>
      <c r="P189" s="181">
        <f>O189*H189</f>
        <v>0</v>
      </c>
      <c r="Q189" s="181">
        <v>0.00048959999999999997</v>
      </c>
      <c r="R189" s="181">
        <f>Q189*H189</f>
        <v>0.057576959999999996</v>
      </c>
      <c r="S189" s="181">
        <v>0</v>
      </c>
      <c r="T189" s="18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3" t="s">
        <v>151</v>
      </c>
      <c r="AT189" s="183" t="s">
        <v>147</v>
      </c>
      <c r="AU189" s="183" t="s">
        <v>85</v>
      </c>
      <c r="AY189" s="18" t="s">
        <v>145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8" t="s">
        <v>85</v>
      </c>
      <c r="BK189" s="184">
        <f>ROUND(I189*H189,0)</f>
        <v>0</v>
      </c>
      <c r="BL189" s="18" t="s">
        <v>151</v>
      </c>
      <c r="BM189" s="183" t="s">
        <v>263</v>
      </c>
    </row>
    <row r="190" s="13" customFormat="1">
      <c r="A190" s="13"/>
      <c r="B190" s="185"/>
      <c r="C190" s="13"/>
      <c r="D190" s="186" t="s">
        <v>153</v>
      </c>
      <c r="E190" s="187" t="s">
        <v>1</v>
      </c>
      <c r="F190" s="188" t="s">
        <v>264</v>
      </c>
      <c r="G190" s="13"/>
      <c r="H190" s="189">
        <v>117.59999999999999</v>
      </c>
      <c r="I190" s="190"/>
      <c r="J190" s="13"/>
      <c r="K190" s="13"/>
      <c r="L190" s="185"/>
      <c r="M190" s="191"/>
      <c r="N190" s="192"/>
      <c r="O190" s="192"/>
      <c r="P190" s="192"/>
      <c r="Q190" s="192"/>
      <c r="R190" s="192"/>
      <c r="S190" s="192"/>
      <c r="T190" s="19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7" t="s">
        <v>153</v>
      </c>
      <c r="AU190" s="187" t="s">
        <v>85</v>
      </c>
      <c r="AV190" s="13" t="s">
        <v>85</v>
      </c>
      <c r="AW190" s="13" t="s">
        <v>33</v>
      </c>
      <c r="AX190" s="13" t="s">
        <v>8</v>
      </c>
      <c r="AY190" s="187" t="s">
        <v>145</v>
      </c>
    </row>
    <row r="191" s="2" customFormat="1" ht="24.15" customHeight="1">
      <c r="A191" s="37"/>
      <c r="B191" s="171"/>
      <c r="C191" s="172" t="s">
        <v>265</v>
      </c>
      <c r="D191" s="172" t="s">
        <v>147</v>
      </c>
      <c r="E191" s="173" t="s">
        <v>266</v>
      </c>
      <c r="F191" s="174" t="s">
        <v>267</v>
      </c>
      <c r="G191" s="175" t="s">
        <v>243</v>
      </c>
      <c r="H191" s="176">
        <v>20</v>
      </c>
      <c r="I191" s="177"/>
      <c r="J191" s="178">
        <f>ROUND(I191*H191,0)</f>
        <v>0</v>
      </c>
      <c r="K191" s="174" t="s">
        <v>157</v>
      </c>
      <c r="L191" s="38"/>
      <c r="M191" s="179" t="s">
        <v>1</v>
      </c>
      <c r="N191" s="180" t="s">
        <v>43</v>
      </c>
      <c r="O191" s="76"/>
      <c r="P191" s="181">
        <f>O191*H191</f>
        <v>0</v>
      </c>
      <c r="Q191" s="181">
        <v>9.8999999999999994E-05</v>
      </c>
      <c r="R191" s="181">
        <f>Q191*H191</f>
        <v>0.00198</v>
      </c>
      <c r="S191" s="181">
        <v>0</v>
      </c>
      <c r="T191" s="18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3" t="s">
        <v>151</v>
      </c>
      <c r="AT191" s="183" t="s">
        <v>147</v>
      </c>
      <c r="AU191" s="183" t="s">
        <v>85</v>
      </c>
      <c r="AY191" s="18" t="s">
        <v>145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8" t="s">
        <v>85</v>
      </c>
      <c r="BK191" s="184">
        <f>ROUND(I191*H191,0)</f>
        <v>0</v>
      </c>
      <c r="BL191" s="18" t="s">
        <v>151</v>
      </c>
      <c r="BM191" s="183" t="s">
        <v>268</v>
      </c>
    </row>
    <row r="192" s="13" customFormat="1">
      <c r="A192" s="13"/>
      <c r="B192" s="185"/>
      <c r="C192" s="13"/>
      <c r="D192" s="186" t="s">
        <v>153</v>
      </c>
      <c r="E192" s="187" t="s">
        <v>1</v>
      </c>
      <c r="F192" s="188" t="s">
        <v>269</v>
      </c>
      <c r="G192" s="13"/>
      <c r="H192" s="189">
        <v>20</v>
      </c>
      <c r="I192" s="190"/>
      <c r="J192" s="13"/>
      <c r="K192" s="13"/>
      <c r="L192" s="185"/>
      <c r="M192" s="191"/>
      <c r="N192" s="192"/>
      <c r="O192" s="192"/>
      <c r="P192" s="192"/>
      <c r="Q192" s="192"/>
      <c r="R192" s="192"/>
      <c r="S192" s="192"/>
      <c r="T192" s="19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7" t="s">
        <v>153</v>
      </c>
      <c r="AU192" s="187" t="s">
        <v>85</v>
      </c>
      <c r="AV192" s="13" t="s">
        <v>85</v>
      </c>
      <c r="AW192" s="13" t="s">
        <v>33</v>
      </c>
      <c r="AX192" s="13" t="s">
        <v>8</v>
      </c>
      <c r="AY192" s="187" t="s">
        <v>145</v>
      </c>
    </row>
    <row r="193" s="2" customFormat="1" ht="24.15" customHeight="1">
      <c r="A193" s="37"/>
      <c r="B193" s="171"/>
      <c r="C193" s="210" t="s">
        <v>270</v>
      </c>
      <c r="D193" s="210" t="s">
        <v>229</v>
      </c>
      <c r="E193" s="211" t="s">
        <v>271</v>
      </c>
      <c r="F193" s="212" t="s">
        <v>272</v>
      </c>
      <c r="G193" s="213" t="s">
        <v>243</v>
      </c>
      <c r="H193" s="214">
        <v>24</v>
      </c>
      <c r="I193" s="215"/>
      <c r="J193" s="216">
        <f>ROUND(I193*H193,0)</f>
        <v>0</v>
      </c>
      <c r="K193" s="212" t="s">
        <v>157</v>
      </c>
      <c r="L193" s="217"/>
      <c r="M193" s="218" t="s">
        <v>1</v>
      </c>
      <c r="N193" s="219" t="s">
        <v>43</v>
      </c>
      <c r="O193" s="76"/>
      <c r="P193" s="181">
        <f>O193*H193</f>
        <v>0</v>
      </c>
      <c r="Q193" s="181">
        <v>0.00020000000000000001</v>
      </c>
      <c r="R193" s="181">
        <f>Q193*H193</f>
        <v>0.0048000000000000004</v>
      </c>
      <c r="S193" s="181">
        <v>0</v>
      </c>
      <c r="T193" s="18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3" t="s">
        <v>182</v>
      </c>
      <c r="AT193" s="183" t="s">
        <v>229</v>
      </c>
      <c r="AU193" s="183" t="s">
        <v>85</v>
      </c>
      <c r="AY193" s="18" t="s">
        <v>145</v>
      </c>
      <c r="BE193" s="184">
        <f>IF(N193="základní",J193,0)</f>
        <v>0</v>
      </c>
      <c r="BF193" s="184">
        <f>IF(N193="snížená",J193,0)</f>
        <v>0</v>
      </c>
      <c r="BG193" s="184">
        <f>IF(N193="zákl. přenesená",J193,0)</f>
        <v>0</v>
      </c>
      <c r="BH193" s="184">
        <f>IF(N193="sníž. přenesená",J193,0)</f>
        <v>0</v>
      </c>
      <c r="BI193" s="184">
        <f>IF(N193="nulová",J193,0)</f>
        <v>0</v>
      </c>
      <c r="BJ193" s="18" t="s">
        <v>85</v>
      </c>
      <c r="BK193" s="184">
        <f>ROUND(I193*H193,0)</f>
        <v>0</v>
      </c>
      <c r="BL193" s="18" t="s">
        <v>151</v>
      </c>
      <c r="BM193" s="183" t="s">
        <v>273</v>
      </c>
    </row>
    <row r="194" s="13" customFormat="1">
      <c r="A194" s="13"/>
      <c r="B194" s="185"/>
      <c r="C194" s="13"/>
      <c r="D194" s="186" t="s">
        <v>153</v>
      </c>
      <c r="E194" s="187" t="s">
        <v>1</v>
      </c>
      <c r="F194" s="188" t="s">
        <v>274</v>
      </c>
      <c r="G194" s="13"/>
      <c r="H194" s="189">
        <v>24</v>
      </c>
      <c r="I194" s="190"/>
      <c r="J194" s="13"/>
      <c r="K194" s="13"/>
      <c r="L194" s="185"/>
      <c r="M194" s="191"/>
      <c r="N194" s="192"/>
      <c r="O194" s="192"/>
      <c r="P194" s="192"/>
      <c r="Q194" s="192"/>
      <c r="R194" s="192"/>
      <c r="S194" s="192"/>
      <c r="T194" s="19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7" t="s">
        <v>153</v>
      </c>
      <c r="AU194" s="187" t="s">
        <v>85</v>
      </c>
      <c r="AV194" s="13" t="s">
        <v>85</v>
      </c>
      <c r="AW194" s="13" t="s">
        <v>33</v>
      </c>
      <c r="AX194" s="13" t="s">
        <v>8</v>
      </c>
      <c r="AY194" s="187" t="s">
        <v>145</v>
      </c>
    </row>
    <row r="195" s="12" customFormat="1" ht="22.8" customHeight="1">
      <c r="A195" s="12"/>
      <c r="B195" s="158"/>
      <c r="C195" s="12"/>
      <c r="D195" s="159" t="s">
        <v>76</v>
      </c>
      <c r="E195" s="169" t="s">
        <v>88</v>
      </c>
      <c r="F195" s="169" t="s">
        <v>275</v>
      </c>
      <c r="G195" s="12"/>
      <c r="H195" s="12"/>
      <c r="I195" s="161"/>
      <c r="J195" s="170">
        <f>BK195</f>
        <v>0</v>
      </c>
      <c r="K195" s="12"/>
      <c r="L195" s="158"/>
      <c r="M195" s="163"/>
      <c r="N195" s="164"/>
      <c r="O195" s="164"/>
      <c r="P195" s="165">
        <f>SUM(P196:P206)</f>
        <v>0</v>
      </c>
      <c r="Q195" s="164"/>
      <c r="R195" s="165">
        <f>SUM(R196:R206)</f>
        <v>122.95406639999999</v>
      </c>
      <c r="S195" s="164"/>
      <c r="T195" s="166">
        <f>SUM(T196:T206)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9" t="s">
        <v>8</v>
      </c>
      <c r="AT195" s="167" t="s">
        <v>76</v>
      </c>
      <c r="AU195" s="167" t="s">
        <v>8</v>
      </c>
      <c r="AY195" s="159" t="s">
        <v>145</v>
      </c>
      <c r="BK195" s="168">
        <f>SUM(BK196:BK206)</f>
        <v>0</v>
      </c>
    </row>
    <row r="196" s="2" customFormat="1" ht="24.15" customHeight="1">
      <c r="A196" s="37"/>
      <c r="B196" s="171"/>
      <c r="C196" s="172" t="s">
        <v>276</v>
      </c>
      <c r="D196" s="172" t="s">
        <v>147</v>
      </c>
      <c r="E196" s="173" t="s">
        <v>277</v>
      </c>
      <c r="F196" s="174" t="s">
        <v>278</v>
      </c>
      <c r="G196" s="175" t="s">
        <v>168</v>
      </c>
      <c r="H196" s="176">
        <v>45.076999999999998</v>
      </c>
      <c r="I196" s="177"/>
      <c r="J196" s="178">
        <f>ROUND(I196*H196,0)</f>
        <v>0</v>
      </c>
      <c r="K196" s="174" t="s">
        <v>157</v>
      </c>
      <c r="L196" s="38"/>
      <c r="M196" s="179" t="s">
        <v>1</v>
      </c>
      <c r="N196" s="180" t="s">
        <v>43</v>
      </c>
      <c r="O196" s="76"/>
      <c r="P196" s="181">
        <f>O196*H196</f>
        <v>0</v>
      </c>
      <c r="Q196" s="181">
        <v>1.7390000000000001</v>
      </c>
      <c r="R196" s="181">
        <f>Q196*H196</f>
        <v>78.388902999999999</v>
      </c>
      <c r="S196" s="181">
        <v>0</v>
      </c>
      <c r="T196" s="18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3" t="s">
        <v>151</v>
      </c>
      <c r="AT196" s="183" t="s">
        <v>147</v>
      </c>
      <c r="AU196" s="183" t="s">
        <v>85</v>
      </c>
      <c r="AY196" s="18" t="s">
        <v>145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8" t="s">
        <v>85</v>
      </c>
      <c r="BK196" s="184">
        <f>ROUND(I196*H196,0)</f>
        <v>0</v>
      </c>
      <c r="BL196" s="18" t="s">
        <v>151</v>
      </c>
      <c r="BM196" s="183" t="s">
        <v>279</v>
      </c>
    </row>
    <row r="197" s="13" customFormat="1">
      <c r="A197" s="13"/>
      <c r="B197" s="185"/>
      <c r="C197" s="13"/>
      <c r="D197" s="186" t="s">
        <v>153</v>
      </c>
      <c r="E197" s="187" t="s">
        <v>1</v>
      </c>
      <c r="F197" s="188" t="s">
        <v>280</v>
      </c>
      <c r="G197" s="13"/>
      <c r="H197" s="189">
        <v>39.689999999999998</v>
      </c>
      <c r="I197" s="190"/>
      <c r="J197" s="13"/>
      <c r="K197" s="13"/>
      <c r="L197" s="185"/>
      <c r="M197" s="191"/>
      <c r="N197" s="192"/>
      <c r="O197" s="192"/>
      <c r="P197" s="192"/>
      <c r="Q197" s="192"/>
      <c r="R197" s="192"/>
      <c r="S197" s="192"/>
      <c r="T197" s="19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7" t="s">
        <v>153</v>
      </c>
      <c r="AU197" s="187" t="s">
        <v>85</v>
      </c>
      <c r="AV197" s="13" t="s">
        <v>85</v>
      </c>
      <c r="AW197" s="13" t="s">
        <v>33</v>
      </c>
      <c r="AX197" s="13" t="s">
        <v>77</v>
      </c>
      <c r="AY197" s="187" t="s">
        <v>145</v>
      </c>
    </row>
    <row r="198" s="13" customFormat="1">
      <c r="A198" s="13"/>
      <c r="B198" s="185"/>
      <c r="C198" s="13"/>
      <c r="D198" s="186" t="s">
        <v>153</v>
      </c>
      <c r="E198" s="187" t="s">
        <v>1</v>
      </c>
      <c r="F198" s="188" t="s">
        <v>281</v>
      </c>
      <c r="G198" s="13"/>
      <c r="H198" s="189">
        <v>20.411999999999999</v>
      </c>
      <c r="I198" s="190"/>
      <c r="J198" s="13"/>
      <c r="K198" s="13"/>
      <c r="L198" s="185"/>
      <c r="M198" s="191"/>
      <c r="N198" s="192"/>
      <c r="O198" s="192"/>
      <c r="P198" s="192"/>
      <c r="Q198" s="192"/>
      <c r="R198" s="192"/>
      <c r="S198" s="192"/>
      <c r="T198" s="19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7" t="s">
        <v>153</v>
      </c>
      <c r="AU198" s="187" t="s">
        <v>85</v>
      </c>
      <c r="AV198" s="13" t="s">
        <v>85</v>
      </c>
      <c r="AW198" s="13" t="s">
        <v>33</v>
      </c>
      <c r="AX198" s="13" t="s">
        <v>77</v>
      </c>
      <c r="AY198" s="187" t="s">
        <v>145</v>
      </c>
    </row>
    <row r="199" s="14" customFormat="1">
      <c r="A199" s="14"/>
      <c r="B199" s="194"/>
      <c r="C199" s="14"/>
      <c r="D199" s="186" t="s">
        <v>153</v>
      </c>
      <c r="E199" s="195" t="s">
        <v>94</v>
      </c>
      <c r="F199" s="196" t="s">
        <v>177</v>
      </c>
      <c r="G199" s="14"/>
      <c r="H199" s="197">
        <v>60.101999999999997</v>
      </c>
      <c r="I199" s="198"/>
      <c r="J199" s="14"/>
      <c r="K199" s="14"/>
      <c r="L199" s="194"/>
      <c r="M199" s="199"/>
      <c r="N199" s="200"/>
      <c r="O199" s="200"/>
      <c r="P199" s="200"/>
      <c r="Q199" s="200"/>
      <c r="R199" s="200"/>
      <c r="S199" s="200"/>
      <c r="T199" s="20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5" t="s">
        <v>153</v>
      </c>
      <c r="AU199" s="195" t="s">
        <v>85</v>
      </c>
      <c r="AV199" s="14" t="s">
        <v>88</v>
      </c>
      <c r="AW199" s="14" t="s">
        <v>33</v>
      </c>
      <c r="AX199" s="14" t="s">
        <v>77</v>
      </c>
      <c r="AY199" s="195" t="s">
        <v>145</v>
      </c>
    </row>
    <row r="200" s="13" customFormat="1">
      <c r="A200" s="13"/>
      <c r="B200" s="185"/>
      <c r="C200" s="13"/>
      <c r="D200" s="186" t="s">
        <v>153</v>
      </c>
      <c r="E200" s="187" t="s">
        <v>1</v>
      </c>
      <c r="F200" s="188" t="s">
        <v>282</v>
      </c>
      <c r="G200" s="13"/>
      <c r="H200" s="189">
        <v>45.076999999999998</v>
      </c>
      <c r="I200" s="190"/>
      <c r="J200" s="13"/>
      <c r="K200" s="13"/>
      <c r="L200" s="185"/>
      <c r="M200" s="191"/>
      <c r="N200" s="192"/>
      <c r="O200" s="192"/>
      <c r="P200" s="192"/>
      <c r="Q200" s="192"/>
      <c r="R200" s="192"/>
      <c r="S200" s="192"/>
      <c r="T200" s="19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7" t="s">
        <v>153</v>
      </c>
      <c r="AU200" s="187" t="s">
        <v>85</v>
      </c>
      <c r="AV200" s="13" t="s">
        <v>85</v>
      </c>
      <c r="AW200" s="13" t="s">
        <v>33</v>
      </c>
      <c r="AX200" s="13" t="s">
        <v>8</v>
      </c>
      <c r="AY200" s="187" t="s">
        <v>145</v>
      </c>
    </row>
    <row r="201" s="2" customFormat="1" ht="33" customHeight="1">
      <c r="A201" s="37"/>
      <c r="B201" s="171"/>
      <c r="C201" s="172" t="s">
        <v>283</v>
      </c>
      <c r="D201" s="172" t="s">
        <v>147</v>
      </c>
      <c r="E201" s="173" t="s">
        <v>284</v>
      </c>
      <c r="F201" s="174" t="s">
        <v>285</v>
      </c>
      <c r="G201" s="175" t="s">
        <v>168</v>
      </c>
      <c r="H201" s="176">
        <v>15.026</v>
      </c>
      <c r="I201" s="177"/>
      <c r="J201" s="178">
        <f>ROUND(I201*H201,0)</f>
        <v>0</v>
      </c>
      <c r="K201" s="174" t="s">
        <v>1</v>
      </c>
      <c r="L201" s="38"/>
      <c r="M201" s="179" t="s">
        <v>1</v>
      </c>
      <c r="N201" s="180" t="s">
        <v>43</v>
      </c>
      <c r="O201" s="76"/>
      <c r="P201" s="181">
        <f>O201*H201</f>
        <v>0</v>
      </c>
      <c r="Q201" s="181">
        <v>1.7390000000000001</v>
      </c>
      <c r="R201" s="181">
        <f>Q201*H201</f>
        <v>26.130214000000002</v>
      </c>
      <c r="S201" s="181">
        <v>0</v>
      </c>
      <c r="T201" s="18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3" t="s">
        <v>151</v>
      </c>
      <c r="AT201" s="183" t="s">
        <v>147</v>
      </c>
      <c r="AU201" s="183" t="s">
        <v>85</v>
      </c>
      <c r="AY201" s="18" t="s">
        <v>145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8" t="s">
        <v>85</v>
      </c>
      <c r="BK201" s="184">
        <f>ROUND(I201*H201,0)</f>
        <v>0</v>
      </c>
      <c r="BL201" s="18" t="s">
        <v>151</v>
      </c>
      <c r="BM201" s="183" t="s">
        <v>286</v>
      </c>
    </row>
    <row r="202" s="13" customFormat="1">
      <c r="A202" s="13"/>
      <c r="B202" s="185"/>
      <c r="C202" s="13"/>
      <c r="D202" s="186" t="s">
        <v>153</v>
      </c>
      <c r="E202" s="187" t="s">
        <v>1</v>
      </c>
      <c r="F202" s="188" t="s">
        <v>287</v>
      </c>
      <c r="G202" s="13"/>
      <c r="H202" s="189">
        <v>15.026</v>
      </c>
      <c r="I202" s="190"/>
      <c r="J202" s="13"/>
      <c r="K202" s="13"/>
      <c r="L202" s="185"/>
      <c r="M202" s="191"/>
      <c r="N202" s="192"/>
      <c r="O202" s="192"/>
      <c r="P202" s="192"/>
      <c r="Q202" s="192"/>
      <c r="R202" s="192"/>
      <c r="S202" s="192"/>
      <c r="T202" s="19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7" t="s">
        <v>153</v>
      </c>
      <c r="AU202" s="187" t="s">
        <v>85</v>
      </c>
      <c r="AV202" s="13" t="s">
        <v>85</v>
      </c>
      <c r="AW202" s="13" t="s">
        <v>33</v>
      </c>
      <c r="AX202" s="13" t="s">
        <v>8</v>
      </c>
      <c r="AY202" s="187" t="s">
        <v>145</v>
      </c>
    </row>
    <row r="203" s="2" customFormat="1" ht="24.15" customHeight="1">
      <c r="A203" s="37"/>
      <c r="B203" s="171"/>
      <c r="C203" s="172" t="s">
        <v>288</v>
      </c>
      <c r="D203" s="172" t="s">
        <v>147</v>
      </c>
      <c r="E203" s="173" t="s">
        <v>289</v>
      </c>
      <c r="F203" s="174" t="s">
        <v>290</v>
      </c>
      <c r="G203" s="175" t="s">
        <v>168</v>
      </c>
      <c r="H203" s="176">
        <v>9.923</v>
      </c>
      <c r="I203" s="177"/>
      <c r="J203" s="178">
        <f>ROUND(I203*H203,0)</f>
        <v>0</v>
      </c>
      <c r="K203" s="174" t="s">
        <v>157</v>
      </c>
      <c r="L203" s="38"/>
      <c r="M203" s="179" t="s">
        <v>1</v>
      </c>
      <c r="N203" s="180" t="s">
        <v>43</v>
      </c>
      <c r="O203" s="76"/>
      <c r="P203" s="181">
        <f>O203*H203</f>
        <v>0</v>
      </c>
      <c r="Q203" s="181">
        <v>1.8577999999999999</v>
      </c>
      <c r="R203" s="181">
        <f>Q203*H203</f>
        <v>18.434949400000001</v>
      </c>
      <c r="S203" s="181">
        <v>0</v>
      </c>
      <c r="T203" s="18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3" t="s">
        <v>151</v>
      </c>
      <c r="AT203" s="183" t="s">
        <v>147</v>
      </c>
      <c r="AU203" s="183" t="s">
        <v>85</v>
      </c>
      <c r="AY203" s="18" t="s">
        <v>145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8" t="s">
        <v>85</v>
      </c>
      <c r="BK203" s="184">
        <f>ROUND(I203*H203,0)</f>
        <v>0</v>
      </c>
      <c r="BL203" s="18" t="s">
        <v>151</v>
      </c>
      <c r="BM203" s="183" t="s">
        <v>291</v>
      </c>
    </row>
    <row r="204" s="13" customFormat="1">
      <c r="A204" s="13"/>
      <c r="B204" s="185"/>
      <c r="C204" s="13"/>
      <c r="D204" s="186" t="s">
        <v>153</v>
      </c>
      <c r="E204" s="187" t="s">
        <v>1</v>
      </c>
      <c r="F204" s="188" t="s">
        <v>292</v>
      </c>
      <c r="G204" s="13"/>
      <c r="H204" s="189">
        <v>7.0880000000000001</v>
      </c>
      <c r="I204" s="190"/>
      <c r="J204" s="13"/>
      <c r="K204" s="13"/>
      <c r="L204" s="185"/>
      <c r="M204" s="191"/>
      <c r="N204" s="192"/>
      <c r="O204" s="192"/>
      <c r="P204" s="192"/>
      <c r="Q204" s="192"/>
      <c r="R204" s="192"/>
      <c r="S204" s="192"/>
      <c r="T204" s="19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7" t="s">
        <v>153</v>
      </c>
      <c r="AU204" s="187" t="s">
        <v>85</v>
      </c>
      <c r="AV204" s="13" t="s">
        <v>85</v>
      </c>
      <c r="AW204" s="13" t="s">
        <v>33</v>
      </c>
      <c r="AX204" s="13" t="s">
        <v>77</v>
      </c>
      <c r="AY204" s="187" t="s">
        <v>145</v>
      </c>
    </row>
    <row r="205" s="13" customFormat="1">
      <c r="A205" s="13"/>
      <c r="B205" s="185"/>
      <c r="C205" s="13"/>
      <c r="D205" s="186" t="s">
        <v>153</v>
      </c>
      <c r="E205" s="187" t="s">
        <v>1</v>
      </c>
      <c r="F205" s="188" t="s">
        <v>293</v>
      </c>
      <c r="G205" s="13"/>
      <c r="H205" s="189">
        <v>2.835</v>
      </c>
      <c r="I205" s="190"/>
      <c r="J205" s="13"/>
      <c r="K205" s="13"/>
      <c r="L205" s="185"/>
      <c r="M205" s="191"/>
      <c r="N205" s="192"/>
      <c r="O205" s="192"/>
      <c r="P205" s="192"/>
      <c r="Q205" s="192"/>
      <c r="R205" s="192"/>
      <c r="S205" s="192"/>
      <c r="T205" s="19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7" t="s">
        <v>153</v>
      </c>
      <c r="AU205" s="187" t="s">
        <v>85</v>
      </c>
      <c r="AV205" s="13" t="s">
        <v>85</v>
      </c>
      <c r="AW205" s="13" t="s">
        <v>33</v>
      </c>
      <c r="AX205" s="13" t="s">
        <v>77</v>
      </c>
      <c r="AY205" s="187" t="s">
        <v>145</v>
      </c>
    </row>
    <row r="206" s="14" customFormat="1">
      <c r="A206" s="14"/>
      <c r="B206" s="194"/>
      <c r="C206" s="14"/>
      <c r="D206" s="186" t="s">
        <v>153</v>
      </c>
      <c r="E206" s="195" t="s">
        <v>294</v>
      </c>
      <c r="F206" s="196" t="s">
        <v>177</v>
      </c>
      <c r="G206" s="14"/>
      <c r="H206" s="197">
        <v>9.923</v>
      </c>
      <c r="I206" s="198"/>
      <c r="J206" s="14"/>
      <c r="K206" s="14"/>
      <c r="L206" s="194"/>
      <c r="M206" s="199"/>
      <c r="N206" s="200"/>
      <c r="O206" s="200"/>
      <c r="P206" s="200"/>
      <c r="Q206" s="200"/>
      <c r="R206" s="200"/>
      <c r="S206" s="200"/>
      <c r="T206" s="20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195" t="s">
        <v>153</v>
      </c>
      <c r="AU206" s="195" t="s">
        <v>85</v>
      </c>
      <c r="AV206" s="14" t="s">
        <v>88</v>
      </c>
      <c r="AW206" s="14" t="s">
        <v>33</v>
      </c>
      <c r="AX206" s="14" t="s">
        <v>8</v>
      </c>
      <c r="AY206" s="195" t="s">
        <v>145</v>
      </c>
    </row>
    <row r="207" s="12" customFormat="1" ht="22.8" customHeight="1">
      <c r="A207" s="12"/>
      <c r="B207" s="158"/>
      <c r="C207" s="12"/>
      <c r="D207" s="159" t="s">
        <v>76</v>
      </c>
      <c r="E207" s="169" t="s">
        <v>165</v>
      </c>
      <c r="F207" s="169" t="s">
        <v>295</v>
      </c>
      <c r="G207" s="12"/>
      <c r="H207" s="12"/>
      <c r="I207" s="161"/>
      <c r="J207" s="170">
        <f>BK207</f>
        <v>0</v>
      </c>
      <c r="K207" s="12"/>
      <c r="L207" s="158"/>
      <c r="M207" s="163"/>
      <c r="N207" s="164"/>
      <c r="O207" s="164"/>
      <c r="P207" s="165">
        <f>SUM(P208:P210)</f>
        <v>0</v>
      </c>
      <c r="Q207" s="164"/>
      <c r="R207" s="165">
        <f>SUM(R208:R210)</f>
        <v>0.42335999999999996</v>
      </c>
      <c r="S207" s="164"/>
      <c r="T207" s="166">
        <f>SUM(T208:T210)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9" t="s">
        <v>8</v>
      </c>
      <c r="AT207" s="167" t="s">
        <v>76</v>
      </c>
      <c r="AU207" s="167" t="s">
        <v>8</v>
      </c>
      <c r="AY207" s="159" t="s">
        <v>145</v>
      </c>
      <c r="BK207" s="168">
        <f>SUM(BK208:BK210)</f>
        <v>0</v>
      </c>
    </row>
    <row r="208" s="2" customFormat="1" ht="21.75" customHeight="1">
      <c r="A208" s="37"/>
      <c r="B208" s="171"/>
      <c r="C208" s="172" t="s">
        <v>296</v>
      </c>
      <c r="D208" s="172" t="s">
        <v>147</v>
      </c>
      <c r="E208" s="173" t="s">
        <v>297</v>
      </c>
      <c r="F208" s="174" t="s">
        <v>298</v>
      </c>
      <c r="G208" s="175" t="s">
        <v>236</v>
      </c>
      <c r="H208" s="176">
        <v>117.59999999999999</v>
      </c>
      <c r="I208" s="177"/>
      <c r="J208" s="178">
        <f>ROUND(I208*H208,0)</f>
        <v>0</v>
      </c>
      <c r="K208" s="174" t="s">
        <v>157</v>
      </c>
      <c r="L208" s="38"/>
      <c r="M208" s="179" t="s">
        <v>1</v>
      </c>
      <c r="N208" s="180" t="s">
        <v>43</v>
      </c>
      <c r="O208" s="76"/>
      <c r="P208" s="181">
        <f>O208*H208</f>
        <v>0</v>
      </c>
      <c r="Q208" s="181">
        <v>0.0035999999999999999</v>
      </c>
      <c r="R208" s="181">
        <f>Q208*H208</f>
        <v>0.42335999999999996</v>
      </c>
      <c r="S208" s="181">
        <v>0</v>
      </c>
      <c r="T208" s="18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3" t="s">
        <v>151</v>
      </c>
      <c r="AT208" s="183" t="s">
        <v>147</v>
      </c>
      <c r="AU208" s="183" t="s">
        <v>85</v>
      </c>
      <c r="AY208" s="18" t="s">
        <v>145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8" t="s">
        <v>85</v>
      </c>
      <c r="BK208" s="184">
        <f>ROUND(I208*H208,0)</f>
        <v>0</v>
      </c>
      <c r="BL208" s="18" t="s">
        <v>151</v>
      </c>
      <c r="BM208" s="183" t="s">
        <v>299</v>
      </c>
    </row>
    <row r="209" s="13" customFormat="1">
      <c r="A209" s="13"/>
      <c r="B209" s="185"/>
      <c r="C209" s="13"/>
      <c r="D209" s="186" t="s">
        <v>153</v>
      </c>
      <c r="E209" s="187" t="s">
        <v>1</v>
      </c>
      <c r="F209" s="188" t="s">
        <v>264</v>
      </c>
      <c r="G209" s="13"/>
      <c r="H209" s="189">
        <v>117.59999999999999</v>
      </c>
      <c r="I209" s="190"/>
      <c r="J209" s="13"/>
      <c r="K209" s="13"/>
      <c r="L209" s="185"/>
      <c r="M209" s="191"/>
      <c r="N209" s="192"/>
      <c r="O209" s="192"/>
      <c r="P209" s="192"/>
      <c r="Q209" s="192"/>
      <c r="R209" s="192"/>
      <c r="S209" s="192"/>
      <c r="T209" s="19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7" t="s">
        <v>153</v>
      </c>
      <c r="AU209" s="187" t="s">
        <v>85</v>
      </c>
      <c r="AV209" s="13" t="s">
        <v>85</v>
      </c>
      <c r="AW209" s="13" t="s">
        <v>33</v>
      </c>
      <c r="AX209" s="13" t="s">
        <v>77</v>
      </c>
      <c r="AY209" s="187" t="s">
        <v>145</v>
      </c>
    </row>
    <row r="210" s="14" customFormat="1">
      <c r="A210" s="14"/>
      <c r="B210" s="194"/>
      <c r="C210" s="14"/>
      <c r="D210" s="186" t="s">
        <v>153</v>
      </c>
      <c r="E210" s="195" t="s">
        <v>1</v>
      </c>
      <c r="F210" s="196" t="s">
        <v>177</v>
      </c>
      <c r="G210" s="14"/>
      <c r="H210" s="197">
        <v>117.59999999999999</v>
      </c>
      <c r="I210" s="198"/>
      <c r="J210" s="14"/>
      <c r="K210" s="14"/>
      <c r="L210" s="194"/>
      <c r="M210" s="199"/>
      <c r="N210" s="200"/>
      <c r="O210" s="200"/>
      <c r="P210" s="200"/>
      <c r="Q210" s="200"/>
      <c r="R210" s="200"/>
      <c r="S210" s="200"/>
      <c r="T210" s="20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5" t="s">
        <v>153</v>
      </c>
      <c r="AU210" s="195" t="s">
        <v>85</v>
      </c>
      <c r="AV210" s="14" t="s">
        <v>88</v>
      </c>
      <c r="AW210" s="14" t="s">
        <v>33</v>
      </c>
      <c r="AX210" s="14" t="s">
        <v>8</v>
      </c>
      <c r="AY210" s="195" t="s">
        <v>145</v>
      </c>
    </row>
    <row r="211" s="12" customFormat="1" ht="22.8" customHeight="1">
      <c r="A211" s="12"/>
      <c r="B211" s="158"/>
      <c r="C211" s="12"/>
      <c r="D211" s="159" t="s">
        <v>76</v>
      </c>
      <c r="E211" s="169" t="s">
        <v>171</v>
      </c>
      <c r="F211" s="169" t="s">
        <v>300</v>
      </c>
      <c r="G211" s="12"/>
      <c r="H211" s="12"/>
      <c r="I211" s="161"/>
      <c r="J211" s="170">
        <f>BK211</f>
        <v>0</v>
      </c>
      <c r="K211" s="12"/>
      <c r="L211" s="158"/>
      <c r="M211" s="163"/>
      <c r="N211" s="164"/>
      <c r="O211" s="164"/>
      <c r="P211" s="165">
        <f>SUM(P212:P231)</f>
        <v>0</v>
      </c>
      <c r="Q211" s="164"/>
      <c r="R211" s="165">
        <f>SUM(R212:R231)</f>
        <v>35.037124403344798</v>
      </c>
      <c r="S211" s="164"/>
      <c r="T211" s="166">
        <f>SUM(T212:T231)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59" t="s">
        <v>8</v>
      </c>
      <c r="AT211" s="167" t="s">
        <v>76</v>
      </c>
      <c r="AU211" s="167" t="s">
        <v>8</v>
      </c>
      <c r="AY211" s="159" t="s">
        <v>145</v>
      </c>
      <c r="BK211" s="168">
        <f>SUM(BK212:BK231)</f>
        <v>0</v>
      </c>
    </row>
    <row r="212" s="2" customFormat="1" ht="33" customHeight="1">
      <c r="A212" s="37"/>
      <c r="B212" s="171"/>
      <c r="C212" s="172" t="s">
        <v>301</v>
      </c>
      <c r="D212" s="172" t="s">
        <v>147</v>
      </c>
      <c r="E212" s="173" t="s">
        <v>302</v>
      </c>
      <c r="F212" s="174" t="s">
        <v>303</v>
      </c>
      <c r="G212" s="175" t="s">
        <v>168</v>
      </c>
      <c r="H212" s="176">
        <v>11.92</v>
      </c>
      <c r="I212" s="177"/>
      <c r="J212" s="178">
        <f>ROUND(I212*H212,0)</f>
        <v>0</v>
      </c>
      <c r="K212" s="174" t="s">
        <v>157</v>
      </c>
      <c r="L212" s="38"/>
      <c r="M212" s="179" t="s">
        <v>1</v>
      </c>
      <c r="N212" s="180" t="s">
        <v>43</v>
      </c>
      <c r="O212" s="76"/>
      <c r="P212" s="181">
        <f>O212*H212</f>
        <v>0</v>
      </c>
      <c r="Q212" s="181">
        <v>2.5018699999999998</v>
      </c>
      <c r="R212" s="181">
        <f>Q212*H212</f>
        <v>29.822290399999996</v>
      </c>
      <c r="S212" s="181">
        <v>0</v>
      </c>
      <c r="T212" s="18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3" t="s">
        <v>151</v>
      </c>
      <c r="AT212" s="183" t="s">
        <v>147</v>
      </c>
      <c r="AU212" s="183" t="s">
        <v>85</v>
      </c>
      <c r="AY212" s="18" t="s">
        <v>145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8" t="s">
        <v>85</v>
      </c>
      <c r="BK212" s="184">
        <f>ROUND(I212*H212,0)</f>
        <v>0</v>
      </c>
      <c r="BL212" s="18" t="s">
        <v>151</v>
      </c>
      <c r="BM212" s="183" t="s">
        <v>304</v>
      </c>
    </row>
    <row r="213" s="13" customFormat="1">
      <c r="A213" s="13"/>
      <c r="B213" s="185"/>
      <c r="C213" s="13"/>
      <c r="D213" s="186" t="s">
        <v>153</v>
      </c>
      <c r="E213" s="187" t="s">
        <v>1</v>
      </c>
      <c r="F213" s="188" t="s">
        <v>305</v>
      </c>
      <c r="G213" s="13"/>
      <c r="H213" s="189">
        <v>10.395</v>
      </c>
      <c r="I213" s="190"/>
      <c r="J213" s="13"/>
      <c r="K213" s="13"/>
      <c r="L213" s="185"/>
      <c r="M213" s="191"/>
      <c r="N213" s="192"/>
      <c r="O213" s="192"/>
      <c r="P213" s="192"/>
      <c r="Q213" s="192"/>
      <c r="R213" s="192"/>
      <c r="S213" s="192"/>
      <c r="T213" s="19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7" t="s">
        <v>153</v>
      </c>
      <c r="AU213" s="187" t="s">
        <v>85</v>
      </c>
      <c r="AV213" s="13" t="s">
        <v>85</v>
      </c>
      <c r="AW213" s="13" t="s">
        <v>33</v>
      </c>
      <c r="AX213" s="13" t="s">
        <v>77</v>
      </c>
      <c r="AY213" s="187" t="s">
        <v>145</v>
      </c>
    </row>
    <row r="214" s="13" customFormat="1">
      <c r="A214" s="13"/>
      <c r="B214" s="185"/>
      <c r="C214" s="13"/>
      <c r="D214" s="186" t="s">
        <v>153</v>
      </c>
      <c r="E214" s="187" t="s">
        <v>1</v>
      </c>
      <c r="F214" s="188" t="s">
        <v>306</v>
      </c>
      <c r="G214" s="13"/>
      <c r="H214" s="189">
        <v>1.5249999999999999</v>
      </c>
      <c r="I214" s="190"/>
      <c r="J214" s="13"/>
      <c r="K214" s="13"/>
      <c r="L214" s="185"/>
      <c r="M214" s="191"/>
      <c r="N214" s="192"/>
      <c r="O214" s="192"/>
      <c r="P214" s="192"/>
      <c r="Q214" s="192"/>
      <c r="R214" s="192"/>
      <c r="S214" s="192"/>
      <c r="T214" s="19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7" t="s">
        <v>153</v>
      </c>
      <c r="AU214" s="187" t="s">
        <v>85</v>
      </c>
      <c r="AV214" s="13" t="s">
        <v>85</v>
      </c>
      <c r="AW214" s="13" t="s">
        <v>33</v>
      </c>
      <c r="AX214" s="13" t="s">
        <v>77</v>
      </c>
      <c r="AY214" s="187" t="s">
        <v>145</v>
      </c>
    </row>
    <row r="215" s="14" customFormat="1">
      <c r="A215" s="14"/>
      <c r="B215" s="194"/>
      <c r="C215" s="14"/>
      <c r="D215" s="186" t="s">
        <v>153</v>
      </c>
      <c r="E215" s="195" t="s">
        <v>1</v>
      </c>
      <c r="F215" s="196" t="s">
        <v>307</v>
      </c>
      <c r="G215" s="14"/>
      <c r="H215" s="197">
        <v>11.92</v>
      </c>
      <c r="I215" s="198"/>
      <c r="J215" s="14"/>
      <c r="K215" s="14"/>
      <c r="L215" s="194"/>
      <c r="M215" s="199"/>
      <c r="N215" s="200"/>
      <c r="O215" s="200"/>
      <c r="P215" s="200"/>
      <c r="Q215" s="200"/>
      <c r="R215" s="200"/>
      <c r="S215" s="200"/>
      <c r="T215" s="20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5" t="s">
        <v>153</v>
      </c>
      <c r="AU215" s="195" t="s">
        <v>85</v>
      </c>
      <c r="AV215" s="14" t="s">
        <v>88</v>
      </c>
      <c r="AW215" s="14" t="s">
        <v>33</v>
      </c>
      <c r="AX215" s="14" t="s">
        <v>8</v>
      </c>
      <c r="AY215" s="195" t="s">
        <v>145</v>
      </c>
    </row>
    <row r="216" s="2" customFormat="1" ht="24.15" customHeight="1">
      <c r="A216" s="37"/>
      <c r="B216" s="171"/>
      <c r="C216" s="172" t="s">
        <v>308</v>
      </c>
      <c r="D216" s="172" t="s">
        <v>147</v>
      </c>
      <c r="E216" s="173" t="s">
        <v>309</v>
      </c>
      <c r="F216" s="174" t="s">
        <v>310</v>
      </c>
      <c r="G216" s="175" t="s">
        <v>168</v>
      </c>
      <c r="H216" s="176">
        <v>11.92</v>
      </c>
      <c r="I216" s="177"/>
      <c r="J216" s="178">
        <f>ROUND(I216*H216,0)</f>
        <v>0</v>
      </c>
      <c r="K216" s="174" t="s">
        <v>157</v>
      </c>
      <c r="L216" s="38"/>
      <c r="M216" s="179" t="s">
        <v>1</v>
      </c>
      <c r="N216" s="180" t="s">
        <v>43</v>
      </c>
      <c r="O216" s="76"/>
      <c r="P216" s="181">
        <f>O216*H216</f>
        <v>0</v>
      </c>
      <c r="Q216" s="181">
        <v>0.01</v>
      </c>
      <c r="R216" s="181">
        <f>Q216*H216</f>
        <v>0.1192</v>
      </c>
      <c r="S216" s="181">
        <v>0</v>
      </c>
      <c r="T216" s="18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3" t="s">
        <v>151</v>
      </c>
      <c r="AT216" s="183" t="s">
        <v>147</v>
      </c>
      <c r="AU216" s="183" t="s">
        <v>85</v>
      </c>
      <c r="AY216" s="18" t="s">
        <v>145</v>
      </c>
      <c r="BE216" s="184">
        <f>IF(N216="základní",J216,0)</f>
        <v>0</v>
      </c>
      <c r="BF216" s="184">
        <f>IF(N216="snížená",J216,0)</f>
        <v>0</v>
      </c>
      <c r="BG216" s="184">
        <f>IF(N216="zákl. přenesená",J216,0)</f>
        <v>0</v>
      </c>
      <c r="BH216" s="184">
        <f>IF(N216="sníž. přenesená",J216,0)</f>
        <v>0</v>
      </c>
      <c r="BI216" s="184">
        <f>IF(N216="nulová",J216,0)</f>
        <v>0</v>
      </c>
      <c r="BJ216" s="18" t="s">
        <v>85</v>
      </c>
      <c r="BK216" s="184">
        <f>ROUND(I216*H216,0)</f>
        <v>0</v>
      </c>
      <c r="BL216" s="18" t="s">
        <v>151</v>
      </c>
      <c r="BM216" s="183" t="s">
        <v>311</v>
      </c>
    </row>
    <row r="217" s="2" customFormat="1" ht="33" customHeight="1">
      <c r="A217" s="37"/>
      <c r="B217" s="171"/>
      <c r="C217" s="172" t="s">
        <v>312</v>
      </c>
      <c r="D217" s="172" t="s">
        <v>147</v>
      </c>
      <c r="E217" s="173" t="s">
        <v>313</v>
      </c>
      <c r="F217" s="174" t="s">
        <v>314</v>
      </c>
      <c r="G217" s="175" t="s">
        <v>168</v>
      </c>
      <c r="H217" s="176">
        <v>11.92</v>
      </c>
      <c r="I217" s="177"/>
      <c r="J217" s="178">
        <f>ROUND(I217*H217,0)</f>
        <v>0</v>
      </c>
      <c r="K217" s="174" t="s">
        <v>157</v>
      </c>
      <c r="L217" s="38"/>
      <c r="M217" s="179" t="s">
        <v>1</v>
      </c>
      <c r="N217" s="180" t="s">
        <v>43</v>
      </c>
      <c r="O217" s="76"/>
      <c r="P217" s="181">
        <f>O217*H217</f>
        <v>0</v>
      </c>
      <c r="Q217" s="181">
        <v>0</v>
      </c>
      <c r="R217" s="181">
        <f>Q217*H217</f>
        <v>0</v>
      </c>
      <c r="S217" s="181">
        <v>0</v>
      </c>
      <c r="T217" s="18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3" t="s">
        <v>151</v>
      </c>
      <c r="AT217" s="183" t="s">
        <v>147</v>
      </c>
      <c r="AU217" s="183" t="s">
        <v>85</v>
      </c>
      <c r="AY217" s="18" t="s">
        <v>145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8" t="s">
        <v>85</v>
      </c>
      <c r="BK217" s="184">
        <f>ROUND(I217*H217,0)</f>
        <v>0</v>
      </c>
      <c r="BL217" s="18" t="s">
        <v>151</v>
      </c>
      <c r="BM217" s="183" t="s">
        <v>315</v>
      </c>
    </row>
    <row r="218" s="2" customFormat="1" ht="16.5" customHeight="1">
      <c r="A218" s="37"/>
      <c r="B218" s="171"/>
      <c r="C218" s="172" t="s">
        <v>316</v>
      </c>
      <c r="D218" s="172" t="s">
        <v>147</v>
      </c>
      <c r="E218" s="173" t="s">
        <v>317</v>
      </c>
      <c r="F218" s="174" t="s">
        <v>318</v>
      </c>
      <c r="G218" s="175" t="s">
        <v>243</v>
      </c>
      <c r="H218" s="176">
        <v>54.039999999999999</v>
      </c>
      <c r="I218" s="177"/>
      <c r="J218" s="178">
        <f>ROUND(I218*H218,0)</f>
        <v>0</v>
      </c>
      <c r="K218" s="174" t="s">
        <v>157</v>
      </c>
      <c r="L218" s="38"/>
      <c r="M218" s="179" t="s">
        <v>1</v>
      </c>
      <c r="N218" s="180" t="s">
        <v>43</v>
      </c>
      <c r="O218" s="76"/>
      <c r="P218" s="181">
        <f>O218*H218</f>
        <v>0</v>
      </c>
      <c r="Q218" s="181">
        <v>0.017732500000000002</v>
      </c>
      <c r="R218" s="181">
        <f>Q218*H218</f>
        <v>0.95826430000000007</v>
      </c>
      <c r="S218" s="181">
        <v>0</v>
      </c>
      <c r="T218" s="18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3" t="s">
        <v>151</v>
      </c>
      <c r="AT218" s="183" t="s">
        <v>147</v>
      </c>
      <c r="AU218" s="183" t="s">
        <v>85</v>
      </c>
      <c r="AY218" s="18" t="s">
        <v>145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8" t="s">
        <v>85</v>
      </c>
      <c r="BK218" s="184">
        <f>ROUND(I218*H218,0)</f>
        <v>0</v>
      </c>
      <c r="BL218" s="18" t="s">
        <v>151</v>
      </c>
      <c r="BM218" s="183" t="s">
        <v>319</v>
      </c>
    </row>
    <row r="219" s="13" customFormat="1">
      <c r="A219" s="13"/>
      <c r="B219" s="185"/>
      <c r="C219" s="13"/>
      <c r="D219" s="186" t="s">
        <v>153</v>
      </c>
      <c r="E219" s="187" t="s">
        <v>1</v>
      </c>
      <c r="F219" s="188" t="s">
        <v>320</v>
      </c>
      <c r="G219" s="13"/>
      <c r="H219" s="189">
        <v>42</v>
      </c>
      <c r="I219" s="190"/>
      <c r="J219" s="13"/>
      <c r="K219" s="13"/>
      <c r="L219" s="185"/>
      <c r="M219" s="191"/>
      <c r="N219" s="192"/>
      <c r="O219" s="192"/>
      <c r="P219" s="192"/>
      <c r="Q219" s="192"/>
      <c r="R219" s="192"/>
      <c r="S219" s="192"/>
      <c r="T219" s="19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7" t="s">
        <v>153</v>
      </c>
      <c r="AU219" s="187" t="s">
        <v>85</v>
      </c>
      <c r="AV219" s="13" t="s">
        <v>85</v>
      </c>
      <c r="AW219" s="13" t="s">
        <v>33</v>
      </c>
      <c r="AX219" s="13" t="s">
        <v>77</v>
      </c>
      <c r="AY219" s="187" t="s">
        <v>145</v>
      </c>
    </row>
    <row r="220" s="13" customFormat="1">
      <c r="A220" s="13"/>
      <c r="B220" s="185"/>
      <c r="C220" s="13"/>
      <c r="D220" s="186" t="s">
        <v>153</v>
      </c>
      <c r="E220" s="187" t="s">
        <v>1</v>
      </c>
      <c r="F220" s="188" t="s">
        <v>321</v>
      </c>
      <c r="G220" s="13"/>
      <c r="H220" s="189">
        <v>2.7999999999999998</v>
      </c>
      <c r="I220" s="190"/>
      <c r="J220" s="13"/>
      <c r="K220" s="13"/>
      <c r="L220" s="185"/>
      <c r="M220" s="191"/>
      <c r="N220" s="192"/>
      <c r="O220" s="192"/>
      <c r="P220" s="192"/>
      <c r="Q220" s="192"/>
      <c r="R220" s="192"/>
      <c r="S220" s="192"/>
      <c r="T220" s="19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7" t="s">
        <v>153</v>
      </c>
      <c r="AU220" s="187" t="s">
        <v>85</v>
      </c>
      <c r="AV220" s="13" t="s">
        <v>85</v>
      </c>
      <c r="AW220" s="13" t="s">
        <v>33</v>
      </c>
      <c r="AX220" s="13" t="s">
        <v>77</v>
      </c>
      <c r="AY220" s="187" t="s">
        <v>145</v>
      </c>
    </row>
    <row r="221" s="13" customFormat="1">
      <c r="A221" s="13"/>
      <c r="B221" s="185"/>
      <c r="C221" s="13"/>
      <c r="D221" s="186" t="s">
        <v>153</v>
      </c>
      <c r="E221" s="187" t="s">
        <v>1</v>
      </c>
      <c r="F221" s="188" t="s">
        <v>322</v>
      </c>
      <c r="G221" s="13"/>
      <c r="H221" s="189">
        <v>9.2400000000000002</v>
      </c>
      <c r="I221" s="190"/>
      <c r="J221" s="13"/>
      <c r="K221" s="13"/>
      <c r="L221" s="185"/>
      <c r="M221" s="191"/>
      <c r="N221" s="192"/>
      <c r="O221" s="192"/>
      <c r="P221" s="192"/>
      <c r="Q221" s="192"/>
      <c r="R221" s="192"/>
      <c r="S221" s="192"/>
      <c r="T221" s="19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7" t="s">
        <v>153</v>
      </c>
      <c r="AU221" s="187" t="s">
        <v>85</v>
      </c>
      <c r="AV221" s="13" t="s">
        <v>85</v>
      </c>
      <c r="AW221" s="13" t="s">
        <v>33</v>
      </c>
      <c r="AX221" s="13" t="s">
        <v>77</v>
      </c>
      <c r="AY221" s="187" t="s">
        <v>145</v>
      </c>
    </row>
    <row r="222" s="14" customFormat="1">
      <c r="A222" s="14"/>
      <c r="B222" s="194"/>
      <c r="C222" s="14"/>
      <c r="D222" s="186" t="s">
        <v>153</v>
      </c>
      <c r="E222" s="195" t="s">
        <v>1</v>
      </c>
      <c r="F222" s="196" t="s">
        <v>323</v>
      </c>
      <c r="G222" s="14"/>
      <c r="H222" s="197">
        <v>54.039999999999999</v>
      </c>
      <c r="I222" s="198"/>
      <c r="J222" s="14"/>
      <c r="K222" s="14"/>
      <c r="L222" s="194"/>
      <c r="M222" s="199"/>
      <c r="N222" s="200"/>
      <c r="O222" s="200"/>
      <c r="P222" s="200"/>
      <c r="Q222" s="200"/>
      <c r="R222" s="200"/>
      <c r="S222" s="200"/>
      <c r="T222" s="20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5" t="s">
        <v>153</v>
      </c>
      <c r="AU222" s="195" t="s">
        <v>85</v>
      </c>
      <c r="AV222" s="14" t="s">
        <v>88</v>
      </c>
      <c r="AW222" s="14" t="s">
        <v>33</v>
      </c>
      <c r="AX222" s="14" t="s">
        <v>8</v>
      </c>
      <c r="AY222" s="195" t="s">
        <v>145</v>
      </c>
    </row>
    <row r="223" s="2" customFormat="1" ht="21.75" customHeight="1">
      <c r="A223" s="37"/>
      <c r="B223" s="171"/>
      <c r="C223" s="172" t="s">
        <v>324</v>
      </c>
      <c r="D223" s="172" t="s">
        <v>147</v>
      </c>
      <c r="E223" s="173" t="s">
        <v>325</v>
      </c>
      <c r="F223" s="174" t="s">
        <v>326</v>
      </c>
      <c r="G223" s="175" t="s">
        <v>243</v>
      </c>
      <c r="H223" s="176">
        <v>54.039999999999999</v>
      </c>
      <c r="I223" s="177"/>
      <c r="J223" s="178">
        <f>ROUND(I223*H223,0)</f>
        <v>0</v>
      </c>
      <c r="K223" s="174" t="s">
        <v>157</v>
      </c>
      <c r="L223" s="38"/>
      <c r="M223" s="179" t="s">
        <v>1</v>
      </c>
      <c r="N223" s="180" t="s">
        <v>43</v>
      </c>
      <c r="O223" s="76"/>
      <c r="P223" s="181">
        <f>O223*H223</f>
        <v>0</v>
      </c>
      <c r="Q223" s="181">
        <v>0</v>
      </c>
      <c r="R223" s="181">
        <f>Q223*H223</f>
        <v>0</v>
      </c>
      <c r="S223" s="181">
        <v>0</v>
      </c>
      <c r="T223" s="18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3" t="s">
        <v>151</v>
      </c>
      <c r="AT223" s="183" t="s">
        <v>147</v>
      </c>
      <c r="AU223" s="183" t="s">
        <v>85</v>
      </c>
      <c r="AY223" s="18" t="s">
        <v>145</v>
      </c>
      <c r="BE223" s="184">
        <f>IF(N223="základní",J223,0)</f>
        <v>0</v>
      </c>
      <c r="BF223" s="184">
        <f>IF(N223="snížená",J223,0)</f>
        <v>0</v>
      </c>
      <c r="BG223" s="184">
        <f>IF(N223="zákl. přenesená",J223,0)</f>
        <v>0</v>
      </c>
      <c r="BH223" s="184">
        <f>IF(N223="sníž. přenesená",J223,0)</f>
        <v>0</v>
      </c>
      <c r="BI223" s="184">
        <f>IF(N223="nulová",J223,0)</f>
        <v>0</v>
      </c>
      <c r="BJ223" s="18" t="s">
        <v>85</v>
      </c>
      <c r="BK223" s="184">
        <f>ROUND(I223*H223,0)</f>
        <v>0</v>
      </c>
      <c r="BL223" s="18" t="s">
        <v>151</v>
      </c>
      <c r="BM223" s="183" t="s">
        <v>327</v>
      </c>
    </row>
    <row r="224" s="2" customFormat="1" ht="16.5" customHeight="1">
      <c r="A224" s="37"/>
      <c r="B224" s="171"/>
      <c r="C224" s="172" t="s">
        <v>328</v>
      </c>
      <c r="D224" s="172" t="s">
        <v>147</v>
      </c>
      <c r="E224" s="173" t="s">
        <v>329</v>
      </c>
      <c r="F224" s="174" t="s">
        <v>330</v>
      </c>
      <c r="G224" s="175" t="s">
        <v>214</v>
      </c>
      <c r="H224" s="176">
        <v>0.58399999999999996</v>
      </c>
      <c r="I224" s="177"/>
      <c r="J224" s="178">
        <f>ROUND(I224*H224,0)</f>
        <v>0</v>
      </c>
      <c r="K224" s="174" t="s">
        <v>157</v>
      </c>
      <c r="L224" s="38"/>
      <c r="M224" s="179" t="s">
        <v>1</v>
      </c>
      <c r="N224" s="180" t="s">
        <v>43</v>
      </c>
      <c r="O224" s="76"/>
      <c r="P224" s="181">
        <f>O224*H224</f>
        <v>0</v>
      </c>
      <c r="Q224" s="181">
        <v>1.0627727797</v>
      </c>
      <c r="R224" s="181">
        <f>Q224*H224</f>
        <v>0.62065930334479991</v>
      </c>
      <c r="S224" s="181">
        <v>0</v>
      </c>
      <c r="T224" s="18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3" t="s">
        <v>151</v>
      </c>
      <c r="AT224" s="183" t="s">
        <v>147</v>
      </c>
      <c r="AU224" s="183" t="s">
        <v>85</v>
      </c>
      <c r="AY224" s="18" t="s">
        <v>145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8" t="s">
        <v>85</v>
      </c>
      <c r="BK224" s="184">
        <f>ROUND(I224*H224,0)</f>
        <v>0</v>
      </c>
      <c r="BL224" s="18" t="s">
        <v>151</v>
      </c>
      <c r="BM224" s="183" t="s">
        <v>331</v>
      </c>
    </row>
    <row r="225" s="13" customFormat="1">
      <c r="A225" s="13"/>
      <c r="B225" s="185"/>
      <c r="C225" s="13"/>
      <c r="D225" s="186" t="s">
        <v>153</v>
      </c>
      <c r="E225" s="187" t="s">
        <v>1</v>
      </c>
      <c r="F225" s="188" t="s">
        <v>332</v>
      </c>
      <c r="G225" s="13"/>
      <c r="H225" s="189">
        <v>0.47599999999999998</v>
      </c>
      <c r="I225" s="190"/>
      <c r="J225" s="13"/>
      <c r="K225" s="13"/>
      <c r="L225" s="185"/>
      <c r="M225" s="191"/>
      <c r="N225" s="192"/>
      <c r="O225" s="192"/>
      <c r="P225" s="192"/>
      <c r="Q225" s="192"/>
      <c r="R225" s="192"/>
      <c r="S225" s="192"/>
      <c r="T225" s="19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7" t="s">
        <v>153</v>
      </c>
      <c r="AU225" s="187" t="s">
        <v>85</v>
      </c>
      <c r="AV225" s="13" t="s">
        <v>85</v>
      </c>
      <c r="AW225" s="13" t="s">
        <v>33</v>
      </c>
      <c r="AX225" s="13" t="s">
        <v>77</v>
      </c>
      <c r="AY225" s="187" t="s">
        <v>145</v>
      </c>
    </row>
    <row r="226" s="13" customFormat="1">
      <c r="A226" s="13"/>
      <c r="B226" s="185"/>
      <c r="C226" s="13"/>
      <c r="D226" s="186" t="s">
        <v>153</v>
      </c>
      <c r="E226" s="187" t="s">
        <v>1</v>
      </c>
      <c r="F226" s="188" t="s">
        <v>333</v>
      </c>
      <c r="G226" s="13"/>
      <c r="H226" s="189">
        <v>0.108</v>
      </c>
      <c r="I226" s="190"/>
      <c r="J226" s="13"/>
      <c r="K226" s="13"/>
      <c r="L226" s="185"/>
      <c r="M226" s="191"/>
      <c r="N226" s="192"/>
      <c r="O226" s="192"/>
      <c r="P226" s="192"/>
      <c r="Q226" s="192"/>
      <c r="R226" s="192"/>
      <c r="S226" s="192"/>
      <c r="T226" s="19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7" t="s">
        <v>153</v>
      </c>
      <c r="AU226" s="187" t="s">
        <v>85</v>
      </c>
      <c r="AV226" s="13" t="s">
        <v>85</v>
      </c>
      <c r="AW226" s="13" t="s">
        <v>33</v>
      </c>
      <c r="AX226" s="13" t="s">
        <v>77</v>
      </c>
      <c r="AY226" s="187" t="s">
        <v>145</v>
      </c>
    </row>
    <row r="227" s="14" customFormat="1">
      <c r="A227" s="14"/>
      <c r="B227" s="194"/>
      <c r="C227" s="14"/>
      <c r="D227" s="186" t="s">
        <v>153</v>
      </c>
      <c r="E227" s="195" t="s">
        <v>1</v>
      </c>
      <c r="F227" s="196" t="s">
        <v>334</v>
      </c>
      <c r="G227" s="14"/>
      <c r="H227" s="197">
        <v>0.58399999999999996</v>
      </c>
      <c r="I227" s="198"/>
      <c r="J227" s="14"/>
      <c r="K227" s="14"/>
      <c r="L227" s="194"/>
      <c r="M227" s="199"/>
      <c r="N227" s="200"/>
      <c r="O227" s="200"/>
      <c r="P227" s="200"/>
      <c r="Q227" s="200"/>
      <c r="R227" s="200"/>
      <c r="S227" s="200"/>
      <c r="T227" s="20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5" t="s">
        <v>153</v>
      </c>
      <c r="AU227" s="195" t="s">
        <v>85</v>
      </c>
      <c r="AV227" s="14" t="s">
        <v>88</v>
      </c>
      <c r="AW227" s="14" t="s">
        <v>33</v>
      </c>
      <c r="AX227" s="14" t="s">
        <v>8</v>
      </c>
      <c r="AY227" s="195" t="s">
        <v>145</v>
      </c>
    </row>
    <row r="228" s="2" customFormat="1" ht="24.15" customHeight="1">
      <c r="A228" s="37"/>
      <c r="B228" s="171"/>
      <c r="C228" s="172" t="s">
        <v>335</v>
      </c>
      <c r="D228" s="172" t="s">
        <v>147</v>
      </c>
      <c r="E228" s="173" t="s">
        <v>336</v>
      </c>
      <c r="F228" s="174" t="s">
        <v>337</v>
      </c>
      <c r="G228" s="175" t="s">
        <v>243</v>
      </c>
      <c r="H228" s="176">
        <v>70.560000000000002</v>
      </c>
      <c r="I228" s="177"/>
      <c r="J228" s="178">
        <f>ROUND(I228*H228,0)</f>
        <v>0</v>
      </c>
      <c r="K228" s="174" t="s">
        <v>157</v>
      </c>
      <c r="L228" s="38"/>
      <c r="M228" s="179" t="s">
        <v>1</v>
      </c>
      <c r="N228" s="180" t="s">
        <v>43</v>
      </c>
      <c r="O228" s="76"/>
      <c r="P228" s="181">
        <f>O228*H228</f>
        <v>0</v>
      </c>
      <c r="Q228" s="181">
        <v>0.049840000000000002</v>
      </c>
      <c r="R228" s="181">
        <f>Q228*H228</f>
        <v>3.5167104000000005</v>
      </c>
      <c r="S228" s="181">
        <v>0</v>
      </c>
      <c r="T228" s="18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3" t="s">
        <v>151</v>
      </c>
      <c r="AT228" s="183" t="s">
        <v>147</v>
      </c>
      <c r="AU228" s="183" t="s">
        <v>85</v>
      </c>
      <c r="AY228" s="18" t="s">
        <v>145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8" t="s">
        <v>85</v>
      </c>
      <c r="BK228" s="184">
        <f>ROUND(I228*H228,0)</f>
        <v>0</v>
      </c>
      <c r="BL228" s="18" t="s">
        <v>151</v>
      </c>
      <c r="BM228" s="183" t="s">
        <v>338</v>
      </c>
    </row>
    <row r="229" s="13" customFormat="1">
      <c r="A229" s="13"/>
      <c r="B229" s="185"/>
      <c r="C229" s="13"/>
      <c r="D229" s="186" t="s">
        <v>153</v>
      </c>
      <c r="E229" s="187" t="s">
        <v>1</v>
      </c>
      <c r="F229" s="188" t="s">
        <v>339</v>
      </c>
      <c r="G229" s="13"/>
      <c r="H229" s="189">
        <v>50.399999999999999</v>
      </c>
      <c r="I229" s="190"/>
      <c r="J229" s="13"/>
      <c r="K229" s="13"/>
      <c r="L229" s="185"/>
      <c r="M229" s="191"/>
      <c r="N229" s="192"/>
      <c r="O229" s="192"/>
      <c r="P229" s="192"/>
      <c r="Q229" s="192"/>
      <c r="R229" s="192"/>
      <c r="S229" s="192"/>
      <c r="T229" s="19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7" t="s">
        <v>153</v>
      </c>
      <c r="AU229" s="187" t="s">
        <v>85</v>
      </c>
      <c r="AV229" s="13" t="s">
        <v>85</v>
      </c>
      <c r="AW229" s="13" t="s">
        <v>33</v>
      </c>
      <c r="AX229" s="13" t="s">
        <v>77</v>
      </c>
      <c r="AY229" s="187" t="s">
        <v>145</v>
      </c>
    </row>
    <row r="230" s="13" customFormat="1">
      <c r="A230" s="13"/>
      <c r="B230" s="185"/>
      <c r="C230" s="13"/>
      <c r="D230" s="186" t="s">
        <v>153</v>
      </c>
      <c r="E230" s="187" t="s">
        <v>1</v>
      </c>
      <c r="F230" s="188" t="s">
        <v>340</v>
      </c>
      <c r="G230" s="13"/>
      <c r="H230" s="189">
        <v>20.16</v>
      </c>
      <c r="I230" s="190"/>
      <c r="J230" s="13"/>
      <c r="K230" s="13"/>
      <c r="L230" s="185"/>
      <c r="M230" s="191"/>
      <c r="N230" s="192"/>
      <c r="O230" s="192"/>
      <c r="P230" s="192"/>
      <c r="Q230" s="192"/>
      <c r="R230" s="192"/>
      <c r="S230" s="192"/>
      <c r="T230" s="19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7" t="s">
        <v>153</v>
      </c>
      <c r="AU230" s="187" t="s">
        <v>85</v>
      </c>
      <c r="AV230" s="13" t="s">
        <v>85</v>
      </c>
      <c r="AW230" s="13" t="s">
        <v>33</v>
      </c>
      <c r="AX230" s="13" t="s">
        <v>77</v>
      </c>
      <c r="AY230" s="187" t="s">
        <v>145</v>
      </c>
    </row>
    <row r="231" s="14" customFormat="1">
      <c r="A231" s="14"/>
      <c r="B231" s="194"/>
      <c r="C231" s="14"/>
      <c r="D231" s="186" t="s">
        <v>153</v>
      </c>
      <c r="E231" s="195" t="s">
        <v>1</v>
      </c>
      <c r="F231" s="196" t="s">
        <v>177</v>
      </c>
      <c r="G231" s="14"/>
      <c r="H231" s="197">
        <v>70.560000000000002</v>
      </c>
      <c r="I231" s="198"/>
      <c r="J231" s="14"/>
      <c r="K231" s="14"/>
      <c r="L231" s="194"/>
      <c r="M231" s="199"/>
      <c r="N231" s="200"/>
      <c r="O231" s="200"/>
      <c r="P231" s="200"/>
      <c r="Q231" s="200"/>
      <c r="R231" s="200"/>
      <c r="S231" s="200"/>
      <c r="T231" s="20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195" t="s">
        <v>153</v>
      </c>
      <c r="AU231" s="195" t="s">
        <v>85</v>
      </c>
      <c r="AV231" s="14" t="s">
        <v>88</v>
      </c>
      <c r="AW231" s="14" t="s">
        <v>33</v>
      </c>
      <c r="AX231" s="14" t="s">
        <v>8</v>
      </c>
      <c r="AY231" s="195" t="s">
        <v>145</v>
      </c>
    </row>
    <row r="232" s="12" customFormat="1" ht="22.8" customHeight="1">
      <c r="A232" s="12"/>
      <c r="B232" s="158"/>
      <c r="C232" s="12"/>
      <c r="D232" s="159" t="s">
        <v>76</v>
      </c>
      <c r="E232" s="169" t="s">
        <v>186</v>
      </c>
      <c r="F232" s="169" t="s">
        <v>341</v>
      </c>
      <c r="G232" s="12"/>
      <c r="H232" s="12"/>
      <c r="I232" s="161"/>
      <c r="J232" s="170">
        <f>BK232</f>
        <v>0</v>
      </c>
      <c r="K232" s="12"/>
      <c r="L232" s="158"/>
      <c r="M232" s="163"/>
      <c r="N232" s="164"/>
      <c r="O232" s="164"/>
      <c r="P232" s="165">
        <f>SUM(P233:P257)</f>
        <v>0</v>
      </c>
      <c r="Q232" s="164"/>
      <c r="R232" s="165">
        <f>SUM(R233:R257)</f>
        <v>0.19905816000000001</v>
      </c>
      <c r="S232" s="164"/>
      <c r="T232" s="166">
        <f>SUM(T233:T257)</f>
        <v>162.12061600000001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59" t="s">
        <v>8</v>
      </c>
      <c r="AT232" s="167" t="s">
        <v>76</v>
      </c>
      <c r="AU232" s="167" t="s">
        <v>8</v>
      </c>
      <c r="AY232" s="159" t="s">
        <v>145</v>
      </c>
      <c r="BK232" s="168">
        <f>SUM(BK233:BK257)</f>
        <v>0</v>
      </c>
    </row>
    <row r="233" s="2" customFormat="1" ht="33" customHeight="1">
      <c r="A233" s="37"/>
      <c r="B233" s="171"/>
      <c r="C233" s="172" t="s">
        <v>342</v>
      </c>
      <c r="D233" s="172" t="s">
        <v>147</v>
      </c>
      <c r="E233" s="173" t="s">
        <v>343</v>
      </c>
      <c r="F233" s="174" t="s">
        <v>344</v>
      </c>
      <c r="G233" s="175" t="s">
        <v>243</v>
      </c>
      <c r="H233" s="176">
        <v>235.19999999999999</v>
      </c>
      <c r="I233" s="177"/>
      <c r="J233" s="178">
        <f>ROUND(I233*H233,0)</f>
        <v>0</v>
      </c>
      <c r="K233" s="174" t="s">
        <v>157</v>
      </c>
      <c r="L233" s="38"/>
      <c r="M233" s="179" t="s">
        <v>1</v>
      </c>
      <c r="N233" s="180" t="s">
        <v>43</v>
      </c>
      <c r="O233" s="76"/>
      <c r="P233" s="181">
        <f>O233*H233</f>
        <v>0</v>
      </c>
      <c r="Q233" s="181">
        <v>0</v>
      </c>
      <c r="R233" s="181">
        <f>Q233*H233</f>
        <v>0</v>
      </c>
      <c r="S233" s="181">
        <v>0</v>
      </c>
      <c r="T233" s="182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3" t="s">
        <v>151</v>
      </c>
      <c r="AT233" s="183" t="s">
        <v>147</v>
      </c>
      <c r="AU233" s="183" t="s">
        <v>85</v>
      </c>
      <c r="AY233" s="18" t="s">
        <v>145</v>
      </c>
      <c r="BE233" s="184">
        <f>IF(N233="základní",J233,0)</f>
        <v>0</v>
      </c>
      <c r="BF233" s="184">
        <f>IF(N233="snížená",J233,0)</f>
        <v>0</v>
      </c>
      <c r="BG233" s="184">
        <f>IF(N233="zákl. přenesená",J233,0)</f>
        <v>0</v>
      </c>
      <c r="BH233" s="184">
        <f>IF(N233="sníž. přenesená",J233,0)</f>
        <v>0</v>
      </c>
      <c r="BI233" s="184">
        <f>IF(N233="nulová",J233,0)</f>
        <v>0</v>
      </c>
      <c r="BJ233" s="18" t="s">
        <v>85</v>
      </c>
      <c r="BK233" s="184">
        <f>ROUND(I233*H233,0)</f>
        <v>0</v>
      </c>
      <c r="BL233" s="18" t="s">
        <v>151</v>
      </c>
      <c r="BM233" s="183" t="s">
        <v>345</v>
      </c>
    </row>
    <row r="234" s="13" customFormat="1">
      <c r="A234" s="13"/>
      <c r="B234" s="185"/>
      <c r="C234" s="13"/>
      <c r="D234" s="186" t="s">
        <v>153</v>
      </c>
      <c r="E234" s="187" t="s">
        <v>1</v>
      </c>
      <c r="F234" s="188" t="s">
        <v>346</v>
      </c>
      <c r="G234" s="13"/>
      <c r="H234" s="189">
        <v>168</v>
      </c>
      <c r="I234" s="190"/>
      <c r="J234" s="13"/>
      <c r="K234" s="13"/>
      <c r="L234" s="185"/>
      <c r="M234" s="191"/>
      <c r="N234" s="192"/>
      <c r="O234" s="192"/>
      <c r="P234" s="192"/>
      <c r="Q234" s="192"/>
      <c r="R234" s="192"/>
      <c r="S234" s="192"/>
      <c r="T234" s="19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7" t="s">
        <v>153</v>
      </c>
      <c r="AU234" s="187" t="s">
        <v>85</v>
      </c>
      <c r="AV234" s="13" t="s">
        <v>85</v>
      </c>
      <c r="AW234" s="13" t="s">
        <v>33</v>
      </c>
      <c r="AX234" s="13" t="s">
        <v>77</v>
      </c>
      <c r="AY234" s="187" t="s">
        <v>145</v>
      </c>
    </row>
    <row r="235" s="13" customFormat="1">
      <c r="A235" s="13"/>
      <c r="B235" s="185"/>
      <c r="C235" s="13"/>
      <c r="D235" s="186" t="s">
        <v>153</v>
      </c>
      <c r="E235" s="187" t="s">
        <v>1</v>
      </c>
      <c r="F235" s="188" t="s">
        <v>347</v>
      </c>
      <c r="G235" s="13"/>
      <c r="H235" s="189">
        <v>67.200000000000003</v>
      </c>
      <c r="I235" s="190"/>
      <c r="J235" s="13"/>
      <c r="K235" s="13"/>
      <c r="L235" s="185"/>
      <c r="M235" s="191"/>
      <c r="N235" s="192"/>
      <c r="O235" s="192"/>
      <c r="P235" s="192"/>
      <c r="Q235" s="192"/>
      <c r="R235" s="192"/>
      <c r="S235" s="192"/>
      <c r="T235" s="19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7" t="s">
        <v>153</v>
      </c>
      <c r="AU235" s="187" t="s">
        <v>85</v>
      </c>
      <c r="AV235" s="13" t="s">
        <v>85</v>
      </c>
      <c r="AW235" s="13" t="s">
        <v>33</v>
      </c>
      <c r="AX235" s="13" t="s">
        <v>77</v>
      </c>
      <c r="AY235" s="187" t="s">
        <v>145</v>
      </c>
    </row>
    <row r="236" s="14" customFormat="1">
      <c r="A236" s="14"/>
      <c r="B236" s="194"/>
      <c r="C236" s="14"/>
      <c r="D236" s="186" t="s">
        <v>153</v>
      </c>
      <c r="E236" s="195" t="s">
        <v>1</v>
      </c>
      <c r="F236" s="196" t="s">
        <v>177</v>
      </c>
      <c r="G236" s="14"/>
      <c r="H236" s="197">
        <v>235.19999999999999</v>
      </c>
      <c r="I236" s="198"/>
      <c r="J236" s="14"/>
      <c r="K236" s="14"/>
      <c r="L236" s="194"/>
      <c r="M236" s="199"/>
      <c r="N236" s="200"/>
      <c r="O236" s="200"/>
      <c r="P236" s="200"/>
      <c r="Q236" s="200"/>
      <c r="R236" s="200"/>
      <c r="S236" s="200"/>
      <c r="T236" s="20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95" t="s">
        <v>153</v>
      </c>
      <c r="AU236" s="195" t="s">
        <v>85</v>
      </c>
      <c r="AV236" s="14" t="s">
        <v>88</v>
      </c>
      <c r="AW236" s="14" t="s">
        <v>33</v>
      </c>
      <c r="AX236" s="14" t="s">
        <v>8</v>
      </c>
      <c r="AY236" s="195" t="s">
        <v>145</v>
      </c>
    </row>
    <row r="237" s="2" customFormat="1" ht="24.15" customHeight="1">
      <c r="A237" s="37"/>
      <c r="B237" s="171"/>
      <c r="C237" s="172" t="s">
        <v>348</v>
      </c>
      <c r="D237" s="172" t="s">
        <v>147</v>
      </c>
      <c r="E237" s="173" t="s">
        <v>349</v>
      </c>
      <c r="F237" s="174" t="s">
        <v>350</v>
      </c>
      <c r="G237" s="175" t="s">
        <v>236</v>
      </c>
      <c r="H237" s="176">
        <v>16.800000000000001</v>
      </c>
      <c r="I237" s="177"/>
      <c r="J237" s="178">
        <f>ROUND(I237*H237,0)</f>
        <v>0</v>
      </c>
      <c r="K237" s="174" t="s">
        <v>157</v>
      </c>
      <c r="L237" s="38"/>
      <c r="M237" s="179" t="s">
        <v>1</v>
      </c>
      <c r="N237" s="180" t="s">
        <v>43</v>
      </c>
      <c r="O237" s="76"/>
      <c r="P237" s="181">
        <f>O237*H237</f>
        <v>0</v>
      </c>
      <c r="Q237" s="181">
        <v>0.0118487</v>
      </c>
      <c r="R237" s="181">
        <f>Q237*H237</f>
        <v>0.19905816000000001</v>
      </c>
      <c r="S237" s="181">
        <v>0</v>
      </c>
      <c r="T237" s="18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3" t="s">
        <v>151</v>
      </c>
      <c r="AT237" s="183" t="s">
        <v>147</v>
      </c>
      <c r="AU237" s="183" t="s">
        <v>85</v>
      </c>
      <c r="AY237" s="18" t="s">
        <v>145</v>
      </c>
      <c r="BE237" s="184">
        <f>IF(N237="základní",J237,0)</f>
        <v>0</v>
      </c>
      <c r="BF237" s="184">
        <f>IF(N237="snížená",J237,0)</f>
        <v>0</v>
      </c>
      <c r="BG237" s="184">
        <f>IF(N237="zákl. přenesená",J237,0)</f>
        <v>0</v>
      </c>
      <c r="BH237" s="184">
        <f>IF(N237="sníž. přenesená",J237,0)</f>
        <v>0</v>
      </c>
      <c r="BI237" s="184">
        <f>IF(N237="nulová",J237,0)</f>
        <v>0</v>
      </c>
      <c r="BJ237" s="18" t="s">
        <v>85</v>
      </c>
      <c r="BK237" s="184">
        <f>ROUND(I237*H237,0)</f>
        <v>0</v>
      </c>
      <c r="BL237" s="18" t="s">
        <v>151</v>
      </c>
      <c r="BM237" s="183" t="s">
        <v>351</v>
      </c>
    </row>
    <row r="238" s="13" customFormat="1">
      <c r="A238" s="13"/>
      <c r="B238" s="185"/>
      <c r="C238" s="13"/>
      <c r="D238" s="186" t="s">
        <v>153</v>
      </c>
      <c r="E238" s="187" t="s">
        <v>1</v>
      </c>
      <c r="F238" s="188" t="s">
        <v>352</v>
      </c>
      <c r="G238" s="13"/>
      <c r="H238" s="189">
        <v>16.800000000000001</v>
      </c>
      <c r="I238" s="190"/>
      <c r="J238" s="13"/>
      <c r="K238" s="13"/>
      <c r="L238" s="185"/>
      <c r="M238" s="191"/>
      <c r="N238" s="192"/>
      <c r="O238" s="192"/>
      <c r="P238" s="192"/>
      <c r="Q238" s="192"/>
      <c r="R238" s="192"/>
      <c r="S238" s="192"/>
      <c r="T238" s="19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7" t="s">
        <v>153</v>
      </c>
      <c r="AU238" s="187" t="s">
        <v>85</v>
      </c>
      <c r="AV238" s="13" t="s">
        <v>85</v>
      </c>
      <c r="AW238" s="13" t="s">
        <v>33</v>
      </c>
      <c r="AX238" s="13" t="s">
        <v>8</v>
      </c>
      <c r="AY238" s="187" t="s">
        <v>145</v>
      </c>
    </row>
    <row r="239" s="2" customFormat="1" ht="24.15" customHeight="1">
      <c r="A239" s="37"/>
      <c r="B239" s="171"/>
      <c r="C239" s="172" t="s">
        <v>353</v>
      </c>
      <c r="D239" s="172" t="s">
        <v>147</v>
      </c>
      <c r="E239" s="173" t="s">
        <v>354</v>
      </c>
      <c r="F239" s="174" t="s">
        <v>355</v>
      </c>
      <c r="G239" s="175" t="s">
        <v>168</v>
      </c>
      <c r="H239" s="176">
        <v>70.025000000000006</v>
      </c>
      <c r="I239" s="177"/>
      <c r="J239" s="178">
        <f>ROUND(I239*H239,0)</f>
        <v>0</v>
      </c>
      <c r="K239" s="174" t="s">
        <v>157</v>
      </c>
      <c r="L239" s="38"/>
      <c r="M239" s="179" t="s">
        <v>1</v>
      </c>
      <c r="N239" s="180" t="s">
        <v>43</v>
      </c>
      <c r="O239" s="76"/>
      <c r="P239" s="181">
        <f>O239*H239</f>
        <v>0</v>
      </c>
      <c r="Q239" s="181">
        <v>0</v>
      </c>
      <c r="R239" s="181">
        <f>Q239*H239</f>
        <v>0</v>
      </c>
      <c r="S239" s="181">
        <v>1.8</v>
      </c>
      <c r="T239" s="182">
        <f>S239*H239</f>
        <v>126.04500000000002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3" t="s">
        <v>151</v>
      </c>
      <c r="AT239" s="183" t="s">
        <v>147</v>
      </c>
      <c r="AU239" s="183" t="s">
        <v>85</v>
      </c>
      <c r="AY239" s="18" t="s">
        <v>145</v>
      </c>
      <c r="BE239" s="184">
        <f>IF(N239="základní",J239,0)</f>
        <v>0</v>
      </c>
      <c r="BF239" s="184">
        <f>IF(N239="snížená",J239,0)</f>
        <v>0</v>
      </c>
      <c r="BG239" s="184">
        <f>IF(N239="zákl. přenesená",J239,0)</f>
        <v>0</v>
      </c>
      <c r="BH239" s="184">
        <f>IF(N239="sníž. přenesená",J239,0)</f>
        <v>0</v>
      </c>
      <c r="BI239" s="184">
        <f>IF(N239="nulová",J239,0)</f>
        <v>0</v>
      </c>
      <c r="BJ239" s="18" t="s">
        <v>85</v>
      </c>
      <c r="BK239" s="184">
        <f>ROUND(I239*H239,0)</f>
        <v>0</v>
      </c>
      <c r="BL239" s="18" t="s">
        <v>151</v>
      </c>
      <c r="BM239" s="183" t="s">
        <v>356</v>
      </c>
    </row>
    <row r="240" s="13" customFormat="1">
      <c r="A240" s="13"/>
      <c r="B240" s="185"/>
      <c r="C240" s="13"/>
      <c r="D240" s="186" t="s">
        <v>153</v>
      </c>
      <c r="E240" s="187" t="s">
        <v>1</v>
      </c>
      <c r="F240" s="188" t="s">
        <v>280</v>
      </c>
      <c r="G240" s="13"/>
      <c r="H240" s="189">
        <v>39.689999999999998</v>
      </c>
      <c r="I240" s="190"/>
      <c r="J240" s="13"/>
      <c r="K240" s="13"/>
      <c r="L240" s="185"/>
      <c r="M240" s="191"/>
      <c r="N240" s="192"/>
      <c r="O240" s="192"/>
      <c r="P240" s="192"/>
      <c r="Q240" s="192"/>
      <c r="R240" s="192"/>
      <c r="S240" s="192"/>
      <c r="T240" s="19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7" t="s">
        <v>153</v>
      </c>
      <c r="AU240" s="187" t="s">
        <v>85</v>
      </c>
      <c r="AV240" s="13" t="s">
        <v>85</v>
      </c>
      <c r="AW240" s="13" t="s">
        <v>33</v>
      </c>
      <c r="AX240" s="13" t="s">
        <v>77</v>
      </c>
      <c r="AY240" s="187" t="s">
        <v>145</v>
      </c>
    </row>
    <row r="241" s="13" customFormat="1">
      <c r="A241" s="13"/>
      <c r="B241" s="185"/>
      <c r="C241" s="13"/>
      <c r="D241" s="186" t="s">
        <v>153</v>
      </c>
      <c r="E241" s="187" t="s">
        <v>1</v>
      </c>
      <c r="F241" s="188" t="s">
        <v>281</v>
      </c>
      <c r="G241" s="13"/>
      <c r="H241" s="189">
        <v>20.411999999999999</v>
      </c>
      <c r="I241" s="190"/>
      <c r="J241" s="13"/>
      <c r="K241" s="13"/>
      <c r="L241" s="185"/>
      <c r="M241" s="191"/>
      <c r="N241" s="192"/>
      <c r="O241" s="192"/>
      <c r="P241" s="192"/>
      <c r="Q241" s="192"/>
      <c r="R241" s="192"/>
      <c r="S241" s="192"/>
      <c r="T241" s="19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7" t="s">
        <v>153</v>
      </c>
      <c r="AU241" s="187" t="s">
        <v>85</v>
      </c>
      <c r="AV241" s="13" t="s">
        <v>85</v>
      </c>
      <c r="AW241" s="13" t="s">
        <v>33</v>
      </c>
      <c r="AX241" s="13" t="s">
        <v>77</v>
      </c>
      <c r="AY241" s="187" t="s">
        <v>145</v>
      </c>
    </row>
    <row r="242" s="14" customFormat="1">
      <c r="A242" s="14"/>
      <c r="B242" s="194"/>
      <c r="C242" s="14"/>
      <c r="D242" s="186" t="s">
        <v>153</v>
      </c>
      <c r="E242" s="195" t="s">
        <v>98</v>
      </c>
      <c r="F242" s="196" t="s">
        <v>177</v>
      </c>
      <c r="G242" s="14"/>
      <c r="H242" s="197">
        <v>60.101999999999997</v>
      </c>
      <c r="I242" s="198"/>
      <c r="J242" s="14"/>
      <c r="K242" s="14"/>
      <c r="L242" s="194"/>
      <c r="M242" s="199"/>
      <c r="N242" s="200"/>
      <c r="O242" s="200"/>
      <c r="P242" s="200"/>
      <c r="Q242" s="200"/>
      <c r="R242" s="200"/>
      <c r="S242" s="200"/>
      <c r="T242" s="20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95" t="s">
        <v>153</v>
      </c>
      <c r="AU242" s="195" t="s">
        <v>85</v>
      </c>
      <c r="AV242" s="14" t="s">
        <v>88</v>
      </c>
      <c r="AW242" s="14" t="s">
        <v>33</v>
      </c>
      <c r="AX242" s="14" t="s">
        <v>77</v>
      </c>
      <c r="AY242" s="195" t="s">
        <v>145</v>
      </c>
    </row>
    <row r="243" s="13" customFormat="1">
      <c r="A243" s="13"/>
      <c r="B243" s="185"/>
      <c r="C243" s="13"/>
      <c r="D243" s="186" t="s">
        <v>153</v>
      </c>
      <c r="E243" s="187" t="s">
        <v>1</v>
      </c>
      <c r="F243" s="188" t="s">
        <v>292</v>
      </c>
      <c r="G243" s="13"/>
      <c r="H243" s="189">
        <v>7.0880000000000001</v>
      </c>
      <c r="I243" s="190"/>
      <c r="J243" s="13"/>
      <c r="K243" s="13"/>
      <c r="L243" s="185"/>
      <c r="M243" s="191"/>
      <c r="N243" s="192"/>
      <c r="O243" s="192"/>
      <c r="P243" s="192"/>
      <c r="Q243" s="192"/>
      <c r="R243" s="192"/>
      <c r="S243" s="192"/>
      <c r="T243" s="19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7" t="s">
        <v>153</v>
      </c>
      <c r="AU243" s="187" t="s">
        <v>85</v>
      </c>
      <c r="AV243" s="13" t="s">
        <v>85</v>
      </c>
      <c r="AW243" s="13" t="s">
        <v>33</v>
      </c>
      <c r="AX243" s="13" t="s">
        <v>77</v>
      </c>
      <c r="AY243" s="187" t="s">
        <v>145</v>
      </c>
    </row>
    <row r="244" s="13" customFormat="1">
      <c r="A244" s="13"/>
      <c r="B244" s="185"/>
      <c r="C244" s="13"/>
      <c r="D244" s="186" t="s">
        <v>153</v>
      </c>
      <c r="E244" s="187" t="s">
        <v>1</v>
      </c>
      <c r="F244" s="188" t="s">
        <v>293</v>
      </c>
      <c r="G244" s="13"/>
      <c r="H244" s="189">
        <v>2.835</v>
      </c>
      <c r="I244" s="190"/>
      <c r="J244" s="13"/>
      <c r="K244" s="13"/>
      <c r="L244" s="185"/>
      <c r="M244" s="191"/>
      <c r="N244" s="192"/>
      <c r="O244" s="192"/>
      <c r="P244" s="192"/>
      <c r="Q244" s="192"/>
      <c r="R244" s="192"/>
      <c r="S244" s="192"/>
      <c r="T244" s="19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7" t="s">
        <v>153</v>
      </c>
      <c r="AU244" s="187" t="s">
        <v>85</v>
      </c>
      <c r="AV244" s="13" t="s">
        <v>85</v>
      </c>
      <c r="AW244" s="13" t="s">
        <v>33</v>
      </c>
      <c r="AX244" s="13" t="s">
        <v>77</v>
      </c>
      <c r="AY244" s="187" t="s">
        <v>145</v>
      </c>
    </row>
    <row r="245" s="14" customFormat="1">
      <c r="A245" s="14"/>
      <c r="B245" s="194"/>
      <c r="C245" s="14"/>
      <c r="D245" s="186" t="s">
        <v>153</v>
      </c>
      <c r="E245" s="195" t="s">
        <v>91</v>
      </c>
      <c r="F245" s="196" t="s">
        <v>177</v>
      </c>
      <c r="G245" s="14"/>
      <c r="H245" s="197">
        <v>9.923</v>
      </c>
      <c r="I245" s="198"/>
      <c r="J245" s="14"/>
      <c r="K245" s="14"/>
      <c r="L245" s="194"/>
      <c r="M245" s="199"/>
      <c r="N245" s="200"/>
      <c r="O245" s="200"/>
      <c r="P245" s="200"/>
      <c r="Q245" s="200"/>
      <c r="R245" s="200"/>
      <c r="S245" s="200"/>
      <c r="T245" s="201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95" t="s">
        <v>153</v>
      </c>
      <c r="AU245" s="195" t="s">
        <v>85</v>
      </c>
      <c r="AV245" s="14" t="s">
        <v>88</v>
      </c>
      <c r="AW245" s="14" t="s">
        <v>33</v>
      </c>
      <c r="AX245" s="14" t="s">
        <v>77</v>
      </c>
      <c r="AY245" s="195" t="s">
        <v>145</v>
      </c>
    </row>
    <row r="246" s="15" customFormat="1">
      <c r="A246" s="15"/>
      <c r="B246" s="202"/>
      <c r="C246" s="15"/>
      <c r="D246" s="186" t="s">
        <v>153</v>
      </c>
      <c r="E246" s="203" t="s">
        <v>1</v>
      </c>
      <c r="F246" s="204" t="s">
        <v>227</v>
      </c>
      <c r="G246" s="15"/>
      <c r="H246" s="205">
        <v>70.024999999999991</v>
      </c>
      <c r="I246" s="206"/>
      <c r="J246" s="15"/>
      <c r="K246" s="15"/>
      <c r="L246" s="202"/>
      <c r="M246" s="207"/>
      <c r="N246" s="208"/>
      <c r="O246" s="208"/>
      <c r="P246" s="208"/>
      <c r="Q246" s="208"/>
      <c r="R246" s="208"/>
      <c r="S246" s="208"/>
      <c r="T246" s="209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03" t="s">
        <v>153</v>
      </c>
      <c r="AU246" s="203" t="s">
        <v>85</v>
      </c>
      <c r="AV246" s="15" t="s">
        <v>151</v>
      </c>
      <c r="AW246" s="15" t="s">
        <v>33</v>
      </c>
      <c r="AX246" s="15" t="s">
        <v>8</v>
      </c>
      <c r="AY246" s="203" t="s">
        <v>145</v>
      </c>
    </row>
    <row r="247" s="2" customFormat="1" ht="24.15" customHeight="1">
      <c r="A247" s="37"/>
      <c r="B247" s="171"/>
      <c r="C247" s="172" t="s">
        <v>357</v>
      </c>
      <c r="D247" s="172" t="s">
        <v>147</v>
      </c>
      <c r="E247" s="173" t="s">
        <v>358</v>
      </c>
      <c r="F247" s="174" t="s">
        <v>359</v>
      </c>
      <c r="G247" s="175" t="s">
        <v>168</v>
      </c>
      <c r="H247" s="176">
        <v>9.923</v>
      </c>
      <c r="I247" s="177"/>
      <c r="J247" s="178">
        <f>ROUND(I247*H247,0)</f>
        <v>0</v>
      </c>
      <c r="K247" s="174" t="s">
        <v>157</v>
      </c>
      <c r="L247" s="38"/>
      <c r="M247" s="179" t="s">
        <v>1</v>
      </c>
      <c r="N247" s="180" t="s">
        <v>43</v>
      </c>
      <c r="O247" s="76"/>
      <c r="P247" s="181">
        <f>O247*H247</f>
        <v>0</v>
      </c>
      <c r="Q247" s="181">
        <v>0</v>
      </c>
      <c r="R247" s="181">
        <f>Q247*H247</f>
        <v>0</v>
      </c>
      <c r="S247" s="181">
        <v>0</v>
      </c>
      <c r="T247" s="182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3" t="s">
        <v>151</v>
      </c>
      <c r="AT247" s="183" t="s">
        <v>147</v>
      </c>
      <c r="AU247" s="183" t="s">
        <v>85</v>
      </c>
      <c r="AY247" s="18" t="s">
        <v>145</v>
      </c>
      <c r="BE247" s="184">
        <f>IF(N247="základní",J247,0)</f>
        <v>0</v>
      </c>
      <c r="BF247" s="184">
        <f>IF(N247="snížená",J247,0)</f>
        <v>0</v>
      </c>
      <c r="BG247" s="184">
        <f>IF(N247="zákl. přenesená",J247,0)</f>
        <v>0</v>
      </c>
      <c r="BH247" s="184">
        <f>IF(N247="sníž. přenesená",J247,0)</f>
        <v>0</v>
      </c>
      <c r="BI247" s="184">
        <f>IF(N247="nulová",J247,0)</f>
        <v>0</v>
      </c>
      <c r="BJ247" s="18" t="s">
        <v>85</v>
      </c>
      <c r="BK247" s="184">
        <f>ROUND(I247*H247,0)</f>
        <v>0</v>
      </c>
      <c r="BL247" s="18" t="s">
        <v>151</v>
      </c>
      <c r="BM247" s="183" t="s">
        <v>360</v>
      </c>
    </row>
    <row r="248" s="13" customFormat="1">
      <c r="A248" s="13"/>
      <c r="B248" s="185"/>
      <c r="C248" s="13"/>
      <c r="D248" s="186" t="s">
        <v>153</v>
      </c>
      <c r="E248" s="187" t="s">
        <v>1</v>
      </c>
      <c r="F248" s="188" t="s">
        <v>91</v>
      </c>
      <c r="G248" s="13"/>
      <c r="H248" s="189">
        <v>9.923</v>
      </c>
      <c r="I248" s="190"/>
      <c r="J248" s="13"/>
      <c r="K248" s="13"/>
      <c r="L248" s="185"/>
      <c r="M248" s="191"/>
      <c r="N248" s="192"/>
      <c r="O248" s="192"/>
      <c r="P248" s="192"/>
      <c r="Q248" s="192"/>
      <c r="R248" s="192"/>
      <c r="S248" s="192"/>
      <c r="T248" s="19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7" t="s">
        <v>153</v>
      </c>
      <c r="AU248" s="187" t="s">
        <v>85</v>
      </c>
      <c r="AV248" s="13" t="s">
        <v>85</v>
      </c>
      <c r="AW248" s="13" t="s">
        <v>33</v>
      </c>
      <c r="AX248" s="13" t="s">
        <v>8</v>
      </c>
      <c r="AY248" s="187" t="s">
        <v>145</v>
      </c>
    </row>
    <row r="249" s="2" customFormat="1" ht="24.15" customHeight="1">
      <c r="A249" s="37"/>
      <c r="B249" s="171"/>
      <c r="C249" s="172" t="s">
        <v>361</v>
      </c>
      <c r="D249" s="172" t="s">
        <v>147</v>
      </c>
      <c r="E249" s="173" t="s">
        <v>362</v>
      </c>
      <c r="F249" s="174" t="s">
        <v>363</v>
      </c>
      <c r="G249" s="175" t="s">
        <v>168</v>
      </c>
      <c r="H249" s="176">
        <v>11.92</v>
      </c>
      <c r="I249" s="177"/>
      <c r="J249" s="178">
        <f>ROUND(I249*H249,0)</f>
        <v>0</v>
      </c>
      <c r="K249" s="174" t="s">
        <v>157</v>
      </c>
      <c r="L249" s="38"/>
      <c r="M249" s="179" t="s">
        <v>1</v>
      </c>
      <c r="N249" s="180" t="s">
        <v>43</v>
      </c>
      <c r="O249" s="76"/>
      <c r="P249" s="181">
        <f>O249*H249</f>
        <v>0</v>
      </c>
      <c r="Q249" s="181">
        <v>0</v>
      </c>
      <c r="R249" s="181">
        <f>Q249*H249</f>
        <v>0</v>
      </c>
      <c r="S249" s="181">
        <v>2.2000000000000002</v>
      </c>
      <c r="T249" s="182">
        <f>S249*H249</f>
        <v>26.224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3" t="s">
        <v>151</v>
      </c>
      <c r="AT249" s="183" t="s">
        <v>147</v>
      </c>
      <c r="AU249" s="183" t="s">
        <v>85</v>
      </c>
      <c r="AY249" s="18" t="s">
        <v>145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8" t="s">
        <v>85</v>
      </c>
      <c r="BK249" s="184">
        <f>ROUND(I249*H249,0)</f>
        <v>0</v>
      </c>
      <c r="BL249" s="18" t="s">
        <v>151</v>
      </c>
      <c r="BM249" s="183" t="s">
        <v>364</v>
      </c>
    </row>
    <row r="250" s="13" customFormat="1">
      <c r="A250" s="13"/>
      <c r="B250" s="185"/>
      <c r="C250" s="13"/>
      <c r="D250" s="186" t="s">
        <v>153</v>
      </c>
      <c r="E250" s="187" t="s">
        <v>1</v>
      </c>
      <c r="F250" s="188" t="s">
        <v>305</v>
      </c>
      <c r="G250" s="13"/>
      <c r="H250" s="189">
        <v>10.395</v>
      </c>
      <c r="I250" s="190"/>
      <c r="J250" s="13"/>
      <c r="K250" s="13"/>
      <c r="L250" s="185"/>
      <c r="M250" s="191"/>
      <c r="N250" s="192"/>
      <c r="O250" s="192"/>
      <c r="P250" s="192"/>
      <c r="Q250" s="192"/>
      <c r="R250" s="192"/>
      <c r="S250" s="192"/>
      <c r="T250" s="19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7" t="s">
        <v>153</v>
      </c>
      <c r="AU250" s="187" t="s">
        <v>85</v>
      </c>
      <c r="AV250" s="13" t="s">
        <v>85</v>
      </c>
      <c r="AW250" s="13" t="s">
        <v>33</v>
      </c>
      <c r="AX250" s="13" t="s">
        <v>77</v>
      </c>
      <c r="AY250" s="187" t="s">
        <v>145</v>
      </c>
    </row>
    <row r="251" s="13" customFormat="1">
      <c r="A251" s="13"/>
      <c r="B251" s="185"/>
      <c r="C251" s="13"/>
      <c r="D251" s="186" t="s">
        <v>153</v>
      </c>
      <c r="E251" s="187" t="s">
        <v>1</v>
      </c>
      <c r="F251" s="188" t="s">
        <v>306</v>
      </c>
      <c r="G251" s="13"/>
      <c r="H251" s="189">
        <v>1.5249999999999999</v>
      </c>
      <c r="I251" s="190"/>
      <c r="J251" s="13"/>
      <c r="K251" s="13"/>
      <c r="L251" s="185"/>
      <c r="M251" s="191"/>
      <c r="N251" s="192"/>
      <c r="O251" s="192"/>
      <c r="P251" s="192"/>
      <c r="Q251" s="192"/>
      <c r="R251" s="192"/>
      <c r="S251" s="192"/>
      <c r="T251" s="19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7" t="s">
        <v>153</v>
      </c>
      <c r="AU251" s="187" t="s">
        <v>85</v>
      </c>
      <c r="AV251" s="13" t="s">
        <v>85</v>
      </c>
      <c r="AW251" s="13" t="s">
        <v>33</v>
      </c>
      <c r="AX251" s="13" t="s">
        <v>77</v>
      </c>
      <c r="AY251" s="187" t="s">
        <v>145</v>
      </c>
    </row>
    <row r="252" s="14" customFormat="1">
      <c r="A252" s="14"/>
      <c r="B252" s="194"/>
      <c r="C252" s="14"/>
      <c r="D252" s="186" t="s">
        <v>153</v>
      </c>
      <c r="E252" s="195" t="s">
        <v>1</v>
      </c>
      <c r="F252" s="196" t="s">
        <v>365</v>
      </c>
      <c r="G252" s="14"/>
      <c r="H252" s="197">
        <v>11.92</v>
      </c>
      <c r="I252" s="198"/>
      <c r="J252" s="14"/>
      <c r="K252" s="14"/>
      <c r="L252" s="194"/>
      <c r="M252" s="199"/>
      <c r="N252" s="200"/>
      <c r="O252" s="200"/>
      <c r="P252" s="200"/>
      <c r="Q252" s="200"/>
      <c r="R252" s="200"/>
      <c r="S252" s="200"/>
      <c r="T252" s="201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195" t="s">
        <v>153</v>
      </c>
      <c r="AU252" s="195" t="s">
        <v>85</v>
      </c>
      <c r="AV252" s="14" t="s">
        <v>88</v>
      </c>
      <c r="AW252" s="14" t="s">
        <v>33</v>
      </c>
      <c r="AX252" s="14" t="s">
        <v>8</v>
      </c>
      <c r="AY252" s="195" t="s">
        <v>145</v>
      </c>
    </row>
    <row r="253" s="2" customFormat="1" ht="24.15" customHeight="1">
      <c r="A253" s="37"/>
      <c r="B253" s="171"/>
      <c r="C253" s="172" t="s">
        <v>366</v>
      </c>
      <c r="D253" s="172" t="s">
        <v>147</v>
      </c>
      <c r="E253" s="173" t="s">
        <v>367</v>
      </c>
      <c r="F253" s="174" t="s">
        <v>368</v>
      </c>
      <c r="G253" s="175" t="s">
        <v>236</v>
      </c>
      <c r="H253" s="176">
        <v>105</v>
      </c>
      <c r="I253" s="177"/>
      <c r="J253" s="178">
        <f>ROUND(I253*H253,0)</f>
        <v>0</v>
      </c>
      <c r="K253" s="174" t="s">
        <v>157</v>
      </c>
      <c r="L253" s="38"/>
      <c r="M253" s="179" t="s">
        <v>1</v>
      </c>
      <c r="N253" s="180" t="s">
        <v>43</v>
      </c>
      <c r="O253" s="76"/>
      <c r="P253" s="181">
        <f>O253*H253</f>
        <v>0</v>
      </c>
      <c r="Q253" s="181">
        <v>0</v>
      </c>
      <c r="R253" s="181">
        <f>Q253*H253</f>
        <v>0</v>
      </c>
      <c r="S253" s="181">
        <v>0.0092499999999999995</v>
      </c>
      <c r="T253" s="182">
        <f>S253*H253</f>
        <v>0.97124999999999995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3" t="s">
        <v>151</v>
      </c>
      <c r="AT253" s="183" t="s">
        <v>147</v>
      </c>
      <c r="AU253" s="183" t="s">
        <v>85</v>
      </c>
      <c r="AY253" s="18" t="s">
        <v>145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8" t="s">
        <v>85</v>
      </c>
      <c r="BK253" s="184">
        <f>ROUND(I253*H253,0)</f>
        <v>0</v>
      </c>
      <c r="BL253" s="18" t="s">
        <v>151</v>
      </c>
      <c r="BM253" s="183" t="s">
        <v>369</v>
      </c>
    </row>
    <row r="254" s="13" customFormat="1">
      <c r="A254" s="13"/>
      <c r="B254" s="185"/>
      <c r="C254" s="13"/>
      <c r="D254" s="186" t="s">
        <v>153</v>
      </c>
      <c r="E254" s="187" t="s">
        <v>1</v>
      </c>
      <c r="F254" s="188" t="s">
        <v>370</v>
      </c>
      <c r="G254" s="13"/>
      <c r="H254" s="189">
        <v>105</v>
      </c>
      <c r="I254" s="190"/>
      <c r="J254" s="13"/>
      <c r="K254" s="13"/>
      <c r="L254" s="185"/>
      <c r="M254" s="191"/>
      <c r="N254" s="192"/>
      <c r="O254" s="192"/>
      <c r="P254" s="192"/>
      <c r="Q254" s="192"/>
      <c r="R254" s="192"/>
      <c r="S254" s="192"/>
      <c r="T254" s="19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7" t="s">
        <v>153</v>
      </c>
      <c r="AU254" s="187" t="s">
        <v>85</v>
      </c>
      <c r="AV254" s="13" t="s">
        <v>85</v>
      </c>
      <c r="AW254" s="13" t="s">
        <v>33</v>
      </c>
      <c r="AX254" s="13" t="s">
        <v>8</v>
      </c>
      <c r="AY254" s="187" t="s">
        <v>145</v>
      </c>
    </row>
    <row r="255" s="2" customFormat="1" ht="16.5" customHeight="1">
      <c r="A255" s="37"/>
      <c r="B255" s="171"/>
      <c r="C255" s="172" t="s">
        <v>371</v>
      </c>
      <c r="D255" s="172" t="s">
        <v>147</v>
      </c>
      <c r="E255" s="173" t="s">
        <v>372</v>
      </c>
      <c r="F255" s="174" t="s">
        <v>373</v>
      </c>
      <c r="G255" s="175" t="s">
        <v>168</v>
      </c>
      <c r="H255" s="176">
        <v>15.026</v>
      </c>
      <c r="I255" s="177"/>
      <c r="J255" s="178">
        <f>ROUND(I255*H255,0)</f>
        <v>0</v>
      </c>
      <c r="K255" s="174" t="s">
        <v>157</v>
      </c>
      <c r="L255" s="38"/>
      <c r="M255" s="179" t="s">
        <v>1</v>
      </c>
      <c r="N255" s="180" t="s">
        <v>43</v>
      </c>
      <c r="O255" s="76"/>
      <c r="P255" s="181">
        <f>O255*H255</f>
        <v>0</v>
      </c>
      <c r="Q255" s="181">
        <v>0</v>
      </c>
      <c r="R255" s="181">
        <f>Q255*H255</f>
        <v>0</v>
      </c>
      <c r="S255" s="181">
        <v>0.59099999999999997</v>
      </c>
      <c r="T255" s="182">
        <f>S255*H255</f>
        <v>8.8803659999999986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3" t="s">
        <v>151</v>
      </c>
      <c r="AT255" s="183" t="s">
        <v>147</v>
      </c>
      <c r="AU255" s="183" t="s">
        <v>85</v>
      </c>
      <c r="AY255" s="18" t="s">
        <v>145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8" t="s">
        <v>85</v>
      </c>
      <c r="BK255" s="184">
        <f>ROUND(I255*H255,0)</f>
        <v>0</v>
      </c>
      <c r="BL255" s="18" t="s">
        <v>151</v>
      </c>
      <c r="BM255" s="183" t="s">
        <v>374</v>
      </c>
    </row>
    <row r="256" s="13" customFormat="1">
      <c r="A256" s="13"/>
      <c r="B256" s="185"/>
      <c r="C256" s="13"/>
      <c r="D256" s="186" t="s">
        <v>153</v>
      </c>
      <c r="E256" s="187" t="s">
        <v>1</v>
      </c>
      <c r="F256" s="188" t="s">
        <v>375</v>
      </c>
      <c r="G256" s="13"/>
      <c r="H256" s="189">
        <v>15.026</v>
      </c>
      <c r="I256" s="190"/>
      <c r="J256" s="13"/>
      <c r="K256" s="13"/>
      <c r="L256" s="185"/>
      <c r="M256" s="191"/>
      <c r="N256" s="192"/>
      <c r="O256" s="192"/>
      <c r="P256" s="192"/>
      <c r="Q256" s="192"/>
      <c r="R256" s="192"/>
      <c r="S256" s="192"/>
      <c r="T256" s="19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7" t="s">
        <v>153</v>
      </c>
      <c r="AU256" s="187" t="s">
        <v>85</v>
      </c>
      <c r="AV256" s="13" t="s">
        <v>85</v>
      </c>
      <c r="AW256" s="13" t="s">
        <v>33</v>
      </c>
      <c r="AX256" s="13" t="s">
        <v>77</v>
      </c>
      <c r="AY256" s="187" t="s">
        <v>145</v>
      </c>
    </row>
    <row r="257" s="14" customFormat="1">
      <c r="A257" s="14"/>
      <c r="B257" s="194"/>
      <c r="C257" s="14"/>
      <c r="D257" s="186" t="s">
        <v>153</v>
      </c>
      <c r="E257" s="195" t="s">
        <v>1</v>
      </c>
      <c r="F257" s="196" t="s">
        <v>177</v>
      </c>
      <c r="G257" s="14"/>
      <c r="H257" s="197">
        <v>15.026</v>
      </c>
      <c r="I257" s="198"/>
      <c r="J257" s="14"/>
      <c r="K257" s="14"/>
      <c r="L257" s="194"/>
      <c r="M257" s="199"/>
      <c r="N257" s="200"/>
      <c r="O257" s="200"/>
      <c r="P257" s="200"/>
      <c r="Q257" s="200"/>
      <c r="R257" s="200"/>
      <c r="S257" s="200"/>
      <c r="T257" s="20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195" t="s">
        <v>153</v>
      </c>
      <c r="AU257" s="195" t="s">
        <v>85</v>
      </c>
      <c r="AV257" s="14" t="s">
        <v>88</v>
      </c>
      <c r="AW257" s="14" t="s">
        <v>33</v>
      </c>
      <c r="AX257" s="14" t="s">
        <v>8</v>
      </c>
      <c r="AY257" s="195" t="s">
        <v>145</v>
      </c>
    </row>
    <row r="258" s="12" customFormat="1" ht="22.8" customHeight="1">
      <c r="A258" s="12"/>
      <c r="B258" s="158"/>
      <c r="C258" s="12"/>
      <c r="D258" s="159" t="s">
        <v>76</v>
      </c>
      <c r="E258" s="169" t="s">
        <v>376</v>
      </c>
      <c r="F258" s="169" t="s">
        <v>377</v>
      </c>
      <c r="G258" s="12"/>
      <c r="H258" s="12"/>
      <c r="I258" s="161"/>
      <c r="J258" s="170">
        <f>BK258</f>
        <v>0</v>
      </c>
      <c r="K258" s="12"/>
      <c r="L258" s="158"/>
      <c r="M258" s="163"/>
      <c r="N258" s="164"/>
      <c r="O258" s="164"/>
      <c r="P258" s="165">
        <f>SUM(P259:P264)</f>
        <v>0</v>
      </c>
      <c r="Q258" s="164"/>
      <c r="R258" s="165">
        <f>SUM(R259:R264)</f>
        <v>0</v>
      </c>
      <c r="S258" s="164"/>
      <c r="T258" s="166">
        <f>SUM(T259:T264)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59" t="s">
        <v>8</v>
      </c>
      <c r="AT258" s="167" t="s">
        <v>76</v>
      </c>
      <c r="AU258" s="167" t="s">
        <v>8</v>
      </c>
      <c r="AY258" s="159" t="s">
        <v>145</v>
      </c>
      <c r="BK258" s="168">
        <f>SUM(BK259:BK264)</f>
        <v>0</v>
      </c>
    </row>
    <row r="259" s="2" customFormat="1" ht="37.8" customHeight="1">
      <c r="A259" s="37"/>
      <c r="B259" s="171"/>
      <c r="C259" s="172" t="s">
        <v>378</v>
      </c>
      <c r="D259" s="172" t="s">
        <v>147</v>
      </c>
      <c r="E259" s="173" t="s">
        <v>379</v>
      </c>
      <c r="F259" s="174" t="s">
        <v>380</v>
      </c>
      <c r="G259" s="175" t="s">
        <v>214</v>
      </c>
      <c r="H259" s="176">
        <v>26.224</v>
      </c>
      <c r="I259" s="177"/>
      <c r="J259" s="178">
        <f>ROUND(I259*H259,0)</f>
        <v>0</v>
      </c>
      <c r="K259" s="174" t="s">
        <v>157</v>
      </c>
      <c r="L259" s="38"/>
      <c r="M259" s="179" t="s">
        <v>1</v>
      </c>
      <c r="N259" s="180" t="s">
        <v>43</v>
      </c>
      <c r="O259" s="76"/>
      <c r="P259" s="181">
        <f>O259*H259</f>
        <v>0</v>
      </c>
      <c r="Q259" s="181">
        <v>0</v>
      </c>
      <c r="R259" s="181">
        <f>Q259*H259</f>
        <v>0</v>
      </c>
      <c r="S259" s="181">
        <v>0</v>
      </c>
      <c r="T259" s="182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3" t="s">
        <v>151</v>
      </c>
      <c r="AT259" s="183" t="s">
        <v>147</v>
      </c>
      <c r="AU259" s="183" t="s">
        <v>85</v>
      </c>
      <c r="AY259" s="18" t="s">
        <v>145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8" t="s">
        <v>85</v>
      </c>
      <c r="BK259" s="184">
        <f>ROUND(I259*H259,0)</f>
        <v>0</v>
      </c>
      <c r="BL259" s="18" t="s">
        <v>151</v>
      </c>
      <c r="BM259" s="183" t="s">
        <v>381</v>
      </c>
    </row>
    <row r="260" s="2" customFormat="1" ht="33" customHeight="1">
      <c r="A260" s="37"/>
      <c r="B260" s="171"/>
      <c r="C260" s="172" t="s">
        <v>382</v>
      </c>
      <c r="D260" s="172" t="s">
        <v>147</v>
      </c>
      <c r="E260" s="173" t="s">
        <v>383</v>
      </c>
      <c r="F260" s="174" t="s">
        <v>384</v>
      </c>
      <c r="G260" s="175" t="s">
        <v>214</v>
      </c>
      <c r="H260" s="176">
        <v>135.89699999999999</v>
      </c>
      <c r="I260" s="177"/>
      <c r="J260" s="178">
        <f>ROUND(I260*H260,0)</f>
        <v>0</v>
      </c>
      <c r="K260" s="174" t="s">
        <v>157</v>
      </c>
      <c r="L260" s="38"/>
      <c r="M260" s="179" t="s">
        <v>1</v>
      </c>
      <c r="N260" s="180" t="s">
        <v>43</v>
      </c>
      <c r="O260" s="76"/>
      <c r="P260" s="181">
        <f>O260*H260</f>
        <v>0</v>
      </c>
      <c r="Q260" s="181">
        <v>0</v>
      </c>
      <c r="R260" s="181">
        <f>Q260*H260</f>
        <v>0</v>
      </c>
      <c r="S260" s="181">
        <v>0</v>
      </c>
      <c r="T260" s="182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3" t="s">
        <v>151</v>
      </c>
      <c r="AT260" s="183" t="s">
        <v>147</v>
      </c>
      <c r="AU260" s="183" t="s">
        <v>85</v>
      </c>
      <c r="AY260" s="18" t="s">
        <v>145</v>
      </c>
      <c r="BE260" s="184">
        <f>IF(N260="základní",J260,0)</f>
        <v>0</v>
      </c>
      <c r="BF260" s="184">
        <f>IF(N260="snížená",J260,0)</f>
        <v>0</v>
      </c>
      <c r="BG260" s="184">
        <f>IF(N260="zákl. přenesená",J260,0)</f>
        <v>0</v>
      </c>
      <c r="BH260" s="184">
        <f>IF(N260="sníž. přenesená",J260,0)</f>
        <v>0</v>
      </c>
      <c r="BI260" s="184">
        <f>IF(N260="nulová",J260,0)</f>
        <v>0</v>
      </c>
      <c r="BJ260" s="18" t="s">
        <v>85</v>
      </c>
      <c r="BK260" s="184">
        <f>ROUND(I260*H260,0)</f>
        <v>0</v>
      </c>
      <c r="BL260" s="18" t="s">
        <v>151</v>
      </c>
      <c r="BM260" s="183" t="s">
        <v>385</v>
      </c>
    </row>
    <row r="261" s="2" customFormat="1" ht="21.75" customHeight="1">
      <c r="A261" s="37"/>
      <c r="B261" s="171"/>
      <c r="C261" s="172" t="s">
        <v>386</v>
      </c>
      <c r="D261" s="172" t="s">
        <v>147</v>
      </c>
      <c r="E261" s="173" t="s">
        <v>387</v>
      </c>
      <c r="F261" s="174" t="s">
        <v>388</v>
      </c>
      <c r="G261" s="175" t="s">
        <v>214</v>
      </c>
      <c r="H261" s="176">
        <v>162.12100000000001</v>
      </c>
      <c r="I261" s="177"/>
      <c r="J261" s="178">
        <f>ROUND(I261*H261,0)</f>
        <v>0</v>
      </c>
      <c r="K261" s="174" t="s">
        <v>157</v>
      </c>
      <c r="L261" s="38"/>
      <c r="M261" s="179" t="s">
        <v>1</v>
      </c>
      <c r="N261" s="180" t="s">
        <v>43</v>
      </c>
      <c r="O261" s="76"/>
      <c r="P261" s="181">
        <f>O261*H261</f>
        <v>0</v>
      </c>
      <c r="Q261" s="181">
        <v>0</v>
      </c>
      <c r="R261" s="181">
        <f>Q261*H261</f>
        <v>0</v>
      </c>
      <c r="S261" s="181">
        <v>0</v>
      </c>
      <c r="T261" s="182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3" t="s">
        <v>151</v>
      </c>
      <c r="AT261" s="183" t="s">
        <v>147</v>
      </c>
      <c r="AU261" s="183" t="s">
        <v>85</v>
      </c>
      <c r="AY261" s="18" t="s">
        <v>145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8" t="s">
        <v>85</v>
      </c>
      <c r="BK261" s="184">
        <f>ROUND(I261*H261,0)</f>
        <v>0</v>
      </c>
      <c r="BL261" s="18" t="s">
        <v>151</v>
      </c>
      <c r="BM261" s="183" t="s">
        <v>389</v>
      </c>
    </row>
    <row r="262" s="2" customFormat="1" ht="24.15" customHeight="1">
      <c r="A262" s="37"/>
      <c r="B262" s="171"/>
      <c r="C262" s="172" t="s">
        <v>390</v>
      </c>
      <c r="D262" s="172" t="s">
        <v>147</v>
      </c>
      <c r="E262" s="173" t="s">
        <v>391</v>
      </c>
      <c r="F262" s="174" t="s">
        <v>392</v>
      </c>
      <c r="G262" s="175" t="s">
        <v>214</v>
      </c>
      <c r="H262" s="176">
        <v>3242.4200000000001</v>
      </c>
      <c r="I262" s="177"/>
      <c r="J262" s="178">
        <f>ROUND(I262*H262,0)</f>
        <v>0</v>
      </c>
      <c r="K262" s="174" t="s">
        <v>157</v>
      </c>
      <c r="L262" s="38"/>
      <c r="M262" s="179" t="s">
        <v>1</v>
      </c>
      <c r="N262" s="180" t="s">
        <v>43</v>
      </c>
      <c r="O262" s="76"/>
      <c r="P262" s="181">
        <f>O262*H262</f>
        <v>0</v>
      </c>
      <c r="Q262" s="181">
        <v>0</v>
      </c>
      <c r="R262" s="181">
        <f>Q262*H262</f>
        <v>0</v>
      </c>
      <c r="S262" s="181">
        <v>0</v>
      </c>
      <c r="T262" s="182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3" t="s">
        <v>151</v>
      </c>
      <c r="AT262" s="183" t="s">
        <v>147</v>
      </c>
      <c r="AU262" s="183" t="s">
        <v>85</v>
      </c>
      <c r="AY262" s="18" t="s">
        <v>145</v>
      </c>
      <c r="BE262" s="184">
        <f>IF(N262="základní",J262,0)</f>
        <v>0</v>
      </c>
      <c r="BF262" s="184">
        <f>IF(N262="snížená",J262,0)</f>
        <v>0</v>
      </c>
      <c r="BG262" s="184">
        <f>IF(N262="zákl. přenesená",J262,0)</f>
        <v>0</v>
      </c>
      <c r="BH262" s="184">
        <f>IF(N262="sníž. přenesená",J262,0)</f>
        <v>0</v>
      </c>
      <c r="BI262" s="184">
        <f>IF(N262="nulová",J262,0)</f>
        <v>0</v>
      </c>
      <c r="BJ262" s="18" t="s">
        <v>85</v>
      </c>
      <c r="BK262" s="184">
        <f>ROUND(I262*H262,0)</f>
        <v>0</v>
      </c>
      <c r="BL262" s="18" t="s">
        <v>151</v>
      </c>
      <c r="BM262" s="183" t="s">
        <v>393</v>
      </c>
    </row>
    <row r="263" s="13" customFormat="1">
      <c r="A263" s="13"/>
      <c r="B263" s="185"/>
      <c r="C263" s="13"/>
      <c r="D263" s="186" t="s">
        <v>153</v>
      </c>
      <c r="E263" s="13"/>
      <c r="F263" s="188" t="s">
        <v>394</v>
      </c>
      <c r="G263" s="13"/>
      <c r="H263" s="189">
        <v>3242.4200000000001</v>
      </c>
      <c r="I263" s="190"/>
      <c r="J263" s="13"/>
      <c r="K263" s="13"/>
      <c r="L263" s="185"/>
      <c r="M263" s="191"/>
      <c r="N263" s="192"/>
      <c r="O263" s="192"/>
      <c r="P263" s="192"/>
      <c r="Q263" s="192"/>
      <c r="R263" s="192"/>
      <c r="S263" s="192"/>
      <c r="T263" s="19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153</v>
      </c>
      <c r="AU263" s="187" t="s">
        <v>85</v>
      </c>
      <c r="AV263" s="13" t="s">
        <v>85</v>
      </c>
      <c r="AW263" s="13" t="s">
        <v>3</v>
      </c>
      <c r="AX263" s="13" t="s">
        <v>8</v>
      </c>
      <c r="AY263" s="187" t="s">
        <v>145</v>
      </c>
    </row>
    <row r="264" s="2" customFormat="1" ht="24.15" customHeight="1">
      <c r="A264" s="37"/>
      <c r="B264" s="171"/>
      <c r="C264" s="172" t="s">
        <v>395</v>
      </c>
      <c r="D264" s="172" t="s">
        <v>147</v>
      </c>
      <c r="E264" s="173" t="s">
        <v>396</v>
      </c>
      <c r="F264" s="174" t="s">
        <v>397</v>
      </c>
      <c r="G264" s="175" t="s">
        <v>214</v>
      </c>
      <c r="H264" s="176">
        <v>162.12100000000001</v>
      </c>
      <c r="I264" s="177"/>
      <c r="J264" s="178">
        <f>ROUND(I264*H264,0)</f>
        <v>0</v>
      </c>
      <c r="K264" s="174" t="s">
        <v>157</v>
      </c>
      <c r="L264" s="38"/>
      <c r="M264" s="179" t="s">
        <v>1</v>
      </c>
      <c r="N264" s="180" t="s">
        <v>43</v>
      </c>
      <c r="O264" s="76"/>
      <c r="P264" s="181">
        <f>O264*H264</f>
        <v>0</v>
      </c>
      <c r="Q264" s="181">
        <v>0</v>
      </c>
      <c r="R264" s="181">
        <f>Q264*H264</f>
        <v>0</v>
      </c>
      <c r="S264" s="181">
        <v>0</v>
      </c>
      <c r="T264" s="182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3" t="s">
        <v>151</v>
      </c>
      <c r="AT264" s="183" t="s">
        <v>147</v>
      </c>
      <c r="AU264" s="183" t="s">
        <v>85</v>
      </c>
      <c r="AY264" s="18" t="s">
        <v>145</v>
      </c>
      <c r="BE264" s="184">
        <f>IF(N264="základní",J264,0)</f>
        <v>0</v>
      </c>
      <c r="BF264" s="184">
        <f>IF(N264="snížená",J264,0)</f>
        <v>0</v>
      </c>
      <c r="BG264" s="184">
        <f>IF(N264="zákl. přenesená",J264,0)</f>
        <v>0</v>
      </c>
      <c r="BH264" s="184">
        <f>IF(N264="sníž. přenesená",J264,0)</f>
        <v>0</v>
      </c>
      <c r="BI264" s="184">
        <f>IF(N264="nulová",J264,0)</f>
        <v>0</v>
      </c>
      <c r="BJ264" s="18" t="s">
        <v>85</v>
      </c>
      <c r="BK264" s="184">
        <f>ROUND(I264*H264,0)</f>
        <v>0</v>
      </c>
      <c r="BL264" s="18" t="s">
        <v>151</v>
      </c>
      <c r="BM264" s="183" t="s">
        <v>398</v>
      </c>
    </row>
    <row r="265" s="12" customFormat="1" ht="22.8" customHeight="1">
      <c r="A265" s="12"/>
      <c r="B265" s="158"/>
      <c r="C265" s="12"/>
      <c r="D265" s="159" t="s">
        <v>76</v>
      </c>
      <c r="E265" s="169" t="s">
        <v>399</v>
      </c>
      <c r="F265" s="169" t="s">
        <v>400</v>
      </c>
      <c r="G265" s="12"/>
      <c r="H265" s="12"/>
      <c r="I265" s="161"/>
      <c r="J265" s="170">
        <f>BK265</f>
        <v>0</v>
      </c>
      <c r="K265" s="12"/>
      <c r="L265" s="158"/>
      <c r="M265" s="163"/>
      <c r="N265" s="164"/>
      <c r="O265" s="164"/>
      <c r="P265" s="165">
        <f>P266</f>
        <v>0</v>
      </c>
      <c r="Q265" s="164"/>
      <c r="R265" s="165">
        <f>R266</f>
        <v>0</v>
      </c>
      <c r="S265" s="164"/>
      <c r="T265" s="166">
        <f>T266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59" t="s">
        <v>8</v>
      </c>
      <c r="AT265" s="167" t="s">
        <v>76</v>
      </c>
      <c r="AU265" s="167" t="s">
        <v>8</v>
      </c>
      <c r="AY265" s="159" t="s">
        <v>145</v>
      </c>
      <c r="BK265" s="168">
        <f>BK266</f>
        <v>0</v>
      </c>
    </row>
    <row r="266" s="2" customFormat="1" ht="24.15" customHeight="1">
      <c r="A266" s="37"/>
      <c r="B266" s="171"/>
      <c r="C266" s="172" t="s">
        <v>401</v>
      </c>
      <c r="D266" s="172" t="s">
        <v>147</v>
      </c>
      <c r="E266" s="173" t="s">
        <v>402</v>
      </c>
      <c r="F266" s="174" t="s">
        <v>403</v>
      </c>
      <c r="G266" s="175" t="s">
        <v>214</v>
      </c>
      <c r="H266" s="176">
        <v>191.86600000000001</v>
      </c>
      <c r="I266" s="177"/>
      <c r="J266" s="178">
        <f>ROUND(I266*H266,0)</f>
        <v>0</v>
      </c>
      <c r="K266" s="174" t="s">
        <v>157</v>
      </c>
      <c r="L266" s="38"/>
      <c r="M266" s="179" t="s">
        <v>1</v>
      </c>
      <c r="N266" s="180" t="s">
        <v>43</v>
      </c>
      <c r="O266" s="76"/>
      <c r="P266" s="181">
        <f>O266*H266</f>
        <v>0</v>
      </c>
      <c r="Q266" s="181">
        <v>0</v>
      </c>
      <c r="R266" s="181">
        <f>Q266*H266</f>
        <v>0</v>
      </c>
      <c r="S266" s="181">
        <v>0</v>
      </c>
      <c r="T266" s="182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3" t="s">
        <v>151</v>
      </c>
      <c r="AT266" s="183" t="s">
        <v>147</v>
      </c>
      <c r="AU266" s="183" t="s">
        <v>85</v>
      </c>
      <c r="AY266" s="18" t="s">
        <v>145</v>
      </c>
      <c r="BE266" s="184">
        <f>IF(N266="základní",J266,0)</f>
        <v>0</v>
      </c>
      <c r="BF266" s="184">
        <f>IF(N266="snížená",J266,0)</f>
        <v>0</v>
      </c>
      <c r="BG266" s="184">
        <f>IF(N266="zákl. přenesená",J266,0)</f>
        <v>0</v>
      </c>
      <c r="BH266" s="184">
        <f>IF(N266="sníž. přenesená",J266,0)</f>
        <v>0</v>
      </c>
      <c r="BI266" s="184">
        <f>IF(N266="nulová",J266,0)</f>
        <v>0</v>
      </c>
      <c r="BJ266" s="18" t="s">
        <v>85</v>
      </c>
      <c r="BK266" s="184">
        <f>ROUND(I266*H266,0)</f>
        <v>0</v>
      </c>
      <c r="BL266" s="18" t="s">
        <v>151</v>
      </c>
      <c r="BM266" s="183" t="s">
        <v>404</v>
      </c>
    </row>
    <row r="267" s="12" customFormat="1" ht="25.92" customHeight="1">
      <c r="A267" s="12"/>
      <c r="B267" s="158"/>
      <c r="C267" s="12"/>
      <c r="D267" s="159" t="s">
        <v>76</v>
      </c>
      <c r="E267" s="160" t="s">
        <v>405</v>
      </c>
      <c r="F267" s="160" t="s">
        <v>406</v>
      </c>
      <c r="G267" s="12"/>
      <c r="H267" s="12"/>
      <c r="I267" s="161"/>
      <c r="J267" s="162">
        <f>BK267</f>
        <v>0</v>
      </c>
      <c r="K267" s="12"/>
      <c r="L267" s="158"/>
      <c r="M267" s="163"/>
      <c r="N267" s="164"/>
      <c r="O267" s="164"/>
      <c r="P267" s="165">
        <f>P268</f>
        <v>0</v>
      </c>
      <c r="Q267" s="164"/>
      <c r="R267" s="165">
        <f>R268</f>
        <v>0.87954300000000007</v>
      </c>
      <c r="S267" s="164"/>
      <c r="T267" s="166">
        <f>T268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59" t="s">
        <v>85</v>
      </c>
      <c r="AT267" s="167" t="s">
        <v>76</v>
      </c>
      <c r="AU267" s="167" t="s">
        <v>77</v>
      </c>
      <c r="AY267" s="159" t="s">
        <v>145</v>
      </c>
      <c r="BK267" s="168">
        <f>BK268</f>
        <v>0</v>
      </c>
    </row>
    <row r="268" s="12" customFormat="1" ht="22.8" customHeight="1">
      <c r="A268" s="12"/>
      <c r="B268" s="158"/>
      <c r="C268" s="12"/>
      <c r="D268" s="159" t="s">
        <v>76</v>
      </c>
      <c r="E268" s="169" t="s">
        <v>407</v>
      </c>
      <c r="F268" s="169" t="s">
        <v>408</v>
      </c>
      <c r="G268" s="12"/>
      <c r="H268" s="12"/>
      <c r="I268" s="161"/>
      <c r="J268" s="170">
        <f>BK268</f>
        <v>0</v>
      </c>
      <c r="K268" s="12"/>
      <c r="L268" s="158"/>
      <c r="M268" s="163"/>
      <c r="N268" s="164"/>
      <c r="O268" s="164"/>
      <c r="P268" s="165">
        <f>SUM(P269:P289)</f>
        <v>0</v>
      </c>
      <c r="Q268" s="164"/>
      <c r="R268" s="165">
        <f>SUM(R269:R289)</f>
        <v>0.87954300000000007</v>
      </c>
      <c r="S268" s="164"/>
      <c r="T268" s="166">
        <f>SUM(T269:T289)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59" t="s">
        <v>85</v>
      </c>
      <c r="AT268" s="167" t="s">
        <v>76</v>
      </c>
      <c r="AU268" s="167" t="s">
        <v>8</v>
      </c>
      <c r="AY268" s="159" t="s">
        <v>145</v>
      </c>
      <c r="BK268" s="168">
        <f>SUM(BK269:BK289)</f>
        <v>0</v>
      </c>
    </row>
    <row r="269" s="2" customFormat="1" ht="24.15" customHeight="1">
      <c r="A269" s="37"/>
      <c r="B269" s="171"/>
      <c r="C269" s="172" t="s">
        <v>409</v>
      </c>
      <c r="D269" s="172" t="s">
        <v>147</v>
      </c>
      <c r="E269" s="173" t="s">
        <v>410</v>
      </c>
      <c r="F269" s="174" t="s">
        <v>411</v>
      </c>
      <c r="G269" s="175" t="s">
        <v>243</v>
      </c>
      <c r="H269" s="176">
        <v>133.56</v>
      </c>
      <c r="I269" s="177"/>
      <c r="J269" s="178">
        <f>ROUND(I269*H269,0)</f>
        <v>0</v>
      </c>
      <c r="K269" s="174" t="s">
        <v>157</v>
      </c>
      <c r="L269" s="38"/>
      <c r="M269" s="179" t="s">
        <v>1</v>
      </c>
      <c r="N269" s="180" t="s">
        <v>43</v>
      </c>
      <c r="O269" s="76"/>
      <c r="P269" s="181">
        <f>O269*H269</f>
        <v>0</v>
      </c>
      <c r="Q269" s="181">
        <v>0.00039500000000000001</v>
      </c>
      <c r="R269" s="181">
        <f>Q269*H269</f>
        <v>0.052756200000000003</v>
      </c>
      <c r="S269" s="181">
        <v>0</v>
      </c>
      <c r="T269" s="182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3" t="s">
        <v>218</v>
      </c>
      <c r="AT269" s="183" t="s">
        <v>147</v>
      </c>
      <c r="AU269" s="183" t="s">
        <v>85</v>
      </c>
      <c r="AY269" s="18" t="s">
        <v>145</v>
      </c>
      <c r="BE269" s="184">
        <f>IF(N269="základní",J269,0)</f>
        <v>0</v>
      </c>
      <c r="BF269" s="184">
        <f>IF(N269="snížená",J269,0)</f>
        <v>0</v>
      </c>
      <c r="BG269" s="184">
        <f>IF(N269="zákl. přenesená",J269,0)</f>
        <v>0</v>
      </c>
      <c r="BH269" s="184">
        <f>IF(N269="sníž. přenesená",J269,0)</f>
        <v>0</v>
      </c>
      <c r="BI269" s="184">
        <f>IF(N269="nulová",J269,0)</f>
        <v>0</v>
      </c>
      <c r="BJ269" s="18" t="s">
        <v>85</v>
      </c>
      <c r="BK269" s="184">
        <f>ROUND(I269*H269,0)</f>
        <v>0</v>
      </c>
      <c r="BL269" s="18" t="s">
        <v>218</v>
      </c>
      <c r="BM269" s="183" t="s">
        <v>412</v>
      </c>
    </row>
    <row r="270" s="13" customFormat="1">
      <c r="A270" s="13"/>
      <c r="B270" s="185"/>
      <c r="C270" s="13"/>
      <c r="D270" s="186" t="s">
        <v>153</v>
      </c>
      <c r="E270" s="187" t="s">
        <v>1</v>
      </c>
      <c r="F270" s="188" t="s">
        <v>413</v>
      </c>
      <c r="G270" s="13"/>
      <c r="H270" s="189">
        <v>88.200000000000003</v>
      </c>
      <c r="I270" s="190"/>
      <c r="J270" s="13"/>
      <c r="K270" s="13"/>
      <c r="L270" s="185"/>
      <c r="M270" s="191"/>
      <c r="N270" s="192"/>
      <c r="O270" s="192"/>
      <c r="P270" s="192"/>
      <c r="Q270" s="192"/>
      <c r="R270" s="192"/>
      <c r="S270" s="192"/>
      <c r="T270" s="19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7" t="s">
        <v>153</v>
      </c>
      <c r="AU270" s="187" t="s">
        <v>85</v>
      </c>
      <c r="AV270" s="13" t="s">
        <v>85</v>
      </c>
      <c r="AW270" s="13" t="s">
        <v>33</v>
      </c>
      <c r="AX270" s="13" t="s">
        <v>77</v>
      </c>
      <c r="AY270" s="187" t="s">
        <v>145</v>
      </c>
    </row>
    <row r="271" s="13" customFormat="1">
      <c r="A271" s="13"/>
      <c r="B271" s="185"/>
      <c r="C271" s="13"/>
      <c r="D271" s="186" t="s">
        <v>153</v>
      </c>
      <c r="E271" s="187" t="s">
        <v>1</v>
      </c>
      <c r="F271" s="188" t="s">
        <v>414</v>
      </c>
      <c r="G271" s="13"/>
      <c r="H271" s="189">
        <v>45.359999999999999</v>
      </c>
      <c r="I271" s="190"/>
      <c r="J271" s="13"/>
      <c r="K271" s="13"/>
      <c r="L271" s="185"/>
      <c r="M271" s="191"/>
      <c r="N271" s="192"/>
      <c r="O271" s="192"/>
      <c r="P271" s="192"/>
      <c r="Q271" s="192"/>
      <c r="R271" s="192"/>
      <c r="S271" s="192"/>
      <c r="T271" s="19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153</v>
      </c>
      <c r="AU271" s="187" t="s">
        <v>85</v>
      </c>
      <c r="AV271" s="13" t="s">
        <v>85</v>
      </c>
      <c r="AW271" s="13" t="s">
        <v>33</v>
      </c>
      <c r="AX271" s="13" t="s">
        <v>77</v>
      </c>
      <c r="AY271" s="187" t="s">
        <v>145</v>
      </c>
    </row>
    <row r="272" s="14" customFormat="1">
      <c r="A272" s="14"/>
      <c r="B272" s="194"/>
      <c r="C272" s="14"/>
      <c r="D272" s="186" t="s">
        <v>153</v>
      </c>
      <c r="E272" s="195" t="s">
        <v>1</v>
      </c>
      <c r="F272" s="196" t="s">
        <v>177</v>
      </c>
      <c r="G272" s="14"/>
      <c r="H272" s="197">
        <v>133.56</v>
      </c>
      <c r="I272" s="198"/>
      <c r="J272" s="14"/>
      <c r="K272" s="14"/>
      <c r="L272" s="194"/>
      <c r="M272" s="199"/>
      <c r="N272" s="200"/>
      <c r="O272" s="200"/>
      <c r="P272" s="200"/>
      <c r="Q272" s="200"/>
      <c r="R272" s="200"/>
      <c r="S272" s="200"/>
      <c r="T272" s="201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95" t="s">
        <v>153</v>
      </c>
      <c r="AU272" s="195" t="s">
        <v>85</v>
      </c>
      <c r="AV272" s="14" t="s">
        <v>88</v>
      </c>
      <c r="AW272" s="14" t="s">
        <v>33</v>
      </c>
      <c r="AX272" s="14" t="s">
        <v>8</v>
      </c>
      <c r="AY272" s="195" t="s">
        <v>145</v>
      </c>
    </row>
    <row r="273" s="2" customFormat="1" ht="37.8" customHeight="1">
      <c r="A273" s="37"/>
      <c r="B273" s="171"/>
      <c r="C273" s="172" t="s">
        <v>415</v>
      </c>
      <c r="D273" s="172" t="s">
        <v>147</v>
      </c>
      <c r="E273" s="173" t="s">
        <v>416</v>
      </c>
      <c r="F273" s="174" t="s">
        <v>417</v>
      </c>
      <c r="G273" s="175" t="s">
        <v>243</v>
      </c>
      <c r="H273" s="176">
        <v>70.560000000000002</v>
      </c>
      <c r="I273" s="177"/>
      <c r="J273" s="178">
        <f>ROUND(I273*H273,0)</f>
        <v>0</v>
      </c>
      <c r="K273" s="174" t="s">
        <v>157</v>
      </c>
      <c r="L273" s="38"/>
      <c r="M273" s="179" t="s">
        <v>1</v>
      </c>
      <c r="N273" s="180" t="s">
        <v>43</v>
      </c>
      <c r="O273" s="76"/>
      <c r="P273" s="181">
        <f>O273*H273</f>
        <v>0</v>
      </c>
      <c r="Q273" s="181">
        <v>0.0035000000000000001</v>
      </c>
      <c r="R273" s="181">
        <f>Q273*H273</f>
        <v>0.24696000000000001</v>
      </c>
      <c r="S273" s="181">
        <v>0</v>
      </c>
      <c r="T273" s="182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3" t="s">
        <v>218</v>
      </c>
      <c r="AT273" s="183" t="s">
        <v>147</v>
      </c>
      <c r="AU273" s="183" t="s">
        <v>85</v>
      </c>
      <c r="AY273" s="18" t="s">
        <v>145</v>
      </c>
      <c r="BE273" s="184">
        <f>IF(N273="základní",J273,0)</f>
        <v>0</v>
      </c>
      <c r="BF273" s="184">
        <f>IF(N273="snížená",J273,0)</f>
        <v>0</v>
      </c>
      <c r="BG273" s="184">
        <f>IF(N273="zákl. přenesená",J273,0)</f>
        <v>0</v>
      </c>
      <c r="BH273" s="184">
        <f>IF(N273="sníž. přenesená",J273,0)</f>
        <v>0</v>
      </c>
      <c r="BI273" s="184">
        <f>IF(N273="nulová",J273,0)</f>
        <v>0</v>
      </c>
      <c r="BJ273" s="18" t="s">
        <v>85</v>
      </c>
      <c r="BK273" s="184">
        <f>ROUND(I273*H273,0)</f>
        <v>0</v>
      </c>
      <c r="BL273" s="18" t="s">
        <v>218</v>
      </c>
      <c r="BM273" s="183" t="s">
        <v>418</v>
      </c>
    </row>
    <row r="274" s="13" customFormat="1">
      <c r="A274" s="13"/>
      <c r="B274" s="185"/>
      <c r="C274" s="13"/>
      <c r="D274" s="186" t="s">
        <v>153</v>
      </c>
      <c r="E274" s="187" t="s">
        <v>1</v>
      </c>
      <c r="F274" s="188" t="s">
        <v>339</v>
      </c>
      <c r="G274" s="13"/>
      <c r="H274" s="189">
        <v>50.399999999999999</v>
      </c>
      <c r="I274" s="190"/>
      <c r="J274" s="13"/>
      <c r="K274" s="13"/>
      <c r="L274" s="185"/>
      <c r="M274" s="191"/>
      <c r="N274" s="192"/>
      <c r="O274" s="192"/>
      <c r="P274" s="192"/>
      <c r="Q274" s="192"/>
      <c r="R274" s="192"/>
      <c r="S274" s="192"/>
      <c r="T274" s="19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7" t="s">
        <v>153</v>
      </c>
      <c r="AU274" s="187" t="s">
        <v>85</v>
      </c>
      <c r="AV274" s="13" t="s">
        <v>85</v>
      </c>
      <c r="AW274" s="13" t="s">
        <v>33</v>
      </c>
      <c r="AX274" s="13" t="s">
        <v>77</v>
      </c>
      <c r="AY274" s="187" t="s">
        <v>145</v>
      </c>
    </row>
    <row r="275" s="13" customFormat="1">
      <c r="A275" s="13"/>
      <c r="B275" s="185"/>
      <c r="C275" s="13"/>
      <c r="D275" s="186" t="s">
        <v>153</v>
      </c>
      <c r="E275" s="187" t="s">
        <v>1</v>
      </c>
      <c r="F275" s="188" t="s">
        <v>340</v>
      </c>
      <c r="G275" s="13"/>
      <c r="H275" s="189">
        <v>20.16</v>
      </c>
      <c r="I275" s="190"/>
      <c r="J275" s="13"/>
      <c r="K275" s="13"/>
      <c r="L275" s="185"/>
      <c r="M275" s="191"/>
      <c r="N275" s="192"/>
      <c r="O275" s="192"/>
      <c r="P275" s="192"/>
      <c r="Q275" s="192"/>
      <c r="R275" s="192"/>
      <c r="S275" s="192"/>
      <c r="T275" s="19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7" t="s">
        <v>153</v>
      </c>
      <c r="AU275" s="187" t="s">
        <v>85</v>
      </c>
      <c r="AV275" s="13" t="s">
        <v>85</v>
      </c>
      <c r="AW275" s="13" t="s">
        <v>33</v>
      </c>
      <c r="AX275" s="13" t="s">
        <v>77</v>
      </c>
      <c r="AY275" s="187" t="s">
        <v>145</v>
      </c>
    </row>
    <row r="276" s="14" customFormat="1">
      <c r="A276" s="14"/>
      <c r="B276" s="194"/>
      <c r="C276" s="14"/>
      <c r="D276" s="186" t="s">
        <v>153</v>
      </c>
      <c r="E276" s="195" t="s">
        <v>1</v>
      </c>
      <c r="F276" s="196" t="s">
        <v>177</v>
      </c>
      <c r="G276" s="14"/>
      <c r="H276" s="197">
        <v>70.560000000000002</v>
      </c>
      <c r="I276" s="198"/>
      <c r="J276" s="14"/>
      <c r="K276" s="14"/>
      <c r="L276" s="194"/>
      <c r="M276" s="199"/>
      <c r="N276" s="200"/>
      <c r="O276" s="200"/>
      <c r="P276" s="200"/>
      <c r="Q276" s="200"/>
      <c r="R276" s="200"/>
      <c r="S276" s="200"/>
      <c r="T276" s="20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195" t="s">
        <v>153</v>
      </c>
      <c r="AU276" s="195" t="s">
        <v>85</v>
      </c>
      <c r="AV276" s="14" t="s">
        <v>88</v>
      </c>
      <c r="AW276" s="14" t="s">
        <v>33</v>
      </c>
      <c r="AX276" s="14" t="s">
        <v>8</v>
      </c>
      <c r="AY276" s="195" t="s">
        <v>145</v>
      </c>
    </row>
    <row r="277" s="2" customFormat="1" ht="37.8" customHeight="1">
      <c r="A277" s="37"/>
      <c r="B277" s="171"/>
      <c r="C277" s="172" t="s">
        <v>419</v>
      </c>
      <c r="D277" s="172" t="s">
        <v>147</v>
      </c>
      <c r="E277" s="173" t="s">
        <v>420</v>
      </c>
      <c r="F277" s="174" t="s">
        <v>421</v>
      </c>
      <c r="G277" s="175" t="s">
        <v>243</v>
      </c>
      <c r="H277" s="176">
        <v>133.56</v>
      </c>
      <c r="I277" s="177"/>
      <c r="J277" s="178">
        <f>ROUND(I277*H277,0)</f>
        <v>0</v>
      </c>
      <c r="K277" s="174" t="s">
        <v>157</v>
      </c>
      <c r="L277" s="38"/>
      <c r="M277" s="179" t="s">
        <v>1</v>
      </c>
      <c r="N277" s="180" t="s">
        <v>43</v>
      </c>
      <c r="O277" s="76"/>
      <c r="P277" s="181">
        <f>O277*H277</f>
        <v>0</v>
      </c>
      <c r="Q277" s="181">
        <v>0.0035000000000000001</v>
      </c>
      <c r="R277" s="181">
        <f>Q277*H277</f>
        <v>0.46746000000000004</v>
      </c>
      <c r="S277" s="181">
        <v>0</v>
      </c>
      <c r="T277" s="182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3" t="s">
        <v>218</v>
      </c>
      <c r="AT277" s="183" t="s">
        <v>147</v>
      </c>
      <c r="AU277" s="183" t="s">
        <v>85</v>
      </c>
      <c r="AY277" s="18" t="s">
        <v>145</v>
      </c>
      <c r="BE277" s="184">
        <f>IF(N277="základní",J277,0)</f>
        <v>0</v>
      </c>
      <c r="BF277" s="184">
        <f>IF(N277="snížená",J277,0)</f>
        <v>0</v>
      </c>
      <c r="BG277" s="184">
        <f>IF(N277="zákl. přenesená",J277,0)</f>
        <v>0</v>
      </c>
      <c r="BH277" s="184">
        <f>IF(N277="sníž. přenesená",J277,0)</f>
        <v>0</v>
      </c>
      <c r="BI277" s="184">
        <f>IF(N277="nulová",J277,0)</f>
        <v>0</v>
      </c>
      <c r="BJ277" s="18" t="s">
        <v>85</v>
      </c>
      <c r="BK277" s="184">
        <f>ROUND(I277*H277,0)</f>
        <v>0</v>
      </c>
      <c r="BL277" s="18" t="s">
        <v>218</v>
      </c>
      <c r="BM277" s="183" t="s">
        <v>422</v>
      </c>
    </row>
    <row r="278" s="13" customFormat="1">
      <c r="A278" s="13"/>
      <c r="B278" s="185"/>
      <c r="C278" s="13"/>
      <c r="D278" s="186" t="s">
        <v>153</v>
      </c>
      <c r="E278" s="187" t="s">
        <v>1</v>
      </c>
      <c r="F278" s="188" t="s">
        <v>413</v>
      </c>
      <c r="G278" s="13"/>
      <c r="H278" s="189">
        <v>88.200000000000003</v>
      </c>
      <c r="I278" s="190"/>
      <c r="J278" s="13"/>
      <c r="K278" s="13"/>
      <c r="L278" s="185"/>
      <c r="M278" s="191"/>
      <c r="N278" s="192"/>
      <c r="O278" s="192"/>
      <c r="P278" s="192"/>
      <c r="Q278" s="192"/>
      <c r="R278" s="192"/>
      <c r="S278" s="192"/>
      <c r="T278" s="19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7" t="s">
        <v>153</v>
      </c>
      <c r="AU278" s="187" t="s">
        <v>85</v>
      </c>
      <c r="AV278" s="13" t="s">
        <v>85</v>
      </c>
      <c r="AW278" s="13" t="s">
        <v>33</v>
      </c>
      <c r="AX278" s="13" t="s">
        <v>77</v>
      </c>
      <c r="AY278" s="187" t="s">
        <v>145</v>
      </c>
    </row>
    <row r="279" s="13" customFormat="1">
      <c r="A279" s="13"/>
      <c r="B279" s="185"/>
      <c r="C279" s="13"/>
      <c r="D279" s="186" t="s">
        <v>153</v>
      </c>
      <c r="E279" s="187" t="s">
        <v>1</v>
      </c>
      <c r="F279" s="188" t="s">
        <v>414</v>
      </c>
      <c r="G279" s="13"/>
      <c r="H279" s="189">
        <v>45.359999999999999</v>
      </c>
      <c r="I279" s="190"/>
      <c r="J279" s="13"/>
      <c r="K279" s="13"/>
      <c r="L279" s="185"/>
      <c r="M279" s="191"/>
      <c r="N279" s="192"/>
      <c r="O279" s="192"/>
      <c r="P279" s="192"/>
      <c r="Q279" s="192"/>
      <c r="R279" s="192"/>
      <c r="S279" s="192"/>
      <c r="T279" s="19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7" t="s">
        <v>153</v>
      </c>
      <c r="AU279" s="187" t="s">
        <v>85</v>
      </c>
      <c r="AV279" s="13" t="s">
        <v>85</v>
      </c>
      <c r="AW279" s="13" t="s">
        <v>33</v>
      </c>
      <c r="AX279" s="13" t="s">
        <v>77</v>
      </c>
      <c r="AY279" s="187" t="s">
        <v>145</v>
      </c>
    </row>
    <row r="280" s="14" customFormat="1">
      <c r="A280" s="14"/>
      <c r="B280" s="194"/>
      <c r="C280" s="14"/>
      <c r="D280" s="186" t="s">
        <v>153</v>
      </c>
      <c r="E280" s="195" t="s">
        <v>1</v>
      </c>
      <c r="F280" s="196" t="s">
        <v>177</v>
      </c>
      <c r="G280" s="14"/>
      <c r="H280" s="197">
        <v>133.56</v>
      </c>
      <c r="I280" s="198"/>
      <c r="J280" s="14"/>
      <c r="K280" s="14"/>
      <c r="L280" s="194"/>
      <c r="M280" s="199"/>
      <c r="N280" s="200"/>
      <c r="O280" s="200"/>
      <c r="P280" s="200"/>
      <c r="Q280" s="200"/>
      <c r="R280" s="200"/>
      <c r="S280" s="200"/>
      <c r="T280" s="20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195" t="s">
        <v>153</v>
      </c>
      <c r="AU280" s="195" t="s">
        <v>85</v>
      </c>
      <c r="AV280" s="14" t="s">
        <v>88</v>
      </c>
      <c r="AW280" s="14" t="s">
        <v>33</v>
      </c>
      <c r="AX280" s="14" t="s">
        <v>8</v>
      </c>
      <c r="AY280" s="195" t="s">
        <v>145</v>
      </c>
    </row>
    <row r="281" s="2" customFormat="1" ht="24.15" customHeight="1">
      <c r="A281" s="37"/>
      <c r="B281" s="171"/>
      <c r="C281" s="172" t="s">
        <v>423</v>
      </c>
      <c r="D281" s="172" t="s">
        <v>147</v>
      </c>
      <c r="E281" s="173" t="s">
        <v>424</v>
      </c>
      <c r="F281" s="174" t="s">
        <v>425</v>
      </c>
      <c r="G281" s="175" t="s">
        <v>236</v>
      </c>
      <c r="H281" s="176">
        <v>117.59999999999999</v>
      </c>
      <c r="I281" s="177"/>
      <c r="J281" s="178">
        <f>ROUND(I281*H281,0)</f>
        <v>0</v>
      </c>
      <c r="K281" s="174" t="s">
        <v>157</v>
      </c>
      <c r="L281" s="38"/>
      <c r="M281" s="179" t="s">
        <v>1</v>
      </c>
      <c r="N281" s="180" t="s">
        <v>43</v>
      </c>
      <c r="O281" s="76"/>
      <c r="P281" s="181">
        <f>O281*H281</f>
        <v>0</v>
      </c>
      <c r="Q281" s="181">
        <v>0</v>
      </c>
      <c r="R281" s="181">
        <f>Q281*H281</f>
        <v>0</v>
      </c>
      <c r="S281" s="181">
        <v>0</v>
      </c>
      <c r="T281" s="182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3" t="s">
        <v>218</v>
      </c>
      <c r="AT281" s="183" t="s">
        <v>147</v>
      </c>
      <c r="AU281" s="183" t="s">
        <v>85</v>
      </c>
      <c r="AY281" s="18" t="s">
        <v>145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8" t="s">
        <v>85</v>
      </c>
      <c r="BK281" s="184">
        <f>ROUND(I281*H281,0)</f>
        <v>0</v>
      </c>
      <c r="BL281" s="18" t="s">
        <v>218</v>
      </c>
      <c r="BM281" s="183" t="s">
        <v>426</v>
      </c>
    </row>
    <row r="282" s="13" customFormat="1">
      <c r="A282" s="13"/>
      <c r="B282" s="185"/>
      <c r="C282" s="13"/>
      <c r="D282" s="186" t="s">
        <v>153</v>
      </c>
      <c r="E282" s="187" t="s">
        <v>1</v>
      </c>
      <c r="F282" s="188" t="s">
        <v>238</v>
      </c>
      <c r="G282" s="13"/>
      <c r="H282" s="189">
        <v>84</v>
      </c>
      <c r="I282" s="190"/>
      <c r="J282" s="13"/>
      <c r="K282" s="13"/>
      <c r="L282" s="185"/>
      <c r="M282" s="191"/>
      <c r="N282" s="192"/>
      <c r="O282" s="192"/>
      <c r="P282" s="192"/>
      <c r="Q282" s="192"/>
      <c r="R282" s="192"/>
      <c r="S282" s="192"/>
      <c r="T282" s="19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7" t="s">
        <v>153</v>
      </c>
      <c r="AU282" s="187" t="s">
        <v>85</v>
      </c>
      <c r="AV282" s="13" t="s">
        <v>85</v>
      </c>
      <c r="AW282" s="13" t="s">
        <v>33</v>
      </c>
      <c r="AX282" s="13" t="s">
        <v>77</v>
      </c>
      <c r="AY282" s="187" t="s">
        <v>145</v>
      </c>
    </row>
    <row r="283" s="13" customFormat="1">
      <c r="A283" s="13"/>
      <c r="B283" s="185"/>
      <c r="C283" s="13"/>
      <c r="D283" s="186" t="s">
        <v>153</v>
      </c>
      <c r="E283" s="187" t="s">
        <v>1</v>
      </c>
      <c r="F283" s="188" t="s">
        <v>239</v>
      </c>
      <c r="G283" s="13"/>
      <c r="H283" s="189">
        <v>33.600000000000001</v>
      </c>
      <c r="I283" s="190"/>
      <c r="J283" s="13"/>
      <c r="K283" s="13"/>
      <c r="L283" s="185"/>
      <c r="M283" s="191"/>
      <c r="N283" s="192"/>
      <c r="O283" s="192"/>
      <c r="P283" s="192"/>
      <c r="Q283" s="192"/>
      <c r="R283" s="192"/>
      <c r="S283" s="192"/>
      <c r="T283" s="19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7" t="s">
        <v>153</v>
      </c>
      <c r="AU283" s="187" t="s">
        <v>85</v>
      </c>
      <c r="AV283" s="13" t="s">
        <v>85</v>
      </c>
      <c r="AW283" s="13" t="s">
        <v>33</v>
      </c>
      <c r="AX283" s="13" t="s">
        <v>77</v>
      </c>
      <c r="AY283" s="187" t="s">
        <v>145</v>
      </c>
    </row>
    <row r="284" s="14" customFormat="1">
      <c r="A284" s="14"/>
      <c r="B284" s="194"/>
      <c r="C284" s="14"/>
      <c r="D284" s="186" t="s">
        <v>153</v>
      </c>
      <c r="E284" s="195" t="s">
        <v>1</v>
      </c>
      <c r="F284" s="196" t="s">
        <v>177</v>
      </c>
      <c r="G284" s="14"/>
      <c r="H284" s="197">
        <v>117.59999999999999</v>
      </c>
      <c r="I284" s="198"/>
      <c r="J284" s="14"/>
      <c r="K284" s="14"/>
      <c r="L284" s="194"/>
      <c r="M284" s="199"/>
      <c r="N284" s="200"/>
      <c r="O284" s="200"/>
      <c r="P284" s="200"/>
      <c r="Q284" s="200"/>
      <c r="R284" s="200"/>
      <c r="S284" s="200"/>
      <c r="T284" s="20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195" t="s">
        <v>153</v>
      </c>
      <c r="AU284" s="195" t="s">
        <v>85</v>
      </c>
      <c r="AV284" s="14" t="s">
        <v>88</v>
      </c>
      <c r="AW284" s="14" t="s">
        <v>33</v>
      </c>
      <c r="AX284" s="14" t="s">
        <v>8</v>
      </c>
      <c r="AY284" s="195" t="s">
        <v>145</v>
      </c>
    </row>
    <row r="285" s="2" customFormat="1" ht="16.5" customHeight="1">
      <c r="A285" s="37"/>
      <c r="B285" s="171"/>
      <c r="C285" s="210" t="s">
        <v>427</v>
      </c>
      <c r="D285" s="210" t="s">
        <v>229</v>
      </c>
      <c r="E285" s="211" t="s">
        <v>428</v>
      </c>
      <c r="F285" s="212" t="s">
        <v>429</v>
      </c>
      <c r="G285" s="213" t="s">
        <v>236</v>
      </c>
      <c r="H285" s="214">
        <v>123.48</v>
      </c>
      <c r="I285" s="215"/>
      <c r="J285" s="216">
        <f>ROUND(I285*H285,0)</f>
        <v>0</v>
      </c>
      <c r="K285" s="212" t="s">
        <v>157</v>
      </c>
      <c r="L285" s="217"/>
      <c r="M285" s="218" t="s">
        <v>1</v>
      </c>
      <c r="N285" s="219" t="s">
        <v>43</v>
      </c>
      <c r="O285" s="76"/>
      <c r="P285" s="181">
        <f>O285*H285</f>
        <v>0</v>
      </c>
      <c r="Q285" s="181">
        <v>0.00091</v>
      </c>
      <c r="R285" s="181">
        <f>Q285*H285</f>
        <v>0.1123668</v>
      </c>
      <c r="S285" s="181">
        <v>0</v>
      </c>
      <c r="T285" s="182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3" t="s">
        <v>312</v>
      </c>
      <c r="AT285" s="183" t="s">
        <v>229</v>
      </c>
      <c r="AU285" s="183" t="s">
        <v>85</v>
      </c>
      <c r="AY285" s="18" t="s">
        <v>145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8" t="s">
        <v>85</v>
      </c>
      <c r="BK285" s="184">
        <f>ROUND(I285*H285,0)</f>
        <v>0</v>
      </c>
      <c r="BL285" s="18" t="s">
        <v>218</v>
      </c>
      <c r="BM285" s="183" t="s">
        <v>430</v>
      </c>
    </row>
    <row r="286" s="13" customFormat="1">
      <c r="A286" s="13"/>
      <c r="B286" s="185"/>
      <c r="C286" s="13"/>
      <c r="D286" s="186" t="s">
        <v>153</v>
      </c>
      <c r="E286" s="187" t="s">
        <v>1</v>
      </c>
      <c r="F286" s="188" t="s">
        <v>413</v>
      </c>
      <c r="G286" s="13"/>
      <c r="H286" s="189">
        <v>88.200000000000003</v>
      </c>
      <c r="I286" s="190"/>
      <c r="J286" s="13"/>
      <c r="K286" s="13"/>
      <c r="L286" s="185"/>
      <c r="M286" s="191"/>
      <c r="N286" s="192"/>
      <c r="O286" s="192"/>
      <c r="P286" s="192"/>
      <c r="Q286" s="192"/>
      <c r="R286" s="192"/>
      <c r="S286" s="192"/>
      <c r="T286" s="19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7" t="s">
        <v>153</v>
      </c>
      <c r="AU286" s="187" t="s">
        <v>85</v>
      </c>
      <c r="AV286" s="13" t="s">
        <v>85</v>
      </c>
      <c r="AW286" s="13" t="s">
        <v>33</v>
      </c>
      <c r="AX286" s="13" t="s">
        <v>77</v>
      </c>
      <c r="AY286" s="187" t="s">
        <v>145</v>
      </c>
    </row>
    <row r="287" s="13" customFormat="1">
      <c r="A287" s="13"/>
      <c r="B287" s="185"/>
      <c r="C287" s="13"/>
      <c r="D287" s="186" t="s">
        <v>153</v>
      </c>
      <c r="E287" s="187" t="s">
        <v>1</v>
      </c>
      <c r="F287" s="188" t="s">
        <v>431</v>
      </c>
      <c r="G287" s="13"/>
      <c r="H287" s="189">
        <v>35.280000000000001</v>
      </c>
      <c r="I287" s="190"/>
      <c r="J287" s="13"/>
      <c r="K287" s="13"/>
      <c r="L287" s="185"/>
      <c r="M287" s="191"/>
      <c r="N287" s="192"/>
      <c r="O287" s="192"/>
      <c r="P287" s="192"/>
      <c r="Q287" s="192"/>
      <c r="R287" s="192"/>
      <c r="S287" s="192"/>
      <c r="T287" s="19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7" t="s">
        <v>153</v>
      </c>
      <c r="AU287" s="187" t="s">
        <v>85</v>
      </c>
      <c r="AV287" s="13" t="s">
        <v>85</v>
      </c>
      <c r="AW287" s="13" t="s">
        <v>33</v>
      </c>
      <c r="AX287" s="13" t="s">
        <v>77</v>
      </c>
      <c r="AY287" s="187" t="s">
        <v>145</v>
      </c>
    </row>
    <row r="288" s="14" customFormat="1">
      <c r="A288" s="14"/>
      <c r="B288" s="194"/>
      <c r="C288" s="14"/>
      <c r="D288" s="186" t="s">
        <v>153</v>
      </c>
      <c r="E288" s="195" t="s">
        <v>1</v>
      </c>
      <c r="F288" s="196" t="s">
        <v>177</v>
      </c>
      <c r="G288" s="14"/>
      <c r="H288" s="197">
        <v>123.48</v>
      </c>
      <c r="I288" s="198"/>
      <c r="J288" s="14"/>
      <c r="K288" s="14"/>
      <c r="L288" s="194"/>
      <c r="M288" s="199"/>
      <c r="N288" s="200"/>
      <c r="O288" s="200"/>
      <c r="P288" s="200"/>
      <c r="Q288" s="200"/>
      <c r="R288" s="200"/>
      <c r="S288" s="200"/>
      <c r="T288" s="20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195" t="s">
        <v>153</v>
      </c>
      <c r="AU288" s="195" t="s">
        <v>85</v>
      </c>
      <c r="AV288" s="14" t="s">
        <v>88</v>
      </c>
      <c r="AW288" s="14" t="s">
        <v>33</v>
      </c>
      <c r="AX288" s="14" t="s">
        <v>8</v>
      </c>
      <c r="AY288" s="195" t="s">
        <v>145</v>
      </c>
    </row>
    <row r="289" s="2" customFormat="1" ht="24.15" customHeight="1">
      <c r="A289" s="37"/>
      <c r="B289" s="171"/>
      <c r="C289" s="172" t="s">
        <v>432</v>
      </c>
      <c r="D289" s="172" t="s">
        <v>147</v>
      </c>
      <c r="E289" s="173" t="s">
        <v>433</v>
      </c>
      <c r="F289" s="174" t="s">
        <v>434</v>
      </c>
      <c r="G289" s="175" t="s">
        <v>214</v>
      </c>
      <c r="H289" s="176">
        <v>0.88</v>
      </c>
      <c r="I289" s="177"/>
      <c r="J289" s="178">
        <f>ROUND(I289*H289,0)</f>
        <v>0</v>
      </c>
      <c r="K289" s="174" t="s">
        <v>157</v>
      </c>
      <c r="L289" s="38"/>
      <c r="M289" s="220" t="s">
        <v>1</v>
      </c>
      <c r="N289" s="221" t="s">
        <v>43</v>
      </c>
      <c r="O289" s="222"/>
      <c r="P289" s="223">
        <f>O289*H289</f>
        <v>0</v>
      </c>
      <c r="Q289" s="223">
        <v>0</v>
      </c>
      <c r="R289" s="223">
        <f>Q289*H289</f>
        <v>0</v>
      </c>
      <c r="S289" s="223">
        <v>0</v>
      </c>
      <c r="T289" s="224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3" t="s">
        <v>218</v>
      </c>
      <c r="AT289" s="183" t="s">
        <v>147</v>
      </c>
      <c r="AU289" s="183" t="s">
        <v>85</v>
      </c>
      <c r="AY289" s="18" t="s">
        <v>145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8" t="s">
        <v>85</v>
      </c>
      <c r="BK289" s="184">
        <f>ROUND(I289*H289,0)</f>
        <v>0</v>
      </c>
      <c r="BL289" s="18" t="s">
        <v>218</v>
      </c>
      <c r="BM289" s="183" t="s">
        <v>435</v>
      </c>
    </row>
    <row r="290" s="2" customFormat="1" ht="6.96" customHeight="1">
      <c r="A290" s="37"/>
      <c r="B290" s="59"/>
      <c r="C290" s="60"/>
      <c r="D290" s="60"/>
      <c r="E290" s="60"/>
      <c r="F290" s="60"/>
      <c r="G290" s="60"/>
      <c r="H290" s="60"/>
      <c r="I290" s="60"/>
      <c r="J290" s="60"/>
      <c r="K290" s="60"/>
      <c r="L290" s="38"/>
      <c r="M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</row>
  </sheetData>
  <autoFilter ref="C126:K289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  <c r="AZ2" s="119" t="s">
        <v>91</v>
      </c>
      <c r="BA2" s="119" t="s">
        <v>92</v>
      </c>
      <c r="BB2" s="119" t="s">
        <v>1</v>
      </c>
      <c r="BC2" s="119" t="s">
        <v>436</v>
      </c>
      <c r="BD2" s="119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</v>
      </c>
      <c r="AZ3" s="119" t="s">
        <v>437</v>
      </c>
      <c r="BA3" s="119" t="s">
        <v>438</v>
      </c>
      <c r="BB3" s="119" t="s">
        <v>1</v>
      </c>
      <c r="BC3" s="119" t="s">
        <v>439</v>
      </c>
      <c r="BD3" s="119" t="s">
        <v>85</v>
      </c>
    </row>
    <row r="4" s="1" customFormat="1" ht="24.96" customHeight="1">
      <c r="B4" s="21"/>
      <c r="D4" s="22" t="s">
        <v>97</v>
      </c>
      <c r="L4" s="21"/>
      <c r="M4" s="120" t="s">
        <v>11</v>
      </c>
      <c r="AT4" s="18" t="s">
        <v>3</v>
      </c>
      <c r="AZ4" s="119" t="s">
        <v>440</v>
      </c>
      <c r="BA4" s="119" t="s">
        <v>441</v>
      </c>
      <c r="BB4" s="119" t="s">
        <v>1</v>
      </c>
      <c r="BC4" s="119" t="s">
        <v>442</v>
      </c>
      <c r="BD4" s="119" t="s">
        <v>85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1" t="str">
        <f>'Rekapitulace stavby'!K6</f>
        <v>Domov bez bariér - oprava zděného oplocení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109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443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1</v>
      </c>
      <c r="G11" s="37"/>
      <c r="H11" s="37"/>
      <c r="I11" s="31" t="s">
        <v>20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22</v>
      </c>
      <c r="G12" s="37"/>
      <c r="H12" s="37"/>
      <c r="I12" s="31" t="s">
        <v>23</v>
      </c>
      <c r="J12" s="68" t="str">
        <f>'Rekapitulace stavby'!AN8</f>
        <v>29. 4. 2025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32</v>
      </c>
      <c r="F21" s="37"/>
      <c r="G21" s="37"/>
      <c r="H21" s="37"/>
      <c r="I21" s="31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35</v>
      </c>
      <c r="F24" s="37"/>
      <c r="G24" s="37"/>
      <c r="H24" s="37"/>
      <c r="I24" s="31" t="s">
        <v>28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2"/>
      <c r="B27" s="123"/>
      <c r="C27" s="122"/>
      <c r="D27" s="122"/>
      <c r="E27" s="35" t="s">
        <v>1</v>
      </c>
      <c r="F27" s="35"/>
      <c r="G27" s="35"/>
      <c r="H27" s="3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5" t="s">
        <v>37</v>
      </c>
      <c r="E30" s="37"/>
      <c r="F30" s="37"/>
      <c r="G30" s="37"/>
      <c r="H30" s="37"/>
      <c r="I30" s="37"/>
      <c r="J30" s="95">
        <f>ROUND(J123, 0)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6" t="s">
        <v>41</v>
      </c>
      <c r="E33" s="31" t="s">
        <v>42</v>
      </c>
      <c r="F33" s="127">
        <f>ROUND((SUM(BE123:BE229)),  0)</f>
        <v>0</v>
      </c>
      <c r="G33" s="37"/>
      <c r="H33" s="37"/>
      <c r="I33" s="128">
        <v>0.20999999999999999</v>
      </c>
      <c r="J33" s="127">
        <f>ROUND(((SUM(BE123:BE229))*I33),  0)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7">
        <f>ROUND((SUM(BF123:BF229)),  0)</f>
        <v>0</v>
      </c>
      <c r="G34" s="37"/>
      <c r="H34" s="37"/>
      <c r="I34" s="128">
        <v>0.12</v>
      </c>
      <c r="J34" s="127">
        <f>ROUND(((SUM(BF123:BF229))*I34),  0)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7">
        <f>ROUND((SUM(BG123:BG229)),  0)</f>
        <v>0</v>
      </c>
      <c r="G35" s="37"/>
      <c r="H35" s="37"/>
      <c r="I35" s="128">
        <v>0.20999999999999999</v>
      </c>
      <c r="J35" s="127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7">
        <f>ROUND((SUM(BH123:BH229)),  0)</f>
        <v>0</v>
      </c>
      <c r="G36" s="37"/>
      <c r="H36" s="37"/>
      <c r="I36" s="128">
        <v>0.12</v>
      </c>
      <c r="J36" s="127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7">
        <f>ROUND((SUM(BI123:BI229)),  0)</f>
        <v>0</v>
      </c>
      <c r="G37" s="37"/>
      <c r="H37" s="37"/>
      <c r="I37" s="128">
        <v>0</v>
      </c>
      <c r="J37" s="127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9"/>
      <c r="D39" s="130" t="s">
        <v>47</v>
      </c>
      <c r="E39" s="80"/>
      <c r="F39" s="80"/>
      <c r="G39" s="131" t="s">
        <v>48</v>
      </c>
      <c r="H39" s="132" t="s">
        <v>49</v>
      </c>
      <c r="I39" s="80"/>
      <c r="J39" s="133">
        <f>SUM(J30:J37)</f>
        <v>0</v>
      </c>
      <c r="K39" s="134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5" t="s">
        <v>53</v>
      </c>
      <c r="G61" s="57" t="s">
        <v>52</v>
      </c>
      <c r="H61" s="40"/>
      <c r="I61" s="40"/>
      <c r="J61" s="136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5" t="s">
        <v>53</v>
      </c>
      <c r="G76" s="57" t="s">
        <v>52</v>
      </c>
      <c r="H76" s="40"/>
      <c r="I76" s="40"/>
      <c r="J76" s="136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1" t="str">
        <f>E7</f>
        <v>Domov bez bariér - oprava zděného oplocení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2 - Oprava zděného oplocení - 2.část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7"/>
      <c r="E89" s="37"/>
      <c r="F89" s="26" t="str">
        <f>F12</f>
        <v>Hořice</v>
      </c>
      <c r="G89" s="37"/>
      <c r="H89" s="37"/>
      <c r="I89" s="31" t="s">
        <v>23</v>
      </c>
      <c r="J89" s="68" t="str">
        <f>IF(J12="","",J12)</f>
        <v>29. 4. 2025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25</v>
      </c>
      <c r="D91" s="37"/>
      <c r="E91" s="37"/>
      <c r="F91" s="26" t="str">
        <f>E15</f>
        <v>Domov bez bariér Hořice o.p.s.</v>
      </c>
      <c r="G91" s="37"/>
      <c r="H91" s="37"/>
      <c r="I91" s="31" t="s">
        <v>31</v>
      </c>
      <c r="J91" s="35" t="str">
        <f>E21</f>
        <v>ing. Radek Tomášek, Dvůr Králové n.L.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ing. V. Švehla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7" t="s">
        <v>115</v>
      </c>
      <c r="D94" s="129"/>
      <c r="E94" s="129"/>
      <c r="F94" s="129"/>
      <c r="G94" s="129"/>
      <c r="H94" s="129"/>
      <c r="I94" s="129"/>
      <c r="J94" s="138" t="s">
        <v>116</v>
      </c>
      <c r="K94" s="129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9" t="s">
        <v>117</v>
      </c>
      <c r="D96" s="37"/>
      <c r="E96" s="37"/>
      <c r="F96" s="37"/>
      <c r="G96" s="37"/>
      <c r="H96" s="37"/>
      <c r="I96" s="37"/>
      <c r="J96" s="95">
        <f>J123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118</v>
      </c>
    </row>
    <row r="97" s="9" customFormat="1" ht="24.96" customHeight="1">
      <c r="A97" s="9"/>
      <c r="B97" s="140"/>
      <c r="C97" s="9"/>
      <c r="D97" s="141" t="s">
        <v>119</v>
      </c>
      <c r="E97" s="142"/>
      <c r="F97" s="142"/>
      <c r="G97" s="142"/>
      <c r="H97" s="142"/>
      <c r="I97" s="142"/>
      <c r="J97" s="143">
        <f>J124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120</v>
      </c>
      <c r="E98" s="146"/>
      <c r="F98" s="146"/>
      <c r="G98" s="146"/>
      <c r="H98" s="146"/>
      <c r="I98" s="146"/>
      <c r="J98" s="147">
        <f>J125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122</v>
      </c>
      <c r="E99" s="146"/>
      <c r="F99" s="146"/>
      <c r="G99" s="146"/>
      <c r="H99" s="146"/>
      <c r="I99" s="146"/>
      <c r="J99" s="147">
        <f>J134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124</v>
      </c>
      <c r="E100" s="146"/>
      <c r="F100" s="146"/>
      <c r="G100" s="146"/>
      <c r="H100" s="146"/>
      <c r="I100" s="146"/>
      <c r="J100" s="147">
        <f>J143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125</v>
      </c>
      <c r="E101" s="146"/>
      <c r="F101" s="146"/>
      <c r="G101" s="146"/>
      <c r="H101" s="146"/>
      <c r="I101" s="146"/>
      <c r="J101" s="147">
        <f>J175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126</v>
      </c>
      <c r="E102" s="146"/>
      <c r="F102" s="146"/>
      <c r="G102" s="146"/>
      <c r="H102" s="146"/>
      <c r="I102" s="146"/>
      <c r="J102" s="147">
        <f>J221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127</v>
      </c>
      <c r="E103" s="146"/>
      <c r="F103" s="146"/>
      <c r="G103" s="146"/>
      <c r="H103" s="146"/>
      <c r="I103" s="146"/>
      <c r="J103" s="147">
        <f>J228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130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17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121" t="str">
        <f>E7</f>
        <v>Domov bez bariér - oprava zděného oplocení</v>
      </c>
      <c r="F113" s="31"/>
      <c r="G113" s="31"/>
      <c r="H113" s="31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109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66" t="str">
        <f>E9</f>
        <v>2 - Oprava zděného oplocení - 2.část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21</v>
      </c>
      <c r="D117" s="37"/>
      <c r="E117" s="37"/>
      <c r="F117" s="26" t="str">
        <f>F12</f>
        <v>Hořice</v>
      </c>
      <c r="G117" s="37"/>
      <c r="H117" s="37"/>
      <c r="I117" s="31" t="s">
        <v>23</v>
      </c>
      <c r="J117" s="68" t="str">
        <f>IF(J12="","",J12)</f>
        <v>29. 4. 2025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25</v>
      </c>
      <c r="D119" s="37"/>
      <c r="E119" s="37"/>
      <c r="F119" s="26" t="str">
        <f>E15</f>
        <v>Domov bez bariér Hořice o.p.s.</v>
      </c>
      <c r="G119" s="37"/>
      <c r="H119" s="37"/>
      <c r="I119" s="31" t="s">
        <v>31</v>
      </c>
      <c r="J119" s="35" t="str">
        <f>E21</f>
        <v>ing. Radek Tomášek, Dvůr Králové n.L.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29</v>
      </c>
      <c r="D120" s="37"/>
      <c r="E120" s="37"/>
      <c r="F120" s="26" t="str">
        <f>IF(E18="","",E18)</f>
        <v>Vyplň údaj</v>
      </c>
      <c r="G120" s="37"/>
      <c r="H120" s="37"/>
      <c r="I120" s="31" t="s">
        <v>34</v>
      </c>
      <c r="J120" s="35" t="str">
        <f>E24</f>
        <v>ing. V. Švehla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48"/>
      <c r="B122" s="149"/>
      <c r="C122" s="150" t="s">
        <v>131</v>
      </c>
      <c r="D122" s="151" t="s">
        <v>62</v>
      </c>
      <c r="E122" s="151" t="s">
        <v>58</v>
      </c>
      <c r="F122" s="151" t="s">
        <v>59</v>
      </c>
      <c r="G122" s="151" t="s">
        <v>132</v>
      </c>
      <c r="H122" s="151" t="s">
        <v>133</v>
      </c>
      <c r="I122" s="151" t="s">
        <v>134</v>
      </c>
      <c r="J122" s="151" t="s">
        <v>116</v>
      </c>
      <c r="K122" s="152" t="s">
        <v>135</v>
      </c>
      <c r="L122" s="153"/>
      <c r="M122" s="85" t="s">
        <v>1</v>
      </c>
      <c r="N122" s="86" t="s">
        <v>41</v>
      </c>
      <c r="O122" s="86" t="s">
        <v>136</v>
      </c>
      <c r="P122" s="86" t="s">
        <v>137</v>
      </c>
      <c r="Q122" s="86" t="s">
        <v>138</v>
      </c>
      <c r="R122" s="86" t="s">
        <v>139</v>
      </c>
      <c r="S122" s="86" t="s">
        <v>140</v>
      </c>
      <c r="T122" s="87" t="s">
        <v>141</v>
      </c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</row>
    <row r="123" s="2" customFormat="1" ht="22.8" customHeight="1">
      <c r="A123" s="37"/>
      <c r="B123" s="38"/>
      <c r="C123" s="92" t="s">
        <v>142</v>
      </c>
      <c r="D123" s="37"/>
      <c r="E123" s="37"/>
      <c r="F123" s="37"/>
      <c r="G123" s="37"/>
      <c r="H123" s="37"/>
      <c r="I123" s="37"/>
      <c r="J123" s="154">
        <f>BK123</f>
        <v>0</v>
      </c>
      <c r="K123" s="37"/>
      <c r="L123" s="38"/>
      <c r="M123" s="88"/>
      <c r="N123" s="72"/>
      <c r="O123" s="89"/>
      <c r="P123" s="155">
        <f>P124</f>
        <v>0</v>
      </c>
      <c r="Q123" s="89"/>
      <c r="R123" s="155">
        <f>R124</f>
        <v>27.921891047404799</v>
      </c>
      <c r="S123" s="89"/>
      <c r="T123" s="156">
        <f>T124</f>
        <v>23.9444385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76</v>
      </c>
      <c r="AU123" s="18" t="s">
        <v>118</v>
      </c>
      <c r="BK123" s="157">
        <f>BK124</f>
        <v>0</v>
      </c>
    </row>
    <row r="124" s="12" customFormat="1" ht="25.92" customHeight="1">
      <c r="A124" s="12"/>
      <c r="B124" s="158"/>
      <c r="C124" s="12"/>
      <c r="D124" s="159" t="s">
        <v>76</v>
      </c>
      <c r="E124" s="160" t="s">
        <v>143</v>
      </c>
      <c r="F124" s="160" t="s">
        <v>144</v>
      </c>
      <c r="G124" s="12"/>
      <c r="H124" s="12"/>
      <c r="I124" s="161"/>
      <c r="J124" s="162">
        <f>BK124</f>
        <v>0</v>
      </c>
      <c r="K124" s="12"/>
      <c r="L124" s="158"/>
      <c r="M124" s="163"/>
      <c r="N124" s="164"/>
      <c r="O124" s="164"/>
      <c r="P124" s="165">
        <f>P125+P134+P143+P175+P221+P228</f>
        <v>0</v>
      </c>
      <c r="Q124" s="164"/>
      <c r="R124" s="165">
        <f>R125+R134+R143+R175+R221+R228</f>
        <v>27.921891047404799</v>
      </c>
      <c r="S124" s="164"/>
      <c r="T124" s="166">
        <f>T125+T134+T143+T175+T221+T228</f>
        <v>23.9444385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</v>
      </c>
      <c r="AT124" s="167" t="s">
        <v>76</v>
      </c>
      <c r="AU124" s="167" t="s">
        <v>77</v>
      </c>
      <c r="AY124" s="159" t="s">
        <v>145</v>
      </c>
      <c r="BK124" s="168">
        <f>BK125+BK134+BK143+BK175+BK221+BK228</f>
        <v>0</v>
      </c>
    </row>
    <row r="125" s="12" customFormat="1" ht="22.8" customHeight="1">
      <c r="A125" s="12"/>
      <c r="B125" s="158"/>
      <c r="C125" s="12"/>
      <c r="D125" s="159" t="s">
        <v>76</v>
      </c>
      <c r="E125" s="169" t="s">
        <v>8</v>
      </c>
      <c r="F125" s="169" t="s">
        <v>146</v>
      </c>
      <c r="G125" s="12"/>
      <c r="H125" s="12"/>
      <c r="I125" s="161"/>
      <c r="J125" s="170">
        <f>BK125</f>
        <v>0</v>
      </c>
      <c r="K125" s="12"/>
      <c r="L125" s="158"/>
      <c r="M125" s="163"/>
      <c r="N125" s="164"/>
      <c r="O125" s="164"/>
      <c r="P125" s="165">
        <f>SUM(P126:P133)</f>
        <v>0</v>
      </c>
      <c r="Q125" s="164"/>
      <c r="R125" s="165">
        <f>SUM(R126:R133)</f>
        <v>0</v>
      </c>
      <c r="S125" s="164"/>
      <c r="T125" s="166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9" t="s">
        <v>8</v>
      </c>
      <c r="AT125" s="167" t="s">
        <v>76</v>
      </c>
      <c r="AU125" s="167" t="s">
        <v>8</v>
      </c>
      <c r="AY125" s="159" t="s">
        <v>145</v>
      </c>
      <c r="BK125" s="168">
        <f>SUM(BK126:BK133)</f>
        <v>0</v>
      </c>
    </row>
    <row r="126" s="2" customFormat="1" ht="24.15" customHeight="1">
      <c r="A126" s="37"/>
      <c r="B126" s="171"/>
      <c r="C126" s="172" t="s">
        <v>8</v>
      </c>
      <c r="D126" s="172" t="s">
        <v>147</v>
      </c>
      <c r="E126" s="173" t="s">
        <v>444</v>
      </c>
      <c r="F126" s="174" t="s">
        <v>445</v>
      </c>
      <c r="G126" s="175" t="s">
        <v>150</v>
      </c>
      <c r="H126" s="176">
        <v>1</v>
      </c>
      <c r="I126" s="177"/>
      <c r="J126" s="178">
        <f>ROUND(I126*H126,0)</f>
        <v>0</v>
      </c>
      <c r="K126" s="174" t="s">
        <v>157</v>
      </c>
      <c r="L126" s="38"/>
      <c r="M126" s="179" t="s">
        <v>1</v>
      </c>
      <c r="N126" s="180" t="s">
        <v>43</v>
      </c>
      <c r="O126" s="76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151</v>
      </c>
      <c r="AT126" s="183" t="s">
        <v>147</v>
      </c>
      <c r="AU126" s="183" t="s">
        <v>85</v>
      </c>
      <c r="AY126" s="18" t="s">
        <v>145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85</v>
      </c>
      <c r="BK126" s="184">
        <f>ROUND(I126*H126,0)</f>
        <v>0</v>
      </c>
      <c r="BL126" s="18" t="s">
        <v>151</v>
      </c>
      <c r="BM126" s="183" t="s">
        <v>446</v>
      </c>
    </row>
    <row r="127" s="2" customFormat="1" ht="21.75" customHeight="1">
      <c r="A127" s="37"/>
      <c r="B127" s="171"/>
      <c r="C127" s="172" t="s">
        <v>85</v>
      </c>
      <c r="D127" s="172" t="s">
        <v>147</v>
      </c>
      <c r="E127" s="173" t="s">
        <v>159</v>
      </c>
      <c r="F127" s="174" t="s">
        <v>160</v>
      </c>
      <c r="G127" s="175" t="s">
        <v>150</v>
      </c>
      <c r="H127" s="176">
        <v>1</v>
      </c>
      <c r="I127" s="177"/>
      <c r="J127" s="178">
        <f>ROUND(I127*H127,0)</f>
        <v>0</v>
      </c>
      <c r="K127" s="174" t="s">
        <v>157</v>
      </c>
      <c r="L127" s="38"/>
      <c r="M127" s="179" t="s">
        <v>1</v>
      </c>
      <c r="N127" s="180" t="s">
        <v>43</v>
      </c>
      <c r="O127" s="76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151</v>
      </c>
      <c r="AT127" s="183" t="s">
        <v>147</v>
      </c>
      <c r="AU127" s="183" t="s">
        <v>85</v>
      </c>
      <c r="AY127" s="18" t="s">
        <v>145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85</v>
      </c>
      <c r="BK127" s="184">
        <f>ROUND(I127*H127,0)</f>
        <v>0</v>
      </c>
      <c r="BL127" s="18" t="s">
        <v>151</v>
      </c>
      <c r="BM127" s="183" t="s">
        <v>161</v>
      </c>
    </row>
    <row r="128" s="2" customFormat="1" ht="24.15" customHeight="1">
      <c r="A128" s="37"/>
      <c r="B128" s="171"/>
      <c r="C128" s="172" t="s">
        <v>88</v>
      </c>
      <c r="D128" s="172" t="s">
        <v>147</v>
      </c>
      <c r="E128" s="173" t="s">
        <v>447</v>
      </c>
      <c r="F128" s="174" t="s">
        <v>448</v>
      </c>
      <c r="G128" s="175" t="s">
        <v>150</v>
      </c>
      <c r="H128" s="176">
        <v>1</v>
      </c>
      <c r="I128" s="177"/>
      <c r="J128" s="178">
        <f>ROUND(I128*H128,0)</f>
        <v>0</v>
      </c>
      <c r="K128" s="174" t="s">
        <v>157</v>
      </c>
      <c r="L128" s="38"/>
      <c r="M128" s="179" t="s">
        <v>1</v>
      </c>
      <c r="N128" s="180" t="s">
        <v>43</v>
      </c>
      <c r="O128" s="76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151</v>
      </c>
      <c r="AT128" s="183" t="s">
        <v>147</v>
      </c>
      <c r="AU128" s="183" t="s">
        <v>85</v>
      </c>
      <c r="AY128" s="18" t="s">
        <v>145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85</v>
      </c>
      <c r="BK128" s="184">
        <f>ROUND(I128*H128,0)</f>
        <v>0</v>
      </c>
      <c r="BL128" s="18" t="s">
        <v>151</v>
      </c>
      <c r="BM128" s="183" t="s">
        <v>449</v>
      </c>
    </row>
    <row r="129" s="2" customFormat="1" ht="24.15" customHeight="1">
      <c r="A129" s="37"/>
      <c r="B129" s="171"/>
      <c r="C129" s="172" t="s">
        <v>151</v>
      </c>
      <c r="D129" s="172" t="s">
        <v>147</v>
      </c>
      <c r="E129" s="173" t="s">
        <v>450</v>
      </c>
      <c r="F129" s="174" t="s">
        <v>451</v>
      </c>
      <c r="G129" s="175" t="s">
        <v>150</v>
      </c>
      <c r="H129" s="176">
        <v>1</v>
      </c>
      <c r="I129" s="177"/>
      <c r="J129" s="178">
        <f>ROUND(I129*H129,0)</f>
        <v>0</v>
      </c>
      <c r="K129" s="174" t="s">
        <v>157</v>
      </c>
      <c r="L129" s="38"/>
      <c r="M129" s="179" t="s">
        <v>1</v>
      </c>
      <c r="N129" s="180" t="s">
        <v>43</v>
      </c>
      <c r="O129" s="76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151</v>
      </c>
      <c r="AT129" s="183" t="s">
        <v>147</v>
      </c>
      <c r="AU129" s="183" t="s">
        <v>85</v>
      </c>
      <c r="AY129" s="18" t="s">
        <v>145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85</v>
      </c>
      <c r="BK129" s="184">
        <f>ROUND(I129*H129,0)</f>
        <v>0</v>
      </c>
      <c r="BL129" s="18" t="s">
        <v>151</v>
      </c>
      <c r="BM129" s="183" t="s">
        <v>452</v>
      </c>
    </row>
    <row r="130" s="2" customFormat="1" ht="24.15" customHeight="1">
      <c r="A130" s="37"/>
      <c r="B130" s="171"/>
      <c r="C130" s="172" t="s">
        <v>165</v>
      </c>
      <c r="D130" s="172" t="s">
        <v>147</v>
      </c>
      <c r="E130" s="173" t="s">
        <v>183</v>
      </c>
      <c r="F130" s="174" t="s">
        <v>184</v>
      </c>
      <c r="G130" s="175" t="s">
        <v>150</v>
      </c>
      <c r="H130" s="176">
        <v>1</v>
      </c>
      <c r="I130" s="177"/>
      <c r="J130" s="178">
        <f>ROUND(I130*H130,0)</f>
        <v>0</v>
      </c>
      <c r="K130" s="174" t="s">
        <v>157</v>
      </c>
      <c r="L130" s="38"/>
      <c r="M130" s="179" t="s">
        <v>1</v>
      </c>
      <c r="N130" s="180" t="s">
        <v>43</v>
      </c>
      <c r="O130" s="76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3" t="s">
        <v>151</v>
      </c>
      <c r="AT130" s="183" t="s">
        <v>147</v>
      </c>
      <c r="AU130" s="183" t="s">
        <v>85</v>
      </c>
      <c r="AY130" s="18" t="s">
        <v>145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85</v>
      </c>
      <c r="BK130" s="184">
        <f>ROUND(I130*H130,0)</f>
        <v>0</v>
      </c>
      <c r="BL130" s="18" t="s">
        <v>151</v>
      </c>
      <c r="BM130" s="183" t="s">
        <v>453</v>
      </c>
    </row>
    <row r="131" s="2" customFormat="1" ht="33" customHeight="1">
      <c r="A131" s="37"/>
      <c r="B131" s="171"/>
      <c r="C131" s="172" t="s">
        <v>171</v>
      </c>
      <c r="D131" s="172" t="s">
        <v>147</v>
      </c>
      <c r="E131" s="173" t="s">
        <v>454</v>
      </c>
      <c r="F131" s="174" t="s">
        <v>455</v>
      </c>
      <c r="G131" s="175" t="s">
        <v>150</v>
      </c>
      <c r="H131" s="176">
        <v>1</v>
      </c>
      <c r="I131" s="177"/>
      <c r="J131" s="178">
        <f>ROUND(I131*H131,0)</f>
        <v>0</v>
      </c>
      <c r="K131" s="174" t="s">
        <v>157</v>
      </c>
      <c r="L131" s="38"/>
      <c r="M131" s="179" t="s">
        <v>1</v>
      </c>
      <c r="N131" s="180" t="s">
        <v>43</v>
      </c>
      <c r="O131" s="76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151</v>
      </c>
      <c r="AT131" s="183" t="s">
        <v>147</v>
      </c>
      <c r="AU131" s="183" t="s">
        <v>85</v>
      </c>
      <c r="AY131" s="18" t="s">
        <v>145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85</v>
      </c>
      <c r="BK131" s="184">
        <f>ROUND(I131*H131,0)</f>
        <v>0</v>
      </c>
      <c r="BL131" s="18" t="s">
        <v>151</v>
      </c>
      <c r="BM131" s="183" t="s">
        <v>456</v>
      </c>
    </row>
    <row r="132" s="2" customFormat="1" ht="33" customHeight="1">
      <c r="A132" s="37"/>
      <c r="B132" s="171"/>
      <c r="C132" s="172" t="s">
        <v>178</v>
      </c>
      <c r="D132" s="172" t="s">
        <v>147</v>
      </c>
      <c r="E132" s="173" t="s">
        <v>457</v>
      </c>
      <c r="F132" s="174" t="s">
        <v>458</v>
      </c>
      <c r="G132" s="175" t="s">
        <v>150</v>
      </c>
      <c r="H132" s="176">
        <v>1</v>
      </c>
      <c r="I132" s="177"/>
      <c r="J132" s="178">
        <f>ROUND(I132*H132,0)</f>
        <v>0</v>
      </c>
      <c r="K132" s="174" t="s">
        <v>157</v>
      </c>
      <c r="L132" s="38"/>
      <c r="M132" s="179" t="s">
        <v>1</v>
      </c>
      <c r="N132" s="180" t="s">
        <v>43</v>
      </c>
      <c r="O132" s="76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3" t="s">
        <v>151</v>
      </c>
      <c r="AT132" s="183" t="s">
        <v>147</v>
      </c>
      <c r="AU132" s="183" t="s">
        <v>85</v>
      </c>
      <c r="AY132" s="18" t="s">
        <v>145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8" t="s">
        <v>85</v>
      </c>
      <c r="BK132" s="184">
        <f>ROUND(I132*H132,0)</f>
        <v>0</v>
      </c>
      <c r="BL132" s="18" t="s">
        <v>151</v>
      </c>
      <c r="BM132" s="183" t="s">
        <v>459</v>
      </c>
    </row>
    <row r="133" s="2" customFormat="1" ht="24.15" customHeight="1">
      <c r="A133" s="37"/>
      <c r="B133" s="171"/>
      <c r="C133" s="172" t="s">
        <v>182</v>
      </c>
      <c r="D133" s="172" t="s">
        <v>147</v>
      </c>
      <c r="E133" s="173" t="s">
        <v>195</v>
      </c>
      <c r="F133" s="174" t="s">
        <v>196</v>
      </c>
      <c r="G133" s="175" t="s">
        <v>150</v>
      </c>
      <c r="H133" s="176">
        <v>1</v>
      </c>
      <c r="I133" s="177"/>
      <c r="J133" s="178">
        <f>ROUND(I133*H133,0)</f>
        <v>0</v>
      </c>
      <c r="K133" s="174" t="s">
        <v>157</v>
      </c>
      <c r="L133" s="38"/>
      <c r="M133" s="179" t="s">
        <v>1</v>
      </c>
      <c r="N133" s="180" t="s">
        <v>43</v>
      </c>
      <c r="O133" s="76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151</v>
      </c>
      <c r="AT133" s="183" t="s">
        <v>147</v>
      </c>
      <c r="AU133" s="183" t="s">
        <v>85</v>
      </c>
      <c r="AY133" s="18" t="s">
        <v>145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85</v>
      </c>
      <c r="BK133" s="184">
        <f>ROUND(I133*H133,0)</f>
        <v>0</v>
      </c>
      <c r="BL133" s="18" t="s">
        <v>151</v>
      </c>
      <c r="BM133" s="183" t="s">
        <v>460</v>
      </c>
    </row>
    <row r="134" s="12" customFormat="1" ht="22.8" customHeight="1">
      <c r="A134" s="12"/>
      <c r="B134" s="158"/>
      <c r="C134" s="12"/>
      <c r="D134" s="159" t="s">
        <v>76</v>
      </c>
      <c r="E134" s="169" t="s">
        <v>88</v>
      </c>
      <c r="F134" s="169" t="s">
        <v>275</v>
      </c>
      <c r="G134" s="12"/>
      <c r="H134" s="12"/>
      <c r="I134" s="161"/>
      <c r="J134" s="170">
        <f>BK134</f>
        <v>0</v>
      </c>
      <c r="K134" s="12"/>
      <c r="L134" s="158"/>
      <c r="M134" s="163"/>
      <c r="N134" s="164"/>
      <c r="O134" s="164"/>
      <c r="P134" s="165">
        <f>SUM(P135:P142)</f>
        <v>0</v>
      </c>
      <c r="Q134" s="164"/>
      <c r="R134" s="165">
        <f>SUM(R135:R142)</f>
        <v>4.7933224000000001</v>
      </c>
      <c r="S134" s="164"/>
      <c r="T134" s="166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8</v>
      </c>
      <c r="AT134" s="167" t="s">
        <v>76</v>
      </c>
      <c r="AU134" s="167" t="s">
        <v>8</v>
      </c>
      <c r="AY134" s="159" t="s">
        <v>145</v>
      </c>
      <c r="BK134" s="168">
        <f>SUM(BK135:BK142)</f>
        <v>0</v>
      </c>
    </row>
    <row r="135" s="2" customFormat="1" ht="24.15" customHeight="1">
      <c r="A135" s="37"/>
      <c r="B135" s="171"/>
      <c r="C135" s="172" t="s">
        <v>186</v>
      </c>
      <c r="D135" s="172" t="s">
        <v>147</v>
      </c>
      <c r="E135" s="173" t="s">
        <v>277</v>
      </c>
      <c r="F135" s="174" t="s">
        <v>278</v>
      </c>
      <c r="G135" s="175" t="s">
        <v>168</v>
      </c>
      <c r="H135" s="176">
        <v>1</v>
      </c>
      <c r="I135" s="177"/>
      <c r="J135" s="178">
        <f>ROUND(I135*H135,0)</f>
        <v>0</v>
      </c>
      <c r="K135" s="174" t="s">
        <v>157</v>
      </c>
      <c r="L135" s="38"/>
      <c r="M135" s="179" t="s">
        <v>1</v>
      </c>
      <c r="N135" s="180" t="s">
        <v>43</v>
      </c>
      <c r="O135" s="76"/>
      <c r="P135" s="181">
        <f>O135*H135</f>
        <v>0</v>
      </c>
      <c r="Q135" s="181">
        <v>1.7390000000000001</v>
      </c>
      <c r="R135" s="181">
        <f>Q135*H135</f>
        <v>1.7390000000000001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151</v>
      </c>
      <c r="AT135" s="183" t="s">
        <v>147</v>
      </c>
      <c r="AU135" s="183" t="s">
        <v>85</v>
      </c>
      <c r="AY135" s="18" t="s">
        <v>145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85</v>
      </c>
      <c r="BK135" s="184">
        <f>ROUND(I135*H135,0)</f>
        <v>0</v>
      </c>
      <c r="BL135" s="18" t="s">
        <v>151</v>
      </c>
      <c r="BM135" s="183" t="s">
        <v>279</v>
      </c>
    </row>
    <row r="136" s="2" customFormat="1" ht="33" customHeight="1">
      <c r="A136" s="37"/>
      <c r="B136" s="171"/>
      <c r="C136" s="172" t="s">
        <v>108</v>
      </c>
      <c r="D136" s="172" t="s">
        <v>147</v>
      </c>
      <c r="E136" s="173" t="s">
        <v>284</v>
      </c>
      <c r="F136" s="174" t="s">
        <v>285</v>
      </c>
      <c r="G136" s="175" t="s">
        <v>168</v>
      </c>
      <c r="H136" s="176">
        <v>1</v>
      </c>
      <c r="I136" s="177"/>
      <c r="J136" s="178">
        <f>ROUND(I136*H136,0)</f>
        <v>0</v>
      </c>
      <c r="K136" s="174" t="s">
        <v>1</v>
      </c>
      <c r="L136" s="38"/>
      <c r="M136" s="179" t="s">
        <v>1</v>
      </c>
      <c r="N136" s="180" t="s">
        <v>43</v>
      </c>
      <c r="O136" s="76"/>
      <c r="P136" s="181">
        <f>O136*H136</f>
        <v>0</v>
      </c>
      <c r="Q136" s="181">
        <v>1.7390000000000001</v>
      </c>
      <c r="R136" s="181">
        <f>Q136*H136</f>
        <v>1.7390000000000001</v>
      </c>
      <c r="S136" s="181">
        <v>0</v>
      </c>
      <c r="T136" s="18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3" t="s">
        <v>151</v>
      </c>
      <c r="AT136" s="183" t="s">
        <v>147</v>
      </c>
      <c r="AU136" s="183" t="s">
        <v>85</v>
      </c>
      <c r="AY136" s="18" t="s">
        <v>145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8" t="s">
        <v>85</v>
      </c>
      <c r="BK136" s="184">
        <f>ROUND(I136*H136,0)</f>
        <v>0</v>
      </c>
      <c r="BL136" s="18" t="s">
        <v>151</v>
      </c>
      <c r="BM136" s="183" t="s">
        <v>286</v>
      </c>
    </row>
    <row r="137" s="2" customFormat="1" ht="24.15" customHeight="1">
      <c r="A137" s="37"/>
      <c r="B137" s="171"/>
      <c r="C137" s="172" t="s">
        <v>194</v>
      </c>
      <c r="D137" s="172" t="s">
        <v>147</v>
      </c>
      <c r="E137" s="173" t="s">
        <v>289</v>
      </c>
      <c r="F137" s="174" t="s">
        <v>290</v>
      </c>
      <c r="G137" s="175" t="s">
        <v>168</v>
      </c>
      <c r="H137" s="176">
        <v>0.35399999999999998</v>
      </c>
      <c r="I137" s="177"/>
      <c r="J137" s="178">
        <f>ROUND(I137*H137,0)</f>
        <v>0</v>
      </c>
      <c r="K137" s="174" t="s">
        <v>157</v>
      </c>
      <c r="L137" s="38"/>
      <c r="M137" s="179" t="s">
        <v>1</v>
      </c>
      <c r="N137" s="180" t="s">
        <v>43</v>
      </c>
      <c r="O137" s="76"/>
      <c r="P137" s="181">
        <f>O137*H137</f>
        <v>0</v>
      </c>
      <c r="Q137" s="181">
        <v>1.8577999999999999</v>
      </c>
      <c r="R137" s="181">
        <f>Q137*H137</f>
        <v>0.65766119999999995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151</v>
      </c>
      <c r="AT137" s="183" t="s">
        <v>147</v>
      </c>
      <c r="AU137" s="183" t="s">
        <v>85</v>
      </c>
      <c r="AY137" s="18" t="s">
        <v>145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85</v>
      </c>
      <c r="BK137" s="184">
        <f>ROUND(I137*H137,0)</f>
        <v>0</v>
      </c>
      <c r="BL137" s="18" t="s">
        <v>151</v>
      </c>
      <c r="BM137" s="183" t="s">
        <v>291</v>
      </c>
    </row>
    <row r="138" s="13" customFormat="1">
      <c r="A138" s="13"/>
      <c r="B138" s="185"/>
      <c r="C138" s="13"/>
      <c r="D138" s="186" t="s">
        <v>153</v>
      </c>
      <c r="E138" s="187" t="s">
        <v>1</v>
      </c>
      <c r="F138" s="188" t="s">
        <v>461</v>
      </c>
      <c r="G138" s="13"/>
      <c r="H138" s="189">
        <v>0.35399999999999998</v>
      </c>
      <c r="I138" s="190"/>
      <c r="J138" s="13"/>
      <c r="K138" s="13"/>
      <c r="L138" s="185"/>
      <c r="M138" s="191"/>
      <c r="N138" s="192"/>
      <c r="O138" s="192"/>
      <c r="P138" s="192"/>
      <c r="Q138" s="192"/>
      <c r="R138" s="192"/>
      <c r="S138" s="192"/>
      <c r="T138" s="19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7" t="s">
        <v>153</v>
      </c>
      <c r="AU138" s="187" t="s">
        <v>85</v>
      </c>
      <c r="AV138" s="13" t="s">
        <v>85</v>
      </c>
      <c r="AW138" s="13" t="s">
        <v>33</v>
      </c>
      <c r="AX138" s="13" t="s">
        <v>77</v>
      </c>
      <c r="AY138" s="187" t="s">
        <v>145</v>
      </c>
    </row>
    <row r="139" s="14" customFormat="1">
      <c r="A139" s="14"/>
      <c r="B139" s="194"/>
      <c r="C139" s="14"/>
      <c r="D139" s="186" t="s">
        <v>153</v>
      </c>
      <c r="E139" s="195" t="s">
        <v>294</v>
      </c>
      <c r="F139" s="196" t="s">
        <v>177</v>
      </c>
      <c r="G139" s="14"/>
      <c r="H139" s="197">
        <v>0.35399999999999998</v>
      </c>
      <c r="I139" s="198"/>
      <c r="J139" s="14"/>
      <c r="K139" s="14"/>
      <c r="L139" s="194"/>
      <c r="M139" s="199"/>
      <c r="N139" s="200"/>
      <c r="O139" s="200"/>
      <c r="P139" s="200"/>
      <c r="Q139" s="200"/>
      <c r="R139" s="200"/>
      <c r="S139" s="200"/>
      <c r="T139" s="20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5" t="s">
        <v>153</v>
      </c>
      <c r="AU139" s="195" t="s">
        <v>85</v>
      </c>
      <c r="AV139" s="14" t="s">
        <v>88</v>
      </c>
      <c r="AW139" s="14" t="s">
        <v>33</v>
      </c>
      <c r="AX139" s="14" t="s">
        <v>8</v>
      </c>
      <c r="AY139" s="195" t="s">
        <v>145</v>
      </c>
    </row>
    <row r="140" s="2" customFormat="1" ht="24.15" customHeight="1">
      <c r="A140" s="37"/>
      <c r="B140" s="171"/>
      <c r="C140" s="172" t="s">
        <v>9</v>
      </c>
      <c r="D140" s="172" t="s">
        <v>147</v>
      </c>
      <c r="E140" s="173" t="s">
        <v>462</v>
      </c>
      <c r="F140" s="174" t="s">
        <v>463</v>
      </c>
      <c r="G140" s="175" t="s">
        <v>168</v>
      </c>
      <c r="H140" s="176">
        <v>0.35399999999999998</v>
      </c>
      <c r="I140" s="177"/>
      <c r="J140" s="178">
        <f>ROUND(I140*H140,0)</f>
        <v>0</v>
      </c>
      <c r="K140" s="174" t="s">
        <v>1</v>
      </c>
      <c r="L140" s="38"/>
      <c r="M140" s="179" t="s">
        <v>1</v>
      </c>
      <c r="N140" s="180" t="s">
        <v>43</v>
      </c>
      <c r="O140" s="76"/>
      <c r="P140" s="181">
        <f>O140*H140</f>
        <v>0</v>
      </c>
      <c r="Q140" s="181">
        <v>1.8577999999999999</v>
      </c>
      <c r="R140" s="181">
        <f>Q140*H140</f>
        <v>0.65766119999999995</v>
      </c>
      <c r="S140" s="181">
        <v>0</v>
      </c>
      <c r="T140" s="18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3" t="s">
        <v>151</v>
      </c>
      <c r="AT140" s="183" t="s">
        <v>147</v>
      </c>
      <c r="AU140" s="183" t="s">
        <v>85</v>
      </c>
      <c r="AY140" s="18" t="s">
        <v>145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85</v>
      </c>
      <c r="BK140" s="184">
        <f>ROUND(I140*H140,0)</f>
        <v>0</v>
      </c>
      <c r="BL140" s="18" t="s">
        <v>151</v>
      </c>
      <c r="BM140" s="183" t="s">
        <v>464</v>
      </c>
    </row>
    <row r="141" s="13" customFormat="1">
      <c r="A141" s="13"/>
      <c r="B141" s="185"/>
      <c r="C141" s="13"/>
      <c r="D141" s="186" t="s">
        <v>153</v>
      </c>
      <c r="E141" s="187" t="s">
        <v>1</v>
      </c>
      <c r="F141" s="188" t="s">
        <v>461</v>
      </c>
      <c r="G141" s="13"/>
      <c r="H141" s="189">
        <v>0.35399999999999998</v>
      </c>
      <c r="I141" s="190"/>
      <c r="J141" s="13"/>
      <c r="K141" s="13"/>
      <c r="L141" s="185"/>
      <c r="M141" s="191"/>
      <c r="N141" s="192"/>
      <c r="O141" s="192"/>
      <c r="P141" s="192"/>
      <c r="Q141" s="192"/>
      <c r="R141" s="192"/>
      <c r="S141" s="192"/>
      <c r="T141" s="19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7" t="s">
        <v>153</v>
      </c>
      <c r="AU141" s="187" t="s">
        <v>85</v>
      </c>
      <c r="AV141" s="13" t="s">
        <v>85</v>
      </c>
      <c r="AW141" s="13" t="s">
        <v>33</v>
      </c>
      <c r="AX141" s="13" t="s">
        <v>77</v>
      </c>
      <c r="AY141" s="187" t="s">
        <v>145</v>
      </c>
    </row>
    <row r="142" s="14" customFormat="1">
      <c r="A142" s="14"/>
      <c r="B142" s="194"/>
      <c r="C142" s="14"/>
      <c r="D142" s="186" t="s">
        <v>153</v>
      </c>
      <c r="E142" s="195" t="s">
        <v>437</v>
      </c>
      <c r="F142" s="196" t="s">
        <v>177</v>
      </c>
      <c r="G142" s="14"/>
      <c r="H142" s="197">
        <v>0.35399999999999998</v>
      </c>
      <c r="I142" s="198"/>
      <c r="J142" s="14"/>
      <c r="K142" s="14"/>
      <c r="L142" s="194"/>
      <c r="M142" s="199"/>
      <c r="N142" s="200"/>
      <c r="O142" s="200"/>
      <c r="P142" s="200"/>
      <c r="Q142" s="200"/>
      <c r="R142" s="200"/>
      <c r="S142" s="200"/>
      <c r="T142" s="20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5" t="s">
        <v>153</v>
      </c>
      <c r="AU142" s="195" t="s">
        <v>85</v>
      </c>
      <c r="AV142" s="14" t="s">
        <v>88</v>
      </c>
      <c r="AW142" s="14" t="s">
        <v>33</v>
      </c>
      <c r="AX142" s="14" t="s">
        <v>8</v>
      </c>
      <c r="AY142" s="195" t="s">
        <v>145</v>
      </c>
    </row>
    <row r="143" s="12" customFormat="1" ht="22.8" customHeight="1">
      <c r="A143" s="12"/>
      <c r="B143" s="158"/>
      <c r="C143" s="12"/>
      <c r="D143" s="159" t="s">
        <v>76</v>
      </c>
      <c r="E143" s="169" t="s">
        <v>171</v>
      </c>
      <c r="F143" s="169" t="s">
        <v>300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SUM(P144:P174)</f>
        <v>0</v>
      </c>
      <c r="Q143" s="164"/>
      <c r="R143" s="165">
        <f>SUM(R144:R174)</f>
        <v>21.308568647404798</v>
      </c>
      <c r="S143" s="164"/>
      <c r="T143" s="166">
        <f>SUM(T144:T174)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</v>
      </c>
      <c r="AT143" s="167" t="s">
        <v>76</v>
      </c>
      <c r="AU143" s="167" t="s">
        <v>8</v>
      </c>
      <c r="AY143" s="159" t="s">
        <v>145</v>
      </c>
      <c r="BK143" s="168">
        <f>SUM(BK144:BK174)</f>
        <v>0</v>
      </c>
    </row>
    <row r="144" s="2" customFormat="1" ht="24.15" customHeight="1">
      <c r="A144" s="37"/>
      <c r="B144" s="171"/>
      <c r="C144" s="172" t="s">
        <v>202</v>
      </c>
      <c r="D144" s="172" t="s">
        <v>147</v>
      </c>
      <c r="E144" s="173" t="s">
        <v>465</v>
      </c>
      <c r="F144" s="174" t="s">
        <v>466</v>
      </c>
      <c r="G144" s="175" t="s">
        <v>243</v>
      </c>
      <c r="H144" s="176">
        <v>127.958</v>
      </c>
      <c r="I144" s="177"/>
      <c r="J144" s="178">
        <f>ROUND(I144*H144,0)</f>
        <v>0</v>
      </c>
      <c r="K144" s="174" t="s">
        <v>157</v>
      </c>
      <c r="L144" s="38"/>
      <c r="M144" s="179" t="s">
        <v>1</v>
      </c>
      <c r="N144" s="180" t="s">
        <v>43</v>
      </c>
      <c r="O144" s="76"/>
      <c r="P144" s="181">
        <f>O144*H144</f>
        <v>0</v>
      </c>
      <c r="Q144" s="181">
        <v>0.0027000000000000001</v>
      </c>
      <c r="R144" s="181">
        <f>Q144*H144</f>
        <v>0.34548660000000003</v>
      </c>
      <c r="S144" s="181">
        <v>0</v>
      </c>
      <c r="T144" s="18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3" t="s">
        <v>151</v>
      </c>
      <c r="AT144" s="183" t="s">
        <v>147</v>
      </c>
      <c r="AU144" s="183" t="s">
        <v>85</v>
      </c>
      <c r="AY144" s="18" t="s">
        <v>145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8" t="s">
        <v>85</v>
      </c>
      <c r="BK144" s="184">
        <f>ROUND(I144*H144,0)</f>
        <v>0</v>
      </c>
      <c r="BL144" s="18" t="s">
        <v>151</v>
      </c>
      <c r="BM144" s="183" t="s">
        <v>467</v>
      </c>
    </row>
    <row r="145" s="13" customFormat="1">
      <c r="A145" s="13"/>
      <c r="B145" s="185"/>
      <c r="C145" s="13"/>
      <c r="D145" s="186" t="s">
        <v>153</v>
      </c>
      <c r="E145" s="187" t="s">
        <v>1</v>
      </c>
      <c r="F145" s="188" t="s">
        <v>468</v>
      </c>
      <c r="G145" s="13"/>
      <c r="H145" s="189">
        <v>58.162999999999997</v>
      </c>
      <c r="I145" s="190"/>
      <c r="J145" s="13"/>
      <c r="K145" s="13"/>
      <c r="L145" s="185"/>
      <c r="M145" s="191"/>
      <c r="N145" s="192"/>
      <c r="O145" s="192"/>
      <c r="P145" s="192"/>
      <c r="Q145" s="192"/>
      <c r="R145" s="192"/>
      <c r="S145" s="192"/>
      <c r="T145" s="19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7" t="s">
        <v>153</v>
      </c>
      <c r="AU145" s="187" t="s">
        <v>85</v>
      </c>
      <c r="AV145" s="13" t="s">
        <v>85</v>
      </c>
      <c r="AW145" s="13" t="s">
        <v>33</v>
      </c>
      <c r="AX145" s="13" t="s">
        <v>77</v>
      </c>
      <c r="AY145" s="187" t="s">
        <v>145</v>
      </c>
    </row>
    <row r="146" s="13" customFormat="1">
      <c r="A146" s="13"/>
      <c r="B146" s="185"/>
      <c r="C146" s="13"/>
      <c r="D146" s="186" t="s">
        <v>153</v>
      </c>
      <c r="E146" s="187" t="s">
        <v>1</v>
      </c>
      <c r="F146" s="188" t="s">
        <v>469</v>
      </c>
      <c r="G146" s="13"/>
      <c r="H146" s="189">
        <v>69.795000000000002</v>
      </c>
      <c r="I146" s="190"/>
      <c r="J146" s="13"/>
      <c r="K146" s="13"/>
      <c r="L146" s="185"/>
      <c r="M146" s="191"/>
      <c r="N146" s="192"/>
      <c r="O146" s="192"/>
      <c r="P146" s="192"/>
      <c r="Q146" s="192"/>
      <c r="R146" s="192"/>
      <c r="S146" s="192"/>
      <c r="T146" s="19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153</v>
      </c>
      <c r="AU146" s="187" t="s">
        <v>85</v>
      </c>
      <c r="AV146" s="13" t="s">
        <v>85</v>
      </c>
      <c r="AW146" s="13" t="s">
        <v>33</v>
      </c>
      <c r="AX146" s="13" t="s">
        <v>77</v>
      </c>
      <c r="AY146" s="187" t="s">
        <v>145</v>
      </c>
    </row>
    <row r="147" s="14" customFormat="1">
      <c r="A147" s="14"/>
      <c r="B147" s="194"/>
      <c r="C147" s="14"/>
      <c r="D147" s="186" t="s">
        <v>153</v>
      </c>
      <c r="E147" s="195" t="s">
        <v>1</v>
      </c>
      <c r="F147" s="196" t="s">
        <v>177</v>
      </c>
      <c r="G147" s="14"/>
      <c r="H147" s="197">
        <v>127.958</v>
      </c>
      <c r="I147" s="198"/>
      <c r="J147" s="14"/>
      <c r="K147" s="14"/>
      <c r="L147" s="194"/>
      <c r="M147" s="199"/>
      <c r="N147" s="200"/>
      <c r="O147" s="200"/>
      <c r="P147" s="200"/>
      <c r="Q147" s="200"/>
      <c r="R147" s="200"/>
      <c r="S147" s="200"/>
      <c r="T147" s="20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5" t="s">
        <v>153</v>
      </c>
      <c r="AU147" s="195" t="s">
        <v>85</v>
      </c>
      <c r="AV147" s="14" t="s">
        <v>88</v>
      </c>
      <c r="AW147" s="14" t="s">
        <v>33</v>
      </c>
      <c r="AX147" s="14" t="s">
        <v>8</v>
      </c>
      <c r="AY147" s="195" t="s">
        <v>145</v>
      </c>
    </row>
    <row r="148" s="2" customFormat="1" ht="24.15" customHeight="1">
      <c r="A148" s="37"/>
      <c r="B148" s="171"/>
      <c r="C148" s="172" t="s">
        <v>206</v>
      </c>
      <c r="D148" s="172" t="s">
        <v>147</v>
      </c>
      <c r="E148" s="173" t="s">
        <v>470</v>
      </c>
      <c r="F148" s="174" t="s">
        <v>471</v>
      </c>
      <c r="G148" s="175" t="s">
        <v>243</v>
      </c>
      <c r="H148" s="176">
        <v>56.700000000000003</v>
      </c>
      <c r="I148" s="177"/>
      <c r="J148" s="178">
        <f>ROUND(I148*H148,0)</f>
        <v>0</v>
      </c>
      <c r="K148" s="174" t="s">
        <v>157</v>
      </c>
      <c r="L148" s="38"/>
      <c r="M148" s="179" t="s">
        <v>1</v>
      </c>
      <c r="N148" s="180" t="s">
        <v>43</v>
      </c>
      <c r="O148" s="76"/>
      <c r="P148" s="181">
        <f>O148*H148</f>
        <v>0</v>
      </c>
      <c r="Q148" s="181">
        <v>0.0027000000000000001</v>
      </c>
      <c r="R148" s="181">
        <f>Q148*H148</f>
        <v>0.15309</v>
      </c>
      <c r="S148" s="181">
        <v>0</v>
      </c>
      <c r="T148" s="18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3" t="s">
        <v>151</v>
      </c>
      <c r="AT148" s="183" t="s">
        <v>147</v>
      </c>
      <c r="AU148" s="183" t="s">
        <v>85</v>
      </c>
      <c r="AY148" s="18" t="s">
        <v>145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8" t="s">
        <v>85</v>
      </c>
      <c r="BK148" s="184">
        <f>ROUND(I148*H148,0)</f>
        <v>0</v>
      </c>
      <c r="BL148" s="18" t="s">
        <v>151</v>
      </c>
      <c r="BM148" s="183" t="s">
        <v>472</v>
      </c>
    </row>
    <row r="149" s="13" customFormat="1">
      <c r="A149" s="13"/>
      <c r="B149" s="185"/>
      <c r="C149" s="13"/>
      <c r="D149" s="186" t="s">
        <v>153</v>
      </c>
      <c r="E149" s="187" t="s">
        <v>1</v>
      </c>
      <c r="F149" s="188" t="s">
        <v>473</v>
      </c>
      <c r="G149" s="13"/>
      <c r="H149" s="189">
        <v>56.700000000000003</v>
      </c>
      <c r="I149" s="190"/>
      <c r="J149" s="13"/>
      <c r="K149" s="13"/>
      <c r="L149" s="185"/>
      <c r="M149" s="191"/>
      <c r="N149" s="192"/>
      <c r="O149" s="192"/>
      <c r="P149" s="192"/>
      <c r="Q149" s="192"/>
      <c r="R149" s="192"/>
      <c r="S149" s="192"/>
      <c r="T149" s="19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7" t="s">
        <v>153</v>
      </c>
      <c r="AU149" s="187" t="s">
        <v>85</v>
      </c>
      <c r="AV149" s="13" t="s">
        <v>85</v>
      </c>
      <c r="AW149" s="13" t="s">
        <v>33</v>
      </c>
      <c r="AX149" s="13" t="s">
        <v>77</v>
      </c>
      <c r="AY149" s="187" t="s">
        <v>145</v>
      </c>
    </row>
    <row r="150" s="14" customFormat="1">
      <c r="A150" s="14"/>
      <c r="B150" s="194"/>
      <c r="C150" s="14"/>
      <c r="D150" s="186" t="s">
        <v>153</v>
      </c>
      <c r="E150" s="195" t="s">
        <v>1</v>
      </c>
      <c r="F150" s="196" t="s">
        <v>177</v>
      </c>
      <c r="G150" s="14"/>
      <c r="H150" s="197">
        <v>56.700000000000003</v>
      </c>
      <c r="I150" s="198"/>
      <c r="J150" s="14"/>
      <c r="K150" s="14"/>
      <c r="L150" s="194"/>
      <c r="M150" s="199"/>
      <c r="N150" s="200"/>
      <c r="O150" s="200"/>
      <c r="P150" s="200"/>
      <c r="Q150" s="200"/>
      <c r="R150" s="200"/>
      <c r="S150" s="200"/>
      <c r="T150" s="20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5" t="s">
        <v>153</v>
      </c>
      <c r="AU150" s="195" t="s">
        <v>85</v>
      </c>
      <c r="AV150" s="14" t="s">
        <v>88</v>
      </c>
      <c r="AW150" s="14" t="s">
        <v>33</v>
      </c>
      <c r="AX150" s="14" t="s">
        <v>8</v>
      </c>
      <c r="AY150" s="195" t="s">
        <v>145</v>
      </c>
    </row>
    <row r="151" s="2" customFormat="1" ht="24.15" customHeight="1">
      <c r="A151" s="37"/>
      <c r="B151" s="171"/>
      <c r="C151" s="172" t="s">
        <v>211</v>
      </c>
      <c r="D151" s="172" t="s">
        <v>147</v>
      </c>
      <c r="E151" s="173" t="s">
        <v>474</v>
      </c>
      <c r="F151" s="174" t="s">
        <v>475</v>
      </c>
      <c r="G151" s="175" t="s">
        <v>243</v>
      </c>
      <c r="H151" s="176">
        <v>184.65799999999999</v>
      </c>
      <c r="I151" s="177"/>
      <c r="J151" s="178">
        <f>ROUND(I151*H151,0)</f>
        <v>0</v>
      </c>
      <c r="K151" s="174" t="s">
        <v>157</v>
      </c>
      <c r="L151" s="38"/>
      <c r="M151" s="179" t="s">
        <v>1</v>
      </c>
      <c r="N151" s="180" t="s">
        <v>43</v>
      </c>
      <c r="O151" s="76"/>
      <c r="P151" s="181">
        <f>O151*H151</f>
        <v>0</v>
      </c>
      <c r="Q151" s="181">
        <v>0.00021000000000000001</v>
      </c>
      <c r="R151" s="181">
        <f>Q151*H151</f>
        <v>0.038778179999999995</v>
      </c>
      <c r="S151" s="181">
        <v>0</v>
      </c>
      <c r="T151" s="18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151</v>
      </c>
      <c r="AT151" s="183" t="s">
        <v>147</v>
      </c>
      <c r="AU151" s="183" t="s">
        <v>85</v>
      </c>
      <c r="AY151" s="18" t="s">
        <v>145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85</v>
      </c>
      <c r="BK151" s="184">
        <f>ROUND(I151*H151,0)</f>
        <v>0</v>
      </c>
      <c r="BL151" s="18" t="s">
        <v>151</v>
      </c>
      <c r="BM151" s="183" t="s">
        <v>476</v>
      </c>
    </row>
    <row r="152" s="13" customFormat="1">
      <c r="A152" s="13"/>
      <c r="B152" s="185"/>
      <c r="C152" s="13"/>
      <c r="D152" s="186" t="s">
        <v>153</v>
      </c>
      <c r="E152" s="187" t="s">
        <v>1</v>
      </c>
      <c r="F152" s="188" t="s">
        <v>468</v>
      </c>
      <c r="G152" s="13"/>
      <c r="H152" s="189">
        <v>58.162999999999997</v>
      </c>
      <c r="I152" s="190"/>
      <c r="J152" s="13"/>
      <c r="K152" s="13"/>
      <c r="L152" s="185"/>
      <c r="M152" s="191"/>
      <c r="N152" s="192"/>
      <c r="O152" s="192"/>
      <c r="P152" s="192"/>
      <c r="Q152" s="192"/>
      <c r="R152" s="192"/>
      <c r="S152" s="192"/>
      <c r="T152" s="19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153</v>
      </c>
      <c r="AU152" s="187" t="s">
        <v>85</v>
      </c>
      <c r="AV152" s="13" t="s">
        <v>85</v>
      </c>
      <c r="AW152" s="13" t="s">
        <v>33</v>
      </c>
      <c r="AX152" s="13" t="s">
        <v>77</v>
      </c>
      <c r="AY152" s="187" t="s">
        <v>145</v>
      </c>
    </row>
    <row r="153" s="13" customFormat="1">
      <c r="A153" s="13"/>
      <c r="B153" s="185"/>
      <c r="C153" s="13"/>
      <c r="D153" s="186" t="s">
        <v>153</v>
      </c>
      <c r="E153" s="187" t="s">
        <v>1</v>
      </c>
      <c r="F153" s="188" t="s">
        <v>469</v>
      </c>
      <c r="G153" s="13"/>
      <c r="H153" s="189">
        <v>69.795000000000002</v>
      </c>
      <c r="I153" s="190"/>
      <c r="J153" s="13"/>
      <c r="K153" s="13"/>
      <c r="L153" s="185"/>
      <c r="M153" s="191"/>
      <c r="N153" s="192"/>
      <c r="O153" s="192"/>
      <c r="P153" s="192"/>
      <c r="Q153" s="192"/>
      <c r="R153" s="192"/>
      <c r="S153" s="192"/>
      <c r="T153" s="19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153</v>
      </c>
      <c r="AU153" s="187" t="s">
        <v>85</v>
      </c>
      <c r="AV153" s="13" t="s">
        <v>85</v>
      </c>
      <c r="AW153" s="13" t="s">
        <v>33</v>
      </c>
      <c r="AX153" s="13" t="s">
        <v>77</v>
      </c>
      <c r="AY153" s="187" t="s">
        <v>145</v>
      </c>
    </row>
    <row r="154" s="13" customFormat="1">
      <c r="A154" s="13"/>
      <c r="B154" s="185"/>
      <c r="C154" s="13"/>
      <c r="D154" s="186" t="s">
        <v>153</v>
      </c>
      <c r="E154" s="187" t="s">
        <v>1</v>
      </c>
      <c r="F154" s="188" t="s">
        <v>473</v>
      </c>
      <c r="G154" s="13"/>
      <c r="H154" s="189">
        <v>56.700000000000003</v>
      </c>
      <c r="I154" s="190"/>
      <c r="J154" s="13"/>
      <c r="K154" s="13"/>
      <c r="L154" s="185"/>
      <c r="M154" s="191"/>
      <c r="N154" s="192"/>
      <c r="O154" s="192"/>
      <c r="P154" s="192"/>
      <c r="Q154" s="192"/>
      <c r="R154" s="192"/>
      <c r="S154" s="192"/>
      <c r="T154" s="19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153</v>
      </c>
      <c r="AU154" s="187" t="s">
        <v>85</v>
      </c>
      <c r="AV154" s="13" t="s">
        <v>85</v>
      </c>
      <c r="AW154" s="13" t="s">
        <v>33</v>
      </c>
      <c r="AX154" s="13" t="s">
        <v>77</v>
      </c>
      <c r="AY154" s="187" t="s">
        <v>145</v>
      </c>
    </row>
    <row r="155" s="14" customFormat="1">
      <c r="A155" s="14"/>
      <c r="B155" s="194"/>
      <c r="C155" s="14"/>
      <c r="D155" s="186" t="s">
        <v>153</v>
      </c>
      <c r="E155" s="195" t="s">
        <v>440</v>
      </c>
      <c r="F155" s="196" t="s">
        <v>177</v>
      </c>
      <c r="G155" s="14"/>
      <c r="H155" s="197">
        <v>184.65800000000002</v>
      </c>
      <c r="I155" s="198"/>
      <c r="J155" s="14"/>
      <c r="K155" s="14"/>
      <c r="L155" s="194"/>
      <c r="M155" s="199"/>
      <c r="N155" s="200"/>
      <c r="O155" s="200"/>
      <c r="P155" s="200"/>
      <c r="Q155" s="200"/>
      <c r="R155" s="200"/>
      <c r="S155" s="200"/>
      <c r="T155" s="20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5" t="s">
        <v>153</v>
      </c>
      <c r="AU155" s="195" t="s">
        <v>85</v>
      </c>
      <c r="AV155" s="14" t="s">
        <v>88</v>
      </c>
      <c r="AW155" s="14" t="s">
        <v>33</v>
      </c>
      <c r="AX155" s="14" t="s">
        <v>8</v>
      </c>
      <c r="AY155" s="195" t="s">
        <v>145</v>
      </c>
    </row>
    <row r="156" s="2" customFormat="1" ht="33" customHeight="1">
      <c r="A156" s="37"/>
      <c r="B156" s="171"/>
      <c r="C156" s="172" t="s">
        <v>218</v>
      </c>
      <c r="D156" s="172" t="s">
        <v>147</v>
      </c>
      <c r="E156" s="173" t="s">
        <v>302</v>
      </c>
      <c r="F156" s="174" t="s">
        <v>303</v>
      </c>
      <c r="G156" s="175" t="s">
        <v>168</v>
      </c>
      <c r="H156" s="176">
        <v>7.8559999999999999</v>
      </c>
      <c r="I156" s="177"/>
      <c r="J156" s="178">
        <f>ROUND(I156*H156,0)</f>
        <v>0</v>
      </c>
      <c r="K156" s="174" t="s">
        <v>157</v>
      </c>
      <c r="L156" s="38"/>
      <c r="M156" s="179" t="s">
        <v>1</v>
      </c>
      <c r="N156" s="180" t="s">
        <v>43</v>
      </c>
      <c r="O156" s="76"/>
      <c r="P156" s="181">
        <f>O156*H156</f>
        <v>0</v>
      </c>
      <c r="Q156" s="181">
        <v>2.5018699999999998</v>
      </c>
      <c r="R156" s="181">
        <f>Q156*H156</f>
        <v>19.654690719999998</v>
      </c>
      <c r="S156" s="181">
        <v>0</v>
      </c>
      <c r="T156" s="18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3" t="s">
        <v>151</v>
      </c>
      <c r="AT156" s="183" t="s">
        <v>147</v>
      </c>
      <c r="AU156" s="183" t="s">
        <v>85</v>
      </c>
      <c r="AY156" s="18" t="s">
        <v>145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8" t="s">
        <v>85</v>
      </c>
      <c r="BK156" s="184">
        <f>ROUND(I156*H156,0)</f>
        <v>0</v>
      </c>
      <c r="BL156" s="18" t="s">
        <v>151</v>
      </c>
      <c r="BM156" s="183" t="s">
        <v>304</v>
      </c>
    </row>
    <row r="157" s="13" customFormat="1">
      <c r="A157" s="13"/>
      <c r="B157" s="185"/>
      <c r="C157" s="13"/>
      <c r="D157" s="186" t="s">
        <v>153</v>
      </c>
      <c r="E157" s="187" t="s">
        <v>1</v>
      </c>
      <c r="F157" s="188" t="s">
        <v>477</v>
      </c>
      <c r="G157" s="13"/>
      <c r="H157" s="189">
        <v>6.6829999999999998</v>
      </c>
      <c r="I157" s="190"/>
      <c r="J157" s="13"/>
      <c r="K157" s="13"/>
      <c r="L157" s="185"/>
      <c r="M157" s="191"/>
      <c r="N157" s="192"/>
      <c r="O157" s="192"/>
      <c r="P157" s="192"/>
      <c r="Q157" s="192"/>
      <c r="R157" s="192"/>
      <c r="S157" s="192"/>
      <c r="T157" s="19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7" t="s">
        <v>153</v>
      </c>
      <c r="AU157" s="187" t="s">
        <v>85</v>
      </c>
      <c r="AV157" s="13" t="s">
        <v>85</v>
      </c>
      <c r="AW157" s="13" t="s">
        <v>33</v>
      </c>
      <c r="AX157" s="13" t="s">
        <v>77</v>
      </c>
      <c r="AY157" s="187" t="s">
        <v>145</v>
      </c>
    </row>
    <row r="158" s="13" customFormat="1">
      <c r="A158" s="13"/>
      <c r="B158" s="185"/>
      <c r="C158" s="13"/>
      <c r="D158" s="186" t="s">
        <v>153</v>
      </c>
      <c r="E158" s="187" t="s">
        <v>1</v>
      </c>
      <c r="F158" s="188" t="s">
        <v>478</v>
      </c>
      <c r="G158" s="13"/>
      <c r="H158" s="189">
        <v>0.19300000000000001</v>
      </c>
      <c r="I158" s="190"/>
      <c r="J158" s="13"/>
      <c r="K158" s="13"/>
      <c r="L158" s="185"/>
      <c r="M158" s="191"/>
      <c r="N158" s="192"/>
      <c r="O158" s="192"/>
      <c r="P158" s="192"/>
      <c r="Q158" s="192"/>
      <c r="R158" s="192"/>
      <c r="S158" s="192"/>
      <c r="T158" s="19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153</v>
      </c>
      <c r="AU158" s="187" t="s">
        <v>85</v>
      </c>
      <c r="AV158" s="13" t="s">
        <v>85</v>
      </c>
      <c r="AW158" s="13" t="s">
        <v>33</v>
      </c>
      <c r="AX158" s="13" t="s">
        <v>77</v>
      </c>
      <c r="AY158" s="187" t="s">
        <v>145</v>
      </c>
    </row>
    <row r="159" s="13" customFormat="1">
      <c r="A159" s="13"/>
      <c r="B159" s="185"/>
      <c r="C159" s="13"/>
      <c r="D159" s="186" t="s">
        <v>153</v>
      </c>
      <c r="E159" s="187" t="s">
        <v>1</v>
      </c>
      <c r="F159" s="188" t="s">
        <v>479</v>
      </c>
      <c r="G159" s="13"/>
      <c r="H159" s="189">
        <v>0.97999999999999998</v>
      </c>
      <c r="I159" s="190"/>
      <c r="J159" s="13"/>
      <c r="K159" s="13"/>
      <c r="L159" s="185"/>
      <c r="M159" s="191"/>
      <c r="N159" s="192"/>
      <c r="O159" s="192"/>
      <c r="P159" s="192"/>
      <c r="Q159" s="192"/>
      <c r="R159" s="192"/>
      <c r="S159" s="192"/>
      <c r="T159" s="19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153</v>
      </c>
      <c r="AU159" s="187" t="s">
        <v>85</v>
      </c>
      <c r="AV159" s="13" t="s">
        <v>85</v>
      </c>
      <c r="AW159" s="13" t="s">
        <v>33</v>
      </c>
      <c r="AX159" s="13" t="s">
        <v>77</v>
      </c>
      <c r="AY159" s="187" t="s">
        <v>145</v>
      </c>
    </row>
    <row r="160" s="14" customFormat="1">
      <c r="A160" s="14"/>
      <c r="B160" s="194"/>
      <c r="C160" s="14"/>
      <c r="D160" s="186" t="s">
        <v>153</v>
      </c>
      <c r="E160" s="195" t="s">
        <v>1</v>
      </c>
      <c r="F160" s="196" t="s">
        <v>480</v>
      </c>
      <c r="G160" s="14"/>
      <c r="H160" s="197">
        <v>7.8559999999999999</v>
      </c>
      <c r="I160" s="198"/>
      <c r="J160" s="14"/>
      <c r="K160" s="14"/>
      <c r="L160" s="194"/>
      <c r="M160" s="199"/>
      <c r="N160" s="200"/>
      <c r="O160" s="200"/>
      <c r="P160" s="200"/>
      <c r="Q160" s="200"/>
      <c r="R160" s="200"/>
      <c r="S160" s="200"/>
      <c r="T160" s="20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5" t="s">
        <v>153</v>
      </c>
      <c r="AU160" s="195" t="s">
        <v>85</v>
      </c>
      <c r="AV160" s="14" t="s">
        <v>88</v>
      </c>
      <c r="AW160" s="14" t="s">
        <v>33</v>
      </c>
      <c r="AX160" s="14" t="s">
        <v>8</v>
      </c>
      <c r="AY160" s="195" t="s">
        <v>145</v>
      </c>
    </row>
    <row r="161" s="2" customFormat="1" ht="24.15" customHeight="1">
      <c r="A161" s="37"/>
      <c r="B161" s="171"/>
      <c r="C161" s="172" t="s">
        <v>228</v>
      </c>
      <c r="D161" s="172" t="s">
        <v>147</v>
      </c>
      <c r="E161" s="173" t="s">
        <v>309</v>
      </c>
      <c r="F161" s="174" t="s">
        <v>310</v>
      </c>
      <c r="G161" s="175" t="s">
        <v>168</v>
      </c>
      <c r="H161" s="176">
        <v>7.8559999999999999</v>
      </c>
      <c r="I161" s="177"/>
      <c r="J161" s="178">
        <f>ROUND(I161*H161,0)</f>
        <v>0</v>
      </c>
      <c r="K161" s="174" t="s">
        <v>157</v>
      </c>
      <c r="L161" s="38"/>
      <c r="M161" s="179" t="s">
        <v>1</v>
      </c>
      <c r="N161" s="180" t="s">
        <v>43</v>
      </c>
      <c r="O161" s="76"/>
      <c r="P161" s="181">
        <f>O161*H161</f>
        <v>0</v>
      </c>
      <c r="Q161" s="181">
        <v>0.01</v>
      </c>
      <c r="R161" s="181">
        <f>Q161*H161</f>
        <v>0.078560000000000005</v>
      </c>
      <c r="S161" s="181">
        <v>0</v>
      </c>
      <c r="T161" s="18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3" t="s">
        <v>151</v>
      </c>
      <c r="AT161" s="183" t="s">
        <v>147</v>
      </c>
      <c r="AU161" s="183" t="s">
        <v>85</v>
      </c>
      <c r="AY161" s="18" t="s">
        <v>145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8" t="s">
        <v>85</v>
      </c>
      <c r="BK161" s="184">
        <f>ROUND(I161*H161,0)</f>
        <v>0</v>
      </c>
      <c r="BL161" s="18" t="s">
        <v>151</v>
      </c>
      <c r="BM161" s="183" t="s">
        <v>311</v>
      </c>
    </row>
    <row r="162" s="2" customFormat="1" ht="33" customHeight="1">
      <c r="A162" s="37"/>
      <c r="B162" s="171"/>
      <c r="C162" s="172" t="s">
        <v>233</v>
      </c>
      <c r="D162" s="172" t="s">
        <v>147</v>
      </c>
      <c r="E162" s="173" t="s">
        <v>313</v>
      </c>
      <c r="F162" s="174" t="s">
        <v>314</v>
      </c>
      <c r="G162" s="175" t="s">
        <v>168</v>
      </c>
      <c r="H162" s="176">
        <v>7.8559999999999999</v>
      </c>
      <c r="I162" s="177"/>
      <c r="J162" s="178">
        <f>ROUND(I162*H162,0)</f>
        <v>0</v>
      </c>
      <c r="K162" s="174" t="s">
        <v>157</v>
      </c>
      <c r="L162" s="38"/>
      <c r="M162" s="179" t="s">
        <v>1</v>
      </c>
      <c r="N162" s="180" t="s">
        <v>43</v>
      </c>
      <c r="O162" s="76"/>
      <c r="P162" s="181">
        <f>O162*H162</f>
        <v>0</v>
      </c>
      <c r="Q162" s="181">
        <v>0</v>
      </c>
      <c r="R162" s="181">
        <f>Q162*H162</f>
        <v>0</v>
      </c>
      <c r="S162" s="181">
        <v>0</v>
      </c>
      <c r="T162" s="18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3" t="s">
        <v>151</v>
      </c>
      <c r="AT162" s="183" t="s">
        <v>147</v>
      </c>
      <c r="AU162" s="183" t="s">
        <v>85</v>
      </c>
      <c r="AY162" s="18" t="s">
        <v>145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8" t="s">
        <v>85</v>
      </c>
      <c r="BK162" s="184">
        <f>ROUND(I162*H162,0)</f>
        <v>0</v>
      </c>
      <c r="BL162" s="18" t="s">
        <v>151</v>
      </c>
      <c r="BM162" s="183" t="s">
        <v>315</v>
      </c>
    </row>
    <row r="163" s="2" customFormat="1" ht="16.5" customHeight="1">
      <c r="A163" s="37"/>
      <c r="B163" s="171"/>
      <c r="C163" s="172" t="s">
        <v>240</v>
      </c>
      <c r="D163" s="172" t="s">
        <v>147</v>
      </c>
      <c r="E163" s="173" t="s">
        <v>317</v>
      </c>
      <c r="F163" s="174" t="s">
        <v>318</v>
      </c>
      <c r="G163" s="175" t="s">
        <v>243</v>
      </c>
      <c r="H163" s="176">
        <v>35.520000000000003</v>
      </c>
      <c r="I163" s="177"/>
      <c r="J163" s="178">
        <f>ROUND(I163*H163,0)</f>
        <v>0</v>
      </c>
      <c r="K163" s="174" t="s">
        <v>157</v>
      </c>
      <c r="L163" s="38"/>
      <c r="M163" s="179" t="s">
        <v>1</v>
      </c>
      <c r="N163" s="180" t="s">
        <v>43</v>
      </c>
      <c r="O163" s="76"/>
      <c r="P163" s="181">
        <f>O163*H163</f>
        <v>0</v>
      </c>
      <c r="Q163" s="181">
        <v>0.017732500000000002</v>
      </c>
      <c r="R163" s="181">
        <f>Q163*H163</f>
        <v>0.62985840000000015</v>
      </c>
      <c r="S163" s="181">
        <v>0</v>
      </c>
      <c r="T163" s="18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3" t="s">
        <v>151</v>
      </c>
      <c r="AT163" s="183" t="s">
        <v>147</v>
      </c>
      <c r="AU163" s="183" t="s">
        <v>85</v>
      </c>
      <c r="AY163" s="18" t="s">
        <v>145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8" t="s">
        <v>85</v>
      </c>
      <c r="BK163" s="184">
        <f>ROUND(I163*H163,0)</f>
        <v>0</v>
      </c>
      <c r="BL163" s="18" t="s">
        <v>151</v>
      </c>
      <c r="BM163" s="183" t="s">
        <v>319</v>
      </c>
    </row>
    <row r="164" s="13" customFormat="1">
      <c r="A164" s="13"/>
      <c r="B164" s="185"/>
      <c r="C164" s="13"/>
      <c r="D164" s="186" t="s">
        <v>153</v>
      </c>
      <c r="E164" s="187" t="s">
        <v>1</v>
      </c>
      <c r="F164" s="188" t="s">
        <v>481</v>
      </c>
      <c r="G164" s="13"/>
      <c r="H164" s="189">
        <v>27</v>
      </c>
      <c r="I164" s="190"/>
      <c r="J164" s="13"/>
      <c r="K164" s="13"/>
      <c r="L164" s="185"/>
      <c r="M164" s="191"/>
      <c r="N164" s="192"/>
      <c r="O164" s="192"/>
      <c r="P164" s="192"/>
      <c r="Q164" s="192"/>
      <c r="R164" s="192"/>
      <c r="S164" s="192"/>
      <c r="T164" s="19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153</v>
      </c>
      <c r="AU164" s="187" t="s">
        <v>85</v>
      </c>
      <c r="AV164" s="13" t="s">
        <v>85</v>
      </c>
      <c r="AW164" s="13" t="s">
        <v>33</v>
      </c>
      <c r="AX164" s="13" t="s">
        <v>77</v>
      </c>
      <c r="AY164" s="187" t="s">
        <v>145</v>
      </c>
    </row>
    <row r="165" s="13" customFormat="1">
      <c r="A165" s="13"/>
      <c r="B165" s="185"/>
      <c r="C165" s="13"/>
      <c r="D165" s="186" t="s">
        <v>153</v>
      </c>
      <c r="E165" s="187" t="s">
        <v>1</v>
      </c>
      <c r="F165" s="188" t="s">
        <v>482</v>
      </c>
      <c r="G165" s="13"/>
      <c r="H165" s="189">
        <v>0.78000000000000003</v>
      </c>
      <c r="I165" s="190"/>
      <c r="J165" s="13"/>
      <c r="K165" s="13"/>
      <c r="L165" s="185"/>
      <c r="M165" s="191"/>
      <c r="N165" s="192"/>
      <c r="O165" s="192"/>
      <c r="P165" s="192"/>
      <c r="Q165" s="192"/>
      <c r="R165" s="192"/>
      <c r="S165" s="192"/>
      <c r="T165" s="19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7" t="s">
        <v>153</v>
      </c>
      <c r="AU165" s="187" t="s">
        <v>85</v>
      </c>
      <c r="AV165" s="13" t="s">
        <v>85</v>
      </c>
      <c r="AW165" s="13" t="s">
        <v>33</v>
      </c>
      <c r="AX165" s="13" t="s">
        <v>77</v>
      </c>
      <c r="AY165" s="187" t="s">
        <v>145</v>
      </c>
    </row>
    <row r="166" s="13" customFormat="1">
      <c r="A166" s="13"/>
      <c r="B166" s="185"/>
      <c r="C166" s="13"/>
      <c r="D166" s="186" t="s">
        <v>153</v>
      </c>
      <c r="E166" s="187" t="s">
        <v>1</v>
      </c>
      <c r="F166" s="188" t="s">
        <v>483</v>
      </c>
      <c r="G166" s="13"/>
      <c r="H166" s="189">
        <v>1.8</v>
      </c>
      <c r="I166" s="190"/>
      <c r="J166" s="13"/>
      <c r="K166" s="13"/>
      <c r="L166" s="185"/>
      <c r="M166" s="191"/>
      <c r="N166" s="192"/>
      <c r="O166" s="192"/>
      <c r="P166" s="192"/>
      <c r="Q166" s="192"/>
      <c r="R166" s="192"/>
      <c r="S166" s="192"/>
      <c r="T166" s="19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7" t="s">
        <v>153</v>
      </c>
      <c r="AU166" s="187" t="s">
        <v>85</v>
      </c>
      <c r="AV166" s="13" t="s">
        <v>85</v>
      </c>
      <c r="AW166" s="13" t="s">
        <v>33</v>
      </c>
      <c r="AX166" s="13" t="s">
        <v>77</v>
      </c>
      <c r="AY166" s="187" t="s">
        <v>145</v>
      </c>
    </row>
    <row r="167" s="13" customFormat="1">
      <c r="A167" s="13"/>
      <c r="B167" s="185"/>
      <c r="C167" s="13"/>
      <c r="D167" s="186" t="s">
        <v>153</v>
      </c>
      <c r="E167" s="187" t="s">
        <v>1</v>
      </c>
      <c r="F167" s="188" t="s">
        <v>484</v>
      </c>
      <c r="G167" s="13"/>
      <c r="H167" s="189">
        <v>5.9400000000000004</v>
      </c>
      <c r="I167" s="190"/>
      <c r="J167" s="13"/>
      <c r="K167" s="13"/>
      <c r="L167" s="185"/>
      <c r="M167" s="191"/>
      <c r="N167" s="192"/>
      <c r="O167" s="192"/>
      <c r="P167" s="192"/>
      <c r="Q167" s="192"/>
      <c r="R167" s="192"/>
      <c r="S167" s="192"/>
      <c r="T167" s="19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7" t="s">
        <v>153</v>
      </c>
      <c r="AU167" s="187" t="s">
        <v>85</v>
      </c>
      <c r="AV167" s="13" t="s">
        <v>85</v>
      </c>
      <c r="AW167" s="13" t="s">
        <v>33</v>
      </c>
      <c r="AX167" s="13" t="s">
        <v>77</v>
      </c>
      <c r="AY167" s="187" t="s">
        <v>145</v>
      </c>
    </row>
    <row r="168" s="14" customFormat="1">
      <c r="A168" s="14"/>
      <c r="B168" s="194"/>
      <c r="C168" s="14"/>
      <c r="D168" s="186" t="s">
        <v>153</v>
      </c>
      <c r="E168" s="195" t="s">
        <v>1</v>
      </c>
      <c r="F168" s="196" t="s">
        <v>485</v>
      </c>
      <c r="G168" s="14"/>
      <c r="H168" s="197">
        <v>35.520000000000003</v>
      </c>
      <c r="I168" s="198"/>
      <c r="J168" s="14"/>
      <c r="K168" s="14"/>
      <c r="L168" s="194"/>
      <c r="M168" s="199"/>
      <c r="N168" s="200"/>
      <c r="O168" s="200"/>
      <c r="P168" s="200"/>
      <c r="Q168" s="200"/>
      <c r="R168" s="200"/>
      <c r="S168" s="200"/>
      <c r="T168" s="20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5" t="s">
        <v>153</v>
      </c>
      <c r="AU168" s="195" t="s">
        <v>85</v>
      </c>
      <c r="AV168" s="14" t="s">
        <v>88</v>
      </c>
      <c r="AW168" s="14" t="s">
        <v>33</v>
      </c>
      <c r="AX168" s="14" t="s">
        <v>8</v>
      </c>
      <c r="AY168" s="195" t="s">
        <v>145</v>
      </c>
    </row>
    <row r="169" s="2" customFormat="1" ht="21.75" customHeight="1">
      <c r="A169" s="37"/>
      <c r="B169" s="171"/>
      <c r="C169" s="172" t="s">
        <v>154</v>
      </c>
      <c r="D169" s="172" t="s">
        <v>147</v>
      </c>
      <c r="E169" s="173" t="s">
        <v>325</v>
      </c>
      <c r="F169" s="174" t="s">
        <v>326</v>
      </c>
      <c r="G169" s="175" t="s">
        <v>243</v>
      </c>
      <c r="H169" s="176">
        <v>35.520000000000003</v>
      </c>
      <c r="I169" s="177"/>
      <c r="J169" s="178">
        <f>ROUND(I169*H169,0)</f>
        <v>0</v>
      </c>
      <c r="K169" s="174" t="s">
        <v>157</v>
      </c>
      <c r="L169" s="38"/>
      <c r="M169" s="179" t="s">
        <v>1</v>
      </c>
      <c r="N169" s="180" t="s">
        <v>43</v>
      </c>
      <c r="O169" s="76"/>
      <c r="P169" s="181">
        <f>O169*H169</f>
        <v>0</v>
      </c>
      <c r="Q169" s="181">
        <v>0</v>
      </c>
      <c r="R169" s="181">
        <f>Q169*H169</f>
        <v>0</v>
      </c>
      <c r="S169" s="181">
        <v>0</v>
      </c>
      <c r="T169" s="18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3" t="s">
        <v>151</v>
      </c>
      <c r="AT169" s="183" t="s">
        <v>147</v>
      </c>
      <c r="AU169" s="183" t="s">
        <v>85</v>
      </c>
      <c r="AY169" s="18" t="s">
        <v>145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8" t="s">
        <v>85</v>
      </c>
      <c r="BK169" s="184">
        <f>ROUND(I169*H169,0)</f>
        <v>0</v>
      </c>
      <c r="BL169" s="18" t="s">
        <v>151</v>
      </c>
      <c r="BM169" s="183" t="s">
        <v>327</v>
      </c>
    </row>
    <row r="170" s="2" customFormat="1" ht="16.5" customHeight="1">
      <c r="A170" s="37"/>
      <c r="B170" s="171"/>
      <c r="C170" s="172" t="s">
        <v>7</v>
      </c>
      <c r="D170" s="172" t="s">
        <v>147</v>
      </c>
      <c r="E170" s="173" t="s">
        <v>329</v>
      </c>
      <c r="F170" s="174" t="s">
        <v>330</v>
      </c>
      <c r="G170" s="175" t="s">
        <v>214</v>
      </c>
      <c r="H170" s="176">
        <v>0.38400000000000001</v>
      </c>
      <c r="I170" s="177"/>
      <c r="J170" s="178">
        <f>ROUND(I170*H170,0)</f>
        <v>0</v>
      </c>
      <c r="K170" s="174" t="s">
        <v>157</v>
      </c>
      <c r="L170" s="38"/>
      <c r="M170" s="179" t="s">
        <v>1</v>
      </c>
      <c r="N170" s="180" t="s">
        <v>43</v>
      </c>
      <c r="O170" s="76"/>
      <c r="P170" s="181">
        <f>O170*H170</f>
        <v>0</v>
      </c>
      <c r="Q170" s="181">
        <v>1.0627727797</v>
      </c>
      <c r="R170" s="181">
        <f>Q170*H170</f>
        <v>0.40810474740479996</v>
      </c>
      <c r="S170" s="181">
        <v>0</v>
      </c>
      <c r="T170" s="18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3" t="s">
        <v>151</v>
      </c>
      <c r="AT170" s="183" t="s">
        <v>147</v>
      </c>
      <c r="AU170" s="183" t="s">
        <v>85</v>
      </c>
      <c r="AY170" s="18" t="s">
        <v>145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8" t="s">
        <v>85</v>
      </c>
      <c r="BK170" s="184">
        <f>ROUND(I170*H170,0)</f>
        <v>0</v>
      </c>
      <c r="BL170" s="18" t="s">
        <v>151</v>
      </c>
      <c r="BM170" s="183" t="s">
        <v>331</v>
      </c>
    </row>
    <row r="171" s="13" customFormat="1">
      <c r="A171" s="13"/>
      <c r="B171" s="185"/>
      <c r="C171" s="13"/>
      <c r="D171" s="186" t="s">
        <v>153</v>
      </c>
      <c r="E171" s="187" t="s">
        <v>1</v>
      </c>
      <c r="F171" s="188" t="s">
        <v>486</v>
      </c>
      <c r="G171" s="13"/>
      <c r="H171" s="189">
        <v>0.30599999999999999</v>
      </c>
      <c r="I171" s="190"/>
      <c r="J171" s="13"/>
      <c r="K171" s="13"/>
      <c r="L171" s="185"/>
      <c r="M171" s="191"/>
      <c r="N171" s="192"/>
      <c r="O171" s="192"/>
      <c r="P171" s="192"/>
      <c r="Q171" s="192"/>
      <c r="R171" s="192"/>
      <c r="S171" s="192"/>
      <c r="T171" s="19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7" t="s">
        <v>153</v>
      </c>
      <c r="AU171" s="187" t="s">
        <v>85</v>
      </c>
      <c r="AV171" s="13" t="s">
        <v>85</v>
      </c>
      <c r="AW171" s="13" t="s">
        <v>33</v>
      </c>
      <c r="AX171" s="13" t="s">
        <v>77</v>
      </c>
      <c r="AY171" s="187" t="s">
        <v>145</v>
      </c>
    </row>
    <row r="172" s="13" customFormat="1">
      <c r="A172" s="13"/>
      <c r="B172" s="185"/>
      <c r="C172" s="13"/>
      <c r="D172" s="186" t="s">
        <v>153</v>
      </c>
      <c r="E172" s="187" t="s">
        <v>1</v>
      </c>
      <c r="F172" s="188" t="s">
        <v>487</v>
      </c>
      <c r="G172" s="13"/>
      <c r="H172" s="189">
        <v>0.0089999999999999993</v>
      </c>
      <c r="I172" s="190"/>
      <c r="J172" s="13"/>
      <c r="K172" s="13"/>
      <c r="L172" s="185"/>
      <c r="M172" s="191"/>
      <c r="N172" s="192"/>
      <c r="O172" s="192"/>
      <c r="P172" s="192"/>
      <c r="Q172" s="192"/>
      <c r="R172" s="192"/>
      <c r="S172" s="192"/>
      <c r="T172" s="19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153</v>
      </c>
      <c r="AU172" s="187" t="s">
        <v>85</v>
      </c>
      <c r="AV172" s="13" t="s">
        <v>85</v>
      </c>
      <c r="AW172" s="13" t="s">
        <v>33</v>
      </c>
      <c r="AX172" s="13" t="s">
        <v>77</v>
      </c>
      <c r="AY172" s="187" t="s">
        <v>145</v>
      </c>
    </row>
    <row r="173" s="13" customFormat="1">
      <c r="A173" s="13"/>
      <c r="B173" s="185"/>
      <c r="C173" s="13"/>
      <c r="D173" s="186" t="s">
        <v>153</v>
      </c>
      <c r="E173" s="187" t="s">
        <v>1</v>
      </c>
      <c r="F173" s="188" t="s">
        <v>488</v>
      </c>
      <c r="G173" s="13"/>
      <c r="H173" s="189">
        <v>0.069000000000000006</v>
      </c>
      <c r="I173" s="190"/>
      <c r="J173" s="13"/>
      <c r="K173" s="13"/>
      <c r="L173" s="185"/>
      <c r="M173" s="191"/>
      <c r="N173" s="192"/>
      <c r="O173" s="192"/>
      <c r="P173" s="192"/>
      <c r="Q173" s="192"/>
      <c r="R173" s="192"/>
      <c r="S173" s="192"/>
      <c r="T173" s="19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7" t="s">
        <v>153</v>
      </c>
      <c r="AU173" s="187" t="s">
        <v>85</v>
      </c>
      <c r="AV173" s="13" t="s">
        <v>85</v>
      </c>
      <c r="AW173" s="13" t="s">
        <v>33</v>
      </c>
      <c r="AX173" s="13" t="s">
        <v>77</v>
      </c>
      <c r="AY173" s="187" t="s">
        <v>145</v>
      </c>
    </row>
    <row r="174" s="14" customFormat="1">
      <c r="A174" s="14"/>
      <c r="B174" s="194"/>
      <c r="C174" s="14"/>
      <c r="D174" s="186" t="s">
        <v>153</v>
      </c>
      <c r="E174" s="195" t="s">
        <v>1</v>
      </c>
      <c r="F174" s="196" t="s">
        <v>334</v>
      </c>
      <c r="G174" s="14"/>
      <c r="H174" s="197">
        <v>0.38400000000000001</v>
      </c>
      <c r="I174" s="198"/>
      <c r="J174" s="14"/>
      <c r="K174" s="14"/>
      <c r="L174" s="194"/>
      <c r="M174" s="199"/>
      <c r="N174" s="200"/>
      <c r="O174" s="200"/>
      <c r="P174" s="200"/>
      <c r="Q174" s="200"/>
      <c r="R174" s="200"/>
      <c r="S174" s="200"/>
      <c r="T174" s="20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5" t="s">
        <v>153</v>
      </c>
      <c r="AU174" s="195" t="s">
        <v>85</v>
      </c>
      <c r="AV174" s="14" t="s">
        <v>88</v>
      </c>
      <c r="AW174" s="14" t="s">
        <v>33</v>
      </c>
      <c r="AX174" s="14" t="s">
        <v>8</v>
      </c>
      <c r="AY174" s="195" t="s">
        <v>145</v>
      </c>
    </row>
    <row r="175" s="12" customFormat="1" ht="22.8" customHeight="1">
      <c r="A175" s="12"/>
      <c r="B175" s="158"/>
      <c r="C175" s="12"/>
      <c r="D175" s="159" t="s">
        <v>76</v>
      </c>
      <c r="E175" s="169" t="s">
        <v>186</v>
      </c>
      <c r="F175" s="169" t="s">
        <v>341</v>
      </c>
      <c r="G175" s="12"/>
      <c r="H175" s="12"/>
      <c r="I175" s="161"/>
      <c r="J175" s="170">
        <f>BK175</f>
        <v>0</v>
      </c>
      <c r="K175" s="12"/>
      <c r="L175" s="158"/>
      <c r="M175" s="163"/>
      <c r="N175" s="164"/>
      <c r="O175" s="164"/>
      <c r="P175" s="165">
        <f>SUM(P176:P220)</f>
        <v>0</v>
      </c>
      <c r="Q175" s="164"/>
      <c r="R175" s="165">
        <f>SUM(R176:R220)</f>
        <v>1.8200000000000001</v>
      </c>
      <c r="S175" s="164"/>
      <c r="T175" s="166">
        <f>SUM(T176:T220)</f>
        <v>23.9444385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9" t="s">
        <v>8</v>
      </c>
      <c r="AT175" s="167" t="s">
        <v>76</v>
      </c>
      <c r="AU175" s="167" t="s">
        <v>8</v>
      </c>
      <c r="AY175" s="159" t="s">
        <v>145</v>
      </c>
      <c r="BK175" s="168">
        <f>SUM(BK176:BK220)</f>
        <v>0</v>
      </c>
    </row>
    <row r="176" s="2" customFormat="1" ht="33" customHeight="1">
      <c r="A176" s="37"/>
      <c r="B176" s="171"/>
      <c r="C176" s="172" t="s">
        <v>255</v>
      </c>
      <c r="D176" s="172" t="s">
        <v>147</v>
      </c>
      <c r="E176" s="173" t="s">
        <v>343</v>
      </c>
      <c r="F176" s="174" t="s">
        <v>344</v>
      </c>
      <c r="G176" s="175" t="s">
        <v>243</v>
      </c>
      <c r="H176" s="176">
        <v>155.09999999999999</v>
      </c>
      <c r="I176" s="177"/>
      <c r="J176" s="178">
        <f>ROUND(I176*H176,0)</f>
        <v>0</v>
      </c>
      <c r="K176" s="174" t="s">
        <v>157</v>
      </c>
      <c r="L176" s="38"/>
      <c r="M176" s="179" t="s">
        <v>1</v>
      </c>
      <c r="N176" s="180" t="s">
        <v>43</v>
      </c>
      <c r="O176" s="76"/>
      <c r="P176" s="181">
        <f>O176*H176</f>
        <v>0</v>
      </c>
      <c r="Q176" s="181">
        <v>0</v>
      </c>
      <c r="R176" s="181">
        <f>Q176*H176</f>
        <v>0</v>
      </c>
      <c r="S176" s="181">
        <v>0</v>
      </c>
      <c r="T176" s="18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3" t="s">
        <v>151</v>
      </c>
      <c r="AT176" s="183" t="s">
        <v>147</v>
      </c>
      <c r="AU176" s="183" t="s">
        <v>85</v>
      </c>
      <c r="AY176" s="18" t="s">
        <v>145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8" t="s">
        <v>85</v>
      </c>
      <c r="BK176" s="184">
        <f>ROUND(I176*H176,0)</f>
        <v>0</v>
      </c>
      <c r="BL176" s="18" t="s">
        <v>151</v>
      </c>
      <c r="BM176" s="183" t="s">
        <v>345</v>
      </c>
    </row>
    <row r="177" s="13" customFormat="1">
      <c r="A177" s="13"/>
      <c r="B177" s="185"/>
      <c r="C177" s="13"/>
      <c r="D177" s="186" t="s">
        <v>153</v>
      </c>
      <c r="E177" s="187" t="s">
        <v>1</v>
      </c>
      <c r="F177" s="188" t="s">
        <v>489</v>
      </c>
      <c r="G177" s="13"/>
      <c r="H177" s="189">
        <v>151.19999999999999</v>
      </c>
      <c r="I177" s="190"/>
      <c r="J177" s="13"/>
      <c r="K177" s="13"/>
      <c r="L177" s="185"/>
      <c r="M177" s="191"/>
      <c r="N177" s="192"/>
      <c r="O177" s="192"/>
      <c r="P177" s="192"/>
      <c r="Q177" s="192"/>
      <c r="R177" s="192"/>
      <c r="S177" s="192"/>
      <c r="T177" s="19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153</v>
      </c>
      <c r="AU177" s="187" t="s">
        <v>85</v>
      </c>
      <c r="AV177" s="13" t="s">
        <v>85</v>
      </c>
      <c r="AW177" s="13" t="s">
        <v>33</v>
      </c>
      <c r="AX177" s="13" t="s">
        <v>77</v>
      </c>
      <c r="AY177" s="187" t="s">
        <v>145</v>
      </c>
    </row>
    <row r="178" s="13" customFormat="1">
      <c r="A178" s="13"/>
      <c r="B178" s="185"/>
      <c r="C178" s="13"/>
      <c r="D178" s="186" t="s">
        <v>153</v>
      </c>
      <c r="E178" s="187" t="s">
        <v>1</v>
      </c>
      <c r="F178" s="188" t="s">
        <v>490</v>
      </c>
      <c r="G178" s="13"/>
      <c r="H178" s="189">
        <v>3.8999999999999999</v>
      </c>
      <c r="I178" s="190"/>
      <c r="J178" s="13"/>
      <c r="K178" s="13"/>
      <c r="L178" s="185"/>
      <c r="M178" s="191"/>
      <c r="N178" s="192"/>
      <c r="O178" s="192"/>
      <c r="P178" s="192"/>
      <c r="Q178" s="192"/>
      <c r="R178" s="192"/>
      <c r="S178" s="192"/>
      <c r="T178" s="19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7" t="s">
        <v>153</v>
      </c>
      <c r="AU178" s="187" t="s">
        <v>85</v>
      </c>
      <c r="AV178" s="13" t="s">
        <v>85</v>
      </c>
      <c r="AW178" s="13" t="s">
        <v>33</v>
      </c>
      <c r="AX178" s="13" t="s">
        <v>77</v>
      </c>
      <c r="AY178" s="187" t="s">
        <v>145</v>
      </c>
    </row>
    <row r="179" s="14" customFormat="1">
      <c r="A179" s="14"/>
      <c r="B179" s="194"/>
      <c r="C179" s="14"/>
      <c r="D179" s="186" t="s">
        <v>153</v>
      </c>
      <c r="E179" s="195" t="s">
        <v>1</v>
      </c>
      <c r="F179" s="196" t="s">
        <v>177</v>
      </c>
      <c r="G179" s="14"/>
      <c r="H179" s="197">
        <v>155.09999999999999</v>
      </c>
      <c r="I179" s="198"/>
      <c r="J179" s="14"/>
      <c r="K179" s="14"/>
      <c r="L179" s="194"/>
      <c r="M179" s="199"/>
      <c r="N179" s="200"/>
      <c r="O179" s="200"/>
      <c r="P179" s="200"/>
      <c r="Q179" s="200"/>
      <c r="R179" s="200"/>
      <c r="S179" s="200"/>
      <c r="T179" s="20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5" t="s">
        <v>153</v>
      </c>
      <c r="AU179" s="195" t="s">
        <v>85</v>
      </c>
      <c r="AV179" s="14" t="s">
        <v>88</v>
      </c>
      <c r="AW179" s="14" t="s">
        <v>33</v>
      </c>
      <c r="AX179" s="14" t="s">
        <v>8</v>
      </c>
      <c r="AY179" s="195" t="s">
        <v>145</v>
      </c>
    </row>
    <row r="180" s="2" customFormat="1" ht="24.15" customHeight="1">
      <c r="A180" s="37"/>
      <c r="B180" s="171"/>
      <c r="C180" s="172" t="s">
        <v>260</v>
      </c>
      <c r="D180" s="172" t="s">
        <v>147</v>
      </c>
      <c r="E180" s="173" t="s">
        <v>354</v>
      </c>
      <c r="F180" s="174" t="s">
        <v>355</v>
      </c>
      <c r="G180" s="175" t="s">
        <v>168</v>
      </c>
      <c r="H180" s="176">
        <v>0.70799999999999996</v>
      </c>
      <c r="I180" s="177"/>
      <c r="J180" s="178">
        <f>ROUND(I180*H180,0)</f>
        <v>0</v>
      </c>
      <c r="K180" s="174" t="s">
        <v>157</v>
      </c>
      <c r="L180" s="38"/>
      <c r="M180" s="179" t="s">
        <v>1</v>
      </c>
      <c r="N180" s="180" t="s">
        <v>43</v>
      </c>
      <c r="O180" s="76"/>
      <c r="P180" s="181">
        <f>O180*H180</f>
        <v>0</v>
      </c>
      <c r="Q180" s="181">
        <v>0</v>
      </c>
      <c r="R180" s="181">
        <f>Q180*H180</f>
        <v>0</v>
      </c>
      <c r="S180" s="181">
        <v>1.8</v>
      </c>
      <c r="T180" s="182">
        <f>S180*H180</f>
        <v>1.2744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3" t="s">
        <v>151</v>
      </c>
      <c r="AT180" s="183" t="s">
        <v>147</v>
      </c>
      <c r="AU180" s="183" t="s">
        <v>85</v>
      </c>
      <c r="AY180" s="18" t="s">
        <v>145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8" t="s">
        <v>85</v>
      </c>
      <c r="BK180" s="184">
        <f>ROUND(I180*H180,0)</f>
        <v>0</v>
      </c>
      <c r="BL180" s="18" t="s">
        <v>151</v>
      </c>
      <c r="BM180" s="183" t="s">
        <v>356</v>
      </c>
    </row>
    <row r="181" s="14" customFormat="1">
      <c r="A181" s="14"/>
      <c r="B181" s="194"/>
      <c r="C181" s="14"/>
      <c r="D181" s="186" t="s">
        <v>153</v>
      </c>
      <c r="E181" s="195" t="s">
        <v>98</v>
      </c>
      <c r="F181" s="196" t="s">
        <v>177</v>
      </c>
      <c r="G181" s="14"/>
      <c r="H181" s="197">
        <v>0</v>
      </c>
      <c r="I181" s="198"/>
      <c r="J181" s="14"/>
      <c r="K181" s="14"/>
      <c r="L181" s="194"/>
      <c r="M181" s="199"/>
      <c r="N181" s="200"/>
      <c r="O181" s="200"/>
      <c r="P181" s="200"/>
      <c r="Q181" s="200"/>
      <c r="R181" s="200"/>
      <c r="S181" s="200"/>
      <c r="T181" s="20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5" t="s">
        <v>153</v>
      </c>
      <c r="AU181" s="195" t="s">
        <v>85</v>
      </c>
      <c r="AV181" s="14" t="s">
        <v>88</v>
      </c>
      <c r="AW181" s="14" t="s">
        <v>33</v>
      </c>
      <c r="AX181" s="14" t="s">
        <v>77</v>
      </c>
      <c r="AY181" s="195" t="s">
        <v>145</v>
      </c>
    </row>
    <row r="182" s="13" customFormat="1">
      <c r="A182" s="13"/>
      <c r="B182" s="185"/>
      <c r="C182" s="13"/>
      <c r="D182" s="186" t="s">
        <v>153</v>
      </c>
      <c r="E182" s="187" t="s">
        <v>1</v>
      </c>
      <c r="F182" s="188" t="s">
        <v>461</v>
      </c>
      <c r="G182" s="13"/>
      <c r="H182" s="189">
        <v>0.35399999999999998</v>
      </c>
      <c r="I182" s="190"/>
      <c r="J182" s="13"/>
      <c r="K182" s="13"/>
      <c r="L182" s="185"/>
      <c r="M182" s="191"/>
      <c r="N182" s="192"/>
      <c r="O182" s="192"/>
      <c r="P182" s="192"/>
      <c r="Q182" s="192"/>
      <c r="R182" s="192"/>
      <c r="S182" s="192"/>
      <c r="T182" s="19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7" t="s">
        <v>153</v>
      </c>
      <c r="AU182" s="187" t="s">
        <v>85</v>
      </c>
      <c r="AV182" s="13" t="s">
        <v>85</v>
      </c>
      <c r="AW182" s="13" t="s">
        <v>33</v>
      </c>
      <c r="AX182" s="13" t="s">
        <v>77</v>
      </c>
      <c r="AY182" s="187" t="s">
        <v>145</v>
      </c>
    </row>
    <row r="183" s="13" customFormat="1">
      <c r="A183" s="13"/>
      <c r="B183" s="185"/>
      <c r="C183" s="13"/>
      <c r="D183" s="186" t="s">
        <v>153</v>
      </c>
      <c r="E183" s="187" t="s">
        <v>1</v>
      </c>
      <c r="F183" s="188" t="s">
        <v>461</v>
      </c>
      <c r="G183" s="13"/>
      <c r="H183" s="189">
        <v>0.35399999999999998</v>
      </c>
      <c r="I183" s="190"/>
      <c r="J183" s="13"/>
      <c r="K183" s="13"/>
      <c r="L183" s="185"/>
      <c r="M183" s="191"/>
      <c r="N183" s="192"/>
      <c r="O183" s="192"/>
      <c r="P183" s="192"/>
      <c r="Q183" s="192"/>
      <c r="R183" s="192"/>
      <c r="S183" s="192"/>
      <c r="T183" s="19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153</v>
      </c>
      <c r="AU183" s="187" t="s">
        <v>85</v>
      </c>
      <c r="AV183" s="13" t="s">
        <v>85</v>
      </c>
      <c r="AW183" s="13" t="s">
        <v>33</v>
      </c>
      <c r="AX183" s="13" t="s">
        <v>77</v>
      </c>
      <c r="AY183" s="187" t="s">
        <v>145</v>
      </c>
    </row>
    <row r="184" s="14" customFormat="1">
      <c r="A184" s="14"/>
      <c r="B184" s="194"/>
      <c r="C184" s="14"/>
      <c r="D184" s="186" t="s">
        <v>153</v>
      </c>
      <c r="E184" s="195" t="s">
        <v>91</v>
      </c>
      <c r="F184" s="196" t="s">
        <v>177</v>
      </c>
      <c r="G184" s="14"/>
      <c r="H184" s="197">
        <v>0.70799999999999996</v>
      </c>
      <c r="I184" s="198"/>
      <c r="J184" s="14"/>
      <c r="K184" s="14"/>
      <c r="L184" s="194"/>
      <c r="M184" s="199"/>
      <c r="N184" s="200"/>
      <c r="O184" s="200"/>
      <c r="P184" s="200"/>
      <c r="Q184" s="200"/>
      <c r="R184" s="200"/>
      <c r="S184" s="200"/>
      <c r="T184" s="20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5" t="s">
        <v>153</v>
      </c>
      <c r="AU184" s="195" t="s">
        <v>85</v>
      </c>
      <c r="AV184" s="14" t="s">
        <v>88</v>
      </c>
      <c r="AW184" s="14" t="s">
        <v>33</v>
      </c>
      <c r="AX184" s="14" t="s">
        <v>77</v>
      </c>
      <c r="AY184" s="195" t="s">
        <v>145</v>
      </c>
    </row>
    <row r="185" s="15" customFormat="1">
      <c r="A185" s="15"/>
      <c r="B185" s="202"/>
      <c r="C185" s="15"/>
      <c r="D185" s="186" t="s">
        <v>153</v>
      </c>
      <c r="E185" s="203" t="s">
        <v>1</v>
      </c>
      <c r="F185" s="204" t="s">
        <v>227</v>
      </c>
      <c r="G185" s="15"/>
      <c r="H185" s="205">
        <v>0.70799999999999996</v>
      </c>
      <c r="I185" s="206"/>
      <c r="J185" s="15"/>
      <c r="K185" s="15"/>
      <c r="L185" s="202"/>
      <c r="M185" s="207"/>
      <c r="N185" s="208"/>
      <c r="O185" s="208"/>
      <c r="P185" s="208"/>
      <c r="Q185" s="208"/>
      <c r="R185" s="208"/>
      <c r="S185" s="208"/>
      <c r="T185" s="20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3" t="s">
        <v>153</v>
      </c>
      <c r="AU185" s="203" t="s">
        <v>85</v>
      </c>
      <c r="AV185" s="15" t="s">
        <v>151</v>
      </c>
      <c r="AW185" s="15" t="s">
        <v>33</v>
      </c>
      <c r="AX185" s="15" t="s">
        <v>8</v>
      </c>
      <c r="AY185" s="203" t="s">
        <v>145</v>
      </c>
    </row>
    <row r="186" s="2" customFormat="1" ht="24.15" customHeight="1">
      <c r="A186" s="37"/>
      <c r="B186" s="171"/>
      <c r="C186" s="172" t="s">
        <v>265</v>
      </c>
      <c r="D186" s="172" t="s">
        <v>147</v>
      </c>
      <c r="E186" s="173" t="s">
        <v>358</v>
      </c>
      <c r="F186" s="174" t="s">
        <v>359</v>
      </c>
      <c r="G186" s="175" t="s">
        <v>168</v>
      </c>
      <c r="H186" s="176">
        <v>0.70799999999999996</v>
      </c>
      <c r="I186" s="177"/>
      <c r="J186" s="178">
        <f>ROUND(I186*H186,0)</f>
        <v>0</v>
      </c>
      <c r="K186" s="174" t="s">
        <v>157</v>
      </c>
      <c r="L186" s="38"/>
      <c r="M186" s="179" t="s">
        <v>1</v>
      </c>
      <c r="N186" s="180" t="s">
        <v>43</v>
      </c>
      <c r="O186" s="76"/>
      <c r="P186" s="181">
        <f>O186*H186</f>
        <v>0</v>
      </c>
      <c r="Q186" s="181">
        <v>0</v>
      </c>
      <c r="R186" s="181">
        <f>Q186*H186</f>
        <v>0</v>
      </c>
      <c r="S186" s="181">
        <v>0</v>
      </c>
      <c r="T186" s="18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3" t="s">
        <v>151</v>
      </c>
      <c r="AT186" s="183" t="s">
        <v>147</v>
      </c>
      <c r="AU186" s="183" t="s">
        <v>85</v>
      </c>
      <c r="AY186" s="18" t="s">
        <v>145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8" t="s">
        <v>85</v>
      </c>
      <c r="BK186" s="184">
        <f>ROUND(I186*H186,0)</f>
        <v>0</v>
      </c>
      <c r="BL186" s="18" t="s">
        <v>151</v>
      </c>
      <c r="BM186" s="183" t="s">
        <v>360</v>
      </c>
    </row>
    <row r="187" s="13" customFormat="1">
      <c r="A187" s="13"/>
      <c r="B187" s="185"/>
      <c r="C187" s="13"/>
      <c r="D187" s="186" t="s">
        <v>153</v>
      </c>
      <c r="E187" s="187" t="s">
        <v>1</v>
      </c>
      <c r="F187" s="188" t="s">
        <v>91</v>
      </c>
      <c r="G187" s="13"/>
      <c r="H187" s="189">
        <v>0.70799999999999996</v>
      </c>
      <c r="I187" s="190"/>
      <c r="J187" s="13"/>
      <c r="K187" s="13"/>
      <c r="L187" s="185"/>
      <c r="M187" s="191"/>
      <c r="N187" s="192"/>
      <c r="O187" s="192"/>
      <c r="P187" s="192"/>
      <c r="Q187" s="192"/>
      <c r="R187" s="192"/>
      <c r="S187" s="192"/>
      <c r="T187" s="19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7" t="s">
        <v>153</v>
      </c>
      <c r="AU187" s="187" t="s">
        <v>85</v>
      </c>
      <c r="AV187" s="13" t="s">
        <v>85</v>
      </c>
      <c r="AW187" s="13" t="s">
        <v>33</v>
      </c>
      <c r="AX187" s="13" t="s">
        <v>8</v>
      </c>
      <c r="AY187" s="187" t="s">
        <v>145</v>
      </c>
    </row>
    <row r="188" s="2" customFormat="1" ht="24.15" customHeight="1">
      <c r="A188" s="37"/>
      <c r="B188" s="171"/>
      <c r="C188" s="172" t="s">
        <v>270</v>
      </c>
      <c r="D188" s="172" t="s">
        <v>147</v>
      </c>
      <c r="E188" s="173" t="s">
        <v>362</v>
      </c>
      <c r="F188" s="174" t="s">
        <v>363</v>
      </c>
      <c r="G188" s="175" t="s">
        <v>168</v>
      </c>
      <c r="H188" s="176">
        <v>7.8559999999999999</v>
      </c>
      <c r="I188" s="177"/>
      <c r="J188" s="178">
        <f>ROUND(I188*H188,0)</f>
        <v>0</v>
      </c>
      <c r="K188" s="174" t="s">
        <v>157</v>
      </c>
      <c r="L188" s="38"/>
      <c r="M188" s="179" t="s">
        <v>1</v>
      </c>
      <c r="N188" s="180" t="s">
        <v>43</v>
      </c>
      <c r="O188" s="76"/>
      <c r="P188" s="181">
        <f>O188*H188</f>
        <v>0</v>
      </c>
      <c r="Q188" s="181">
        <v>0</v>
      </c>
      <c r="R188" s="181">
        <f>Q188*H188</f>
        <v>0</v>
      </c>
      <c r="S188" s="181">
        <v>2.2000000000000002</v>
      </c>
      <c r="T188" s="182">
        <f>S188*H188</f>
        <v>17.283200000000001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3" t="s">
        <v>151</v>
      </c>
      <c r="AT188" s="183" t="s">
        <v>147</v>
      </c>
      <c r="AU188" s="183" t="s">
        <v>85</v>
      </c>
      <c r="AY188" s="18" t="s">
        <v>145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8" t="s">
        <v>85</v>
      </c>
      <c r="BK188" s="184">
        <f>ROUND(I188*H188,0)</f>
        <v>0</v>
      </c>
      <c r="BL188" s="18" t="s">
        <v>151</v>
      </c>
      <c r="BM188" s="183" t="s">
        <v>364</v>
      </c>
    </row>
    <row r="189" s="13" customFormat="1">
      <c r="A189" s="13"/>
      <c r="B189" s="185"/>
      <c r="C189" s="13"/>
      <c r="D189" s="186" t="s">
        <v>153</v>
      </c>
      <c r="E189" s="187" t="s">
        <v>1</v>
      </c>
      <c r="F189" s="188" t="s">
        <v>477</v>
      </c>
      <c r="G189" s="13"/>
      <c r="H189" s="189">
        <v>6.6829999999999998</v>
      </c>
      <c r="I189" s="190"/>
      <c r="J189" s="13"/>
      <c r="K189" s="13"/>
      <c r="L189" s="185"/>
      <c r="M189" s="191"/>
      <c r="N189" s="192"/>
      <c r="O189" s="192"/>
      <c r="P189" s="192"/>
      <c r="Q189" s="192"/>
      <c r="R189" s="192"/>
      <c r="S189" s="192"/>
      <c r="T189" s="19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7" t="s">
        <v>153</v>
      </c>
      <c r="AU189" s="187" t="s">
        <v>85</v>
      </c>
      <c r="AV189" s="13" t="s">
        <v>85</v>
      </c>
      <c r="AW189" s="13" t="s">
        <v>33</v>
      </c>
      <c r="AX189" s="13" t="s">
        <v>77</v>
      </c>
      <c r="AY189" s="187" t="s">
        <v>145</v>
      </c>
    </row>
    <row r="190" s="13" customFormat="1">
      <c r="A190" s="13"/>
      <c r="B190" s="185"/>
      <c r="C190" s="13"/>
      <c r="D190" s="186" t="s">
        <v>153</v>
      </c>
      <c r="E190" s="187" t="s">
        <v>1</v>
      </c>
      <c r="F190" s="188" t="s">
        <v>478</v>
      </c>
      <c r="G190" s="13"/>
      <c r="H190" s="189">
        <v>0.19300000000000001</v>
      </c>
      <c r="I190" s="190"/>
      <c r="J190" s="13"/>
      <c r="K190" s="13"/>
      <c r="L190" s="185"/>
      <c r="M190" s="191"/>
      <c r="N190" s="192"/>
      <c r="O190" s="192"/>
      <c r="P190" s="192"/>
      <c r="Q190" s="192"/>
      <c r="R190" s="192"/>
      <c r="S190" s="192"/>
      <c r="T190" s="19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7" t="s">
        <v>153</v>
      </c>
      <c r="AU190" s="187" t="s">
        <v>85</v>
      </c>
      <c r="AV190" s="13" t="s">
        <v>85</v>
      </c>
      <c r="AW190" s="13" t="s">
        <v>33</v>
      </c>
      <c r="AX190" s="13" t="s">
        <v>77</v>
      </c>
      <c r="AY190" s="187" t="s">
        <v>145</v>
      </c>
    </row>
    <row r="191" s="13" customFormat="1">
      <c r="A191" s="13"/>
      <c r="B191" s="185"/>
      <c r="C191" s="13"/>
      <c r="D191" s="186" t="s">
        <v>153</v>
      </c>
      <c r="E191" s="187" t="s">
        <v>1</v>
      </c>
      <c r="F191" s="188" t="s">
        <v>491</v>
      </c>
      <c r="G191" s="13"/>
      <c r="H191" s="189">
        <v>0.97999999999999998</v>
      </c>
      <c r="I191" s="190"/>
      <c r="J191" s="13"/>
      <c r="K191" s="13"/>
      <c r="L191" s="185"/>
      <c r="M191" s="191"/>
      <c r="N191" s="192"/>
      <c r="O191" s="192"/>
      <c r="P191" s="192"/>
      <c r="Q191" s="192"/>
      <c r="R191" s="192"/>
      <c r="S191" s="192"/>
      <c r="T191" s="19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7" t="s">
        <v>153</v>
      </c>
      <c r="AU191" s="187" t="s">
        <v>85</v>
      </c>
      <c r="AV191" s="13" t="s">
        <v>85</v>
      </c>
      <c r="AW191" s="13" t="s">
        <v>33</v>
      </c>
      <c r="AX191" s="13" t="s">
        <v>77</v>
      </c>
      <c r="AY191" s="187" t="s">
        <v>145</v>
      </c>
    </row>
    <row r="192" s="14" customFormat="1">
      <c r="A192" s="14"/>
      <c r="B192" s="194"/>
      <c r="C192" s="14"/>
      <c r="D192" s="186" t="s">
        <v>153</v>
      </c>
      <c r="E192" s="195" t="s">
        <v>1</v>
      </c>
      <c r="F192" s="196" t="s">
        <v>492</v>
      </c>
      <c r="G192" s="14"/>
      <c r="H192" s="197">
        <v>7.8559999999999999</v>
      </c>
      <c r="I192" s="198"/>
      <c r="J192" s="14"/>
      <c r="K192" s="14"/>
      <c r="L192" s="194"/>
      <c r="M192" s="199"/>
      <c r="N192" s="200"/>
      <c r="O192" s="200"/>
      <c r="P192" s="200"/>
      <c r="Q192" s="200"/>
      <c r="R192" s="200"/>
      <c r="S192" s="200"/>
      <c r="T192" s="20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5" t="s">
        <v>153</v>
      </c>
      <c r="AU192" s="195" t="s">
        <v>85</v>
      </c>
      <c r="AV192" s="14" t="s">
        <v>88</v>
      </c>
      <c r="AW192" s="14" t="s">
        <v>33</v>
      </c>
      <c r="AX192" s="14" t="s">
        <v>8</v>
      </c>
      <c r="AY192" s="195" t="s">
        <v>145</v>
      </c>
    </row>
    <row r="193" s="2" customFormat="1" ht="24.15" customHeight="1">
      <c r="A193" s="37"/>
      <c r="B193" s="171"/>
      <c r="C193" s="172" t="s">
        <v>276</v>
      </c>
      <c r="D193" s="172" t="s">
        <v>147</v>
      </c>
      <c r="E193" s="173" t="s">
        <v>367</v>
      </c>
      <c r="F193" s="174" t="s">
        <v>368</v>
      </c>
      <c r="G193" s="175" t="s">
        <v>236</v>
      </c>
      <c r="H193" s="176">
        <v>69.450000000000003</v>
      </c>
      <c r="I193" s="177"/>
      <c r="J193" s="178">
        <f>ROUND(I193*H193,0)</f>
        <v>0</v>
      </c>
      <c r="K193" s="174" t="s">
        <v>157</v>
      </c>
      <c r="L193" s="38"/>
      <c r="M193" s="179" t="s">
        <v>1</v>
      </c>
      <c r="N193" s="180" t="s">
        <v>43</v>
      </c>
      <c r="O193" s="76"/>
      <c r="P193" s="181">
        <f>O193*H193</f>
        <v>0</v>
      </c>
      <c r="Q193" s="181">
        <v>0</v>
      </c>
      <c r="R193" s="181">
        <f>Q193*H193</f>
        <v>0</v>
      </c>
      <c r="S193" s="181">
        <v>0.0092499999999999995</v>
      </c>
      <c r="T193" s="182">
        <f>S193*H193</f>
        <v>0.64241249999999994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3" t="s">
        <v>151</v>
      </c>
      <c r="AT193" s="183" t="s">
        <v>147</v>
      </c>
      <c r="AU193" s="183" t="s">
        <v>85</v>
      </c>
      <c r="AY193" s="18" t="s">
        <v>145</v>
      </c>
      <c r="BE193" s="184">
        <f>IF(N193="základní",J193,0)</f>
        <v>0</v>
      </c>
      <c r="BF193" s="184">
        <f>IF(N193="snížená",J193,0)</f>
        <v>0</v>
      </c>
      <c r="BG193" s="184">
        <f>IF(N193="zákl. přenesená",J193,0)</f>
        <v>0</v>
      </c>
      <c r="BH193" s="184">
        <f>IF(N193="sníž. přenesená",J193,0)</f>
        <v>0</v>
      </c>
      <c r="BI193" s="184">
        <f>IF(N193="nulová",J193,0)</f>
        <v>0</v>
      </c>
      <c r="BJ193" s="18" t="s">
        <v>85</v>
      </c>
      <c r="BK193" s="184">
        <f>ROUND(I193*H193,0)</f>
        <v>0</v>
      </c>
      <c r="BL193" s="18" t="s">
        <v>151</v>
      </c>
      <c r="BM193" s="183" t="s">
        <v>369</v>
      </c>
    </row>
    <row r="194" s="13" customFormat="1">
      <c r="A194" s="13"/>
      <c r="B194" s="185"/>
      <c r="C194" s="13"/>
      <c r="D194" s="186" t="s">
        <v>153</v>
      </c>
      <c r="E194" s="187" t="s">
        <v>1</v>
      </c>
      <c r="F194" s="188" t="s">
        <v>493</v>
      </c>
      <c r="G194" s="13"/>
      <c r="H194" s="189">
        <v>69.450000000000003</v>
      </c>
      <c r="I194" s="190"/>
      <c r="J194" s="13"/>
      <c r="K194" s="13"/>
      <c r="L194" s="185"/>
      <c r="M194" s="191"/>
      <c r="N194" s="192"/>
      <c r="O194" s="192"/>
      <c r="P194" s="192"/>
      <c r="Q194" s="192"/>
      <c r="R194" s="192"/>
      <c r="S194" s="192"/>
      <c r="T194" s="19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7" t="s">
        <v>153</v>
      </c>
      <c r="AU194" s="187" t="s">
        <v>85</v>
      </c>
      <c r="AV194" s="13" t="s">
        <v>85</v>
      </c>
      <c r="AW194" s="13" t="s">
        <v>33</v>
      </c>
      <c r="AX194" s="13" t="s">
        <v>8</v>
      </c>
      <c r="AY194" s="187" t="s">
        <v>145</v>
      </c>
    </row>
    <row r="195" s="2" customFormat="1" ht="21.75" customHeight="1">
      <c r="A195" s="37"/>
      <c r="B195" s="171"/>
      <c r="C195" s="172" t="s">
        <v>283</v>
      </c>
      <c r="D195" s="172" t="s">
        <v>147</v>
      </c>
      <c r="E195" s="173" t="s">
        <v>494</v>
      </c>
      <c r="F195" s="174" t="s">
        <v>495</v>
      </c>
      <c r="G195" s="175" t="s">
        <v>243</v>
      </c>
      <c r="H195" s="176">
        <v>184.65799999999999</v>
      </c>
      <c r="I195" s="177"/>
      <c r="J195" s="178">
        <f>ROUND(I195*H195,0)</f>
        <v>0</v>
      </c>
      <c r="K195" s="174" t="s">
        <v>157</v>
      </c>
      <c r="L195" s="38"/>
      <c r="M195" s="179" t="s">
        <v>1</v>
      </c>
      <c r="N195" s="180" t="s">
        <v>43</v>
      </c>
      <c r="O195" s="76"/>
      <c r="P195" s="181">
        <f>O195*H195</f>
        <v>0</v>
      </c>
      <c r="Q195" s="181">
        <v>0</v>
      </c>
      <c r="R195" s="181">
        <f>Q195*H195</f>
        <v>0</v>
      </c>
      <c r="S195" s="181">
        <v>0.014</v>
      </c>
      <c r="T195" s="182">
        <f>S195*H195</f>
        <v>2.5852119999999998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3" t="s">
        <v>151</v>
      </c>
      <c r="AT195" s="183" t="s">
        <v>147</v>
      </c>
      <c r="AU195" s="183" t="s">
        <v>85</v>
      </c>
      <c r="AY195" s="18" t="s">
        <v>145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8" t="s">
        <v>85</v>
      </c>
      <c r="BK195" s="184">
        <f>ROUND(I195*H195,0)</f>
        <v>0</v>
      </c>
      <c r="BL195" s="18" t="s">
        <v>151</v>
      </c>
      <c r="BM195" s="183" t="s">
        <v>496</v>
      </c>
    </row>
    <row r="196" s="13" customFormat="1">
      <c r="A196" s="13"/>
      <c r="B196" s="185"/>
      <c r="C196" s="13"/>
      <c r="D196" s="186" t="s">
        <v>153</v>
      </c>
      <c r="E196" s="187" t="s">
        <v>1</v>
      </c>
      <c r="F196" s="188" t="s">
        <v>440</v>
      </c>
      <c r="G196" s="13"/>
      <c r="H196" s="189">
        <v>184.65799999999999</v>
      </c>
      <c r="I196" s="190"/>
      <c r="J196" s="13"/>
      <c r="K196" s="13"/>
      <c r="L196" s="185"/>
      <c r="M196" s="191"/>
      <c r="N196" s="192"/>
      <c r="O196" s="192"/>
      <c r="P196" s="192"/>
      <c r="Q196" s="192"/>
      <c r="R196" s="192"/>
      <c r="S196" s="192"/>
      <c r="T196" s="19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7" t="s">
        <v>153</v>
      </c>
      <c r="AU196" s="187" t="s">
        <v>85</v>
      </c>
      <c r="AV196" s="13" t="s">
        <v>85</v>
      </c>
      <c r="AW196" s="13" t="s">
        <v>33</v>
      </c>
      <c r="AX196" s="13" t="s">
        <v>8</v>
      </c>
      <c r="AY196" s="187" t="s">
        <v>145</v>
      </c>
    </row>
    <row r="197" s="2" customFormat="1" ht="16.5" customHeight="1">
      <c r="A197" s="37"/>
      <c r="B197" s="171"/>
      <c r="C197" s="172" t="s">
        <v>288</v>
      </c>
      <c r="D197" s="172" t="s">
        <v>147</v>
      </c>
      <c r="E197" s="173" t="s">
        <v>372</v>
      </c>
      <c r="F197" s="174" t="s">
        <v>373</v>
      </c>
      <c r="G197" s="175" t="s">
        <v>168</v>
      </c>
      <c r="H197" s="176">
        <v>0.35399999999999998</v>
      </c>
      <c r="I197" s="177"/>
      <c r="J197" s="178">
        <f>ROUND(I197*H197,0)</f>
        <v>0</v>
      </c>
      <c r="K197" s="174" t="s">
        <v>157</v>
      </c>
      <c r="L197" s="38"/>
      <c r="M197" s="179" t="s">
        <v>1</v>
      </c>
      <c r="N197" s="180" t="s">
        <v>43</v>
      </c>
      <c r="O197" s="76"/>
      <c r="P197" s="181">
        <f>O197*H197</f>
        <v>0</v>
      </c>
      <c r="Q197" s="181">
        <v>0</v>
      </c>
      <c r="R197" s="181">
        <f>Q197*H197</f>
        <v>0</v>
      </c>
      <c r="S197" s="181">
        <v>0.59099999999999997</v>
      </c>
      <c r="T197" s="182">
        <f>S197*H197</f>
        <v>0.20921399999999998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3" t="s">
        <v>151</v>
      </c>
      <c r="AT197" s="183" t="s">
        <v>147</v>
      </c>
      <c r="AU197" s="183" t="s">
        <v>85</v>
      </c>
      <c r="AY197" s="18" t="s">
        <v>145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8" t="s">
        <v>85</v>
      </c>
      <c r="BK197" s="184">
        <f>ROUND(I197*H197,0)</f>
        <v>0</v>
      </c>
      <c r="BL197" s="18" t="s">
        <v>151</v>
      </c>
      <c r="BM197" s="183" t="s">
        <v>374</v>
      </c>
    </row>
    <row r="198" s="13" customFormat="1">
      <c r="A198" s="13"/>
      <c r="B198" s="185"/>
      <c r="C198" s="13"/>
      <c r="D198" s="186" t="s">
        <v>153</v>
      </c>
      <c r="E198" s="187" t="s">
        <v>1</v>
      </c>
      <c r="F198" s="188" t="s">
        <v>437</v>
      </c>
      <c r="G198" s="13"/>
      <c r="H198" s="189">
        <v>0.35399999999999998</v>
      </c>
      <c r="I198" s="190"/>
      <c r="J198" s="13"/>
      <c r="K198" s="13"/>
      <c r="L198" s="185"/>
      <c r="M198" s="191"/>
      <c r="N198" s="192"/>
      <c r="O198" s="192"/>
      <c r="P198" s="192"/>
      <c r="Q198" s="192"/>
      <c r="R198" s="192"/>
      <c r="S198" s="192"/>
      <c r="T198" s="19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7" t="s">
        <v>153</v>
      </c>
      <c r="AU198" s="187" t="s">
        <v>85</v>
      </c>
      <c r="AV198" s="13" t="s">
        <v>85</v>
      </c>
      <c r="AW198" s="13" t="s">
        <v>33</v>
      </c>
      <c r="AX198" s="13" t="s">
        <v>77</v>
      </c>
      <c r="AY198" s="187" t="s">
        <v>145</v>
      </c>
    </row>
    <row r="199" s="14" customFormat="1">
      <c r="A199" s="14"/>
      <c r="B199" s="194"/>
      <c r="C199" s="14"/>
      <c r="D199" s="186" t="s">
        <v>153</v>
      </c>
      <c r="E199" s="195" t="s">
        <v>1</v>
      </c>
      <c r="F199" s="196" t="s">
        <v>177</v>
      </c>
      <c r="G199" s="14"/>
      <c r="H199" s="197">
        <v>0.35399999999999998</v>
      </c>
      <c r="I199" s="198"/>
      <c r="J199" s="14"/>
      <c r="K199" s="14"/>
      <c r="L199" s="194"/>
      <c r="M199" s="199"/>
      <c r="N199" s="200"/>
      <c r="O199" s="200"/>
      <c r="P199" s="200"/>
      <c r="Q199" s="200"/>
      <c r="R199" s="200"/>
      <c r="S199" s="200"/>
      <c r="T199" s="20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5" t="s">
        <v>153</v>
      </c>
      <c r="AU199" s="195" t="s">
        <v>85</v>
      </c>
      <c r="AV199" s="14" t="s">
        <v>88</v>
      </c>
      <c r="AW199" s="14" t="s">
        <v>33</v>
      </c>
      <c r="AX199" s="14" t="s">
        <v>8</v>
      </c>
      <c r="AY199" s="195" t="s">
        <v>145</v>
      </c>
    </row>
    <row r="200" s="2" customFormat="1" ht="24.15" customHeight="1">
      <c r="A200" s="37"/>
      <c r="B200" s="171"/>
      <c r="C200" s="172" t="s">
        <v>296</v>
      </c>
      <c r="D200" s="172" t="s">
        <v>147</v>
      </c>
      <c r="E200" s="173" t="s">
        <v>497</v>
      </c>
      <c r="F200" s="174" t="s">
        <v>498</v>
      </c>
      <c r="G200" s="175" t="s">
        <v>168</v>
      </c>
      <c r="H200" s="176">
        <v>1</v>
      </c>
      <c r="I200" s="177"/>
      <c r="J200" s="178">
        <f>ROUND(I200*H200,0)</f>
        <v>0</v>
      </c>
      <c r="K200" s="174" t="s">
        <v>157</v>
      </c>
      <c r="L200" s="38"/>
      <c r="M200" s="179" t="s">
        <v>1</v>
      </c>
      <c r="N200" s="180" t="s">
        <v>43</v>
      </c>
      <c r="O200" s="76"/>
      <c r="P200" s="181">
        <f>O200*H200</f>
        <v>0</v>
      </c>
      <c r="Q200" s="181">
        <v>0.41199999999999998</v>
      </c>
      <c r="R200" s="181">
        <f>Q200*H200</f>
        <v>0.41199999999999998</v>
      </c>
      <c r="S200" s="181">
        <v>1.95</v>
      </c>
      <c r="T200" s="182">
        <f>S200*H200</f>
        <v>1.95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3" t="s">
        <v>151</v>
      </c>
      <c r="AT200" s="183" t="s">
        <v>147</v>
      </c>
      <c r="AU200" s="183" t="s">
        <v>85</v>
      </c>
      <c r="AY200" s="18" t="s">
        <v>145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8" t="s">
        <v>85</v>
      </c>
      <c r="BK200" s="184">
        <f>ROUND(I200*H200,0)</f>
        <v>0</v>
      </c>
      <c r="BL200" s="18" t="s">
        <v>151</v>
      </c>
      <c r="BM200" s="183" t="s">
        <v>499</v>
      </c>
    </row>
    <row r="201" s="13" customFormat="1">
      <c r="A201" s="13"/>
      <c r="B201" s="185"/>
      <c r="C201" s="13"/>
      <c r="D201" s="186" t="s">
        <v>153</v>
      </c>
      <c r="E201" s="187" t="s">
        <v>1</v>
      </c>
      <c r="F201" s="188" t="s">
        <v>500</v>
      </c>
      <c r="G201" s="13"/>
      <c r="H201" s="189">
        <v>0.039</v>
      </c>
      <c r="I201" s="190"/>
      <c r="J201" s="13"/>
      <c r="K201" s="13"/>
      <c r="L201" s="185"/>
      <c r="M201" s="191"/>
      <c r="N201" s="192"/>
      <c r="O201" s="192"/>
      <c r="P201" s="192"/>
      <c r="Q201" s="192"/>
      <c r="R201" s="192"/>
      <c r="S201" s="192"/>
      <c r="T201" s="19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7" t="s">
        <v>153</v>
      </c>
      <c r="AU201" s="187" t="s">
        <v>85</v>
      </c>
      <c r="AV201" s="13" t="s">
        <v>85</v>
      </c>
      <c r="AW201" s="13" t="s">
        <v>33</v>
      </c>
      <c r="AX201" s="13" t="s">
        <v>77</v>
      </c>
      <c r="AY201" s="187" t="s">
        <v>145</v>
      </c>
    </row>
    <row r="202" s="13" customFormat="1">
      <c r="A202" s="13"/>
      <c r="B202" s="185"/>
      <c r="C202" s="13"/>
      <c r="D202" s="186" t="s">
        <v>153</v>
      </c>
      <c r="E202" s="187" t="s">
        <v>1</v>
      </c>
      <c r="F202" s="188" t="s">
        <v>501</v>
      </c>
      <c r="G202" s="13"/>
      <c r="H202" s="189">
        <v>0.034000000000000002</v>
      </c>
      <c r="I202" s="190"/>
      <c r="J202" s="13"/>
      <c r="K202" s="13"/>
      <c r="L202" s="185"/>
      <c r="M202" s="191"/>
      <c r="N202" s="192"/>
      <c r="O202" s="192"/>
      <c r="P202" s="192"/>
      <c r="Q202" s="192"/>
      <c r="R202" s="192"/>
      <c r="S202" s="192"/>
      <c r="T202" s="19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7" t="s">
        <v>153</v>
      </c>
      <c r="AU202" s="187" t="s">
        <v>85</v>
      </c>
      <c r="AV202" s="13" t="s">
        <v>85</v>
      </c>
      <c r="AW202" s="13" t="s">
        <v>33</v>
      </c>
      <c r="AX202" s="13" t="s">
        <v>77</v>
      </c>
      <c r="AY202" s="187" t="s">
        <v>145</v>
      </c>
    </row>
    <row r="203" s="13" customFormat="1">
      <c r="A203" s="13"/>
      <c r="B203" s="185"/>
      <c r="C203" s="13"/>
      <c r="D203" s="186" t="s">
        <v>153</v>
      </c>
      <c r="E203" s="187" t="s">
        <v>1</v>
      </c>
      <c r="F203" s="188" t="s">
        <v>502</v>
      </c>
      <c r="G203" s="13"/>
      <c r="H203" s="189">
        <v>0.035999999999999997</v>
      </c>
      <c r="I203" s="190"/>
      <c r="J203" s="13"/>
      <c r="K203" s="13"/>
      <c r="L203" s="185"/>
      <c r="M203" s="191"/>
      <c r="N203" s="192"/>
      <c r="O203" s="192"/>
      <c r="P203" s="192"/>
      <c r="Q203" s="192"/>
      <c r="R203" s="192"/>
      <c r="S203" s="192"/>
      <c r="T203" s="19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7" t="s">
        <v>153</v>
      </c>
      <c r="AU203" s="187" t="s">
        <v>85</v>
      </c>
      <c r="AV203" s="13" t="s">
        <v>85</v>
      </c>
      <c r="AW203" s="13" t="s">
        <v>33</v>
      </c>
      <c r="AX203" s="13" t="s">
        <v>77</v>
      </c>
      <c r="AY203" s="187" t="s">
        <v>145</v>
      </c>
    </row>
    <row r="204" s="13" customFormat="1">
      <c r="A204" s="13"/>
      <c r="B204" s="185"/>
      <c r="C204" s="13"/>
      <c r="D204" s="186" t="s">
        <v>153</v>
      </c>
      <c r="E204" s="187" t="s">
        <v>1</v>
      </c>
      <c r="F204" s="188" t="s">
        <v>503</v>
      </c>
      <c r="G204" s="13"/>
      <c r="H204" s="189">
        <v>0.02</v>
      </c>
      <c r="I204" s="190"/>
      <c r="J204" s="13"/>
      <c r="K204" s="13"/>
      <c r="L204" s="185"/>
      <c r="M204" s="191"/>
      <c r="N204" s="192"/>
      <c r="O204" s="192"/>
      <c r="P204" s="192"/>
      <c r="Q204" s="192"/>
      <c r="R204" s="192"/>
      <c r="S204" s="192"/>
      <c r="T204" s="19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7" t="s">
        <v>153</v>
      </c>
      <c r="AU204" s="187" t="s">
        <v>85</v>
      </c>
      <c r="AV204" s="13" t="s">
        <v>85</v>
      </c>
      <c r="AW204" s="13" t="s">
        <v>33</v>
      </c>
      <c r="AX204" s="13" t="s">
        <v>77</v>
      </c>
      <c r="AY204" s="187" t="s">
        <v>145</v>
      </c>
    </row>
    <row r="205" s="13" customFormat="1">
      <c r="A205" s="13"/>
      <c r="B205" s="185"/>
      <c r="C205" s="13"/>
      <c r="D205" s="186" t="s">
        <v>153</v>
      </c>
      <c r="E205" s="187" t="s">
        <v>1</v>
      </c>
      <c r="F205" s="188" t="s">
        <v>504</v>
      </c>
      <c r="G205" s="13"/>
      <c r="H205" s="189">
        <v>0.014</v>
      </c>
      <c r="I205" s="190"/>
      <c r="J205" s="13"/>
      <c r="K205" s="13"/>
      <c r="L205" s="185"/>
      <c r="M205" s="191"/>
      <c r="N205" s="192"/>
      <c r="O205" s="192"/>
      <c r="P205" s="192"/>
      <c r="Q205" s="192"/>
      <c r="R205" s="192"/>
      <c r="S205" s="192"/>
      <c r="T205" s="19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7" t="s">
        <v>153</v>
      </c>
      <c r="AU205" s="187" t="s">
        <v>85</v>
      </c>
      <c r="AV205" s="13" t="s">
        <v>85</v>
      </c>
      <c r="AW205" s="13" t="s">
        <v>33</v>
      </c>
      <c r="AX205" s="13" t="s">
        <v>77</v>
      </c>
      <c r="AY205" s="187" t="s">
        <v>145</v>
      </c>
    </row>
    <row r="206" s="13" customFormat="1">
      <c r="A206" s="13"/>
      <c r="B206" s="185"/>
      <c r="C206" s="13"/>
      <c r="D206" s="186" t="s">
        <v>153</v>
      </c>
      <c r="E206" s="187" t="s">
        <v>1</v>
      </c>
      <c r="F206" s="188" t="s">
        <v>505</v>
      </c>
      <c r="G206" s="13"/>
      <c r="H206" s="189">
        <v>0.0070000000000000001</v>
      </c>
      <c r="I206" s="190"/>
      <c r="J206" s="13"/>
      <c r="K206" s="13"/>
      <c r="L206" s="185"/>
      <c r="M206" s="191"/>
      <c r="N206" s="192"/>
      <c r="O206" s="192"/>
      <c r="P206" s="192"/>
      <c r="Q206" s="192"/>
      <c r="R206" s="192"/>
      <c r="S206" s="192"/>
      <c r="T206" s="19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7" t="s">
        <v>153</v>
      </c>
      <c r="AU206" s="187" t="s">
        <v>85</v>
      </c>
      <c r="AV206" s="13" t="s">
        <v>85</v>
      </c>
      <c r="AW206" s="13" t="s">
        <v>33</v>
      </c>
      <c r="AX206" s="13" t="s">
        <v>77</v>
      </c>
      <c r="AY206" s="187" t="s">
        <v>145</v>
      </c>
    </row>
    <row r="207" s="13" customFormat="1">
      <c r="A207" s="13"/>
      <c r="B207" s="185"/>
      <c r="C207" s="13"/>
      <c r="D207" s="186" t="s">
        <v>153</v>
      </c>
      <c r="E207" s="187" t="s">
        <v>1</v>
      </c>
      <c r="F207" s="188" t="s">
        <v>503</v>
      </c>
      <c r="G207" s="13"/>
      <c r="H207" s="189">
        <v>0.02</v>
      </c>
      <c r="I207" s="190"/>
      <c r="J207" s="13"/>
      <c r="K207" s="13"/>
      <c r="L207" s="185"/>
      <c r="M207" s="191"/>
      <c r="N207" s="192"/>
      <c r="O207" s="192"/>
      <c r="P207" s="192"/>
      <c r="Q207" s="192"/>
      <c r="R207" s="192"/>
      <c r="S207" s="192"/>
      <c r="T207" s="19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7" t="s">
        <v>153</v>
      </c>
      <c r="AU207" s="187" t="s">
        <v>85</v>
      </c>
      <c r="AV207" s="13" t="s">
        <v>85</v>
      </c>
      <c r="AW207" s="13" t="s">
        <v>33</v>
      </c>
      <c r="AX207" s="13" t="s">
        <v>77</v>
      </c>
      <c r="AY207" s="187" t="s">
        <v>145</v>
      </c>
    </row>
    <row r="208" s="13" customFormat="1">
      <c r="A208" s="13"/>
      <c r="B208" s="185"/>
      <c r="C208" s="13"/>
      <c r="D208" s="186" t="s">
        <v>153</v>
      </c>
      <c r="E208" s="187" t="s">
        <v>1</v>
      </c>
      <c r="F208" s="188" t="s">
        <v>506</v>
      </c>
      <c r="G208" s="13"/>
      <c r="H208" s="189">
        <v>0.068000000000000005</v>
      </c>
      <c r="I208" s="190"/>
      <c r="J208" s="13"/>
      <c r="K208" s="13"/>
      <c r="L208" s="185"/>
      <c r="M208" s="191"/>
      <c r="N208" s="192"/>
      <c r="O208" s="192"/>
      <c r="P208" s="192"/>
      <c r="Q208" s="192"/>
      <c r="R208" s="192"/>
      <c r="S208" s="192"/>
      <c r="T208" s="19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7" t="s">
        <v>153</v>
      </c>
      <c r="AU208" s="187" t="s">
        <v>85</v>
      </c>
      <c r="AV208" s="13" t="s">
        <v>85</v>
      </c>
      <c r="AW208" s="13" t="s">
        <v>33</v>
      </c>
      <c r="AX208" s="13" t="s">
        <v>77</v>
      </c>
      <c r="AY208" s="187" t="s">
        <v>145</v>
      </c>
    </row>
    <row r="209" s="13" customFormat="1">
      <c r="A209" s="13"/>
      <c r="B209" s="185"/>
      <c r="C209" s="13"/>
      <c r="D209" s="186" t="s">
        <v>153</v>
      </c>
      <c r="E209" s="187" t="s">
        <v>1</v>
      </c>
      <c r="F209" s="188" t="s">
        <v>507</v>
      </c>
      <c r="G209" s="13"/>
      <c r="H209" s="189">
        <v>0.01</v>
      </c>
      <c r="I209" s="190"/>
      <c r="J209" s="13"/>
      <c r="K209" s="13"/>
      <c r="L209" s="185"/>
      <c r="M209" s="191"/>
      <c r="N209" s="192"/>
      <c r="O209" s="192"/>
      <c r="P209" s="192"/>
      <c r="Q209" s="192"/>
      <c r="R209" s="192"/>
      <c r="S209" s="192"/>
      <c r="T209" s="19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7" t="s">
        <v>153</v>
      </c>
      <c r="AU209" s="187" t="s">
        <v>85</v>
      </c>
      <c r="AV209" s="13" t="s">
        <v>85</v>
      </c>
      <c r="AW209" s="13" t="s">
        <v>33</v>
      </c>
      <c r="AX209" s="13" t="s">
        <v>77</v>
      </c>
      <c r="AY209" s="187" t="s">
        <v>145</v>
      </c>
    </row>
    <row r="210" s="13" customFormat="1">
      <c r="A210" s="13"/>
      <c r="B210" s="185"/>
      <c r="C210" s="13"/>
      <c r="D210" s="186" t="s">
        <v>153</v>
      </c>
      <c r="E210" s="187" t="s">
        <v>1</v>
      </c>
      <c r="F210" s="188" t="s">
        <v>508</v>
      </c>
      <c r="G210" s="13"/>
      <c r="H210" s="189">
        <v>0.044999999999999998</v>
      </c>
      <c r="I210" s="190"/>
      <c r="J210" s="13"/>
      <c r="K210" s="13"/>
      <c r="L210" s="185"/>
      <c r="M210" s="191"/>
      <c r="N210" s="192"/>
      <c r="O210" s="192"/>
      <c r="P210" s="192"/>
      <c r="Q210" s="192"/>
      <c r="R210" s="192"/>
      <c r="S210" s="192"/>
      <c r="T210" s="19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7" t="s">
        <v>153</v>
      </c>
      <c r="AU210" s="187" t="s">
        <v>85</v>
      </c>
      <c r="AV210" s="13" t="s">
        <v>85</v>
      </c>
      <c r="AW210" s="13" t="s">
        <v>33</v>
      </c>
      <c r="AX210" s="13" t="s">
        <v>77</v>
      </c>
      <c r="AY210" s="187" t="s">
        <v>145</v>
      </c>
    </row>
    <row r="211" s="13" customFormat="1">
      <c r="A211" s="13"/>
      <c r="B211" s="185"/>
      <c r="C211" s="13"/>
      <c r="D211" s="186" t="s">
        <v>153</v>
      </c>
      <c r="E211" s="187" t="s">
        <v>1</v>
      </c>
      <c r="F211" s="188" t="s">
        <v>507</v>
      </c>
      <c r="G211" s="13"/>
      <c r="H211" s="189">
        <v>0.01</v>
      </c>
      <c r="I211" s="190"/>
      <c r="J211" s="13"/>
      <c r="K211" s="13"/>
      <c r="L211" s="185"/>
      <c r="M211" s="191"/>
      <c r="N211" s="192"/>
      <c r="O211" s="192"/>
      <c r="P211" s="192"/>
      <c r="Q211" s="192"/>
      <c r="R211" s="192"/>
      <c r="S211" s="192"/>
      <c r="T211" s="19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153</v>
      </c>
      <c r="AU211" s="187" t="s">
        <v>85</v>
      </c>
      <c r="AV211" s="13" t="s">
        <v>85</v>
      </c>
      <c r="AW211" s="13" t="s">
        <v>33</v>
      </c>
      <c r="AX211" s="13" t="s">
        <v>77</v>
      </c>
      <c r="AY211" s="187" t="s">
        <v>145</v>
      </c>
    </row>
    <row r="212" s="13" customFormat="1">
      <c r="A212" s="13"/>
      <c r="B212" s="185"/>
      <c r="C212" s="13"/>
      <c r="D212" s="186" t="s">
        <v>153</v>
      </c>
      <c r="E212" s="187" t="s">
        <v>1</v>
      </c>
      <c r="F212" s="188" t="s">
        <v>509</v>
      </c>
      <c r="G212" s="13"/>
      <c r="H212" s="189">
        <v>0.014</v>
      </c>
      <c r="I212" s="190"/>
      <c r="J212" s="13"/>
      <c r="K212" s="13"/>
      <c r="L212" s="185"/>
      <c r="M212" s="191"/>
      <c r="N212" s="192"/>
      <c r="O212" s="192"/>
      <c r="P212" s="192"/>
      <c r="Q212" s="192"/>
      <c r="R212" s="192"/>
      <c r="S212" s="192"/>
      <c r="T212" s="19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153</v>
      </c>
      <c r="AU212" s="187" t="s">
        <v>85</v>
      </c>
      <c r="AV212" s="13" t="s">
        <v>85</v>
      </c>
      <c r="AW212" s="13" t="s">
        <v>33</v>
      </c>
      <c r="AX212" s="13" t="s">
        <v>77</v>
      </c>
      <c r="AY212" s="187" t="s">
        <v>145</v>
      </c>
    </row>
    <row r="213" s="13" customFormat="1">
      <c r="A213" s="13"/>
      <c r="B213" s="185"/>
      <c r="C213" s="13"/>
      <c r="D213" s="186" t="s">
        <v>153</v>
      </c>
      <c r="E213" s="187" t="s">
        <v>1</v>
      </c>
      <c r="F213" s="188" t="s">
        <v>510</v>
      </c>
      <c r="G213" s="13"/>
      <c r="H213" s="189">
        <v>0.017000000000000001</v>
      </c>
      <c r="I213" s="190"/>
      <c r="J213" s="13"/>
      <c r="K213" s="13"/>
      <c r="L213" s="185"/>
      <c r="M213" s="191"/>
      <c r="N213" s="192"/>
      <c r="O213" s="192"/>
      <c r="P213" s="192"/>
      <c r="Q213" s="192"/>
      <c r="R213" s="192"/>
      <c r="S213" s="192"/>
      <c r="T213" s="19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7" t="s">
        <v>153</v>
      </c>
      <c r="AU213" s="187" t="s">
        <v>85</v>
      </c>
      <c r="AV213" s="13" t="s">
        <v>85</v>
      </c>
      <c r="AW213" s="13" t="s">
        <v>33</v>
      </c>
      <c r="AX213" s="13" t="s">
        <v>77</v>
      </c>
      <c r="AY213" s="187" t="s">
        <v>145</v>
      </c>
    </row>
    <row r="214" s="13" customFormat="1">
      <c r="A214" s="13"/>
      <c r="B214" s="185"/>
      <c r="C214" s="13"/>
      <c r="D214" s="186" t="s">
        <v>153</v>
      </c>
      <c r="E214" s="187" t="s">
        <v>1</v>
      </c>
      <c r="F214" s="188" t="s">
        <v>511</v>
      </c>
      <c r="G214" s="13"/>
      <c r="H214" s="189">
        <v>0.010999999999999999</v>
      </c>
      <c r="I214" s="190"/>
      <c r="J214" s="13"/>
      <c r="K214" s="13"/>
      <c r="L214" s="185"/>
      <c r="M214" s="191"/>
      <c r="N214" s="192"/>
      <c r="O214" s="192"/>
      <c r="P214" s="192"/>
      <c r="Q214" s="192"/>
      <c r="R214" s="192"/>
      <c r="S214" s="192"/>
      <c r="T214" s="19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7" t="s">
        <v>153</v>
      </c>
      <c r="AU214" s="187" t="s">
        <v>85</v>
      </c>
      <c r="AV214" s="13" t="s">
        <v>85</v>
      </c>
      <c r="AW214" s="13" t="s">
        <v>33</v>
      </c>
      <c r="AX214" s="13" t="s">
        <v>77</v>
      </c>
      <c r="AY214" s="187" t="s">
        <v>145</v>
      </c>
    </row>
    <row r="215" s="14" customFormat="1">
      <c r="A215" s="14"/>
      <c r="B215" s="194"/>
      <c r="C215" s="14"/>
      <c r="D215" s="186" t="s">
        <v>153</v>
      </c>
      <c r="E215" s="195" t="s">
        <v>1</v>
      </c>
      <c r="F215" s="196" t="s">
        <v>512</v>
      </c>
      <c r="G215" s="14"/>
      <c r="H215" s="197">
        <v>0.34500000000000008</v>
      </c>
      <c r="I215" s="198"/>
      <c r="J215" s="14"/>
      <c r="K215" s="14"/>
      <c r="L215" s="194"/>
      <c r="M215" s="199"/>
      <c r="N215" s="200"/>
      <c r="O215" s="200"/>
      <c r="P215" s="200"/>
      <c r="Q215" s="200"/>
      <c r="R215" s="200"/>
      <c r="S215" s="200"/>
      <c r="T215" s="20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5" t="s">
        <v>153</v>
      </c>
      <c r="AU215" s="195" t="s">
        <v>85</v>
      </c>
      <c r="AV215" s="14" t="s">
        <v>88</v>
      </c>
      <c r="AW215" s="14" t="s">
        <v>33</v>
      </c>
      <c r="AX215" s="14" t="s">
        <v>77</v>
      </c>
      <c r="AY215" s="195" t="s">
        <v>145</v>
      </c>
    </row>
    <row r="216" s="13" customFormat="1">
      <c r="A216" s="13"/>
      <c r="B216" s="185"/>
      <c r="C216" s="13"/>
      <c r="D216" s="186" t="s">
        <v>153</v>
      </c>
      <c r="E216" s="187" t="s">
        <v>1</v>
      </c>
      <c r="F216" s="188" t="s">
        <v>513</v>
      </c>
      <c r="G216" s="13"/>
      <c r="H216" s="189">
        <v>1</v>
      </c>
      <c r="I216" s="190"/>
      <c r="J216" s="13"/>
      <c r="K216" s="13"/>
      <c r="L216" s="185"/>
      <c r="M216" s="191"/>
      <c r="N216" s="192"/>
      <c r="O216" s="192"/>
      <c r="P216" s="192"/>
      <c r="Q216" s="192"/>
      <c r="R216" s="192"/>
      <c r="S216" s="192"/>
      <c r="T216" s="19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7" t="s">
        <v>153</v>
      </c>
      <c r="AU216" s="187" t="s">
        <v>85</v>
      </c>
      <c r="AV216" s="13" t="s">
        <v>85</v>
      </c>
      <c r="AW216" s="13" t="s">
        <v>33</v>
      </c>
      <c r="AX216" s="13" t="s">
        <v>77</v>
      </c>
      <c r="AY216" s="187" t="s">
        <v>145</v>
      </c>
    </row>
    <row r="217" s="14" customFormat="1">
      <c r="A217" s="14"/>
      <c r="B217" s="194"/>
      <c r="C217" s="14"/>
      <c r="D217" s="186" t="s">
        <v>153</v>
      </c>
      <c r="E217" s="195" t="s">
        <v>1</v>
      </c>
      <c r="F217" s="196" t="s">
        <v>514</v>
      </c>
      <c r="G217" s="14"/>
      <c r="H217" s="197">
        <v>1</v>
      </c>
      <c r="I217" s="198"/>
      <c r="J217" s="14"/>
      <c r="K217" s="14"/>
      <c r="L217" s="194"/>
      <c r="M217" s="199"/>
      <c r="N217" s="200"/>
      <c r="O217" s="200"/>
      <c r="P217" s="200"/>
      <c r="Q217" s="200"/>
      <c r="R217" s="200"/>
      <c r="S217" s="200"/>
      <c r="T217" s="20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5" t="s">
        <v>153</v>
      </c>
      <c r="AU217" s="195" t="s">
        <v>85</v>
      </c>
      <c r="AV217" s="14" t="s">
        <v>88</v>
      </c>
      <c r="AW217" s="14" t="s">
        <v>33</v>
      </c>
      <c r="AX217" s="14" t="s">
        <v>8</v>
      </c>
      <c r="AY217" s="195" t="s">
        <v>145</v>
      </c>
    </row>
    <row r="218" s="2" customFormat="1" ht="21.75" customHeight="1">
      <c r="A218" s="37"/>
      <c r="B218" s="171"/>
      <c r="C218" s="210" t="s">
        <v>301</v>
      </c>
      <c r="D218" s="210" t="s">
        <v>229</v>
      </c>
      <c r="E218" s="211" t="s">
        <v>515</v>
      </c>
      <c r="F218" s="212" t="s">
        <v>516</v>
      </c>
      <c r="G218" s="213" t="s">
        <v>150</v>
      </c>
      <c r="H218" s="214">
        <v>320</v>
      </c>
      <c r="I218" s="215"/>
      <c r="J218" s="216">
        <f>ROUND(I218*H218,0)</f>
        <v>0</v>
      </c>
      <c r="K218" s="212" t="s">
        <v>157</v>
      </c>
      <c r="L218" s="217"/>
      <c r="M218" s="218" t="s">
        <v>1</v>
      </c>
      <c r="N218" s="219" t="s">
        <v>43</v>
      </c>
      <c r="O218" s="76"/>
      <c r="P218" s="181">
        <f>O218*H218</f>
        <v>0</v>
      </c>
      <c r="Q218" s="181">
        <v>0.0044000000000000003</v>
      </c>
      <c r="R218" s="181">
        <f>Q218*H218</f>
        <v>1.4080000000000001</v>
      </c>
      <c r="S218" s="181">
        <v>0</v>
      </c>
      <c r="T218" s="18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3" t="s">
        <v>182</v>
      </c>
      <c r="AT218" s="183" t="s">
        <v>229</v>
      </c>
      <c r="AU218" s="183" t="s">
        <v>85</v>
      </c>
      <c r="AY218" s="18" t="s">
        <v>145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8" t="s">
        <v>85</v>
      </c>
      <c r="BK218" s="184">
        <f>ROUND(I218*H218,0)</f>
        <v>0</v>
      </c>
      <c r="BL218" s="18" t="s">
        <v>151</v>
      </c>
      <c r="BM218" s="183" t="s">
        <v>517</v>
      </c>
    </row>
    <row r="219" s="13" customFormat="1">
      <c r="A219" s="13"/>
      <c r="B219" s="185"/>
      <c r="C219" s="13"/>
      <c r="D219" s="186" t="s">
        <v>153</v>
      </c>
      <c r="E219" s="187" t="s">
        <v>1</v>
      </c>
      <c r="F219" s="188" t="s">
        <v>518</v>
      </c>
      <c r="G219" s="13"/>
      <c r="H219" s="189">
        <v>320</v>
      </c>
      <c r="I219" s="190"/>
      <c r="J219" s="13"/>
      <c r="K219" s="13"/>
      <c r="L219" s="185"/>
      <c r="M219" s="191"/>
      <c r="N219" s="192"/>
      <c r="O219" s="192"/>
      <c r="P219" s="192"/>
      <c r="Q219" s="192"/>
      <c r="R219" s="192"/>
      <c r="S219" s="192"/>
      <c r="T219" s="19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7" t="s">
        <v>153</v>
      </c>
      <c r="AU219" s="187" t="s">
        <v>85</v>
      </c>
      <c r="AV219" s="13" t="s">
        <v>85</v>
      </c>
      <c r="AW219" s="13" t="s">
        <v>33</v>
      </c>
      <c r="AX219" s="13" t="s">
        <v>77</v>
      </c>
      <c r="AY219" s="187" t="s">
        <v>145</v>
      </c>
    </row>
    <row r="220" s="14" customFormat="1">
      <c r="A220" s="14"/>
      <c r="B220" s="194"/>
      <c r="C220" s="14"/>
      <c r="D220" s="186" t="s">
        <v>153</v>
      </c>
      <c r="E220" s="195" t="s">
        <v>1</v>
      </c>
      <c r="F220" s="196" t="s">
        <v>514</v>
      </c>
      <c r="G220" s="14"/>
      <c r="H220" s="197">
        <v>320</v>
      </c>
      <c r="I220" s="198"/>
      <c r="J220" s="14"/>
      <c r="K220" s="14"/>
      <c r="L220" s="194"/>
      <c r="M220" s="199"/>
      <c r="N220" s="200"/>
      <c r="O220" s="200"/>
      <c r="P220" s="200"/>
      <c r="Q220" s="200"/>
      <c r="R220" s="200"/>
      <c r="S220" s="200"/>
      <c r="T220" s="20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5" t="s">
        <v>153</v>
      </c>
      <c r="AU220" s="195" t="s">
        <v>85</v>
      </c>
      <c r="AV220" s="14" t="s">
        <v>88</v>
      </c>
      <c r="AW220" s="14" t="s">
        <v>33</v>
      </c>
      <c r="AX220" s="14" t="s">
        <v>8</v>
      </c>
      <c r="AY220" s="195" t="s">
        <v>145</v>
      </c>
    </row>
    <row r="221" s="12" customFormat="1" ht="22.8" customHeight="1">
      <c r="A221" s="12"/>
      <c r="B221" s="158"/>
      <c r="C221" s="12"/>
      <c r="D221" s="159" t="s">
        <v>76</v>
      </c>
      <c r="E221" s="169" t="s">
        <v>376</v>
      </c>
      <c r="F221" s="169" t="s">
        <v>377</v>
      </c>
      <c r="G221" s="12"/>
      <c r="H221" s="12"/>
      <c r="I221" s="161"/>
      <c r="J221" s="170">
        <f>BK221</f>
        <v>0</v>
      </c>
      <c r="K221" s="12"/>
      <c r="L221" s="158"/>
      <c r="M221" s="163"/>
      <c r="N221" s="164"/>
      <c r="O221" s="164"/>
      <c r="P221" s="165">
        <f>SUM(P222:P227)</f>
        <v>0</v>
      </c>
      <c r="Q221" s="164"/>
      <c r="R221" s="165">
        <f>SUM(R222:R227)</f>
        <v>0</v>
      </c>
      <c r="S221" s="164"/>
      <c r="T221" s="166">
        <f>SUM(T222:T227)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59" t="s">
        <v>8</v>
      </c>
      <c r="AT221" s="167" t="s">
        <v>76</v>
      </c>
      <c r="AU221" s="167" t="s">
        <v>8</v>
      </c>
      <c r="AY221" s="159" t="s">
        <v>145</v>
      </c>
      <c r="BK221" s="168">
        <f>SUM(BK222:BK227)</f>
        <v>0</v>
      </c>
    </row>
    <row r="222" s="2" customFormat="1" ht="37.8" customHeight="1">
      <c r="A222" s="37"/>
      <c r="B222" s="171"/>
      <c r="C222" s="172" t="s">
        <v>308</v>
      </c>
      <c r="D222" s="172" t="s">
        <v>147</v>
      </c>
      <c r="E222" s="173" t="s">
        <v>379</v>
      </c>
      <c r="F222" s="174" t="s">
        <v>380</v>
      </c>
      <c r="G222" s="175" t="s">
        <v>214</v>
      </c>
      <c r="H222" s="176">
        <v>17.283000000000001</v>
      </c>
      <c r="I222" s="177"/>
      <c r="J222" s="178">
        <f>ROUND(I222*H222,0)</f>
        <v>0</v>
      </c>
      <c r="K222" s="174" t="s">
        <v>157</v>
      </c>
      <c r="L222" s="38"/>
      <c r="M222" s="179" t="s">
        <v>1</v>
      </c>
      <c r="N222" s="180" t="s">
        <v>43</v>
      </c>
      <c r="O222" s="76"/>
      <c r="P222" s="181">
        <f>O222*H222</f>
        <v>0</v>
      </c>
      <c r="Q222" s="181">
        <v>0</v>
      </c>
      <c r="R222" s="181">
        <f>Q222*H222</f>
        <v>0</v>
      </c>
      <c r="S222" s="181">
        <v>0</v>
      </c>
      <c r="T222" s="18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3" t="s">
        <v>151</v>
      </c>
      <c r="AT222" s="183" t="s">
        <v>147</v>
      </c>
      <c r="AU222" s="183" t="s">
        <v>85</v>
      </c>
      <c r="AY222" s="18" t="s">
        <v>145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8" t="s">
        <v>85</v>
      </c>
      <c r="BK222" s="184">
        <f>ROUND(I222*H222,0)</f>
        <v>0</v>
      </c>
      <c r="BL222" s="18" t="s">
        <v>151</v>
      </c>
      <c r="BM222" s="183" t="s">
        <v>381</v>
      </c>
    </row>
    <row r="223" s="2" customFormat="1" ht="33" customHeight="1">
      <c r="A223" s="37"/>
      <c r="B223" s="171"/>
      <c r="C223" s="172" t="s">
        <v>312</v>
      </c>
      <c r="D223" s="172" t="s">
        <v>147</v>
      </c>
      <c r="E223" s="173" t="s">
        <v>383</v>
      </c>
      <c r="F223" s="174" t="s">
        <v>384</v>
      </c>
      <c r="G223" s="175" t="s">
        <v>214</v>
      </c>
      <c r="H223" s="176">
        <v>4.0759999999999996</v>
      </c>
      <c r="I223" s="177"/>
      <c r="J223" s="178">
        <f>ROUND(I223*H223,0)</f>
        <v>0</v>
      </c>
      <c r="K223" s="174" t="s">
        <v>157</v>
      </c>
      <c r="L223" s="38"/>
      <c r="M223" s="179" t="s">
        <v>1</v>
      </c>
      <c r="N223" s="180" t="s">
        <v>43</v>
      </c>
      <c r="O223" s="76"/>
      <c r="P223" s="181">
        <f>O223*H223</f>
        <v>0</v>
      </c>
      <c r="Q223" s="181">
        <v>0</v>
      </c>
      <c r="R223" s="181">
        <f>Q223*H223</f>
        <v>0</v>
      </c>
      <c r="S223" s="181">
        <v>0</v>
      </c>
      <c r="T223" s="18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3" t="s">
        <v>151</v>
      </c>
      <c r="AT223" s="183" t="s">
        <v>147</v>
      </c>
      <c r="AU223" s="183" t="s">
        <v>85</v>
      </c>
      <c r="AY223" s="18" t="s">
        <v>145</v>
      </c>
      <c r="BE223" s="184">
        <f>IF(N223="základní",J223,0)</f>
        <v>0</v>
      </c>
      <c r="BF223" s="184">
        <f>IF(N223="snížená",J223,0)</f>
        <v>0</v>
      </c>
      <c r="BG223" s="184">
        <f>IF(N223="zákl. přenesená",J223,0)</f>
        <v>0</v>
      </c>
      <c r="BH223" s="184">
        <f>IF(N223="sníž. přenesená",J223,0)</f>
        <v>0</v>
      </c>
      <c r="BI223" s="184">
        <f>IF(N223="nulová",J223,0)</f>
        <v>0</v>
      </c>
      <c r="BJ223" s="18" t="s">
        <v>85</v>
      </c>
      <c r="BK223" s="184">
        <f>ROUND(I223*H223,0)</f>
        <v>0</v>
      </c>
      <c r="BL223" s="18" t="s">
        <v>151</v>
      </c>
      <c r="BM223" s="183" t="s">
        <v>385</v>
      </c>
    </row>
    <row r="224" s="2" customFormat="1" ht="21.75" customHeight="1">
      <c r="A224" s="37"/>
      <c r="B224" s="171"/>
      <c r="C224" s="172" t="s">
        <v>316</v>
      </c>
      <c r="D224" s="172" t="s">
        <v>147</v>
      </c>
      <c r="E224" s="173" t="s">
        <v>387</v>
      </c>
      <c r="F224" s="174" t="s">
        <v>388</v>
      </c>
      <c r="G224" s="175" t="s">
        <v>214</v>
      </c>
      <c r="H224" s="176">
        <v>23.943999999999999</v>
      </c>
      <c r="I224" s="177"/>
      <c r="J224" s="178">
        <f>ROUND(I224*H224,0)</f>
        <v>0</v>
      </c>
      <c r="K224" s="174" t="s">
        <v>157</v>
      </c>
      <c r="L224" s="38"/>
      <c r="M224" s="179" t="s">
        <v>1</v>
      </c>
      <c r="N224" s="180" t="s">
        <v>43</v>
      </c>
      <c r="O224" s="76"/>
      <c r="P224" s="181">
        <f>O224*H224</f>
        <v>0</v>
      </c>
      <c r="Q224" s="181">
        <v>0</v>
      </c>
      <c r="R224" s="181">
        <f>Q224*H224</f>
        <v>0</v>
      </c>
      <c r="S224" s="181">
        <v>0</v>
      </c>
      <c r="T224" s="18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3" t="s">
        <v>151</v>
      </c>
      <c r="AT224" s="183" t="s">
        <v>147</v>
      </c>
      <c r="AU224" s="183" t="s">
        <v>85</v>
      </c>
      <c r="AY224" s="18" t="s">
        <v>145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8" t="s">
        <v>85</v>
      </c>
      <c r="BK224" s="184">
        <f>ROUND(I224*H224,0)</f>
        <v>0</v>
      </c>
      <c r="BL224" s="18" t="s">
        <v>151</v>
      </c>
      <c r="BM224" s="183" t="s">
        <v>389</v>
      </c>
    </row>
    <row r="225" s="2" customFormat="1" ht="24.15" customHeight="1">
      <c r="A225" s="37"/>
      <c r="B225" s="171"/>
      <c r="C225" s="172" t="s">
        <v>324</v>
      </c>
      <c r="D225" s="172" t="s">
        <v>147</v>
      </c>
      <c r="E225" s="173" t="s">
        <v>391</v>
      </c>
      <c r="F225" s="174" t="s">
        <v>392</v>
      </c>
      <c r="G225" s="175" t="s">
        <v>214</v>
      </c>
      <c r="H225" s="176">
        <v>478.88</v>
      </c>
      <c r="I225" s="177"/>
      <c r="J225" s="178">
        <f>ROUND(I225*H225,0)</f>
        <v>0</v>
      </c>
      <c r="K225" s="174" t="s">
        <v>157</v>
      </c>
      <c r="L225" s="38"/>
      <c r="M225" s="179" t="s">
        <v>1</v>
      </c>
      <c r="N225" s="180" t="s">
        <v>43</v>
      </c>
      <c r="O225" s="76"/>
      <c r="P225" s="181">
        <f>O225*H225</f>
        <v>0</v>
      </c>
      <c r="Q225" s="181">
        <v>0</v>
      </c>
      <c r="R225" s="181">
        <f>Q225*H225</f>
        <v>0</v>
      </c>
      <c r="S225" s="181">
        <v>0</v>
      </c>
      <c r="T225" s="18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3" t="s">
        <v>151</v>
      </c>
      <c r="AT225" s="183" t="s">
        <v>147</v>
      </c>
      <c r="AU225" s="183" t="s">
        <v>85</v>
      </c>
      <c r="AY225" s="18" t="s">
        <v>145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8" t="s">
        <v>85</v>
      </c>
      <c r="BK225" s="184">
        <f>ROUND(I225*H225,0)</f>
        <v>0</v>
      </c>
      <c r="BL225" s="18" t="s">
        <v>151</v>
      </c>
      <c r="BM225" s="183" t="s">
        <v>393</v>
      </c>
    </row>
    <row r="226" s="13" customFormat="1">
      <c r="A226" s="13"/>
      <c r="B226" s="185"/>
      <c r="C226" s="13"/>
      <c r="D226" s="186" t="s">
        <v>153</v>
      </c>
      <c r="E226" s="13"/>
      <c r="F226" s="188" t="s">
        <v>519</v>
      </c>
      <c r="G226" s="13"/>
      <c r="H226" s="189">
        <v>478.88</v>
      </c>
      <c r="I226" s="190"/>
      <c r="J226" s="13"/>
      <c r="K226" s="13"/>
      <c r="L226" s="185"/>
      <c r="M226" s="191"/>
      <c r="N226" s="192"/>
      <c r="O226" s="192"/>
      <c r="P226" s="192"/>
      <c r="Q226" s="192"/>
      <c r="R226" s="192"/>
      <c r="S226" s="192"/>
      <c r="T226" s="19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7" t="s">
        <v>153</v>
      </c>
      <c r="AU226" s="187" t="s">
        <v>85</v>
      </c>
      <c r="AV226" s="13" t="s">
        <v>85</v>
      </c>
      <c r="AW226" s="13" t="s">
        <v>3</v>
      </c>
      <c r="AX226" s="13" t="s">
        <v>8</v>
      </c>
      <c r="AY226" s="187" t="s">
        <v>145</v>
      </c>
    </row>
    <row r="227" s="2" customFormat="1" ht="24.15" customHeight="1">
      <c r="A227" s="37"/>
      <c r="B227" s="171"/>
      <c r="C227" s="172" t="s">
        <v>328</v>
      </c>
      <c r="D227" s="172" t="s">
        <v>147</v>
      </c>
      <c r="E227" s="173" t="s">
        <v>396</v>
      </c>
      <c r="F227" s="174" t="s">
        <v>397</v>
      </c>
      <c r="G227" s="175" t="s">
        <v>214</v>
      </c>
      <c r="H227" s="176">
        <v>23.943999999999999</v>
      </c>
      <c r="I227" s="177"/>
      <c r="J227" s="178">
        <f>ROUND(I227*H227,0)</f>
        <v>0</v>
      </c>
      <c r="K227" s="174" t="s">
        <v>157</v>
      </c>
      <c r="L227" s="38"/>
      <c r="M227" s="179" t="s">
        <v>1</v>
      </c>
      <c r="N227" s="180" t="s">
        <v>43</v>
      </c>
      <c r="O227" s="76"/>
      <c r="P227" s="181">
        <f>O227*H227</f>
        <v>0</v>
      </c>
      <c r="Q227" s="181">
        <v>0</v>
      </c>
      <c r="R227" s="181">
        <f>Q227*H227</f>
        <v>0</v>
      </c>
      <c r="S227" s="181">
        <v>0</v>
      </c>
      <c r="T227" s="18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3" t="s">
        <v>151</v>
      </c>
      <c r="AT227" s="183" t="s">
        <v>147</v>
      </c>
      <c r="AU227" s="183" t="s">
        <v>85</v>
      </c>
      <c r="AY227" s="18" t="s">
        <v>145</v>
      </c>
      <c r="BE227" s="184">
        <f>IF(N227="základní",J227,0)</f>
        <v>0</v>
      </c>
      <c r="BF227" s="184">
        <f>IF(N227="snížená",J227,0)</f>
        <v>0</v>
      </c>
      <c r="BG227" s="184">
        <f>IF(N227="zákl. přenesená",J227,0)</f>
        <v>0</v>
      </c>
      <c r="BH227" s="184">
        <f>IF(N227="sníž. přenesená",J227,0)</f>
        <v>0</v>
      </c>
      <c r="BI227" s="184">
        <f>IF(N227="nulová",J227,0)</f>
        <v>0</v>
      </c>
      <c r="BJ227" s="18" t="s">
        <v>85</v>
      </c>
      <c r="BK227" s="184">
        <f>ROUND(I227*H227,0)</f>
        <v>0</v>
      </c>
      <c r="BL227" s="18" t="s">
        <v>151</v>
      </c>
      <c r="BM227" s="183" t="s">
        <v>520</v>
      </c>
    </row>
    <row r="228" s="12" customFormat="1" ht="22.8" customHeight="1">
      <c r="A228" s="12"/>
      <c r="B228" s="158"/>
      <c r="C228" s="12"/>
      <c r="D228" s="159" t="s">
        <v>76</v>
      </c>
      <c r="E228" s="169" t="s">
        <v>399</v>
      </c>
      <c r="F228" s="169" t="s">
        <v>400</v>
      </c>
      <c r="G228" s="12"/>
      <c r="H228" s="12"/>
      <c r="I228" s="161"/>
      <c r="J228" s="170">
        <f>BK228</f>
        <v>0</v>
      </c>
      <c r="K228" s="12"/>
      <c r="L228" s="158"/>
      <c r="M228" s="163"/>
      <c r="N228" s="164"/>
      <c r="O228" s="164"/>
      <c r="P228" s="165">
        <f>P229</f>
        <v>0</v>
      </c>
      <c r="Q228" s="164"/>
      <c r="R228" s="165">
        <f>R229</f>
        <v>0</v>
      </c>
      <c r="S228" s="164"/>
      <c r="T228" s="166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59" t="s">
        <v>8</v>
      </c>
      <c r="AT228" s="167" t="s">
        <v>76</v>
      </c>
      <c r="AU228" s="167" t="s">
        <v>8</v>
      </c>
      <c r="AY228" s="159" t="s">
        <v>145</v>
      </c>
      <c r="BK228" s="168">
        <f>BK229</f>
        <v>0</v>
      </c>
    </row>
    <row r="229" s="2" customFormat="1" ht="24.15" customHeight="1">
      <c r="A229" s="37"/>
      <c r="B229" s="171"/>
      <c r="C229" s="172" t="s">
        <v>335</v>
      </c>
      <c r="D229" s="172" t="s">
        <v>147</v>
      </c>
      <c r="E229" s="173" t="s">
        <v>402</v>
      </c>
      <c r="F229" s="174" t="s">
        <v>403</v>
      </c>
      <c r="G229" s="175" t="s">
        <v>214</v>
      </c>
      <c r="H229" s="176">
        <v>27.922000000000001</v>
      </c>
      <c r="I229" s="177"/>
      <c r="J229" s="178">
        <f>ROUND(I229*H229,0)</f>
        <v>0</v>
      </c>
      <c r="K229" s="174" t="s">
        <v>157</v>
      </c>
      <c r="L229" s="38"/>
      <c r="M229" s="220" t="s">
        <v>1</v>
      </c>
      <c r="N229" s="221" t="s">
        <v>43</v>
      </c>
      <c r="O229" s="222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3" t="s">
        <v>151</v>
      </c>
      <c r="AT229" s="183" t="s">
        <v>147</v>
      </c>
      <c r="AU229" s="183" t="s">
        <v>85</v>
      </c>
      <c r="AY229" s="18" t="s">
        <v>145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8" t="s">
        <v>85</v>
      </c>
      <c r="BK229" s="184">
        <f>ROUND(I229*H229,0)</f>
        <v>0</v>
      </c>
      <c r="BL229" s="18" t="s">
        <v>151</v>
      </c>
      <c r="BM229" s="183" t="s">
        <v>404</v>
      </c>
    </row>
    <row r="230" s="2" customFormat="1" ht="6.96" customHeight="1">
      <c r="A230" s="37"/>
      <c r="B230" s="59"/>
      <c r="C230" s="60"/>
      <c r="D230" s="60"/>
      <c r="E230" s="60"/>
      <c r="F230" s="60"/>
      <c r="G230" s="60"/>
      <c r="H230" s="60"/>
      <c r="I230" s="60"/>
      <c r="J230" s="60"/>
      <c r="K230" s="60"/>
      <c r="L230" s="38"/>
      <c r="M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</row>
  </sheetData>
  <autoFilter ref="C122:K229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</v>
      </c>
    </row>
    <row r="4" s="1" customFormat="1" ht="24.96" customHeight="1">
      <c r="B4" s="21"/>
      <c r="D4" s="22" t="s">
        <v>97</v>
      </c>
      <c r="L4" s="21"/>
      <c r="M4" s="120" t="s">
        <v>11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1" t="str">
        <f>'Rekapitulace stavby'!K6</f>
        <v>Domov bez bariér - oprava zděného oplocení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109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521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1</v>
      </c>
      <c r="G11" s="37"/>
      <c r="H11" s="37"/>
      <c r="I11" s="31" t="s">
        <v>20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22</v>
      </c>
      <c r="G12" s="37"/>
      <c r="H12" s="37"/>
      <c r="I12" s="31" t="s">
        <v>23</v>
      </c>
      <c r="J12" s="68" t="str">
        <f>'Rekapitulace stavby'!AN8</f>
        <v>29. 4. 2025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32</v>
      </c>
      <c r="F21" s="37"/>
      <c r="G21" s="37"/>
      <c r="H21" s="37"/>
      <c r="I21" s="31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35</v>
      </c>
      <c r="F24" s="37"/>
      <c r="G24" s="37"/>
      <c r="H24" s="37"/>
      <c r="I24" s="31" t="s">
        <v>28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2"/>
      <c r="B27" s="123"/>
      <c r="C27" s="122"/>
      <c r="D27" s="122"/>
      <c r="E27" s="35" t="s">
        <v>1</v>
      </c>
      <c r="F27" s="35"/>
      <c r="G27" s="35"/>
      <c r="H27" s="3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5" t="s">
        <v>37</v>
      </c>
      <c r="E30" s="37"/>
      <c r="F30" s="37"/>
      <c r="G30" s="37"/>
      <c r="H30" s="37"/>
      <c r="I30" s="37"/>
      <c r="J30" s="95">
        <f>ROUND(J126, 0)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6" t="s">
        <v>41</v>
      </c>
      <c r="E33" s="31" t="s">
        <v>42</v>
      </c>
      <c r="F33" s="127">
        <f>ROUND((SUM(BE126:BE151)),  0)</f>
        <v>0</v>
      </c>
      <c r="G33" s="37"/>
      <c r="H33" s="37"/>
      <c r="I33" s="128">
        <v>0.20999999999999999</v>
      </c>
      <c r="J33" s="127">
        <f>ROUND(((SUM(BE126:BE151))*I33),  0)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7">
        <f>ROUND((SUM(BF126:BF151)),  0)</f>
        <v>0</v>
      </c>
      <c r="G34" s="37"/>
      <c r="H34" s="37"/>
      <c r="I34" s="128">
        <v>0.12</v>
      </c>
      <c r="J34" s="127">
        <f>ROUND(((SUM(BF126:BF151))*I34),  0)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7">
        <f>ROUND((SUM(BG126:BG151)),  0)</f>
        <v>0</v>
      </c>
      <c r="G35" s="37"/>
      <c r="H35" s="37"/>
      <c r="I35" s="128">
        <v>0.20999999999999999</v>
      </c>
      <c r="J35" s="127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7">
        <f>ROUND((SUM(BH126:BH151)),  0)</f>
        <v>0</v>
      </c>
      <c r="G36" s="37"/>
      <c r="H36" s="37"/>
      <c r="I36" s="128">
        <v>0.12</v>
      </c>
      <c r="J36" s="127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7">
        <f>ROUND((SUM(BI126:BI151)),  0)</f>
        <v>0</v>
      </c>
      <c r="G37" s="37"/>
      <c r="H37" s="37"/>
      <c r="I37" s="128">
        <v>0</v>
      </c>
      <c r="J37" s="127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9"/>
      <c r="D39" s="130" t="s">
        <v>47</v>
      </c>
      <c r="E39" s="80"/>
      <c r="F39" s="80"/>
      <c r="G39" s="131" t="s">
        <v>48</v>
      </c>
      <c r="H39" s="132" t="s">
        <v>49</v>
      </c>
      <c r="I39" s="80"/>
      <c r="J39" s="133">
        <f>SUM(J30:J37)</f>
        <v>0</v>
      </c>
      <c r="K39" s="134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5" t="s">
        <v>53</v>
      </c>
      <c r="G61" s="57" t="s">
        <v>52</v>
      </c>
      <c r="H61" s="40"/>
      <c r="I61" s="40"/>
      <c r="J61" s="136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5" t="s">
        <v>53</v>
      </c>
      <c r="G76" s="57" t="s">
        <v>52</v>
      </c>
      <c r="H76" s="40"/>
      <c r="I76" s="40"/>
      <c r="J76" s="136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1" t="str">
        <f>E7</f>
        <v>Domov bez bariér - oprava zděného oplocení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3 - Vedlejší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7"/>
      <c r="E89" s="37"/>
      <c r="F89" s="26" t="str">
        <f>F12</f>
        <v>Hořice</v>
      </c>
      <c r="G89" s="37"/>
      <c r="H89" s="37"/>
      <c r="I89" s="31" t="s">
        <v>23</v>
      </c>
      <c r="J89" s="68" t="str">
        <f>IF(J12="","",J12)</f>
        <v>29. 4. 2025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25</v>
      </c>
      <c r="D91" s="37"/>
      <c r="E91" s="37"/>
      <c r="F91" s="26" t="str">
        <f>E15</f>
        <v>Domov bez bariér Hořice o.p.s.</v>
      </c>
      <c r="G91" s="37"/>
      <c r="H91" s="37"/>
      <c r="I91" s="31" t="s">
        <v>31</v>
      </c>
      <c r="J91" s="35" t="str">
        <f>E21</f>
        <v>ing. Radek Tomášek, Dvůr Králové n.L.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ing. V. Švehla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7" t="s">
        <v>115</v>
      </c>
      <c r="D94" s="129"/>
      <c r="E94" s="129"/>
      <c r="F94" s="129"/>
      <c r="G94" s="129"/>
      <c r="H94" s="129"/>
      <c r="I94" s="129"/>
      <c r="J94" s="138" t="s">
        <v>116</v>
      </c>
      <c r="K94" s="129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9" t="s">
        <v>117</v>
      </c>
      <c r="D96" s="37"/>
      <c r="E96" s="37"/>
      <c r="F96" s="37"/>
      <c r="G96" s="37"/>
      <c r="H96" s="37"/>
      <c r="I96" s="37"/>
      <c r="J96" s="95">
        <f>J126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118</v>
      </c>
    </row>
    <row r="97" s="9" customFormat="1" ht="24.96" customHeight="1">
      <c r="A97" s="9"/>
      <c r="B97" s="140"/>
      <c r="C97" s="9"/>
      <c r="D97" s="141" t="s">
        <v>522</v>
      </c>
      <c r="E97" s="142"/>
      <c r="F97" s="142"/>
      <c r="G97" s="142"/>
      <c r="H97" s="142"/>
      <c r="I97" s="142"/>
      <c r="J97" s="143">
        <f>J127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523</v>
      </c>
      <c r="E98" s="146"/>
      <c r="F98" s="146"/>
      <c r="G98" s="146"/>
      <c r="H98" s="146"/>
      <c r="I98" s="146"/>
      <c r="J98" s="147">
        <f>J128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524</v>
      </c>
      <c r="E99" s="146"/>
      <c r="F99" s="146"/>
      <c r="G99" s="146"/>
      <c r="H99" s="146"/>
      <c r="I99" s="146"/>
      <c r="J99" s="147">
        <f>J130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525</v>
      </c>
      <c r="E100" s="146"/>
      <c r="F100" s="146"/>
      <c r="G100" s="146"/>
      <c r="H100" s="146"/>
      <c r="I100" s="146"/>
      <c r="J100" s="147">
        <f>J132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526</v>
      </c>
      <c r="E101" s="146"/>
      <c r="F101" s="146"/>
      <c r="G101" s="146"/>
      <c r="H101" s="146"/>
      <c r="I101" s="146"/>
      <c r="J101" s="147">
        <f>J139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527</v>
      </c>
      <c r="E102" s="146"/>
      <c r="F102" s="146"/>
      <c r="G102" s="146"/>
      <c r="H102" s="146"/>
      <c r="I102" s="146"/>
      <c r="J102" s="147">
        <f>J142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528</v>
      </c>
      <c r="E103" s="146"/>
      <c r="F103" s="146"/>
      <c r="G103" s="146"/>
      <c r="H103" s="146"/>
      <c r="I103" s="146"/>
      <c r="J103" s="147">
        <f>J144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4"/>
      <c r="C104" s="10"/>
      <c r="D104" s="145" t="s">
        <v>529</v>
      </c>
      <c r="E104" s="146"/>
      <c r="F104" s="146"/>
      <c r="G104" s="146"/>
      <c r="H104" s="146"/>
      <c r="I104" s="146"/>
      <c r="J104" s="147">
        <f>J146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4"/>
      <c r="C105" s="10"/>
      <c r="D105" s="145" t="s">
        <v>530</v>
      </c>
      <c r="E105" s="146"/>
      <c r="F105" s="146"/>
      <c r="G105" s="146"/>
      <c r="H105" s="146"/>
      <c r="I105" s="146"/>
      <c r="J105" s="147">
        <f>J148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4"/>
      <c r="C106" s="10"/>
      <c r="D106" s="145" t="s">
        <v>531</v>
      </c>
      <c r="E106" s="146"/>
      <c r="F106" s="146"/>
      <c r="G106" s="146"/>
      <c r="H106" s="146"/>
      <c r="I106" s="146"/>
      <c r="J106" s="147">
        <f>J150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130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17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121" t="str">
        <f>E7</f>
        <v>Domov bez bariér - oprava zděného oplocení</v>
      </c>
      <c r="F116" s="31"/>
      <c r="G116" s="31"/>
      <c r="H116" s="31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109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66" t="str">
        <f>E9</f>
        <v>3 - Vedlejší náklady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21</v>
      </c>
      <c r="D120" s="37"/>
      <c r="E120" s="37"/>
      <c r="F120" s="26" t="str">
        <f>F12</f>
        <v>Hořice</v>
      </c>
      <c r="G120" s="37"/>
      <c r="H120" s="37"/>
      <c r="I120" s="31" t="s">
        <v>23</v>
      </c>
      <c r="J120" s="68" t="str">
        <f>IF(J12="","",J12)</f>
        <v>29. 4. 2025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5.65" customHeight="1">
      <c r="A122" s="37"/>
      <c r="B122" s="38"/>
      <c r="C122" s="31" t="s">
        <v>25</v>
      </c>
      <c r="D122" s="37"/>
      <c r="E122" s="37"/>
      <c r="F122" s="26" t="str">
        <f>E15</f>
        <v>Domov bez bariér Hořice o.p.s.</v>
      </c>
      <c r="G122" s="37"/>
      <c r="H122" s="37"/>
      <c r="I122" s="31" t="s">
        <v>31</v>
      </c>
      <c r="J122" s="35" t="str">
        <f>E21</f>
        <v>ing. Radek Tomášek, Dvůr Králové n.L.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29</v>
      </c>
      <c r="D123" s="37"/>
      <c r="E123" s="37"/>
      <c r="F123" s="26" t="str">
        <f>IF(E18="","",E18)</f>
        <v>Vyplň údaj</v>
      </c>
      <c r="G123" s="37"/>
      <c r="H123" s="37"/>
      <c r="I123" s="31" t="s">
        <v>34</v>
      </c>
      <c r="J123" s="35" t="str">
        <f>E24</f>
        <v>ing. V. Švehla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48"/>
      <c r="B125" s="149"/>
      <c r="C125" s="150" t="s">
        <v>131</v>
      </c>
      <c r="D125" s="151" t="s">
        <v>62</v>
      </c>
      <c r="E125" s="151" t="s">
        <v>58</v>
      </c>
      <c r="F125" s="151" t="s">
        <v>59</v>
      </c>
      <c r="G125" s="151" t="s">
        <v>132</v>
      </c>
      <c r="H125" s="151" t="s">
        <v>133</v>
      </c>
      <c r="I125" s="151" t="s">
        <v>134</v>
      </c>
      <c r="J125" s="151" t="s">
        <v>116</v>
      </c>
      <c r="K125" s="152" t="s">
        <v>135</v>
      </c>
      <c r="L125" s="153"/>
      <c r="M125" s="85" t="s">
        <v>1</v>
      </c>
      <c r="N125" s="86" t="s">
        <v>41</v>
      </c>
      <c r="O125" s="86" t="s">
        <v>136</v>
      </c>
      <c r="P125" s="86" t="s">
        <v>137</v>
      </c>
      <c r="Q125" s="86" t="s">
        <v>138</v>
      </c>
      <c r="R125" s="86" t="s">
        <v>139</v>
      </c>
      <c r="S125" s="86" t="s">
        <v>140</v>
      </c>
      <c r="T125" s="87" t="s">
        <v>141</v>
      </c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</row>
    <row r="126" s="2" customFormat="1" ht="22.8" customHeight="1">
      <c r="A126" s="37"/>
      <c r="B126" s="38"/>
      <c r="C126" s="92" t="s">
        <v>142</v>
      </c>
      <c r="D126" s="37"/>
      <c r="E126" s="37"/>
      <c r="F126" s="37"/>
      <c r="G126" s="37"/>
      <c r="H126" s="37"/>
      <c r="I126" s="37"/>
      <c r="J126" s="154">
        <f>BK126</f>
        <v>0</v>
      </c>
      <c r="K126" s="37"/>
      <c r="L126" s="38"/>
      <c r="M126" s="88"/>
      <c r="N126" s="72"/>
      <c r="O126" s="89"/>
      <c r="P126" s="155">
        <f>P127</f>
        <v>0</v>
      </c>
      <c r="Q126" s="89"/>
      <c r="R126" s="155">
        <f>R127</f>
        <v>0</v>
      </c>
      <c r="S126" s="89"/>
      <c r="T126" s="156">
        <f>T127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76</v>
      </c>
      <c r="AU126" s="18" t="s">
        <v>118</v>
      </c>
      <c r="BK126" s="157">
        <f>BK127</f>
        <v>0</v>
      </c>
    </row>
    <row r="127" s="12" customFormat="1" ht="25.92" customHeight="1">
      <c r="A127" s="12"/>
      <c r="B127" s="158"/>
      <c r="C127" s="12"/>
      <c r="D127" s="159" t="s">
        <v>76</v>
      </c>
      <c r="E127" s="160" t="s">
        <v>532</v>
      </c>
      <c r="F127" s="160" t="s">
        <v>533</v>
      </c>
      <c r="G127" s="12"/>
      <c r="H127" s="12"/>
      <c r="I127" s="161"/>
      <c r="J127" s="162">
        <f>BK127</f>
        <v>0</v>
      </c>
      <c r="K127" s="12"/>
      <c r="L127" s="158"/>
      <c r="M127" s="163"/>
      <c r="N127" s="164"/>
      <c r="O127" s="164"/>
      <c r="P127" s="165">
        <f>P128+P130+P132+P139+P142+P144+P146+P148+P150</f>
        <v>0</v>
      </c>
      <c r="Q127" s="164"/>
      <c r="R127" s="165">
        <f>R128+R130+R132+R139+R142+R144+R146+R148+R150</f>
        <v>0</v>
      </c>
      <c r="S127" s="164"/>
      <c r="T127" s="166">
        <f>T128+T130+T132+T139+T142+T144+T146+T148+T150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165</v>
      </c>
      <c r="AT127" s="167" t="s">
        <v>76</v>
      </c>
      <c r="AU127" s="167" t="s">
        <v>77</v>
      </c>
      <c r="AY127" s="159" t="s">
        <v>145</v>
      </c>
      <c r="BK127" s="168">
        <f>BK128+BK130+BK132+BK139+BK142+BK144+BK146+BK148+BK150</f>
        <v>0</v>
      </c>
    </row>
    <row r="128" s="12" customFormat="1" ht="22.8" customHeight="1">
      <c r="A128" s="12"/>
      <c r="B128" s="158"/>
      <c r="C128" s="12"/>
      <c r="D128" s="159" t="s">
        <v>76</v>
      </c>
      <c r="E128" s="169" t="s">
        <v>534</v>
      </c>
      <c r="F128" s="169" t="s">
        <v>535</v>
      </c>
      <c r="G128" s="12"/>
      <c r="H128" s="12"/>
      <c r="I128" s="161"/>
      <c r="J128" s="170">
        <f>BK128</f>
        <v>0</v>
      </c>
      <c r="K128" s="12"/>
      <c r="L128" s="158"/>
      <c r="M128" s="163"/>
      <c r="N128" s="164"/>
      <c r="O128" s="164"/>
      <c r="P128" s="165">
        <f>P129</f>
        <v>0</v>
      </c>
      <c r="Q128" s="164"/>
      <c r="R128" s="165">
        <f>R129</f>
        <v>0</v>
      </c>
      <c r="S128" s="164"/>
      <c r="T128" s="166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165</v>
      </c>
      <c r="AT128" s="167" t="s">
        <v>76</v>
      </c>
      <c r="AU128" s="167" t="s">
        <v>8</v>
      </c>
      <c r="AY128" s="159" t="s">
        <v>145</v>
      </c>
      <c r="BK128" s="168">
        <f>BK129</f>
        <v>0</v>
      </c>
    </row>
    <row r="129" s="2" customFormat="1" ht="16.5" customHeight="1">
      <c r="A129" s="37"/>
      <c r="B129" s="171"/>
      <c r="C129" s="172" t="s">
        <v>8</v>
      </c>
      <c r="D129" s="172" t="s">
        <v>147</v>
      </c>
      <c r="E129" s="173" t="s">
        <v>536</v>
      </c>
      <c r="F129" s="174" t="s">
        <v>535</v>
      </c>
      <c r="G129" s="175" t="s">
        <v>537</v>
      </c>
      <c r="H129" s="176">
        <v>1</v>
      </c>
      <c r="I129" s="177"/>
      <c r="J129" s="178">
        <f>ROUND(I129*H129,0)</f>
        <v>0</v>
      </c>
      <c r="K129" s="174" t="s">
        <v>157</v>
      </c>
      <c r="L129" s="38"/>
      <c r="M129" s="179" t="s">
        <v>1</v>
      </c>
      <c r="N129" s="180" t="s">
        <v>43</v>
      </c>
      <c r="O129" s="76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538</v>
      </c>
      <c r="AT129" s="183" t="s">
        <v>147</v>
      </c>
      <c r="AU129" s="183" t="s">
        <v>85</v>
      </c>
      <c r="AY129" s="18" t="s">
        <v>145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85</v>
      </c>
      <c r="BK129" s="184">
        <f>ROUND(I129*H129,0)</f>
        <v>0</v>
      </c>
      <c r="BL129" s="18" t="s">
        <v>538</v>
      </c>
      <c r="BM129" s="183" t="s">
        <v>539</v>
      </c>
    </row>
    <row r="130" s="12" customFormat="1" ht="22.8" customHeight="1">
      <c r="A130" s="12"/>
      <c r="B130" s="158"/>
      <c r="C130" s="12"/>
      <c r="D130" s="159" t="s">
        <v>76</v>
      </c>
      <c r="E130" s="169" t="s">
        <v>540</v>
      </c>
      <c r="F130" s="169" t="s">
        <v>541</v>
      </c>
      <c r="G130" s="12"/>
      <c r="H130" s="12"/>
      <c r="I130" s="161"/>
      <c r="J130" s="170">
        <f>BK130</f>
        <v>0</v>
      </c>
      <c r="K130" s="12"/>
      <c r="L130" s="158"/>
      <c r="M130" s="163"/>
      <c r="N130" s="164"/>
      <c r="O130" s="164"/>
      <c r="P130" s="165">
        <f>P131</f>
        <v>0</v>
      </c>
      <c r="Q130" s="164"/>
      <c r="R130" s="165">
        <f>R131</f>
        <v>0</v>
      </c>
      <c r="S130" s="164"/>
      <c r="T130" s="166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165</v>
      </c>
      <c r="AT130" s="167" t="s">
        <v>76</v>
      </c>
      <c r="AU130" s="167" t="s">
        <v>8</v>
      </c>
      <c r="AY130" s="159" t="s">
        <v>145</v>
      </c>
      <c r="BK130" s="168">
        <f>BK131</f>
        <v>0</v>
      </c>
    </row>
    <row r="131" s="2" customFormat="1" ht="16.5" customHeight="1">
      <c r="A131" s="37"/>
      <c r="B131" s="171"/>
      <c r="C131" s="172" t="s">
        <v>85</v>
      </c>
      <c r="D131" s="172" t="s">
        <v>147</v>
      </c>
      <c r="E131" s="173" t="s">
        <v>542</v>
      </c>
      <c r="F131" s="174" t="s">
        <v>541</v>
      </c>
      <c r="G131" s="175" t="s">
        <v>537</v>
      </c>
      <c r="H131" s="176">
        <v>1</v>
      </c>
      <c r="I131" s="177"/>
      <c r="J131" s="178">
        <f>ROUND(I131*H131,0)</f>
        <v>0</v>
      </c>
      <c r="K131" s="174" t="s">
        <v>157</v>
      </c>
      <c r="L131" s="38"/>
      <c r="M131" s="179" t="s">
        <v>1</v>
      </c>
      <c r="N131" s="180" t="s">
        <v>43</v>
      </c>
      <c r="O131" s="76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538</v>
      </c>
      <c r="AT131" s="183" t="s">
        <v>147</v>
      </c>
      <c r="AU131" s="183" t="s">
        <v>85</v>
      </c>
      <c r="AY131" s="18" t="s">
        <v>145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85</v>
      </c>
      <c r="BK131" s="184">
        <f>ROUND(I131*H131,0)</f>
        <v>0</v>
      </c>
      <c r="BL131" s="18" t="s">
        <v>538</v>
      </c>
      <c r="BM131" s="183" t="s">
        <v>543</v>
      </c>
    </row>
    <row r="132" s="12" customFormat="1" ht="22.8" customHeight="1">
      <c r="A132" s="12"/>
      <c r="B132" s="158"/>
      <c r="C132" s="12"/>
      <c r="D132" s="159" t="s">
        <v>76</v>
      </c>
      <c r="E132" s="169" t="s">
        <v>544</v>
      </c>
      <c r="F132" s="169" t="s">
        <v>545</v>
      </c>
      <c r="G132" s="12"/>
      <c r="H132" s="12"/>
      <c r="I132" s="161"/>
      <c r="J132" s="170">
        <f>BK132</f>
        <v>0</v>
      </c>
      <c r="K132" s="12"/>
      <c r="L132" s="158"/>
      <c r="M132" s="163"/>
      <c r="N132" s="164"/>
      <c r="O132" s="164"/>
      <c r="P132" s="165">
        <f>SUM(P133:P138)</f>
        <v>0</v>
      </c>
      <c r="Q132" s="164"/>
      <c r="R132" s="165">
        <f>SUM(R133:R138)</f>
        <v>0</v>
      </c>
      <c r="S132" s="164"/>
      <c r="T132" s="166">
        <f>SUM(T133:T138)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9" t="s">
        <v>165</v>
      </c>
      <c r="AT132" s="167" t="s">
        <v>76</v>
      </c>
      <c r="AU132" s="167" t="s">
        <v>8</v>
      </c>
      <c r="AY132" s="159" t="s">
        <v>145</v>
      </c>
      <c r="BK132" s="168">
        <f>SUM(BK133:BK138)</f>
        <v>0</v>
      </c>
    </row>
    <row r="133" s="2" customFormat="1" ht="16.5" customHeight="1">
      <c r="A133" s="37"/>
      <c r="B133" s="171"/>
      <c r="C133" s="172" t="s">
        <v>88</v>
      </c>
      <c r="D133" s="172" t="s">
        <v>147</v>
      </c>
      <c r="E133" s="173" t="s">
        <v>546</v>
      </c>
      <c r="F133" s="174" t="s">
        <v>545</v>
      </c>
      <c r="G133" s="175" t="s">
        <v>537</v>
      </c>
      <c r="H133" s="176">
        <v>1</v>
      </c>
      <c r="I133" s="177"/>
      <c r="J133" s="178">
        <f>ROUND(I133*H133,0)</f>
        <v>0</v>
      </c>
      <c r="K133" s="174" t="s">
        <v>157</v>
      </c>
      <c r="L133" s="38"/>
      <c r="M133" s="179" t="s">
        <v>1</v>
      </c>
      <c r="N133" s="180" t="s">
        <v>43</v>
      </c>
      <c r="O133" s="76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538</v>
      </c>
      <c r="AT133" s="183" t="s">
        <v>147</v>
      </c>
      <c r="AU133" s="183" t="s">
        <v>85</v>
      </c>
      <c r="AY133" s="18" t="s">
        <v>145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85</v>
      </c>
      <c r="BK133" s="184">
        <f>ROUND(I133*H133,0)</f>
        <v>0</v>
      </c>
      <c r="BL133" s="18" t="s">
        <v>538</v>
      </c>
      <c r="BM133" s="183" t="s">
        <v>547</v>
      </c>
    </row>
    <row r="134" s="2" customFormat="1" ht="16.5" customHeight="1">
      <c r="A134" s="37"/>
      <c r="B134" s="171"/>
      <c r="C134" s="172" t="s">
        <v>151</v>
      </c>
      <c r="D134" s="172" t="s">
        <v>147</v>
      </c>
      <c r="E134" s="173" t="s">
        <v>548</v>
      </c>
      <c r="F134" s="174" t="s">
        <v>549</v>
      </c>
      <c r="G134" s="175" t="s">
        <v>537</v>
      </c>
      <c r="H134" s="176">
        <v>1</v>
      </c>
      <c r="I134" s="177"/>
      <c r="J134" s="178">
        <f>ROUND(I134*H134,0)</f>
        <v>0</v>
      </c>
      <c r="K134" s="174" t="s">
        <v>157</v>
      </c>
      <c r="L134" s="38"/>
      <c r="M134" s="179" t="s">
        <v>1</v>
      </c>
      <c r="N134" s="180" t="s">
        <v>43</v>
      </c>
      <c r="O134" s="76"/>
      <c r="P134" s="181">
        <f>O134*H134</f>
        <v>0</v>
      </c>
      <c r="Q134" s="181">
        <v>0</v>
      </c>
      <c r="R134" s="181">
        <f>Q134*H134</f>
        <v>0</v>
      </c>
      <c r="S134" s="181">
        <v>0</v>
      </c>
      <c r="T134" s="18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3" t="s">
        <v>538</v>
      </c>
      <c r="AT134" s="183" t="s">
        <v>147</v>
      </c>
      <c r="AU134" s="183" t="s">
        <v>85</v>
      </c>
      <c r="AY134" s="18" t="s">
        <v>145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8" t="s">
        <v>85</v>
      </c>
      <c r="BK134" s="184">
        <f>ROUND(I134*H134,0)</f>
        <v>0</v>
      </c>
      <c r="BL134" s="18" t="s">
        <v>538</v>
      </c>
      <c r="BM134" s="183" t="s">
        <v>550</v>
      </c>
    </row>
    <row r="135" s="2" customFormat="1" ht="16.5" customHeight="1">
      <c r="A135" s="37"/>
      <c r="B135" s="171"/>
      <c r="C135" s="172" t="s">
        <v>165</v>
      </c>
      <c r="D135" s="172" t="s">
        <v>147</v>
      </c>
      <c r="E135" s="173" t="s">
        <v>551</v>
      </c>
      <c r="F135" s="174" t="s">
        <v>552</v>
      </c>
      <c r="G135" s="175" t="s">
        <v>537</v>
      </c>
      <c r="H135" s="176">
        <v>1</v>
      </c>
      <c r="I135" s="177"/>
      <c r="J135" s="178">
        <f>ROUND(I135*H135,0)</f>
        <v>0</v>
      </c>
      <c r="K135" s="174" t="s">
        <v>157</v>
      </c>
      <c r="L135" s="38"/>
      <c r="M135" s="179" t="s">
        <v>1</v>
      </c>
      <c r="N135" s="180" t="s">
        <v>43</v>
      </c>
      <c r="O135" s="76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538</v>
      </c>
      <c r="AT135" s="183" t="s">
        <v>147</v>
      </c>
      <c r="AU135" s="183" t="s">
        <v>85</v>
      </c>
      <c r="AY135" s="18" t="s">
        <v>145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85</v>
      </c>
      <c r="BK135" s="184">
        <f>ROUND(I135*H135,0)</f>
        <v>0</v>
      </c>
      <c r="BL135" s="18" t="s">
        <v>538</v>
      </c>
      <c r="BM135" s="183" t="s">
        <v>553</v>
      </c>
    </row>
    <row r="136" s="2" customFormat="1" ht="16.5" customHeight="1">
      <c r="A136" s="37"/>
      <c r="B136" s="171"/>
      <c r="C136" s="172" t="s">
        <v>171</v>
      </c>
      <c r="D136" s="172" t="s">
        <v>147</v>
      </c>
      <c r="E136" s="173" t="s">
        <v>554</v>
      </c>
      <c r="F136" s="174" t="s">
        <v>555</v>
      </c>
      <c r="G136" s="175" t="s">
        <v>537</v>
      </c>
      <c r="H136" s="176">
        <v>1</v>
      </c>
      <c r="I136" s="177"/>
      <c r="J136" s="178">
        <f>ROUND(I136*H136,0)</f>
        <v>0</v>
      </c>
      <c r="K136" s="174" t="s">
        <v>157</v>
      </c>
      <c r="L136" s="38"/>
      <c r="M136" s="179" t="s">
        <v>1</v>
      </c>
      <c r="N136" s="180" t="s">
        <v>43</v>
      </c>
      <c r="O136" s="76"/>
      <c r="P136" s="181">
        <f>O136*H136</f>
        <v>0</v>
      </c>
      <c r="Q136" s="181">
        <v>0</v>
      </c>
      <c r="R136" s="181">
        <f>Q136*H136</f>
        <v>0</v>
      </c>
      <c r="S136" s="181">
        <v>0</v>
      </c>
      <c r="T136" s="18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3" t="s">
        <v>538</v>
      </c>
      <c r="AT136" s="183" t="s">
        <v>147</v>
      </c>
      <c r="AU136" s="183" t="s">
        <v>85</v>
      </c>
      <c r="AY136" s="18" t="s">
        <v>145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8" t="s">
        <v>85</v>
      </c>
      <c r="BK136" s="184">
        <f>ROUND(I136*H136,0)</f>
        <v>0</v>
      </c>
      <c r="BL136" s="18" t="s">
        <v>538</v>
      </c>
      <c r="BM136" s="183" t="s">
        <v>556</v>
      </c>
    </row>
    <row r="137" s="2" customFormat="1" ht="21.75" customHeight="1">
      <c r="A137" s="37"/>
      <c r="B137" s="171"/>
      <c r="C137" s="172" t="s">
        <v>178</v>
      </c>
      <c r="D137" s="172" t="s">
        <v>147</v>
      </c>
      <c r="E137" s="173" t="s">
        <v>557</v>
      </c>
      <c r="F137" s="174" t="s">
        <v>558</v>
      </c>
      <c r="G137" s="175" t="s">
        <v>537</v>
      </c>
      <c r="H137" s="176">
        <v>1</v>
      </c>
      <c r="I137" s="177"/>
      <c r="J137" s="178">
        <f>ROUND(I137*H137,0)</f>
        <v>0</v>
      </c>
      <c r="K137" s="174" t="s">
        <v>157</v>
      </c>
      <c r="L137" s="38"/>
      <c r="M137" s="179" t="s">
        <v>1</v>
      </c>
      <c r="N137" s="180" t="s">
        <v>43</v>
      </c>
      <c r="O137" s="76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538</v>
      </c>
      <c r="AT137" s="183" t="s">
        <v>147</v>
      </c>
      <c r="AU137" s="183" t="s">
        <v>85</v>
      </c>
      <c r="AY137" s="18" t="s">
        <v>145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85</v>
      </c>
      <c r="BK137" s="184">
        <f>ROUND(I137*H137,0)</f>
        <v>0</v>
      </c>
      <c r="BL137" s="18" t="s">
        <v>538</v>
      </c>
      <c r="BM137" s="183" t="s">
        <v>559</v>
      </c>
    </row>
    <row r="138" s="2" customFormat="1" ht="16.5" customHeight="1">
      <c r="A138" s="37"/>
      <c r="B138" s="171"/>
      <c r="C138" s="172" t="s">
        <v>182</v>
      </c>
      <c r="D138" s="172" t="s">
        <v>147</v>
      </c>
      <c r="E138" s="173" t="s">
        <v>560</v>
      </c>
      <c r="F138" s="174" t="s">
        <v>561</v>
      </c>
      <c r="G138" s="175" t="s">
        <v>537</v>
      </c>
      <c r="H138" s="176">
        <v>1</v>
      </c>
      <c r="I138" s="177"/>
      <c r="J138" s="178">
        <f>ROUND(I138*H138,0)</f>
        <v>0</v>
      </c>
      <c r="K138" s="174" t="s">
        <v>157</v>
      </c>
      <c r="L138" s="38"/>
      <c r="M138" s="179" t="s">
        <v>1</v>
      </c>
      <c r="N138" s="180" t="s">
        <v>43</v>
      </c>
      <c r="O138" s="76"/>
      <c r="P138" s="181">
        <f>O138*H138</f>
        <v>0</v>
      </c>
      <c r="Q138" s="181">
        <v>0</v>
      </c>
      <c r="R138" s="181">
        <f>Q138*H138</f>
        <v>0</v>
      </c>
      <c r="S138" s="181">
        <v>0</v>
      </c>
      <c r="T138" s="18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3" t="s">
        <v>538</v>
      </c>
      <c r="AT138" s="183" t="s">
        <v>147</v>
      </c>
      <c r="AU138" s="183" t="s">
        <v>85</v>
      </c>
      <c r="AY138" s="18" t="s">
        <v>145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8" t="s">
        <v>85</v>
      </c>
      <c r="BK138" s="184">
        <f>ROUND(I138*H138,0)</f>
        <v>0</v>
      </c>
      <c r="BL138" s="18" t="s">
        <v>538</v>
      </c>
      <c r="BM138" s="183" t="s">
        <v>562</v>
      </c>
    </row>
    <row r="139" s="12" customFormat="1" ht="22.8" customHeight="1">
      <c r="A139" s="12"/>
      <c r="B139" s="158"/>
      <c r="C139" s="12"/>
      <c r="D139" s="159" t="s">
        <v>76</v>
      </c>
      <c r="E139" s="169" t="s">
        <v>563</v>
      </c>
      <c r="F139" s="169" t="s">
        <v>564</v>
      </c>
      <c r="G139" s="12"/>
      <c r="H139" s="12"/>
      <c r="I139" s="161"/>
      <c r="J139" s="170">
        <f>BK139</f>
        <v>0</v>
      </c>
      <c r="K139" s="12"/>
      <c r="L139" s="158"/>
      <c r="M139" s="163"/>
      <c r="N139" s="164"/>
      <c r="O139" s="164"/>
      <c r="P139" s="165">
        <f>SUM(P140:P141)</f>
        <v>0</v>
      </c>
      <c r="Q139" s="164"/>
      <c r="R139" s="165">
        <f>SUM(R140:R141)</f>
        <v>0</v>
      </c>
      <c r="S139" s="164"/>
      <c r="T139" s="166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9" t="s">
        <v>165</v>
      </c>
      <c r="AT139" s="167" t="s">
        <v>76</v>
      </c>
      <c r="AU139" s="167" t="s">
        <v>8</v>
      </c>
      <c r="AY139" s="159" t="s">
        <v>145</v>
      </c>
      <c r="BK139" s="168">
        <f>SUM(BK140:BK141)</f>
        <v>0</v>
      </c>
    </row>
    <row r="140" s="2" customFormat="1" ht="16.5" customHeight="1">
      <c r="A140" s="37"/>
      <c r="B140" s="171"/>
      <c r="C140" s="172" t="s">
        <v>186</v>
      </c>
      <c r="D140" s="172" t="s">
        <v>147</v>
      </c>
      <c r="E140" s="173" t="s">
        <v>565</v>
      </c>
      <c r="F140" s="174" t="s">
        <v>564</v>
      </c>
      <c r="G140" s="175" t="s">
        <v>537</v>
      </c>
      <c r="H140" s="176">
        <v>1</v>
      </c>
      <c r="I140" s="177"/>
      <c r="J140" s="178">
        <f>ROUND(I140*H140,0)</f>
        <v>0</v>
      </c>
      <c r="K140" s="174" t="s">
        <v>157</v>
      </c>
      <c r="L140" s="38"/>
      <c r="M140" s="179" t="s">
        <v>1</v>
      </c>
      <c r="N140" s="180" t="s">
        <v>43</v>
      </c>
      <c r="O140" s="76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3" t="s">
        <v>538</v>
      </c>
      <c r="AT140" s="183" t="s">
        <v>147</v>
      </c>
      <c r="AU140" s="183" t="s">
        <v>85</v>
      </c>
      <c r="AY140" s="18" t="s">
        <v>145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85</v>
      </c>
      <c r="BK140" s="184">
        <f>ROUND(I140*H140,0)</f>
        <v>0</v>
      </c>
      <c r="BL140" s="18" t="s">
        <v>538</v>
      </c>
      <c r="BM140" s="183" t="s">
        <v>566</v>
      </c>
    </row>
    <row r="141" s="2" customFormat="1" ht="16.5" customHeight="1">
      <c r="A141" s="37"/>
      <c r="B141" s="171"/>
      <c r="C141" s="172" t="s">
        <v>108</v>
      </c>
      <c r="D141" s="172" t="s">
        <v>147</v>
      </c>
      <c r="E141" s="173" t="s">
        <v>567</v>
      </c>
      <c r="F141" s="174" t="s">
        <v>568</v>
      </c>
      <c r="G141" s="175" t="s">
        <v>537</v>
      </c>
      <c r="H141" s="176">
        <v>1</v>
      </c>
      <c r="I141" s="177"/>
      <c r="J141" s="178">
        <f>ROUND(I141*H141,0)</f>
        <v>0</v>
      </c>
      <c r="K141" s="174" t="s">
        <v>157</v>
      </c>
      <c r="L141" s="38"/>
      <c r="M141" s="179" t="s">
        <v>1</v>
      </c>
      <c r="N141" s="180" t="s">
        <v>43</v>
      </c>
      <c r="O141" s="76"/>
      <c r="P141" s="181">
        <f>O141*H141</f>
        <v>0</v>
      </c>
      <c r="Q141" s="181">
        <v>0</v>
      </c>
      <c r="R141" s="181">
        <f>Q141*H141</f>
        <v>0</v>
      </c>
      <c r="S141" s="181">
        <v>0</v>
      </c>
      <c r="T141" s="18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3" t="s">
        <v>538</v>
      </c>
      <c r="AT141" s="183" t="s">
        <v>147</v>
      </c>
      <c r="AU141" s="183" t="s">
        <v>85</v>
      </c>
      <c r="AY141" s="18" t="s">
        <v>145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8" t="s">
        <v>85</v>
      </c>
      <c r="BK141" s="184">
        <f>ROUND(I141*H141,0)</f>
        <v>0</v>
      </c>
      <c r="BL141" s="18" t="s">
        <v>538</v>
      </c>
      <c r="BM141" s="183" t="s">
        <v>569</v>
      </c>
    </row>
    <row r="142" s="12" customFormat="1" ht="22.8" customHeight="1">
      <c r="A142" s="12"/>
      <c r="B142" s="158"/>
      <c r="C142" s="12"/>
      <c r="D142" s="159" t="s">
        <v>76</v>
      </c>
      <c r="E142" s="169" t="s">
        <v>570</v>
      </c>
      <c r="F142" s="169" t="s">
        <v>571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P143</f>
        <v>0</v>
      </c>
      <c r="Q142" s="164"/>
      <c r="R142" s="165">
        <f>R143</f>
        <v>0</v>
      </c>
      <c r="S142" s="164"/>
      <c r="T142" s="166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165</v>
      </c>
      <c r="AT142" s="167" t="s">
        <v>76</v>
      </c>
      <c r="AU142" s="167" t="s">
        <v>8</v>
      </c>
      <c r="AY142" s="159" t="s">
        <v>145</v>
      </c>
      <c r="BK142" s="168">
        <f>BK143</f>
        <v>0</v>
      </c>
    </row>
    <row r="143" s="2" customFormat="1" ht="16.5" customHeight="1">
      <c r="A143" s="37"/>
      <c r="B143" s="171"/>
      <c r="C143" s="172" t="s">
        <v>194</v>
      </c>
      <c r="D143" s="172" t="s">
        <v>147</v>
      </c>
      <c r="E143" s="173" t="s">
        <v>572</v>
      </c>
      <c r="F143" s="174" t="s">
        <v>571</v>
      </c>
      <c r="G143" s="175" t="s">
        <v>537</v>
      </c>
      <c r="H143" s="176">
        <v>1</v>
      </c>
      <c r="I143" s="177"/>
      <c r="J143" s="178">
        <f>ROUND(I143*H143,0)</f>
        <v>0</v>
      </c>
      <c r="K143" s="174" t="s">
        <v>157</v>
      </c>
      <c r="L143" s="38"/>
      <c r="M143" s="179" t="s">
        <v>1</v>
      </c>
      <c r="N143" s="180" t="s">
        <v>43</v>
      </c>
      <c r="O143" s="76"/>
      <c r="P143" s="181">
        <f>O143*H143</f>
        <v>0</v>
      </c>
      <c r="Q143" s="181">
        <v>0</v>
      </c>
      <c r="R143" s="181">
        <f>Q143*H143</f>
        <v>0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538</v>
      </c>
      <c r="AT143" s="183" t="s">
        <v>147</v>
      </c>
      <c r="AU143" s="183" t="s">
        <v>85</v>
      </c>
      <c r="AY143" s="18" t="s">
        <v>145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85</v>
      </c>
      <c r="BK143" s="184">
        <f>ROUND(I143*H143,0)</f>
        <v>0</v>
      </c>
      <c r="BL143" s="18" t="s">
        <v>538</v>
      </c>
      <c r="BM143" s="183" t="s">
        <v>573</v>
      </c>
    </row>
    <row r="144" s="12" customFormat="1" ht="22.8" customHeight="1">
      <c r="A144" s="12"/>
      <c r="B144" s="158"/>
      <c r="C144" s="12"/>
      <c r="D144" s="159" t="s">
        <v>76</v>
      </c>
      <c r="E144" s="169" t="s">
        <v>574</v>
      </c>
      <c r="F144" s="169" t="s">
        <v>575</v>
      </c>
      <c r="G144" s="12"/>
      <c r="H144" s="12"/>
      <c r="I144" s="161"/>
      <c r="J144" s="170">
        <f>BK144</f>
        <v>0</v>
      </c>
      <c r="K144" s="12"/>
      <c r="L144" s="158"/>
      <c r="M144" s="163"/>
      <c r="N144" s="164"/>
      <c r="O144" s="164"/>
      <c r="P144" s="165">
        <f>P145</f>
        <v>0</v>
      </c>
      <c r="Q144" s="164"/>
      <c r="R144" s="165">
        <f>R145</f>
        <v>0</v>
      </c>
      <c r="S144" s="164"/>
      <c r="T144" s="166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9" t="s">
        <v>165</v>
      </c>
      <c r="AT144" s="167" t="s">
        <v>76</v>
      </c>
      <c r="AU144" s="167" t="s">
        <v>8</v>
      </c>
      <c r="AY144" s="159" t="s">
        <v>145</v>
      </c>
      <c r="BK144" s="168">
        <f>BK145</f>
        <v>0</v>
      </c>
    </row>
    <row r="145" s="2" customFormat="1" ht="16.5" customHeight="1">
      <c r="A145" s="37"/>
      <c r="B145" s="171"/>
      <c r="C145" s="172" t="s">
        <v>9</v>
      </c>
      <c r="D145" s="172" t="s">
        <v>147</v>
      </c>
      <c r="E145" s="173" t="s">
        <v>576</v>
      </c>
      <c r="F145" s="174" t="s">
        <v>575</v>
      </c>
      <c r="G145" s="175" t="s">
        <v>537</v>
      </c>
      <c r="H145" s="176">
        <v>1</v>
      </c>
      <c r="I145" s="177"/>
      <c r="J145" s="178">
        <f>ROUND(I145*H145,0)</f>
        <v>0</v>
      </c>
      <c r="K145" s="174" t="s">
        <v>157</v>
      </c>
      <c r="L145" s="38"/>
      <c r="M145" s="179" t="s">
        <v>1</v>
      </c>
      <c r="N145" s="180" t="s">
        <v>43</v>
      </c>
      <c r="O145" s="76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538</v>
      </c>
      <c r="AT145" s="183" t="s">
        <v>147</v>
      </c>
      <c r="AU145" s="183" t="s">
        <v>85</v>
      </c>
      <c r="AY145" s="18" t="s">
        <v>145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85</v>
      </c>
      <c r="BK145" s="184">
        <f>ROUND(I145*H145,0)</f>
        <v>0</v>
      </c>
      <c r="BL145" s="18" t="s">
        <v>538</v>
      </c>
      <c r="BM145" s="183" t="s">
        <v>577</v>
      </c>
    </row>
    <row r="146" s="12" customFormat="1" ht="22.8" customHeight="1">
      <c r="A146" s="12"/>
      <c r="B146" s="158"/>
      <c r="C146" s="12"/>
      <c r="D146" s="159" t="s">
        <v>76</v>
      </c>
      <c r="E146" s="169" t="s">
        <v>578</v>
      </c>
      <c r="F146" s="169" t="s">
        <v>579</v>
      </c>
      <c r="G146" s="12"/>
      <c r="H146" s="12"/>
      <c r="I146" s="161"/>
      <c r="J146" s="170">
        <f>BK146</f>
        <v>0</v>
      </c>
      <c r="K146" s="12"/>
      <c r="L146" s="158"/>
      <c r="M146" s="163"/>
      <c r="N146" s="164"/>
      <c r="O146" s="164"/>
      <c r="P146" s="165">
        <f>P147</f>
        <v>0</v>
      </c>
      <c r="Q146" s="164"/>
      <c r="R146" s="165">
        <f>R147</f>
        <v>0</v>
      </c>
      <c r="S146" s="164"/>
      <c r="T146" s="166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9" t="s">
        <v>165</v>
      </c>
      <c r="AT146" s="167" t="s">
        <v>76</v>
      </c>
      <c r="AU146" s="167" t="s">
        <v>8</v>
      </c>
      <c r="AY146" s="159" t="s">
        <v>145</v>
      </c>
      <c r="BK146" s="168">
        <f>BK147</f>
        <v>0</v>
      </c>
    </row>
    <row r="147" s="2" customFormat="1" ht="16.5" customHeight="1">
      <c r="A147" s="37"/>
      <c r="B147" s="171"/>
      <c r="C147" s="172" t="s">
        <v>202</v>
      </c>
      <c r="D147" s="172" t="s">
        <v>147</v>
      </c>
      <c r="E147" s="173" t="s">
        <v>580</v>
      </c>
      <c r="F147" s="174" t="s">
        <v>579</v>
      </c>
      <c r="G147" s="175" t="s">
        <v>537</v>
      </c>
      <c r="H147" s="176">
        <v>1</v>
      </c>
      <c r="I147" s="177"/>
      <c r="J147" s="178">
        <f>ROUND(I147*H147,0)</f>
        <v>0</v>
      </c>
      <c r="K147" s="174" t="s">
        <v>157</v>
      </c>
      <c r="L147" s="38"/>
      <c r="M147" s="179" t="s">
        <v>1</v>
      </c>
      <c r="N147" s="180" t="s">
        <v>43</v>
      </c>
      <c r="O147" s="76"/>
      <c r="P147" s="181">
        <f>O147*H147</f>
        <v>0</v>
      </c>
      <c r="Q147" s="181">
        <v>0</v>
      </c>
      <c r="R147" s="181">
        <f>Q147*H147</f>
        <v>0</v>
      </c>
      <c r="S147" s="181">
        <v>0</v>
      </c>
      <c r="T147" s="18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3" t="s">
        <v>538</v>
      </c>
      <c r="AT147" s="183" t="s">
        <v>147</v>
      </c>
      <c r="AU147" s="183" t="s">
        <v>85</v>
      </c>
      <c r="AY147" s="18" t="s">
        <v>145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85</v>
      </c>
      <c r="BK147" s="184">
        <f>ROUND(I147*H147,0)</f>
        <v>0</v>
      </c>
      <c r="BL147" s="18" t="s">
        <v>538</v>
      </c>
      <c r="BM147" s="183" t="s">
        <v>581</v>
      </c>
    </row>
    <row r="148" s="12" customFormat="1" ht="22.8" customHeight="1">
      <c r="A148" s="12"/>
      <c r="B148" s="158"/>
      <c r="C148" s="12"/>
      <c r="D148" s="159" t="s">
        <v>76</v>
      </c>
      <c r="E148" s="169" t="s">
        <v>582</v>
      </c>
      <c r="F148" s="169" t="s">
        <v>583</v>
      </c>
      <c r="G148" s="12"/>
      <c r="H148" s="12"/>
      <c r="I148" s="161"/>
      <c r="J148" s="170">
        <f>BK148</f>
        <v>0</v>
      </c>
      <c r="K148" s="12"/>
      <c r="L148" s="158"/>
      <c r="M148" s="163"/>
      <c r="N148" s="164"/>
      <c r="O148" s="164"/>
      <c r="P148" s="165">
        <f>P149</f>
        <v>0</v>
      </c>
      <c r="Q148" s="164"/>
      <c r="R148" s="165">
        <f>R149</f>
        <v>0</v>
      </c>
      <c r="S148" s="164"/>
      <c r="T148" s="166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9" t="s">
        <v>165</v>
      </c>
      <c r="AT148" s="167" t="s">
        <v>76</v>
      </c>
      <c r="AU148" s="167" t="s">
        <v>8</v>
      </c>
      <c r="AY148" s="159" t="s">
        <v>145</v>
      </c>
      <c r="BK148" s="168">
        <f>BK149</f>
        <v>0</v>
      </c>
    </row>
    <row r="149" s="2" customFormat="1" ht="16.5" customHeight="1">
      <c r="A149" s="37"/>
      <c r="B149" s="171"/>
      <c r="C149" s="172" t="s">
        <v>206</v>
      </c>
      <c r="D149" s="172" t="s">
        <v>147</v>
      </c>
      <c r="E149" s="173" t="s">
        <v>584</v>
      </c>
      <c r="F149" s="174" t="s">
        <v>583</v>
      </c>
      <c r="G149" s="175" t="s">
        <v>537</v>
      </c>
      <c r="H149" s="176">
        <v>1</v>
      </c>
      <c r="I149" s="177"/>
      <c r="J149" s="178">
        <f>ROUND(I149*H149,0)</f>
        <v>0</v>
      </c>
      <c r="K149" s="174" t="s">
        <v>157</v>
      </c>
      <c r="L149" s="38"/>
      <c r="M149" s="179" t="s">
        <v>1</v>
      </c>
      <c r="N149" s="180" t="s">
        <v>43</v>
      </c>
      <c r="O149" s="76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538</v>
      </c>
      <c r="AT149" s="183" t="s">
        <v>147</v>
      </c>
      <c r="AU149" s="183" t="s">
        <v>85</v>
      </c>
      <c r="AY149" s="18" t="s">
        <v>145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85</v>
      </c>
      <c r="BK149" s="184">
        <f>ROUND(I149*H149,0)</f>
        <v>0</v>
      </c>
      <c r="BL149" s="18" t="s">
        <v>538</v>
      </c>
      <c r="BM149" s="183" t="s">
        <v>585</v>
      </c>
    </row>
    <row r="150" s="12" customFormat="1" ht="22.8" customHeight="1">
      <c r="A150" s="12"/>
      <c r="B150" s="158"/>
      <c r="C150" s="12"/>
      <c r="D150" s="159" t="s">
        <v>76</v>
      </c>
      <c r="E150" s="169" t="s">
        <v>586</v>
      </c>
      <c r="F150" s="169" t="s">
        <v>587</v>
      </c>
      <c r="G150" s="12"/>
      <c r="H150" s="12"/>
      <c r="I150" s="161"/>
      <c r="J150" s="170">
        <f>BK150</f>
        <v>0</v>
      </c>
      <c r="K150" s="12"/>
      <c r="L150" s="158"/>
      <c r="M150" s="163"/>
      <c r="N150" s="164"/>
      <c r="O150" s="164"/>
      <c r="P150" s="165">
        <f>P151</f>
        <v>0</v>
      </c>
      <c r="Q150" s="164"/>
      <c r="R150" s="165">
        <f>R151</f>
        <v>0</v>
      </c>
      <c r="S150" s="164"/>
      <c r="T150" s="166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9" t="s">
        <v>165</v>
      </c>
      <c r="AT150" s="167" t="s">
        <v>76</v>
      </c>
      <c r="AU150" s="167" t="s">
        <v>8</v>
      </c>
      <c r="AY150" s="159" t="s">
        <v>145</v>
      </c>
      <c r="BK150" s="168">
        <f>BK151</f>
        <v>0</v>
      </c>
    </row>
    <row r="151" s="2" customFormat="1" ht="16.5" customHeight="1">
      <c r="A151" s="37"/>
      <c r="B151" s="171"/>
      <c r="C151" s="172" t="s">
        <v>211</v>
      </c>
      <c r="D151" s="172" t="s">
        <v>147</v>
      </c>
      <c r="E151" s="173" t="s">
        <v>588</v>
      </c>
      <c r="F151" s="174" t="s">
        <v>587</v>
      </c>
      <c r="G151" s="175" t="s">
        <v>537</v>
      </c>
      <c r="H151" s="176">
        <v>1</v>
      </c>
      <c r="I151" s="177"/>
      <c r="J151" s="178">
        <f>ROUND(I151*H151,0)</f>
        <v>0</v>
      </c>
      <c r="K151" s="174" t="s">
        <v>157</v>
      </c>
      <c r="L151" s="38"/>
      <c r="M151" s="220" t="s">
        <v>1</v>
      </c>
      <c r="N151" s="221" t="s">
        <v>43</v>
      </c>
      <c r="O151" s="222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538</v>
      </c>
      <c r="AT151" s="183" t="s">
        <v>147</v>
      </c>
      <c r="AU151" s="183" t="s">
        <v>85</v>
      </c>
      <c r="AY151" s="18" t="s">
        <v>145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85</v>
      </c>
      <c r="BK151" s="184">
        <f>ROUND(I151*H151,0)</f>
        <v>0</v>
      </c>
      <c r="BL151" s="18" t="s">
        <v>538</v>
      </c>
      <c r="BM151" s="183" t="s">
        <v>589</v>
      </c>
    </row>
    <row r="152" s="2" customFormat="1" ht="6.96" customHeight="1">
      <c r="A152" s="37"/>
      <c r="B152" s="59"/>
      <c r="C152" s="60"/>
      <c r="D152" s="60"/>
      <c r="E152" s="60"/>
      <c r="F152" s="60"/>
      <c r="G152" s="60"/>
      <c r="H152" s="60"/>
      <c r="I152" s="60"/>
      <c r="J152" s="60"/>
      <c r="K152" s="60"/>
      <c r="L152" s="38"/>
      <c r="M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</row>
  </sheetData>
  <autoFilter ref="C125:K151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9"/>
      <c r="C3" s="20"/>
      <c r="D3" s="20"/>
      <c r="E3" s="20"/>
      <c r="F3" s="20"/>
      <c r="G3" s="20"/>
      <c r="H3" s="21"/>
    </row>
    <row r="4" s="1" customFormat="1" ht="24.96" customHeight="1">
      <c r="B4" s="21"/>
      <c r="C4" s="22" t="s">
        <v>590</v>
      </c>
      <c r="H4" s="21"/>
    </row>
    <row r="5" s="1" customFormat="1" ht="12" customHeight="1">
      <c r="B5" s="21"/>
      <c r="C5" s="25" t="s">
        <v>14</v>
      </c>
      <c r="D5" s="35" t="s">
        <v>15</v>
      </c>
      <c r="E5" s="1"/>
      <c r="F5" s="1"/>
      <c r="H5" s="21"/>
    </row>
    <row r="6" s="1" customFormat="1" ht="36.96" customHeight="1">
      <c r="B6" s="21"/>
      <c r="C6" s="28" t="s">
        <v>17</v>
      </c>
      <c r="D6" s="29" t="s">
        <v>18</v>
      </c>
      <c r="E6" s="1"/>
      <c r="F6" s="1"/>
      <c r="H6" s="21"/>
    </row>
    <row r="7" s="1" customFormat="1" ht="16.5" customHeight="1">
      <c r="B7" s="21"/>
      <c r="C7" s="31" t="s">
        <v>23</v>
      </c>
      <c r="D7" s="68" t="str">
        <f>'Rekapitulace stavby'!AN8</f>
        <v>29. 4. 2025</v>
      </c>
      <c r="H7" s="21"/>
    </row>
    <row r="8" s="2" customFormat="1" ht="10.8" customHeight="1">
      <c r="A8" s="37"/>
      <c r="B8" s="38"/>
      <c r="C8" s="37"/>
      <c r="D8" s="37"/>
      <c r="E8" s="37"/>
      <c r="F8" s="37"/>
      <c r="G8" s="37"/>
      <c r="H8" s="38"/>
    </row>
    <row r="9" s="11" customFormat="1" ht="29.28" customHeight="1">
      <c r="A9" s="148"/>
      <c r="B9" s="149"/>
      <c r="C9" s="150" t="s">
        <v>58</v>
      </c>
      <c r="D9" s="151" t="s">
        <v>59</v>
      </c>
      <c r="E9" s="151" t="s">
        <v>132</v>
      </c>
      <c r="F9" s="152" t="s">
        <v>591</v>
      </c>
      <c r="G9" s="148"/>
      <c r="H9" s="149"/>
    </row>
    <row r="10" s="2" customFormat="1" ht="26.4" customHeight="1">
      <c r="A10" s="37"/>
      <c r="B10" s="38"/>
      <c r="C10" s="225" t="s">
        <v>8</v>
      </c>
      <c r="D10" s="225" t="s">
        <v>82</v>
      </c>
      <c r="E10" s="37"/>
      <c r="F10" s="37"/>
      <c r="G10" s="37"/>
      <c r="H10" s="38"/>
    </row>
    <row r="11" s="2" customFormat="1" ht="16.8" customHeight="1">
      <c r="A11" s="37"/>
      <c r="B11" s="38"/>
      <c r="C11" s="226" t="s">
        <v>100</v>
      </c>
      <c r="D11" s="227" t="s">
        <v>101</v>
      </c>
      <c r="E11" s="228" t="s">
        <v>1</v>
      </c>
      <c r="F11" s="229">
        <v>80.135999999999996</v>
      </c>
      <c r="G11" s="37"/>
      <c r="H11" s="38"/>
    </row>
    <row r="12" s="2" customFormat="1" ht="16.8" customHeight="1">
      <c r="A12" s="37"/>
      <c r="B12" s="38"/>
      <c r="C12" s="230" t="s">
        <v>1</v>
      </c>
      <c r="D12" s="230" t="s">
        <v>175</v>
      </c>
      <c r="E12" s="18" t="s">
        <v>1</v>
      </c>
      <c r="F12" s="231">
        <v>52.920000000000002</v>
      </c>
      <c r="G12" s="37"/>
      <c r="H12" s="38"/>
    </row>
    <row r="13" s="2" customFormat="1" ht="16.8" customHeight="1">
      <c r="A13" s="37"/>
      <c r="B13" s="38"/>
      <c r="C13" s="230" t="s">
        <v>1</v>
      </c>
      <c r="D13" s="230" t="s">
        <v>176</v>
      </c>
      <c r="E13" s="18" t="s">
        <v>1</v>
      </c>
      <c r="F13" s="231">
        <v>27.216000000000001</v>
      </c>
      <c r="G13" s="37"/>
      <c r="H13" s="38"/>
    </row>
    <row r="14" s="2" customFormat="1" ht="16.8" customHeight="1">
      <c r="A14" s="37"/>
      <c r="B14" s="38"/>
      <c r="C14" s="230" t="s">
        <v>100</v>
      </c>
      <c r="D14" s="230" t="s">
        <v>177</v>
      </c>
      <c r="E14" s="18" t="s">
        <v>1</v>
      </c>
      <c r="F14" s="231">
        <v>80.135999999999996</v>
      </c>
      <c r="G14" s="37"/>
      <c r="H14" s="38"/>
    </row>
    <row r="15" s="2" customFormat="1" ht="16.8" customHeight="1">
      <c r="A15" s="37"/>
      <c r="B15" s="38"/>
      <c r="C15" s="232" t="s">
        <v>592</v>
      </c>
      <c r="D15" s="37"/>
      <c r="E15" s="37"/>
      <c r="F15" s="37"/>
      <c r="G15" s="37"/>
      <c r="H15" s="38"/>
    </row>
    <row r="16" s="2" customFormat="1">
      <c r="A16" s="37"/>
      <c r="B16" s="38"/>
      <c r="C16" s="230" t="s">
        <v>172</v>
      </c>
      <c r="D16" s="230" t="s">
        <v>173</v>
      </c>
      <c r="E16" s="18" t="s">
        <v>168</v>
      </c>
      <c r="F16" s="231">
        <v>40.067999999999998</v>
      </c>
      <c r="G16" s="37"/>
      <c r="H16" s="38"/>
    </row>
    <row r="17" s="2" customFormat="1">
      <c r="A17" s="37"/>
      <c r="B17" s="38"/>
      <c r="C17" s="230" t="s">
        <v>166</v>
      </c>
      <c r="D17" s="230" t="s">
        <v>167</v>
      </c>
      <c r="E17" s="18" t="s">
        <v>168</v>
      </c>
      <c r="F17" s="231">
        <v>40.067999999999998</v>
      </c>
      <c r="G17" s="37"/>
      <c r="H17" s="38"/>
    </row>
    <row r="18" s="2" customFormat="1" ht="16.8" customHeight="1">
      <c r="A18" s="37"/>
      <c r="B18" s="38"/>
      <c r="C18" s="230" t="s">
        <v>219</v>
      </c>
      <c r="D18" s="230" t="s">
        <v>220</v>
      </c>
      <c r="E18" s="18" t="s">
        <v>168</v>
      </c>
      <c r="F18" s="231">
        <v>61.32</v>
      </c>
      <c r="G18" s="37"/>
      <c r="H18" s="38"/>
    </row>
    <row r="19" s="2" customFormat="1" ht="16.8" customHeight="1">
      <c r="A19" s="37"/>
      <c r="B19" s="38"/>
      <c r="C19" s="226" t="s">
        <v>98</v>
      </c>
      <c r="D19" s="227" t="s">
        <v>99</v>
      </c>
      <c r="E19" s="228" t="s">
        <v>1</v>
      </c>
      <c r="F19" s="229">
        <v>60.101999999999997</v>
      </c>
      <c r="G19" s="37"/>
      <c r="H19" s="38"/>
    </row>
    <row r="20" s="2" customFormat="1" ht="16.8" customHeight="1">
      <c r="A20" s="37"/>
      <c r="B20" s="38"/>
      <c r="C20" s="230" t="s">
        <v>1</v>
      </c>
      <c r="D20" s="230" t="s">
        <v>280</v>
      </c>
      <c r="E20" s="18" t="s">
        <v>1</v>
      </c>
      <c r="F20" s="231">
        <v>39.689999999999998</v>
      </c>
      <c r="G20" s="37"/>
      <c r="H20" s="38"/>
    </row>
    <row r="21" s="2" customFormat="1" ht="16.8" customHeight="1">
      <c r="A21" s="37"/>
      <c r="B21" s="38"/>
      <c r="C21" s="230" t="s">
        <v>1</v>
      </c>
      <c r="D21" s="230" t="s">
        <v>281</v>
      </c>
      <c r="E21" s="18" t="s">
        <v>1</v>
      </c>
      <c r="F21" s="231">
        <v>20.411999999999999</v>
      </c>
      <c r="G21" s="37"/>
      <c r="H21" s="38"/>
    </row>
    <row r="22" s="2" customFormat="1" ht="16.8" customHeight="1">
      <c r="A22" s="37"/>
      <c r="B22" s="38"/>
      <c r="C22" s="230" t="s">
        <v>98</v>
      </c>
      <c r="D22" s="230" t="s">
        <v>177</v>
      </c>
      <c r="E22" s="18" t="s">
        <v>1</v>
      </c>
      <c r="F22" s="231">
        <v>60.101999999999997</v>
      </c>
      <c r="G22" s="37"/>
      <c r="H22" s="38"/>
    </row>
    <row r="23" s="2" customFormat="1" ht="16.8" customHeight="1">
      <c r="A23" s="37"/>
      <c r="B23" s="38"/>
      <c r="C23" s="232" t="s">
        <v>592</v>
      </c>
      <c r="D23" s="37"/>
      <c r="E23" s="37"/>
      <c r="F23" s="37"/>
      <c r="G23" s="37"/>
      <c r="H23" s="38"/>
    </row>
    <row r="24" s="2" customFormat="1" ht="16.8" customHeight="1">
      <c r="A24" s="37"/>
      <c r="B24" s="38"/>
      <c r="C24" s="230" t="s">
        <v>354</v>
      </c>
      <c r="D24" s="230" t="s">
        <v>355</v>
      </c>
      <c r="E24" s="18" t="s">
        <v>168</v>
      </c>
      <c r="F24" s="231">
        <v>70.025000000000006</v>
      </c>
      <c r="G24" s="37"/>
      <c r="H24" s="38"/>
    </row>
    <row r="25" s="2" customFormat="1" ht="16.8" customHeight="1">
      <c r="A25" s="37"/>
      <c r="B25" s="38"/>
      <c r="C25" s="230" t="s">
        <v>372</v>
      </c>
      <c r="D25" s="230" t="s">
        <v>373</v>
      </c>
      <c r="E25" s="18" t="s">
        <v>168</v>
      </c>
      <c r="F25" s="231">
        <v>15.026</v>
      </c>
      <c r="G25" s="37"/>
      <c r="H25" s="38"/>
    </row>
    <row r="26" s="2" customFormat="1" ht="16.8" customHeight="1">
      <c r="A26" s="37"/>
      <c r="B26" s="38"/>
      <c r="C26" s="226" t="s">
        <v>91</v>
      </c>
      <c r="D26" s="227" t="s">
        <v>92</v>
      </c>
      <c r="E26" s="228" t="s">
        <v>1</v>
      </c>
      <c r="F26" s="229">
        <v>9.923</v>
      </c>
      <c r="G26" s="37"/>
      <c r="H26" s="38"/>
    </row>
    <row r="27" s="2" customFormat="1" ht="16.8" customHeight="1">
      <c r="A27" s="37"/>
      <c r="B27" s="38"/>
      <c r="C27" s="230" t="s">
        <v>1</v>
      </c>
      <c r="D27" s="230" t="s">
        <v>292</v>
      </c>
      <c r="E27" s="18" t="s">
        <v>1</v>
      </c>
      <c r="F27" s="231">
        <v>7.0880000000000001</v>
      </c>
      <c r="G27" s="37"/>
      <c r="H27" s="38"/>
    </row>
    <row r="28" s="2" customFormat="1" ht="16.8" customHeight="1">
      <c r="A28" s="37"/>
      <c r="B28" s="38"/>
      <c r="C28" s="230" t="s">
        <v>1</v>
      </c>
      <c r="D28" s="230" t="s">
        <v>293</v>
      </c>
      <c r="E28" s="18" t="s">
        <v>1</v>
      </c>
      <c r="F28" s="231">
        <v>2.835</v>
      </c>
      <c r="G28" s="37"/>
      <c r="H28" s="38"/>
    </row>
    <row r="29" s="2" customFormat="1" ht="16.8" customHeight="1">
      <c r="A29" s="37"/>
      <c r="B29" s="38"/>
      <c r="C29" s="230" t="s">
        <v>91</v>
      </c>
      <c r="D29" s="230" t="s">
        <v>177</v>
      </c>
      <c r="E29" s="18" t="s">
        <v>1</v>
      </c>
      <c r="F29" s="231">
        <v>9.923</v>
      </c>
      <c r="G29" s="37"/>
      <c r="H29" s="38"/>
    </row>
    <row r="30" s="2" customFormat="1" ht="16.8" customHeight="1">
      <c r="A30" s="37"/>
      <c r="B30" s="38"/>
      <c r="C30" s="232" t="s">
        <v>592</v>
      </c>
      <c r="D30" s="37"/>
      <c r="E30" s="37"/>
      <c r="F30" s="37"/>
      <c r="G30" s="37"/>
      <c r="H30" s="38"/>
    </row>
    <row r="31" s="2" customFormat="1" ht="16.8" customHeight="1">
      <c r="A31" s="37"/>
      <c r="B31" s="38"/>
      <c r="C31" s="230" t="s">
        <v>354</v>
      </c>
      <c r="D31" s="230" t="s">
        <v>355</v>
      </c>
      <c r="E31" s="18" t="s">
        <v>168</v>
      </c>
      <c r="F31" s="231">
        <v>70.025000000000006</v>
      </c>
      <c r="G31" s="37"/>
      <c r="H31" s="38"/>
    </row>
    <row r="32" s="2" customFormat="1" ht="16.8" customHeight="1">
      <c r="A32" s="37"/>
      <c r="B32" s="38"/>
      <c r="C32" s="230" t="s">
        <v>358</v>
      </c>
      <c r="D32" s="230" t="s">
        <v>359</v>
      </c>
      <c r="E32" s="18" t="s">
        <v>168</v>
      </c>
      <c r="F32" s="231">
        <v>9.923</v>
      </c>
      <c r="G32" s="37"/>
      <c r="H32" s="38"/>
    </row>
    <row r="33" s="2" customFormat="1" ht="16.8" customHeight="1">
      <c r="A33" s="37"/>
      <c r="B33" s="38"/>
      <c r="C33" s="226" t="s">
        <v>94</v>
      </c>
      <c r="D33" s="227" t="s">
        <v>95</v>
      </c>
      <c r="E33" s="228" t="s">
        <v>1</v>
      </c>
      <c r="F33" s="229">
        <v>60.101999999999997</v>
      </c>
      <c r="G33" s="37"/>
      <c r="H33" s="38"/>
    </row>
    <row r="34" s="2" customFormat="1" ht="16.8" customHeight="1">
      <c r="A34" s="37"/>
      <c r="B34" s="38"/>
      <c r="C34" s="230" t="s">
        <v>1</v>
      </c>
      <c r="D34" s="230" t="s">
        <v>280</v>
      </c>
      <c r="E34" s="18" t="s">
        <v>1</v>
      </c>
      <c r="F34" s="231">
        <v>39.689999999999998</v>
      </c>
      <c r="G34" s="37"/>
      <c r="H34" s="38"/>
    </row>
    <row r="35" s="2" customFormat="1" ht="16.8" customHeight="1">
      <c r="A35" s="37"/>
      <c r="B35" s="38"/>
      <c r="C35" s="230" t="s">
        <v>1</v>
      </c>
      <c r="D35" s="230" t="s">
        <v>281</v>
      </c>
      <c r="E35" s="18" t="s">
        <v>1</v>
      </c>
      <c r="F35" s="231">
        <v>20.411999999999999</v>
      </c>
      <c r="G35" s="37"/>
      <c r="H35" s="38"/>
    </row>
    <row r="36" s="2" customFormat="1" ht="16.8" customHeight="1">
      <c r="A36" s="37"/>
      <c r="B36" s="38"/>
      <c r="C36" s="230" t="s">
        <v>94</v>
      </c>
      <c r="D36" s="230" t="s">
        <v>177</v>
      </c>
      <c r="E36" s="18" t="s">
        <v>1</v>
      </c>
      <c r="F36" s="231">
        <v>60.101999999999997</v>
      </c>
      <c r="G36" s="37"/>
      <c r="H36" s="38"/>
    </row>
    <row r="37" s="2" customFormat="1" ht="16.8" customHeight="1">
      <c r="A37" s="37"/>
      <c r="B37" s="38"/>
      <c r="C37" s="232" t="s">
        <v>592</v>
      </c>
      <c r="D37" s="37"/>
      <c r="E37" s="37"/>
      <c r="F37" s="37"/>
      <c r="G37" s="37"/>
      <c r="H37" s="38"/>
    </row>
    <row r="38" s="2" customFormat="1" ht="16.8" customHeight="1">
      <c r="A38" s="37"/>
      <c r="B38" s="38"/>
      <c r="C38" s="230" t="s">
        <v>277</v>
      </c>
      <c r="D38" s="230" t="s">
        <v>278</v>
      </c>
      <c r="E38" s="18" t="s">
        <v>168</v>
      </c>
      <c r="F38" s="231">
        <v>45.076999999999998</v>
      </c>
      <c r="G38" s="37"/>
      <c r="H38" s="38"/>
    </row>
    <row r="39" s="2" customFormat="1">
      <c r="A39" s="37"/>
      <c r="B39" s="38"/>
      <c r="C39" s="230" t="s">
        <v>284</v>
      </c>
      <c r="D39" s="230" t="s">
        <v>285</v>
      </c>
      <c r="E39" s="18" t="s">
        <v>168</v>
      </c>
      <c r="F39" s="231">
        <v>15.026</v>
      </c>
      <c r="G39" s="37"/>
      <c r="H39" s="38"/>
    </row>
    <row r="40" s="2" customFormat="1" ht="16.8" customHeight="1">
      <c r="A40" s="37"/>
      <c r="B40" s="38"/>
      <c r="C40" s="226" t="s">
        <v>294</v>
      </c>
      <c r="D40" s="227" t="s">
        <v>593</v>
      </c>
      <c r="E40" s="228" t="s">
        <v>1</v>
      </c>
      <c r="F40" s="229">
        <v>9.923</v>
      </c>
      <c r="G40" s="37"/>
      <c r="H40" s="38"/>
    </row>
    <row r="41" s="2" customFormat="1" ht="16.8" customHeight="1">
      <c r="A41" s="37"/>
      <c r="B41" s="38"/>
      <c r="C41" s="230" t="s">
        <v>1</v>
      </c>
      <c r="D41" s="230" t="s">
        <v>292</v>
      </c>
      <c r="E41" s="18" t="s">
        <v>1</v>
      </c>
      <c r="F41" s="231">
        <v>7.0880000000000001</v>
      </c>
      <c r="G41" s="37"/>
      <c r="H41" s="38"/>
    </row>
    <row r="42" s="2" customFormat="1" ht="16.8" customHeight="1">
      <c r="A42" s="37"/>
      <c r="B42" s="38"/>
      <c r="C42" s="230" t="s">
        <v>1</v>
      </c>
      <c r="D42" s="230" t="s">
        <v>293</v>
      </c>
      <c r="E42" s="18" t="s">
        <v>1</v>
      </c>
      <c r="F42" s="231">
        <v>2.835</v>
      </c>
      <c r="G42" s="37"/>
      <c r="H42" s="38"/>
    </row>
    <row r="43" s="2" customFormat="1" ht="16.8" customHeight="1">
      <c r="A43" s="37"/>
      <c r="B43" s="38"/>
      <c r="C43" s="230" t="s">
        <v>294</v>
      </c>
      <c r="D43" s="230" t="s">
        <v>177</v>
      </c>
      <c r="E43" s="18" t="s">
        <v>1</v>
      </c>
      <c r="F43" s="231">
        <v>9.923</v>
      </c>
      <c r="G43" s="37"/>
      <c r="H43" s="38"/>
    </row>
    <row r="44" s="2" customFormat="1" ht="16.8" customHeight="1">
      <c r="A44" s="37"/>
      <c r="B44" s="38"/>
      <c r="C44" s="226" t="s">
        <v>103</v>
      </c>
      <c r="D44" s="227" t="s">
        <v>104</v>
      </c>
      <c r="E44" s="228" t="s">
        <v>1</v>
      </c>
      <c r="F44" s="229">
        <v>117.59999999999999</v>
      </c>
      <c r="G44" s="37"/>
      <c r="H44" s="38"/>
    </row>
    <row r="45" s="2" customFormat="1" ht="16.8" customHeight="1">
      <c r="A45" s="37"/>
      <c r="B45" s="38"/>
      <c r="C45" s="230" t="s">
        <v>1</v>
      </c>
      <c r="D45" s="230" t="s">
        <v>238</v>
      </c>
      <c r="E45" s="18" t="s">
        <v>1</v>
      </c>
      <c r="F45" s="231">
        <v>84</v>
      </c>
      <c r="G45" s="37"/>
      <c r="H45" s="38"/>
    </row>
    <row r="46" s="2" customFormat="1" ht="16.8" customHeight="1">
      <c r="A46" s="37"/>
      <c r="B46" s="38"/>
      <c r="C46" s="230" t="s">
        <v>1</v>
      </c>
      <c r="D46" s="230" t="s">
        <v>239</v>
      </c>
      <c r="E46" s="18" t="s">
        <v>1</v>
      </c>
      <c r="F46" s="231">
        <v>33.600000000000001</v>
      </c>
      <c r="G46" s="37"/>
      <c r="H46" s="38"/>
    </row>
    <row r="47" s="2" customFormat="1" ht="16.8" customHeight="1">
      <c r="A47" s="37"/>
      <c r="B47" s="38"/>
      <c r="C47" s="230" t="s">
        <v>103</v>
      </c>
      <c r="D47" s="230" t="s">
        <v>177</v>
      </c>
      <c r="E47" s="18" t="s">
        <v>1</v>
      </c>
      <c r="F47" s="231">
        <v>117.59999999999999</v>
      </c>
      <c r="G47" s="37"/>
      <c r="H47" s="38"/>
    </row>
    <row r="48" s="2" customFormat="1" ht="16.8" customHeight="1">
      <c r="A48" s="37"/>
      <c r="B48" s="38"/>
      <c r="C48" s="232" t="s">
        <v>592</v>
      </c>
      <c r="D48" s="37"/>
      <c r="E48" s="37"/>
      <c r="F48" s="37"/>
      <c r="G48" s="37"/>
      <c r="H48" s="38"/>
    </row>
    <row r="49" s="2" customFormat="1">
      <c r="A49" s="37"/>
      <c r="B49" s="38"/>
      <c r="C49" s="230" t="s">
        <v>234</v>
      </c>
      <c r="D49" s="230" t="s">
        <v>235</v>
      </c>
      <c r="E49" s="18" t="s">
        <v>236</v>
      </c>
      <c r="F49" s="231">
        <v>117.59999999999999</v>
      </c>
      <c r="G49" s="37"/>
      <c r="H49" s="38"/>
    </row>
    <row r="50" s="2" customFormat="1" ht="16.8" customHeight="1">
      <c r="A50" s="37"/>
      <c r="B50" s="38"/>
      <c r="C50" s="230" t="s">
        <v>241</v>
      </c>
      <c r="D50" s="230" t="s">
        <v>242</v>
      </c>
      <c r="E50" s="18" t="s">
        <v>243</v>
      </c>
      <c r="F50" s="231">
        <v>129.36000000000001</v>
      </c>
      <c r="G50" s="37"/>
      <c r="H50" s="38"/>
    </row>
    <row r="51" s="2" customFormat="1" ht="16.8" customHeight="1">
      <c r="A51" s="37"/>
      <c r="B51" s="38"/>
      <c r="C51" s="226" t="s">
        <v>106</v>
      </c>
      <c r="D51" s="227" t="s">
        <v>107</v>
      </c>
      <c r="E51" s="228" t="s">
        <v>1</v>
      </c>
      <c r="F51" s="229">
        <v>10</v>
      </c>
      <c r="G51" s="37"/>
      <c r="H51" s="38"/>
    </row>
    <row r="52" s="2" customFormat="1" ht="16.8" customHeight="1">
      <c r="A52" s="37"/>
      <c r="B52" s="38"/>
      <c r="C52" s="230" t="s">
        <v>1</v>
      </c>
      <c r="D52" s="230" t="s">
        <v>222</v>
      </c>
      <c r="E52" s="18" t="s">
        <v>1</v>
      </c>
      <c r="F52" s="231">
        <v>10</v>
      </c>
      <c r="G52" s="37"/>
      <c r="H52" s="38"/>
    </row>
    <row r="53" s="2" customFormat="1" ht="16.8" customHeight="1">
      <c r="A53" s="37"/>
      <c r="B53" s="38"/>
      <c r="C53" s="230" t="s">
        <v>106</v>
      </c>
      <c r="D53" s="230" t="s">
        <v>223</v>
      </c>
      <c r="E53" s="18" t="s">
        <v>1</v>
      </c>
      <c r="F53" s="231">
        <v>10</v>
      </c>
      <c r="G53" s="37"/>
      <c r="H53" s="38"/>
    </row>
    <row r="54" s="2" customFormat="1" ht="16.8" customHeight="1">
      <c r="A54" s="37"/>
      <c r="B54" s="38"/>
      <c r="C54" s="232" t="s">
        <v>592</v>
      </c>
      <c r="D54" s="37"/>
      <c r="E54" s="37"/>
      <c r="F54" s="37"/>
      <c r="G54" s="37"/>
      <c r="H54" s="38"/>
    </row>
    <row r="55" s="2" customFormat="1" ht="16.8" customHeight="1">
      <c r="A55" s="37"/>
      <c r="B55" s="38"/>
      <c r="C55" s="230" t="s">
        <v>219</v>
      </c>
      <c r="D55" s="230" t="s">
        <v>220</v>
      </c>
      <c r="E55" s="18" t="s">
        <v>168</v>
      </c>
      <c r="F55" s="231">
        <v>61.32</v>
      </c>
      <c r="G55" s="37"/>
      <c r="H55" s="38"/>
    </row>
    <row r="56" s="2" customFormat="1">
      <c r="A56" s="37"/>
      <c r="B56" s="38"/>
      <c r="C56" s="230" t="s">
        <v>203</v>
      </c>
      <c r="D56" s="230" t="s">
        <v>204</v>
      </c>
      <c r="E56" s="18" t="s">
        <v>168</v>
      </c>
      <c r="F56" s="231">
        <v>28.815999999999999</v>
      </c>
      <c r="G56" s="37"/>
      <c r="H56" s="38"/>
    </row>
    <row r="57" s="2" customFormat="1">
      <c r="A57" s="37"/>
      <c r="B57" s="38"/>
      <c r="C57" s="230" t="s">
        <v>207</v>
      </c>
      <c r="D57" s="230" t="s">
        <v>208</v>
      </c>
      <c r="E57" s="18" t="s">
        <v>168</v>
      </c>
      <c r="F57" s="231">
        <v>288.16000000000003</v>
      </c>
      <c r="G57" s="37"/>
      <c r="H57" s="38"/>
    </row>
    <row r="58" s="2" customFormat="1">
      <c r="A58" s="37"/>
      <c r="B58" s="38"/>
      <c r="C58" s="230" t="s">
        <v>212</v>
      </c>
      <c r="D58" s="230" t="s">
        <v>213</v>
      </c>
      <c r="E58" s="18" t="s">
        <v>214</v>
      </c>
      <c r="F58" s="231">
        <v>51.869</v>
      </c>
      <c r="G58" s="37"/>
      <c r="H58" s="38"/>
    </row>
    <row r="59" s="2" customFormat="1" ht="16.8" customHeight="1">
      <c r="A59" s="37"/>
      <c r="B59" s="38"/>
      <c r="C59" s="230" t="s">
        <v>230</v>
      </c>
      <c r="D59" s="230" t="s">
        <v>231</v>
      </c>
      <c r="E59" s="18" t="s">
        <v>168</v>
      </c>
      <c r="F59" s="231">
        <v>10</v>
      </c>
      <c r="G59" s="37"/>
      <c r="H59" s="38"/>
    </row>
    <row r="60" s="2" customFormat="1" ht="16.8" customHeight="1">
      <c r="A60" s="37"/>
      <c r="B60" s="38"/>
      <c r="C60" s="226" t="s">
        <v>225</v>
      </c>
      <c r="D60" s="227" t="s">
        <v>594</v>
      </c>
      <c r="E60" s="228" t="s">
        <v>1</v>
      </c>
      <c r="F60" s="229">
        <v>51.32</v>
      </c>
      <c r="G60" s="37"/>
      <c r="H60" s="38"/>
    </row>
    <row r="61" s="2" customFormat="1" ht="16.8" customHeight="1">
      <c r="A61" s="37"/>
      <c r="B61" s="38"/>
      <c r="C61" s="230" t="s">
        <v>1</v>
      </c>
      <c r="D61" s="230" t="s">
        <v>224</v>
      </c>
      <c r="E61" s="18" t="s">
        <v>1</v>
      </c>
      <c r="F61" s="231">
        <v>51.32</v>
      </c>
      <c r="G61" s="37"/>
      <c r="H61" s="38"/>
    </row>
    <row r="62" s="2" customFormat="1" ht="16.8" customHeight="1">
      <c r="A62" s="37"/>
      <c r="B62" s="38"/>
      <c r="C62" s="230" t="s">
        <v>225</v>
      </c>
      <c r="D62" s="230" t="s">
        <v>226</v>
      </c>
      <c r="E62" s="18" t="s">
        <v>1</v>
      </c>
      <c r="F62" s="231">
        <v>51.32</v>
      </c>
      <c r="G62" s="37"/>
      <c r="H62" s="38"/>
    </row>
    <row r="63" s="2" customFormat="1" ht="16.8" customHeight="1">
      <c r="A63" s="37"/>
      <c r="B63" s="38"/>
      <c r="C63" s="226" t="s">
        <v>110</v>
      </c>
      <c r="D63" s="227" t="s">
        <v>111</v>
      </c>
      <c r="E63" s="228" t="s">
        <v>1</v>
      </c>
      <c r="F63" s="229">
        <v>18.815999999999999</v>
      </c>
      <c r="G63" s="37"/>
      <c r="H63" s="38"/>
    </row>
    <row r="64" s="2" customFormat="1" ht="16.8" customHeight="1">
      <c r="A64" s="37"/>
      <c r="B64" s="38"/>
      <c r="C64" s="230" t="s">
        <v>1</v>
      </c>
      <c r="D64" s="230" t="s">
        <v>250</v>
      </c>
      <c r="E64" s="18" t="s">
        <v>1</v>
      </c>
      <c r="F64" s="231">
        <v>18.815999999999999</v>
      </c>
      <c r="G64" s="37"/>
      <c r="H64" s="38"/>
    </row>
    <row r="65" s="2" customFormat="1" ht="16.8" customHeight="1">
      <c r="A65" s="37"/>
      <c r="B65" s="38"/>
      <c r="C65" s="230" t="s">
        <v>110</v>
      </c>
      <c r="D65" s="230" t="s">
        <v>177</v>
      </c>
      <c r="E65" s="18" t="s">
        <v>1</v>
      </c>
      <c r="F65" s="231">
        <v>18.815999999999999</v>
      </c>
      <c r="G65" s="37"/>
      <c r="H65" s="38"/>
    </row>
    <row r="66" s="2" customFormat="1" ht="16.8" customHeight="1">
      <c r="A66" s="37"/>
      <c r="B66" s="38"/>
      <c r="C66" s="232" t="s">
        <v>592</v>
      </c>
      <c r="D66" s="37"/>
      <c r="E66" s="37"/>
      <c r="F66" s="37"/>
      <c r="G66" s="37"/>
      <c r="H66" s="38"/>
    </row>
    <row r="67" s="2" customFormat="1" ht="16.8" customHeight="1">
      <c r="A67" s="37"/>
      <c r="B67" s="38"/>
      <c r="C67" s="230" t="s">
        <v>247</v>
      </c>
      <c r="D67" s="230" t="s">
        <v>248</v>
      </c>
      <c r="E67" s="18" t="s">
        <v>168</v>
      </c>
      <c r="F67" s="231">
        <v>18.815999999999999</v>
      </c>
      <c r="G67" s="37"/>
      <c r="H67" s="38"/>
    </row>
    <row r="68" s="2" customFormat="1">
      <c r="A68" s="37"/>
      <c r="B68" s="38"/>
      <c r="C68" s="230" t="s">
        <v>203</v>
      </c>
      <c r="D68" s="230" t="s">
        <v>204</v>
      </c>
      <c r="E68" s="18" t="s">
        <v>168</v>
      </c>
      <c r="F68" s="231">
        <v>28.815999999999999</v>
      </c>
      <c r="G68" s="37"/>
      <c r="H68" s="38"/>
    </row>
    <row r="69" s="2" customFormat="1">
      <c r="A69" s="37"/>
      <c r="B69" s="38"/>
      <c r="C69" s="230" t="s">
        <v>207</v>
      </c>
      <c r="D69" s="230" t="s">
        <v>208</v>
      </c>
      <c r="E69" s="18" t="s">
        <v>168</v>
      </c>
      <c r="F69" s="231">
        <v>288.16000000000003</v>
      </c>
      <c r="G69" s="37"/>
      <c r="H69" s="38"/>
    </row>
    <row r="70" s="2" customFormat="1">
      <c r="A70" s="37"/>
      <c r="B70" s="38"/>
      <c r="C70" s="230" t="s">
        <v>212</v>
      </c>
      <c r="D70" s="230" t="s">
        <v>213</v>
      </c>
      <c r="E70" s="18" t="s">
        <v>214</v>
      </c>
      <c r="F70" s="231">
        <v>51.869</v>
      </c>
      <c r="G70" s="37"/>
      <c r="H70" s="38"/>
    </row>
    <row r="71" s="2" customFormat="1" ht="16.8" customHeight="1">
      <c r="A71" s="37"/>
      <c r="B71" s="38"/>
      <c r="C71" s="230" t="s">
        <v>219</v>
      </c>
      <c r="D71" s="230" t="s">
        <v>220</v>
      </c>
      <c r="E71" s="18" t="s">
        <v>168</v>
      </c>
      <c r="F71" s="231">
        <v>61.32</v>
      </c>
      <c r="G71" s="37"/>
      <c r="H71" s="38"/>
    </row>
    <row r="72" s="2" customFormat="1" ht="26.4" customHeight="1">
      <c r="A72" s="37"/>
      <c r="B72" s="38"/>
      <c r="C72" s="225" t="s">
        <v>85</v>
      </c>
      <c r="D72" s="225" t="s">
        <v>86</v>
      </c>
      <c r="E72" s="37"/>
      <c r="F72" s="37"/>
      <c r="G72" s="37"/>
      <c r="H72" s="38"/>
    </row>
    <row r="73" s="2" customFormat="1" ht="16.8" customHeight="1">
      <c r="A73" s="37"/>
      <c r="B73" s="38"/>
      <c r="C73" s="226" t="s">
        <v>100</v>
      </c>
      <c r="D73" s="227" t="s">
        <v>101</v>
      </c>
      <c r="E73" s="228" t="s">
        <v>1</v>
      </c>
      <c r="F73" s="229">
        <v>0</v>
      </c>
      <c r="G73" s="37"/>
      <c r="H73" s="38"/>
    </row>
    <row r="74" s="2" customFormat="1" ht="16.8" customHeight="1">
      <c r="A74" s="37"/>
      <c r="B74" s="38"/>
      <c r="C74" s="230" t="s">
        <v>1</v>
      </c>
      <c r="D74" s="230" t="s">
        <v>595</v>
      </c>
      <c r="E74" s="18" t="s">
        <v>1</v>
      </c>
      <c r="F74" s="231">
        <v>0</v>
      </c>
      <c r="G74" s="37"/>
      <c r="H74" s="38"/>
    </row>
    <row r="75" s="2" customFormat="1" ht="16.8" customHeight="1">
      <c r="A75" s="37"/>
      <c r="B75" s="38"/>
      <c r="C75" s="230" t="s">
        <v>1</v>
      </c>
      <c r="D75" s="230" t="s">
        <v>596</v>
      </c>
      <c r="E75" s="18" t="s">
        <v>1</v>
      </c>
      <c r="F75" s="231">
        <v>0</v>
      </c>
      <c r="G75" s="37"/>
      <c r="H75" s="38"/>
    </row>
    <row r="76" s="2" customFormat="1" ht="16.8" customHeight="1">
      <c r="A76" s="37"/>
      <c r="B76" s="38"/>
      <c r="C76" s="230" t="s">
        <v>100</v>
      </c>
      <c r="D76" s="230" t="s">
        <v>177</v>
      </c>
      <c r="E76" s="18" t="s">
        <v>1</v>
      </c>
      <c r="F76" s="231">
        <v>0</v>
      </c>
      <c r="G76" s="37"/>
      <c r="H76" s="38"/>
    </row>
    <row r="77" s="2" customFormat="1" ht="16.8" customHeight="1">
      <c r="A77" s="37"/>
      <c r="B77" s="38"/>
      <c r="C77" s="226" t="s">
        <v>98</v>
      </c>
      <c r="D77" s="227" t="s">
        <v>99</v>
      </c>
      <c r="E77" s="228" t="s">
        <v>1</v>
      </c>
      <c r="F77" s="229">
        <v>0</v>
      </c>
      <c r="G77" s="37"/>
      <c r="H77" s="38"/>
    </row>
    <row r="78" s="2" customFormat="1" ht="16.8" customHeight="1">
      <c r="A78" s="37"/>
      <c r="B78" s="38"/>
      <c r="C78" s="230" t="s">
        <v>98</v>
      </c>
      <c r="D78" s="230" t="s">
        <v>177</v>
      </c>
      <c r="E78" s="18" t="s">
        <v>1</v>
      </c>
      <c r="F78" s="231">
        <v>0</v>
      </c>
      <c r="G78" s="37"/>
      <c r="H78" s="38"/>
    </row>
    <row r="79" s="2" customFormat="1" ht="16.8" customHeight="1">
      <c r="A79" s="37"/>
      <c r="B79" s="38"/>
      <c r="C79" s="226" t="s">
        <v>91</v>
      </c>
      <c r="D79" s="227" t="s">
        <v>92</v>
      </c>
      <c r="E79" s="228" t="s">
        <v>1</v>
      </c>
      <c r="F79" s="229">
        <v>0.70799999999999996</v>
      </c>
      <c r="G79" s="37"/>
      <c r="H79" s="38"/>
    </row>
    <row r="80" s="2" customFormat="1" ht="16.8" customHeight="1">
      <c r="A80" s="37"/>
      <c r="B80" s="38"/>
      <c r="C80" s="230" t="s">
        <v>1</v>
      </c>
      <c r="D80" s="230" t="s">
        <v>461</v>
      </c>
      <c r="E80" s="18" t="s">
        <v>1</v>
      </c>
      <c r="F80" s="231">
        <v>0.35399999999999998</v>
      </c>
      <c r="G80" s="37"/>
      <c r="H80" s="38"/>
    </row>
    <row r="81" s="2" customFormat="1" ht="16.8" customHeight="1">
      <c r="A81" s="37"/>
      <c r="B81" s="38"/>
      <c r="C81" s="230" t="s">
        <v>1</v>
      </c>
      <c r="D81" s="230" t="s">
        <v>461</v>
      </c>
      <c r="E81" s="18" t="s">
        <v>1</v>
      </c>
      <c r="F81" s="231">
        <v>0.35399999999999998</v>
      </c>
      <c r="G81" s="37"/>
      <c r="H81" s="38"/>
    </row>
    <row r="82" s="2" customFormat="1" ht="16.8" customHeight="1">
      <c r="A82" s="37"/>
      <c r="B82" s="38"/>
      <c r="C82" s="230" t="s">
        <v>91</v>
      </c>
      <c r="D82" s="230" t="s">
        <v>177</v>
      </c>
      <c r="E82" s="18" t="s">
        <v>1</v>
      </c>
      <c r="F82" s="231">
        <v>0.70799999999999996</v>
      </c>
      <c r="G82" s="37"/>
      <c r="H82" s="38"/>
    </row>
    <row r="83" s="2" customFormat="1" ht="16.8" customHeight="1">
      <c r="A83" s="37"/>
      <c r="B83" s="38"/>
      <c r="C83" s="232" t="s">
        <v>592</v>
      </c>
      <c r="D83" s="37"/>
      <c r="E83" s="37"/>
      <c r="F83" s="37"/>
      <c r="G83" s="37"/>
      <c r="H83" s="38"/>
    </row>
    <row r="84" s="2" customFormat="1" ht="16.8" customHeight="1">
      <c r="A84" s="37"/>
      <c r="B84" s="38"/>
      <c r="C84" s="230" t="s">
        <v>354</v>
      </c>
      <c r="D84" s="230" t="s">
        <v>355</v>
      </c>
      <c r="E84" s="18" t="s">
        <v>168</v>
      </c>
      <c r="F84" s="231">
        <v>0.70799999999999996</v>
      </c>
      <c r="G84" s="37"/>
      <c r="H84" s="38"/>
    </row>
    <row r="85" s="2" customFormat="1" ht="16.8" customHeight="1">
      <c r="A85" s="37"/>
      <c r="B85" s="38"/>
      <c r="C85" s="230" t="s">
        <v>358</v>
      </c>
      <c r="D85" s="230" t="s">
        <v>359</v>
      </c>
      <c r="E85" s="18" t="s">
        <v>168</v>
      </c>
      <c r="F85" s="231">
        <v>0.70799999999999996</v>
      </c>
      <c r="G85" s="37"/>
      <c r="H85" s="38"/>
    </row>
    <row r="86" s="2" customFormat="1" ht="16.8" customHeight="1">
      <c r="A86" s="37"/>
      <c r="B86" s="38"/>
      <c r="C86" s="226" t="s">
        <v>94</v>
      </c>
      <c r="D86" s="227" t="s">
        <v>95</v>
      </c>
      <c r="E86" s="228" t="s">
        <v>1</v>
      </c>
      <c r="F86" s="229">
        <v>0</v>
      </c>
      <c r="G86" s="37"/>
      <c r="H86" s="38"/>
    </row>
    <row r="87" s="2" customFormat="1" ht="16.8" customHeight="1">
      <c r="A87" s="37"/>
      <c r="B87" s="38"/>
      <c r="C87" s="226" t="s">
        <v>294</v>
      </c>
      <c r="D87" s="227" t="s">
        <v>593</v>
      </c>
      <c r="E87" s="228" t="s">
        <v>1</v>
      </c>
      <c r="F87" s="229">
        <v>0.35399999999999998</v>
      </c>
      <c r="G87" s="37"/>
      <c r="H87" s="38"/>
    </row>
    <row r="88" s="2" customFormat="1" ht="16.8" customHeight="1">
      <c r="A88" s="37"/>
      <c r="B88" s="38"/>
      <c r="C88" s="230" t="s">
        <v>1</v>
      </c>
      <c r="D88" s="230" t="s">
        <v>461</v>
      </c>
      <c r="E88" s="18" t="s">
        <v>1</v>
      </c>
      <c r="F88" s="231">
        <v>0.35399999999999998</v>
      </c>
      <c r="G88" s="37"/>
      <c r="H88" s="38"/>
    </row>
    <row r="89" s="2" customFormat="1" ht="16.8" customHeight="1">
      <c r="A89" s="37"/>
      <c r="B89" s="38"/>
      <c r="C89" s="230" t="s">
        <v>294</v>
      </c>
      <c r="D89" s="230" t="s">
        <v>177</v>
      </c>
      <c r="E89" s="18" t="s">
        <v>1</v>
      </c>
      <c r="F89" s="231">
        <v>0.35399999999999998</v>
      </c>
      <c r="G89" s="37"/>
      <c r="H89" s="38"/>
    </row>
    <row r="90" s="2" customFormat="1" ht="16.8" customHeight="1">
      <c r="A90" s="37"/>
      <c r="B90" s="38"/>
      <c r="C90" s="226" t="s">
        <v>437</v>
      </c>
      <c r="D90" s="227" t="s">
        <v>438</v>
      </c>
      <c r="E90" s="228" t="s">
        <v>1</v>
      </c>
      <c r="F90" s="229">
        <v>0.35399999999999998</v>
      </c>
      <c r="G90" s="37"/>
      <c r="H90" s="38"/>
    </row>
    <row r="91" s="2" customFormat="1" ht="16.8" customHeight="1">
      <c r="A91" s="37"/>
      <c r="B91" s="38"/>
      <c r="C91" s="230" t="s">
        <v>1</v>
      </c>
      <c r="D91" s="230" t="s">
        <v>461</v>
      </c>
      <c r="E91" s="18" t="s">
        <v>1</v>
      </c>
      <c r="F91" s="231">
        <v>0.35399999999999998</v>
      </c>
      <c r="G91" s="37"/>
      <c r="H91" s="38"/>
    </row>
    <row r="92" s="2" customFormat="1" ht="16.8" customHeight="1">
      <c r="A92" s="37"/>
      <c r="B92" s="38"/>
      <c r="C92" s="230" t="s">
        <v>437</v>
      </c>
      <c r="D92" s="230" t="s">
        <v>177</v>
      </c>
      <c r="E92" s="18" t="s">
        <v>1</v>
      </c>
      <c r="F92" s="231">
        <v>0.35399999999999998</v>
      </c>
      <c r="G92" s="37"/>
      <c r="H92" s="38"/>
    </row>
    <row r="93" s="2" customFormat="1" ht="16.8" customHeight="1">
      <c r="A93" s="37"/>
      <c r="B93" s="38"/>
      <c r="C93" s="232" t="s">
        <v>592</v>
      </c>
      <c r="D93" s="37"/>
      <c r="E93" s="37"/>
      <c r="F93" s="37"/>
      <c r="G93" s="37"/>
      <c r="H93" s="38"/>
    </row>
    <row r="94" s="2" customFormat="1" ht="16.8" customHeight="1">
      <c r="A94" s="37"/>
      <c r="B94" s="38"/>
      <c r="C94" s="230" t="s">
        <v>462</v>
      </c>
      <c r="D94" s="230" t="s">
        <v>463</v>
      </c>
      <c r="E94" s="18" t="s">
        <v>168</v>
      </c>
      <c r="F94" s="231">
        <v>0.35399999999999998</v>
      </c>
      <c r="G94" s="37"/>
      <c r="H94" s="38"/>
    </row>
    <row r="95" s="2" customFormat="1" ht="16.8" customHeight="1">
      <c r="A95" s="37"/>
      <c r="B95" s="38"/>
      <c r="C95" s="230" t="s">
        <v>372</v>
      </c>
      <c r="D95" s="230" t="s">
        <v>373</v>
      </c>
      <c r="E95" s="18" t="s">
        <v>168</v>
      </c>
      <c r="F95" s="231">
        <v>0.35399999999999998</v>
      </c>
      <c r="G95" s="37"/>
      <c r="H95" s="38"/>
    </row>
    <row r="96" s="2" customFormat="1" ht="16.8" customHeight="1">
      <c r="A96" s="37"/>
      <c r="B96" s="38"/>
      <c r="C96" s="226" t="s">
        <v>440</v>
      </c>
      <c r="D96" s="227" t="s">
        <v>441</v>
      </c>
      <c r="E96" s="228" t="s">
        <v>1</v>
      </c>
      <c r="F96" s="229">
        <v>184.65799999999999</v>
      </c>
      <c r="G96" s="37"/>
      <c r="H96" s="38"/>
    </row>
    <row r="97" s="2" customFormat="1" ht="16.8" customHeight="1">
      <c r="A97" s="37"/>
      <c r="B97" s="38"/>
      <c r="C97" s="230" t="s">
        <v>1</v>
      </c>
      <c r="D97" s="230" t="s">
        <v>468</v>
      </c>
      <c r="E97" s="18" t="s">
        <v>1</v>
      </c>
      <c r="F97" s="231">
        <v>58.162999999999997</v>
      </c>
      <c r="G97" s="37"/>
      <c r="H97" s="38"/>
    </row>
    <row r="98" s="2" customFormat="1" ht="16.8" customHeight="1">
      <c r="A98" s="37"/>
      <c r="B98" s="38"/>
      <c r="C98" s="230" t="s">
        <v>1</v>
      </c>
      <c r="D98" s="230" t="s">
        <v>469</v>
      </c>
      <c r="E98" s="18" t="s">
        <v>1</v>
      </c>
      <c r="F98" s="231">
        <v>69.795000000000002</v>
      </c>
      <c r="G98" s="37"/>
      <c r="H98" s="38"/>
    </row>
    <row r="99" s="2" customFormat="1" ht="16.8" customHeight="1">
      <c r="A99" s="37"/>
      <c r="B99" s="38"/>
      <c r="C99" s="230" t="s">
        <v>1</v>
      </c>
      <c r="D99" s="230" t="s">
        <v>473</v>
      </c>
      <c r="E99" s="18" t="s">
        <v>1</v>
      </c>
      <c r="F99" s="231">
        <v>56.700000000000003</v>
      </c>
      <c r="G99" s="37"/>
      <c r="H99" s="38"/>
    </row>
    <row r="100" s="2" customFormat="1" ht="16.8" customHeight="1">
      <c r="A100" s="37"/>
      <c r="B100" s="38"/>
      <c r="C100" s="230" t="s">
        <v>440</v>
      </c>
      <c r="D100" s="230" t="s">
        <v>177</v>
      </c>
      <c r="E100" s="18" t="s">
        <v>1</v>
      </c>
      <c r="F100" s="231">
        <v>184.65799999999999</v>
      </c>
      <c r="G100" s="37"/>
      <c r="H100" s="38"/>
    </row>
    <row r="101" s="2" customFormat="1" ht="16.8" customHeight="1">
      <c r="A101" s="37"/>
      <c r="B101" s="38"/>
      <c r="C101" s="232" t="s">
        <v>592</v>
      </c>
      <c r="D101" s="37"/>
      <c r="E101" s="37"/>
      <c r="F101" s="37"/>
      <c r="G101" s="37"/>
      <c r="H101" s="38"/>
    </row>
    <row r="102" s="2" customFormat="1" ht="16.8" customHeight="1">
      <c r="A102" s="37"/>
      <c r="B102" s="38"/>
      <c r="C102" s="230" t="s">
        <v>474</v>
      </c>
      <c r="D102" s="230" t="s">
        <v>475</v>
      </c>
      <c r="E102" s="18" t="s">
        <v>243</v>
      </c>
      <c r="F102" s="231">
        <v>184.65799999999999</v>
      </c>
      <c r="G102" s="37"/>
      <c r="H102" s="38"/>
    </row>
    <row r="103" s="2" customFormat="1" ht="16.8" customHeight="1">
      <c r="A103" s="37"/>
      <c r="B103" s="38"/>
      <c r="C103" s="230" t="s">
        <v>494</v>
      </c>
      <c r="D103" s="230" t="s">
        <v>495</v>
      </c>
      <c r="E103" s="18" t="s">
        <v>243</v>
      </c>
      <c r="F103" s="231">
        <v>184.65799999999999</v>
      </c>
      <c r="G103" s="37"/>
      <c r="H103" s="38"/>
    </row>
    <row r="104" s="2" customFormat="1" ht="16.8" customHeight="1">
      <c r="A104" s="37"/>
      <c r="B104" s="38"/>
      <c r="C104" s="226" t="s">
        <v>103</v>
      </c>
      <c r="D104" s="227" t="s">
        <v>104</v>
      </c>
      <c r="E104" s="228" t="s">
        <v>1</v>
      </c>
      <c r="F104" s="229">
        <v>0</v>
      </c>
      <c r="G104" s="37"/>
      <c r="H104" s="38"/>
    </row>
    <row r="105" s="2" customFormat="1" ht="16.8" customHeight="1">
      <c r="A105" s="37"/>
      <c r="B105" s="38"/>
      <c r="C105" s="230" t="s">
        <v>1</v>
      </c>
      <c r="D105" s="230" t="s">
        <v>597</v>
      </c>
      <c r="E105" s="18" t="s">
        <v>1</v>
      </c>
      <c r="F105" s="231">
        <v>0</v>
      </c>
      <c r="G105" s="37"/>
      <c r="H105" s="38"/>
    </row>
    <row r="106" s="2" customFormat="1" ht="16.8" customHeight="1">
      <c r="A106" s="37"/>
      <c r="B106" s="38"/>
      <c r="C106" s="230" t="s">
        <v>1</v>
      </c>
      <c r="D106" s="230" t="s">
        <v>598</v>
      </c>
      <c r="E106" s="18" t="s">
        <v>1</v>
      </c>
      <c r="F106" s="231">
        <v>0</v>
      </c>
      <c r="G106" s="37"/>
      <c r="H106" s="38"/>
    </row>
    <row r="107" s="2" customFormat="1" ht="16.8" customHeight="1">
      <c r="A107" s="37"/>
      <c r="B107" s="38"/>
      <c r="C107" s="230" t="s">
        <v>103</v>
      </c>
      <c r="D107" s="230" t="s">
        <v>177</v>
      </c>
      <c r="E107" s="18" t="s">
        <v>1</v>
      </c>
      <c r="F107" s="231">
        <v>0</v>
      </c>
      <c r="G107" s="37"/>
      <c r="H107" s="38"/>
    </row>
    <row r="108" s="2" customFormat="1" ht="16.8" customHeight="1">
      <c r="A108" s="37"/>
      <c r="B108" s="38"/>
      <c r="C108" s="226" t="s">
        <v>106</v>
      </c>
      <c r="D108" s="227" t="s">
        <v>107</v>
      </c>
      <c r="E108" s="228" t="s">
        <v>1</v>
      </c>
      <c r="F108" s="229">
        <v>0</v>
      </c>
      <c r="G108" s="37"/>
      <c r="H108" s="38"/>
    </row>
    <row r="109" s="2" customFormat="1" ht="16.8" customHeight="1">
      <c r="A109" s="37"/>
      <c r="B109" s="38"/>
      <c r="C109" s="230" t="s">
        <v>1</v>
      </c>
      <c r="D109" s="230" t="s">
        <v>599</v>
      </c>
      <c r="E109" s="18" t="s">
        <v>1</v>
      </c>
      <c r="F109" s="231">
        <v>0</v>
      </c>
      <c r="G109" s="37"/>
      <c r="H109" s="38"/>
    </row>
    <row r="110" s="2" customFormat="1" ht="16.8" customHeight="1">
      <c r="A110" s="37"/>
      <c r="B110" s="38"/>
      <c r="C110" s="230" t="s">
        <v>106</v>
      </c>
      <c r="D110" s="230" t="s">
        <v>223</v>
      </c>
      <c r="E110" s="18" t="s">
        <v>1</v>
      </c>
      <c r="F110" s="231">
        <v>0</v>
      </c>
      <c r="G110" s="37"/>
      <c r="H110" s="38"/>
    </row>
    <row r="111" s="2" customFormat="1" ht="16.8" customHeight="1">
      <c r="A111" s="37"/>
      <c r="B111" s="38"/>
      <c r="C111" s="226" t="s">
        <v>225</v>
      </c>
      <c r="D111" s="227" t="s">
        <v>594</v>
      </c>
      <c r="E111" s="228" t="s">
        <v>1</v>
      </c>
      <c r="F111" s="229">
        <v>0</v>
      </c>
      <c r="G111" s="37"/>
      <c r="H111" s="38"/>
    </row>
    <row r="112" s="2" customFormat="1" ht="16.8" customHeight="1">
      <c r="A112" s="37"/>
      <c r="B112" s="38"/>
      <c r="C112" s="230" t="s">
        <v>1</v>
      </c>
      <c r="D112" s="230" t="s">
        <v>224</v>
      </c>
      <c r="E112" s="18" t="s">
        <v>1</v>
      </c>
      <c r="F112" s="231">
        <v>0</v>
      </c>
      <c r="G112" s="37"/>
      <c r="H112" s="38"/>
    </row>
    <row r="113" s="2" customFormat="1" ht="16.8" customHeight="1">
      <c r="A113" s="37"/>
      <c r="B113" s="38"/>
      <c r="C113" s="230" t="s">
        <v>225</v>
      </c>
      <c r="D113" s="230" t="s">
        <v>226</v>
      </c>
      <c r="E113" s="18" t="s">
        <v>1</v>
      </c>
      <c r="F113" s="231">
        <v>0</v>
      </c>
      <c r="G113" s="37"/>
      <c r="H113" s="38"/>
    </row>
    <row r="114" s="2" customFormat="1" ht="16.8" customHeight="1">
      <c r="A114" s="37"/>
      <c r="B114" s="38"/>
      <c r="C114" s="226" t="s">
        <v>110</v>
      </c>
      <c r="D114" s="227" t="s">
        <v>111</v>
      </c>
      <c r="E114" s="228" t="s">
        <v>1</v>
      </c>
      <c r="F114" s="229">
        <v>0</v>
      </c>
      <c r="G114" s="37"/>
      <c r="H114" s="38"/>
    </row>
    <row r="115" s="2" customFormat="1" ht="16.8" customHeight="1">
      <c r="A115" s="37"/>
      <c r="B115" s="38"/>
      <c r="C115" s="230" t="s">
        <v>1</v>
      </c>
      <c r="D115" s="230" t="s">
        <v>600</v>
      </c>
      <c r="E115" s="18" t="s">
        <v>1</v>
      </c>
      <c r="F115" s="231">
        <v>0</v>
      </c>
      <c r="G115" s="37"/>
      <c r="H115" s="38"/>
    </row>
    <row r="116" s="2" customFormat="1" ht="16.8" customHeight="1">
      <c r="A116" s="37"/>
      <c r="B116" s="38"/>
      <c r="C116" s="230" t="s">
        <v>110</v>
      </c>
      <c r="D116" s="230" t="s">
        <v>177</v>
      </c>
      <c r="E116" s="18" t="s">
        <v>1</v>
      </c>
      <c r="F116" s="231">
        <v>0</v>
      </c>
      <c r="G116" s="37"/>
      <c r="H116" s="38"/>
    </row>
    <row r="117" s="2" customFormat="1" ht="7.44" customHeight="1">
      <c r="A117" s="37"/>
      <c r="B117" s="59"/>
      <c r="C117" s="60"/>
      <c r="D117" s="60"/>
      <c r="E117" s="60"/>
      <c r="F117" s="60"/>
      <c r="G117" s="60"/>
      <c r="H117" s="38"/>
    </row>
    <row r="118" s="2" customFormat="1">
      <c r="A118" s="37"/>
      <c r="B118" s="37"/>
      <c r="C118" s="37"/>
      <c r="D118" s="37"/>
      <c r="E118" s="37"/>
      <c r="F118" s="37"/>
      <c r="G118" s="37"/>
      <c r="H118" s="37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DESKTOP-A37M82P\Švehla</dc:creator>
  <cp:lastModifiedBy>DESKTOP-A37M82P\Švehla</cp:lastModifiedBy>
  <dcterms:created xsi:type="dcterms:W3CDTF">2025-05-05T16:47:07Z</dcterms:created>
  <dcterms:modified xsi:type="dcterms:W3CDTF">2025-05-05T16:47:08Z</dcterms:modified>
</cp:coreProperties>
</file>