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20" windowWidth="38080" windowHeight="19740" activeTab="1"/>
  </bookViews>
  <sheets>
    <sheet name="Rekapitulace stavby" sheetId="1" r:id="rId1"/>
    <sheet name="GO hrazení a stání" sheetId="2" r:id="rId2"/>
  </sheets>
  <definedNames>
    <definedName name="_xlnm._FilterDatabase" localSheetId="1" hidden="1">'GO hrazení a stání'!$C$133:$K$255</definedName>
    <definedName name="_xlnm.Print_Titles" localSheetId="1">'GO hrazení a stání'!$133:$133</definedName>
    <definedName name="_xlnm.Print_Titles" localSheetId="0">'Rekapitulace stavby'!$92:$92</definedName>
    <definedName name="_xlnm.Print_Area" localSheetId="1">'GO hrazení a stání'!$C$4:$J$76,'GO hrazení a stání'!$C$123:$J$255</definedName>
    <definedName name="_xlnm.Print_Area" localSheetId="0">'Rekapitulace stavby'!$D$4:$AO$76,'Rekapitulace stavby'!$C$82:$AQ$96</definedName>
  </definedNames>
  <calcPr calcId="145621"/>
</workbook>
</file>

<file path=xl/calcChain.xml><?xml version="1.0" encoding="utf-8"?>
<calcChain xmlns="http://schemas.openxmlformats.org/spreadsheetml/2006/main">
  <c r="BK166" i="2" l="1"/>
  <c r="BI166" i="2"/>
  <c r="BH166" i="2"/>
  <c r="BG166" i="2"/>
  <c r="BF166" i="2"/>
  <c r="BE166" i="2"/>
  <c r="J166" i="2"/>
  <c r="J95" i="1"/>
  <c r="BK177" i="2"/>
  <c r="BI177" i="2"/>
  <c r="BH177" i="2"/>
  <c r="BG177" i="2"/>
  <c r="BF177" i="2"/>
  <c r="J177" i="2"/>
  <c r="BE177" i="2" s="1"/>
  <c r="BK237" i="2"/>
  <c r="BI237" i="2"/>
  <c r="BH237" i="2"/>
  <c r="BG237" i="2"/>
  <c r="BF237" i="2"/>
  <c r="J237" i="2"/>
  <c r="BE237" i="2" s="1"/>
  <c r="BK238" i="2" l="1"/>
  <c r="BI238" i="2"/>
  <c r="BH238" i="2"/>
  <c r="BG238" i="2"/>
  <c r="BF238" i="2"/>
  <c r="BE238" i="2"/>
  <c r="J238" i="2"/>
  <c r="BK236" i="2"/>
  <c r="BI236" i="2"/>
  <c r="BH236" i="2"/>
  <c r="BG236" i="2"/>
  <c r="BF236" i="2"/>
  <c r="BE236" i="2"/>
  <c r="J236" i="2"/>
  <c r="BK235" i="2"/>
  <c r="BI235" i="2"/>
  <c r="BH235" i="2"/>
  <c r="BG235" i="2"/>
  <c r="BF235" i="2"/>
  <c r="BE235" i="2"/>
  <c r="J235" i="2"/>
  <c r="BK234" i="2"/>
  <c r="BI234" i="2"/>
  <c r="BH234" i="2"/>
  <c r="BG234" i="2"/>
  <c r="BF234" i="2"/>
  <c r="BE234" i="2"/>
  <c r="J234" i="2"/>
  <c r="J241" i="2" l="1"/>
  <c r="BE241" i="2"/>
  <c r="BF241" i="2"/>
  <c r="BG241" i="2"/>
  <c r="BH241" i="2"/>
  <c r="BI241" i="2"/>
  <c r="BK241" i="2"/>
  <c r="BK240" i="2" s="1"/>
  <c r="J240" i="2" s="1"/>
  <c r="J35" i="2" l="1"/>
  <c r="J34" i="2"/>
  <c r="J33" i="2"/>
  <c r="BI255" i="2"/>
  <c r="BH255" i="2"/>
  <c r="BG255" i="2"/>
  <c r="BF255" i="2"/>
  <c r="BI253" i="2"/>
  <c r="BH253" i="2"/>
  <c r="BG253" i="2"/>
  <c r="BF253" i="2"/>
  <c r="BI252" i="2"/>
  <c r="BH252" i="2"/>
  <c r="BG252" i="2"/>
  <c r="BF252" i="2"/>
  <c r="BI249" i="2"/>
  <c r="BH249" i="2"/>
  <c r="BG249" i="2"/>
  <c r="BF249" i="2"/>
  <c r="BI246" i="2"/>
  <c r="BH246" i="2"/>
  <c r="BG246" i="2"/>
  <c r="BF246" i="2"/>
  <c r="BI245" i="2"/>
  <c r="BH245" i="2"/>
  <c r="BG245" i="2"/>
  <c r="BF245" i="2"/>
  <c r="BI243" i="2"/>
  <c r="BH243" i="2"/>
  <c r="BG243" i="2"/>
  <c r="BF243" i="2"/>
  <c r="BI239" i="2"/>
  <c r="BH239" i="2"/>
  <c r="BG239" i="2"/>
  <c r="BF239" i="2"/>
  <c r="BI232" i="2"/>
  <c r="BH232" i="2"/>
  <c r="BG232" i="2"/>
  <c r="BF232" i="2"/>
  <c r="BI231" i="2"/>
  <c r="BH231" i="2"/>
  <c r="BG231" i="2"/>
  <c r="BF231" i="2"/>
  <c r="BI228" i="2"/>
  <c r="BH228" i="2"/>
  <c r="BG228" i="2"/>
  <c r="BF228" i="2"/>
  <c r="BI226" i="2"/>
  <c r="BH226" i="2"/>
  <c r="BG226" i="2"/>
  <c r="BF226" i="2"/>
  <c r="BI225" i="2"/>
  <c r="BH225" i="2"/>
  <c r="BG225" i="2"/>
  <c r="BF225" i="2"/>
  <c r="BI223" i="2"/>
  <c r="BH223" i="2"/>
  <c r="BG223" i="2"/>
  <c r="BF223" i="2"/>
  <c r="BI222" i="2"/>
  <c r="BH222" i="2"/>
  <c r="BG222" i="2"/>
  <c r="BF222" i="2"/>
  <c r="BI221" i="2"/>
  <c r="BH221" i="2"/>
  <c r="BG221" i="2"/>
  <c r="BF221" i="2"/>
  <c r="BI219" i="2"/>
  <c r="BH219" i="2"/>
  <c r="BG219" i="2"/>
  <c r="BF219" i="2"/>
  <c r="BI217" i="2"/>
  <c r="BH217" i="2"/>
  <c r="BG217" i="2"/>
  <c r="BF217" i="2"/>
  <c r="BI216" i="2"/>
  <c r="BH216" i="2"/>
  <c r="BG216" i="2"/>
  <c r="BF216" i="2"/>
  <c r="BI214" i="2"/>
  <c r="BH214" i="2"/>
  <c r="BG214" i="2"/>
  <c r="BF214" i="2"/>
  <c r="BI212" i="2"/>
  <c r="BH212" i="2"/>
  <c r="BG212" i="2"/>
  <c r="BF212" i="2"/>
  <c r="BI210" i="2"/>
  <c r="BH210" i="2"/>
  <c r="BG210" i="2"/>
  <c r="BF210" i="2"/>
  <c r="BI208" i="2"/>
  <c r="BH208" i="2"/>
  <c r="BG208" i="2"/>
  <c r="BF208" i="2"/>
  <c r="BI206" i="2"/>
  <c r="BH206" i="2"/>
  <c r="BG206" i="2"/>
  <c r="BF206" i="2"/>
  <c r="BI203" i="2"/>
  <c r="BH203" i="2"/>
  <c r="BG203" i="2"/>
  <c r="BF203" i="2"/>
  <c r="BI201" i="2"/>
  <c r="BH201" i="2"/>
  <c r="BG201" i="2"/>
  <c r="BF201" i="2"/>
  <c r="BI200" i="2"/>
  <c r="BH200" i="2"/>
  <c r="BG200" i="2"/>
  <c r="BF200" i="2"/>
  <c r="BI198" i="2"/>
  <c r="BH198" i="2"/>
  <c r="BG198" i="2"/>
  <c r="BF198" i="2"/>
  <c r="BI197" i="2"/>
  <c r="BH197" i="2"/>
  <c r="BG197" i="2"/>
  <c r="BF197" i="2"/>
  <c r="BI195" i="2"/>
  <c r="BH195" i="2"/>
  <c r="BG195" i="2"/>
  <c r="BF195" i="2"/>
  <c r="BI193" i="2"/>
  <c r="BH193" i="2"/>
  <c r="BG193" i="2"/>
  <c r="BF193" i="2"/>
  <c r="BI191" i="2"/>
  <c r="BH191" i="2"/>
  <c r="BG191" i="2"/>
  <c r="BF191" i="2"/>
  <c r="BI190" i="2"/>
  <c r="BH190" i="2"/>
  <c r="BG190" i="2"/>
  <c r="BF190" i="2"/>
  <c r="BI188" i="2"/>
  <c r="BH188" i="2"/>
  <c r="BG188" i="2"/>
  <c r="BF188" i="2"/>
  <c r="BI187" i="2"/>
  <c r="BH187" i="2"/>
  <c r="BG187" i="2"/>
  <c r="BF187" i="2"/>
  <c r="BI186" i="2"/>
  <c r="BH186" i="2"/>
  <c r="BG186" i="2"/>
  <c r="BF186" i="2"/>
  <c r="BI185" i="2"/>
  <c r="BH185" i="2"/>
  <c r="BG185" i="2"/>
  <c r="BF185" i="2"/>
  <c r="BI183" i="2"/>
  <c r="BH183" i="2"/>
  <c r="BG183" i="2"/>
  <c r="BF183" i="2"/>
  <c r="BI182" i="2"/>
  <c r="BH182" i="2"/>
  <c r="BG182" i="2"/>
  <c r="BF182" i="2"/>
  <c r="BI180" i="2"/>
  <c r="BH180" i="2"/>
  <c r="BG180" i="2"/>
  <c r="BF180" i="2"/>
  <c r="BI178" i="2"/>
  <c r="BH178" i="2"/>
  <c r="BG178" i="2"/>
  <c r="BF178" i="2"/>
  <c r="BI176" i="2"/>
  <c r="BH176" i="2"/>
  <c r="BG176" i="2"/>
  <c r="BF176" i="2"/>
  <c r="BI175" i="2"/>
  <c r="BH175" i="2"/>
  <c r="BG175" i="2"/>
  <c r="BF175" i="2"/>
  <c r="BI172" i="2"/>
  <c r="BH172" i="2"/>
  <c r="BG172" i="2"/>
  <c r="BF172" i="2"/>
  <c r="BI170" i="2"/>
  <c r="BH170" i="2"/>
  <c r="BG170" i="2"/>
  <c r="BF170" i="2"/>
  <c r="BI168" i="2"/>
  <c r="BH168" i="2"/>
  <c r="BG168" i="2"/>
  <c r="BF168" i="2"/>
  <c r="BI165" i="2"/>
  <c r="BH165" i="2"/>
  <c r="BG165" i="2"/>
  <c r="BF165" i="2"/>
  <c r="BI163" i="2"/>
  <c r="BH163" i="2"/>
  <c r="BG163" i="2"/>
  <c r="BF163" i="2"/>
  <c r="BI160" i="2"/>
  <c r="BH160" i="2"/>
  <c r="BG160" i="2"/>
  <c r="BF160" i="2"/>
  <c r="BI157" i="2"/>
  <c r="BH157" i="2"/>
  <c r="BG157" i="2"/>
  <c r="BF157" i="2"/>
  <c r="BI155" i="2"/>
  <c r="BH155" i="2"/>
  <c r="BG155" i="2"/>
  <c r="BF155" i="2"/>
  <c r="BI153" i="2"/>
  <c r="BH153" i="2"/>
  <c r="BG153" i="2"/>
  <c r="BF153" i="2"/>
  <c r="BI151" i="2"/>
  <c r="BH151" i="2"/>
  <c r="BG151" i="2"/>
  <c r="BF151" i="2"/>
  <c r="BI149" i="2"/>
  <c r="BH149" i="2"/>
  <c r="BG149" i="2"/>
  <c r="BF149" i="2"/>
  <c r="BI147" i="2"/>
  <c r="BH147" i="2"/>
  <c r="BG147" i="2"/>
  <c r="BF147" i="2"/>
  <c r="BI145" i="2"/>
  <c r="BH145" i="2"/>
  <c r="BG145" i="2"/>
  <c r="BF145" i="2"/>
  <c r="BI144" i="2"/>
  <c r="BH144" i="2"/>
  <c r="BG144" i="2"/>
  <c r="BF144" i="2"/>
  <c r="BI143" i="2"/>
  <c r="BH143" i="2"/>
  <c r="BG143" i="2"/>
  <c r="BF143" i="2"/>
  <c r="BI141" i="2"/>
  <c r="BH141" i="2"/>
  <c r="BG141" i="2"/>
  <c r="BF141" i="2"/>
  <c r="BI139" i="2"/>
  <c r="BH139" i="2"/>
  <c r="BG139" i="2"/>
  <c r="BF139" i="2"/>
  <c r="BI137" i="2"/>
  <c r="BH137" i="2"/>
  <c r="BG137" i="2"/>
  <c r="BF137" i="2"/>
  <c r="F131" i="2"/>
  <c r="F130" i="2"/>
  <c r="F128" i="2"/>
  <c r="E126" i="2"/>
  <c r="J90" i="2"/>
  <c r="F90" i="2"/>
  <c r="F89" i="2"/>
  <c r="F87" i="2"/>
  <c r="E85" i="2"/>
  <c r="J19" i="2"/>
  <c r="E19" i="2"/>
  <c r="J89" i="2" s="1"/>
  <c r="J18" i="2"/>
  <c r="J87" i="2"/>
  <c r="AM90" i="1"/>
  <c r="AM89" i="1"/>
  <c r="L89" i="1"/>
  <c r="AM87" i="1"/>
  <c r="L87" i="1"/>
  <c r="L85" i="1"/>
  <c r="BK252" i="2"/>
  <c r="J232" i="2"/>
  <c r="BK225" i="2"/>
  <c r="J221" i="2"/>
  <c r="J217" i="2"/>
  <c r="J214" i="2"/>
  <c r="BK206" i="2"/>
  <c r="BK191" i="2"/>
  <c r="BK190" i="2"/>
  <c r="BK185" i="2"/>
  <c r="J175" i="2"/>
  <c r="J155" i="2"/>
  <c r="J154" i="2" s="1"/>
  <c r="BK231" i="2"/>
  <c r="BK221" i="2"/>
  <c r="J206" i="2"/>
  <c r="J195" i="2"/>
  <c r="J176" i="2"/>
  <c r="BK155" i="2"/>
  <c r="J141" i="2"/>
  <c r="J249" i="2"/>
  <c r="BK226" i="2"/>
  <c r="BK210" i="2"/>
  <c r="J197" i="2"/>
  <c r="BK188" i="2"/>
  <c r="BK176" i="2"/>
  <c r="J163" i="2"/>
  <c r="J145" i="2"/>
  <c r="J255" i="2"/>
  <c r="J254" i="2" s="1"/>
  <c r="J228" i="2"/>
  <c r="J212" i="2"/>
  <c r="J191" i="2"/>
  <c r="BK180" i="2"/>
  <c r="J160" i="2"/>
  <c r="J159" i="2" s="1"/>
  <c r="BK145" i="2"/>
  <c r="J178" i="2"/>
  <c r="BK147" i="2"/>
  <c r="BK245" i="2"/>
  <c r="J225" i="2"/>
  <c r="BK217" i="2"/>
  <c r="BK198" i="2"/>
  <c r="BK183" i="2"/>
  <c r="BK168" i="2"/>
  <c r="J153" i="2"/>
  <c r="J245" i="2"/>
  <c r="BK223" i="2"/>
  <c r="BK212" i="2"/>
  <c r="BK200" i="2"/>
  <c r="J193" i="2"/>
  <c r="BK172" i="2"/>
  <c r="J168" i="2"/>
  <c r="J147" i="2"/>
  <c r="BK137" i="2"/>
  <c r="J252" i="2"/>
  <c r="J223" i="2"/>
  <c r="BK208" i="2"/>
  <c r="BK182" i="2"/>
  <c r="J170" i="2"/>
  <c r="BK163" i="2"/>
  <c r="J149" i="2"/>
  <c r="J139" i="2"/>
  <c r="BK186" i="2"/>
  <c r="BK160" i="2"/>
  <c r="J151" i="2"/>
  <c r="J144" i="2"/>
  <c r="BK253" i="2"/>
  <c r="J222" i="2"/>
  <c r="J210" i="2"/>
  <c r="BK197" i="2"/>
  <c r="J185" i="2"/>
  <c r="J157" i="2"/>
  <c r="J156" i="2" s="1"/>
  <c r="BK243" i="2"/>
  <c r="BK232" i="2"/>
  <c r="BK214" i="2"/>
  <c r="J201" i="2"/>
  <c r="J190" i="2"/>
  <c r="BK178" i="2"/>
  <c r="BK170" i="2"/>
  <c r="BK153" i="2"/>
  <c r="BK249" i="2"/>
  <c r="J231" i="2"/>
  <c r="J216" i="2"/>
  <c r="J200" i="2"/>
  <c r="J186" i="2"/>
  <c r="BK175" i="2"/>
  <c r="J143" i="2"/>
  <c r="J246" i="2"/>
  <c r="BK228" i="2"/>
  <c r="BK222" i="2"/>
  <c r="BK216" i="2"/>
  <c r="J208" i="2"/>
  <c r="BK195" i="2"/>
  <c r="BK193" i="2"/>
  <c r="J188" i="2"/>
  <c r="J187" i="2"/>
  <c r="J180" i="2"/>
  <c r="BK165" i="2"/>
  <c r="BK149" i="2"/>
  <c r="BK143" i="2"/>
  <c r="BK246" i="2"/>
  <c r="J239" i="2"/>
  <c r="J233" i="2" s="1"/>
  <c r="J219" i="2"/>
  <c r="BK203" i="2"/>
  <c r="J182" i="2"/>
  <c r="J165" i="2"/>
  <c r="BK139" i="2"/>
  <c r="BK255" i="2"/>
  <c r="J243" i="2"/>
  <c r="BK219" i="2"/>
  <c r="J203" i="2"/>
  <c r="J202" i="2" s="1"/>
  <c r="J198" i="2"/>
  <c r="J183" i="2"/>
  <c r="BK157" i="2"/>
  <c r="BK151" i="2"/>
  <c r="BK141" i="2"/>
  <c r="J253" i="2"/>
  <c r="BK239" i="2"/>
  <c r="J226" i="2"/>
  <c r="BK201" i="2"/>
  <c r="BK187" i="2"/>
  <c r="J172" i="2"/>
  <c r="BK144" i="2"/>
  <c r="J137" i="2"/>
  <c r="J242" i="2" l="1"/>
  <c r="J251" i="2"/>
  <c r="J250" i="2" s="1"/>
  <c r="J230" i="2"/>
  <c r="J224" i="2"/>
  <c r="J220" i="2"/>
  <c r="J205" i="2"/>
  <c r="J196" i="2"/>
  <c r="J179" i="2"/>
  <c r="J174" i="2"/>
  <c r="J162" i="2"/>
  <c r="J150" i="2"/>
  <c r="J136" i="2"/>
  <c r="BK136" i="2"/>
  <c r="BK150" i="2"/>
  <c r="BK242" i="2"/>
  <c r="BK251" i="2"/>
  <c r="BK159" i="2"/>
  <c r="J100" i="2" s="1"/>
  <c r="BK179" i="2"/>
  <c r="BK196" i="2"/>
  <c r="BK224" i="2"/>
  <c r="J109" i="2" s="1"/>
  <c r="BK162" i="2"/>
  <c r="BK174" i="2"/>
  <c r="BK205" i="2"/>
  <c r="BK220" i="2"/>
  <c r="BK230" i="2"/>
  <c r="J112" i="2"/>
  <c r="BK154" i="2"/>
  <c r="J98" i="2" s="1"/>
  <c r="BK156" i="2"/>
  <c r="J99" i="2" s="1"/>
  <c r="BK202" i="2"/>
  <c r="J105" i="2" s="1"/>
  <c r="BK233" i="2"/>
  <c r="J111" i="2" s="1"/>
  <c r="BK254" i="2"/>
  <c r="J116" i="2" s="1"/>
  <c r="J128" i="2"/>
  <c r="BE151" i="2"/>
  <c r="BE155" i="2"/>
  <c r="BE165" i="2"/>
  <c r="BE176" i="2"/>
  <c r="BE180" i="2"/>
  <c r="BE183" i="2"/>
  <c r="BE190" i="2"/>
  <c r="BE195" i="2"/>
  <c r="BE197" i="2"/>
  <c r="BE203" i="2"/>
  <c r="BE206" i="2"/>
  <c r="BE219" i="2"/>
  <c r="BE222" i="2"/>
  <c r="BE223" i="2"/>
  <c r="BE225" i="2"/>
  <c r="BE253" i="2"/>
  <c r="J130" i="2"/>
  <c r="BE143" i="2"/>
  <c r="BE147" i="2"/>
  <c r="BE160" i="2"/>
  <c r="BE185" i="2"/>
  <c r="BE187" i="2"/>
  <c r="BE216" i="2"/>
  <c r="BE221" i="2"/>
  <c r="BE228" i="2"/>
  <c r="BE231" i="2"/>
  <c r="BE239" i="2"/>
  <c r="BE141" i="2"/>
  <c r="BE144" i="2"/>
  <c r="BE145" i="2"/>
  <c r="BE149" i="2"/>
  <c r="BE168" i="2"/>
  <c r="BE172" i="2"/>
  <c r="BE178" i="2"/>
  <c r="BE186" i="2"/>
  <c r="BE188" i="2"/>
  <c r="BE191" i="2"/>
  <c r="BE193" i="2"/>
  <c r="BE200" i="2"/>
  <c r="BE208" i="2"/>
  <c r="BE210" i="2"/>
  <c r="BE212" i="2"/>
  <c r="BE214" i="2"/>
  <c r="BE226" i="2"/>
  <c r="BE249" i="2"/>
  <c r="BE252" i="2"/>
  <c r="BE137" i="2"/>
  <c r="BE139" i="2"/>
  <c r="BE153" i="2"/>
  <c r="BE157" i="2"/>
  <c r="BE163" i="2"/>
  <c r="BE170" i="2"/>
  <c r="BE175" i="2"/>
  <c r="BE182" i="2"/>
  <c r="BE198" i="2"/>
  <c r="BE201" i="2"/>
  <c r="BE217" i="2"/>
  <c r="BE232" i="2"/>
  <c r="BE243" i="2"/>
  <c r="BE245" i="2"/>
  <c r="BE246" i="2"/>
  <c r="BE255" i="2"/>
  <c r="F35" i="2"/>
  <c r="W33" i="1" s="1"/>
  <c r="F33" i="2"/>
  <c r="F34" i="2"/>
  <c r="W32" i="1" s="1"/>
  <c r="J110" i="2" l="1"/>
  <c r="J101" i="2"/>
  <c r="J115" i="2"/>
  <c r="J113" i="2"/>
  <c r="J108" i="2"/>
  <c r="J103" i="2"/>
  <c r="J102" i="2"/>
  <c r="J204" i="2"/>
  <c r="J107" i="2"/>
  <c r="J104" i="2"/>
  <c r="J135" i="2"/>
  <c r="J97" i="2"/>
  <c r="BK135" i="2"/>
  <c r="J96" i="2"/>
  <c r="BK204" i="2"/>
  <c r="BK250" i="2"/>
  <c r="J114" i="2" s="1"/>
  <c r="W31" i="1"/>
  <c r="J106" i="2" l="1"/>
  <c r="J95" i="2"/>
  <c r="J134" i="2"/>
  <c r="F31" i="2" s="1"/>
  <c r="J31" i="2" s="1"/>
  <c r="AK29" i="1" s="1"/>
  <c r="BK134" i="2"/>
  <c r="J28" i="2" l="1"/>
  <c r="W29" i="1" s="1"/>
  <c r="J94" i="2"/>
  <c r="J37" i="2" l="1"/>
  <c r="AN95" i="1" s="1"/>
  <c r="AN94" i="1" s="1"/>
  <c r="AK26" i="1"/>
  <c r="AK35" i="1" s="1"/>
  <c r="AG95" i="1"/>
  <c r="AG94" i="1" s="1"/>
</calcChain>
</file>

<file path=xl/sharedStrings.xml><?xml version="1.0" encoding="utf-8"?>
<sst xmlns="http://schemas.openxmlformats.org/spreadsheetml/2006/main" count="1407" uniqueCount="372">
  <si>
    <t/>
  </si>
  <si>
    <t>2.0</t>
  </si>
  <si>
    <t>False</t>
  </si>
  <si>
    <t>{de56737a-6579-41bc-a62c-d86c5d7dce66}</t>
  </si>
  <si>
    <t>0,01</t>
  </si>
  <si>
    <t>21</t>
  </si>
  <si>
    <t>12</t>
  </si>
  <si>
    <t>REKAPITULACE STAVBY</t>
  </si>
  <si>
    <t>0,001</t>
  </si>
  <si>
    <t>Kód:</t>
  </si>
  <si>
    <t>Stavba:</t>
  </si>
  <si>
    <t>KSO:</t>
  </si>
  <si>
    <t>CC-CZ:</t>
  </si>
  <si>
    <t>Místo:</t>
  </si>
  <si>
    <t>Datum:</t>
  </si>
  <si>
    <t>Zadavatel:</t>
  </si>
  <si>
    <t>IČ:</t>
  </si>
  <si>
    <t>DIČ:</t>
  </si>
  <si>
    <t>Zhotovitel: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</si>
  <si>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</si>
  <si>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</si>
  <si>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</si>
  <si>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</si>
  <si>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</si>
  <si>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</si>
  <si>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</si>
  <si>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</si>
  <si>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</si>
  <si>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</si>
  <si>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</si>
  <si>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</si>
  <si>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</si>
  <si>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</si>
  <si>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</si>
  <si>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</si>
  <si>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</si>
  <si>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</si>
  <si>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</si>
  <si>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</si>
  <si>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</si>
  <si>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</si>
  <si>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</si>
  <si>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</si>
  <si>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</si>
  <si>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Kód</t>
  </si>
  <si>
    <t>Popis</t>
  </si>
  <si>
    <t>Cena bez DPH [CZK]</t>
  </si>
  <si>
    <t>Cena s DPH [CZK]</t>
  </si>
  <si>
    <t>Typ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</si>
  <si>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</si>
  <si>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</si>
  <si>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</si>
  <si>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</si>
  <si>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</si>
  <si>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</si>
  <si>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</si>
  <si>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</si>
  <si>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</si>
  <si>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</si>
  <si>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</si>
  <si>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</si>
  <si>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</si>
  <si>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</si>
  <si>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</si>
  <si>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</si>
  <si>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</si>
  <si>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</si>
  <si>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</si>
  <si>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</si>
  <si>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</si>
  <si>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</si>
  <si>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</si>
  <si>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</si>
  <si>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</si>
  <si>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</si>
  <si>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</si>
  <si>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</si>
  <si>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</si>
  <si>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</si>
  <si>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762 - Konstrukce tesařské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</si>
  <si>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</si>
  <si>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</si>
  <si>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</si>
  <si>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</si>
  <si>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VRN - Vedlejší rozpočtové náklady pro část ARS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</si>
  <si>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</si>
  <si>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</si>
  <si>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</si>
  <si>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</si>
  <si>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</si>
  <si>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</si>
  <si>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</si>
  <si>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</si>
  <si>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</si>
  <si>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HSV</t>
  </si>
  <si>
    <t>Práce a dodávky HSV</t>
  </si>
  <si>
    <t>ROZPOCET</t>
  </si>
  <si>
    <t>Zemní práce</t>
  </si>
  <si>
    <t>4</t>
  </si>
  <si>
    <t>K</t>
  </si>
  <si>
    <t>m2</t>
  </si>
  <si>
    <t>VV</t>
  </si>
  <si>
    <t>5</t>
  </si>
  <si>
    <t>m3</t>
  </si>
  <si>
    <t>1161077346</t>
  </si>
  <si>
    <t>6</t>
  </si>
  <si>
    <t>-1348091805</t>
  </si>
  <si>
    <t>4,15*0,5*0,5*3+0,2*0,5*18</t>
  </si>
  <si>
    <t>-52760583</t>
  </si>
  <si>
    <t>8</t>
  </si>
  <si>
    <t>600932247</t>
  </si>
  <si>
    <t>162751117</t>
  </si>
  <si>
    <t>Vodorovné přemístění přes 9 000 do 10000 m výkopku/sypaniny z horniny třídy těžitelnosti I skupiny 1 až 3</t>
  </si>
  <si>
    <t>-1216725471</t>
  </si>
  <si>
    <t>162751119</t>
  </si>
  <si>
    <t>Příplatek k vodorovnému přemístění výkopku/sypaniny z horniny třídy těžitelnosti I skupiny 1 až 3 ZKD 1000 m přes 10000 m</t>
  </si>
  <si>
    <t>2053485552</t>
  </si>
  <si>
    <t>171201221</t>
  </si>
  <si>
    <t>Poplatek za uložení na skládce (skládkovné) zeminy a kamení kód odpadu 17 05 04</t>
  </si>
  <si>
    <t>t</t>
  </si>
  <si>
    <t>944639992</t>
  </si>
  <si>
    <t>171251201</t>
  </si>
  <si>
    <t>Uložení sypaniny na skládky nebo meziskládky</t>
  </si>
  <si>
    <t>1442579872</t>
  </si>
  <si>
    <t>Zakládání</t>
  </si>
  <si>
    <t>272313611</t>
  </si>
  <si>
    <t>2125133430</t>
  </si>
  <si>
    <t>-1416357058</t>
  </si>
  <si>
    <t>3</t>
  </si>
  <si>
    <t>Svislé a kompletní konstrukce</t>
  </si>
  <si>
    <t>kus</t>
  </si>
  <si>
    <t>1013696164</t>
  </si>
  <si>
    <t>M</t>
  </si>
  <si>
    <t>m</t>
  </si>
  <si>
    <t>Vodorovné konstrukce</t>
  </si>
  <si>
    <t>32</t>
  </si>
  <si>
    <t>451541111</t>
  </si>
  <si>
    <t>Lože pod potrubí otevřený výkop z pisku</t>
  </si>
  <si>
    <t>-1383552620</t>
  </si>
  <si>
    <t>Komunikace pozemní</t>
  </si>
  <si>
    <t>222298994</t>
  </si>
  <si>
    <t>5,3*18</t>
  </si>
  <si>
    <t>Úpravy povrchů, podlahy a osazování výplní</t>
  </si>
  <si>
    <t>-1722885147</t>
  </si>
  <si>
    <t>612325123</t>
  </si>
  <si>
    <t>-1978809716</t>
  </si>
  <si>
    <t>631311125</t>
  </si>
  <si>
    <t>-825754490</t>
  </si>
  <si>
    <t>18*5,3*0,1</t>
  </si>
  <si>
    <t>1231773475</t>
  </si>
  <si>
    <t>5,3*18*0,13</t>
  </si>
  <si>
    <t>631362021</t>
  </si>
  <si>
    <t>-1547506633</t>
  </si>
  <si>
    <t>Vedení trubní dálková a přípojná</t>
  </si>
  <si>
    <t>1230179489</t>
  </si>
  <si>
    <t>59016256</t>
  </si>
  <si>
    <t>968936347</t>
  </si>
  <si>
    <t>9</t>
  </si>
  <si>
    <t>Ostatní konstrukce a práce, bourání</t>
  </si>
  <si>
    <t>1014324611</t>
  </si>
  <si>
    <t>941311111</t>
  </si>
  <si>
    <t>Montáž lešení řadového modulového lehkého zatížení do 200 kg/m2 š od 0,6 do 0,9 m v do 10 m</t>
  </si>
  <si>
    <t>265629213</t>
  </si>
  <si>
    <t>941311211</t>
  </si>
  <si>
    <t>Příplatek k lešení řadovému modulovému lehkému do 200 kg/m2 š od 0,6 do 0,9 m v do 10 m za každý den použití</t>
  </si>
  <si>
    <t>707105833</t>
  </si>
  <si>
    <t>6,000*3</t>
  </si>
  <si>
    <t>941311811</t>
  </si>
  <si>
    <t>Demontáž lešení řadového modulového lehkého zatížení do 200 kg/m2 š od 0,6 do 0,9 m v do 10 m</t>
  </si>
  <si>
    <t>-329304762</t>
  </si>
  <si>
    <t>952901221</t>
  </si>
  <si>
    <t>Vyčištění budov průmyslových objektů při jakékoliv výšce podlaží</t>
  </si>
  <si>
    <t>527929740</t>
  </si>
  <si>
    <t>952905311</t>
  </si>
  <si>
    <t>Zakrývaní kropení aj. požadavky BOZP</t>
  </si>
  <si>
    <t>soub.</t>
  </si>
  <si>
    <t>813615060</t>
  </si>
  <si>
    <t>965043441</t>
  </si>
  <si>
    <t>-1540812021</t>
  </si>
  <si>
    <t>966006531</t>
  </si>
  <si>
    <t>153875719</t>
  </si>
  <si>
    <t>-1423743781</t>
  </si>
  <si>
    <t>-1027451735</t>
  </si>
  <si>
    <t>993111111</t>
  </si>
  <si>
    <t>Dovoz a odvoz lešení řadového do 10 km včetně naložení a složení</t>
  </si>
  <si>
    <t>-938933712</t>
  </si>
  <si>
    <t>997</t>
  </si>
  <si>
    <t>Přesun sutě</t>
  </si>
  <si>
    <t>997013501</t>
  </si>
  <si>
    <t>Odvoz suti a vybouraných hmot na skládku nebo meziskládku do 1 km se složením</t>
  </si>
  <si>
    <t>1015296784</t>
  </si>
  <si>
    <t>997013509</t>
  </si>
  <si>
    <t>Příplatek k odvozu suti a vybouraných hmot na skládku ZKD 1 km přes 1 km</t>
  </si>
  <si>
    <t>281352449</t>
  </si>
  <si>
    <t>997013601</t>
  </si>
  <si>
    <t>1166827050</t>
  </si>
  <si>
    <t>997221551</t>
  </si>
  <si>
    <t>Vodorovná doprava suti ze sypkých materiálů do 1 km</t>
  </si>
  <si>
    <t>-1554294064</t>
  </si>
  <si>
    <t>998</t>
  </si>
  <si>
    <t>Přesun hmot</t>
  </si>
  <si>
    <t>998011001</t>
  </si>
  <si>
    <t>Přesun hmot pro budovy zděné v do 6 m</t>
  </si>
  <si>
    <t>1581524207</t>
  </si>
  <si>
    <t>PSV</t>
  </si>
  <si>
    <t>Práce a dodávky PSV</t>
  </si>
  <si>
    <t>711</t>
  </si>
  <si>
    <t>Izolace proti vodě, vlhkosti a plynům</t>
  </si>
  <si>
    <t>711111052</t>
  </si>
  <si>
    <t>16</t>
  </si>
  <si>
    <t>-1964383532</t>
  </si>
  <si>
    <t>18*5,3</t>
  </si>
  <si>
    <t>11163153</t>
  </si>
  <si>
    <t>emulze asfaltová penetrační</t>
  </si>
  <si>
    <t>litr</t>
  </si>
  <si>
    <t>2035260293</t>
  </si>
  <si>
    <t>95,4*0,75</t>
  </si>
  <si>
    <t>711112002</t>
  </si>
  <si>
    <t>-1401656396</t>
  </si>
  <si>
    <t>711141559</t>
  </si>
  <si>
    <t>Provedení izolace proti zemní vlhkosti pásy přitavením vodorovné NAIP</t>
  </si>
  <si>
    <t>-1627380017</t>
  </si>
  <si>
    <t>SKA.620604</t>
  </si>
  <si>
    <t>PARABIT V S35 1,00/10m M2</t>
  </si>
  <si>
    <t>1075323089</t>
  </si>
  <si>
    <t>95,4*1,1655 'Přepočtené koeficientem množství</t>
  </si>
  <si>
    <t>711142559</t>
  </si>
  <si>
    <t>Provedení izolace proti zemní vlhkosti pásy přitavením svislé NAIP</t>
  </si>
  <si>
    <t>-2002901456</t>
  </si>
  <si>
    <t>SKA.603132</t>
  </si>
  <si>
    <t>BITAGIT 35 mineral 1,00/10m M2</t>
  </si>
  <si>
    <t>2035042823</t>
  </si>
  <si>
    <t>998711111</t>
  </si>
  <si>
    <t>Přesun hmot tonážní pro izolace proti vodě, vlhkosti a plynům s omezením mechanizace v objektech v do 6 m</t>
  </si>
  <si>
    <t>1948392228</t>
  </si>
  <si>
    <t>721</t>
  </si>
  <si>
    <t>Zdravotechnika - vnitřní kanalizace</t>
  </si>
  <si>
    <t>-68933092</t>
  </si>
  <si>
    <t>852382241</t>
  </si>
  <si>
    <t>-931345752</t>
  </si>
  <si>
    <t>762</t>
  </si>
  <si>
    <t>Konstrukce tesařské</t>
  </si>
  <si>
    <t>177676022</t>
  </si>
  <si>
    <t>-1831488120</t>
  </si>
  <si>
    <t>-2096443754</t>
  </si>
  <si>
    <t>766</t>
  </si>
  <si>
    <t>Konstrukce truhlářské</t>
  </si>
  <si>
    <t>766660411</t>
  </si>
  <si>
    <t>1212958444</t>
  </si>
  <si>
    <t>61140505</t>
  </si>
  <si>
    <t>-1282823498</t>
  </si>
  <si>
    <t>767</t>
  </si>
  <si>
    <t>Konstrukce zámečnické</t>
  </si>
  <si>
    <t>-1387789121</t>
  </si>
  <si>
    <t>783</t>
  </si>
  <si>
    <t>Dokončovací práce - nátěry</t>
  </si>
  <si>
    <t>1222877412</t>
  </si>
  <si>
    <t>784</t>
  </si>
  <si>
    <t>Dokončovací práce - malby a tapety</t>
  </si>
  <si>
    <t>784111001</t>
  </si>
  <si>
    <t>Oprášení (ometení ) podkladu v místnostech výšky do 3,80 m</t>
  </si>
  <si>
    <t>1957599748</t>
  </si>
  <si>
    <t>18*2,95*2+5,3*2,95*2-2+18*5,3</t>
  </si>
  <si>
    <t>784171101</t>
  </si>
  <si>
    <t>Zakrytí vnitřních podlah včetně pozdějšího odkrytí</t>
  </si>
  <si>
    <t>-493252939</t>
  </si>
  <si>
    <t>58124844</t>
  </si>
  <si>
    <t>fólie pro malířské potřeby zakrývací tl 25µ 4x5m</t>
  </si>
  <si>
    <t>-2058230102</t>
  </si>
  <si>
    <t>95,4*1,05 'Přepočtené koeficientem množství</t>
  </si>
  <si>
    <t>-1884668959</t>
  </si>
  <si>
    <t>VRN</t>
  </si>
  <si>
    <t>Vedlejší rozpočtové náklady pro část ARS</t>
  </si>
  <si>
    <t>VRN4</t>
  </si>
  <si>
    <t>Inženýrská činnost</t>
  </si>
  <si>
    <t>0450020.1</t>
  </si>
  <si>
    <t>Náklady spojené se zajištěním bezpečnosti BOZP pracovníků na stavbě a vlastní konstrukce</t>
  </si>
  <si>
    <t>kpl</t>
  </si>
  <si>
    <t>1024</t>
  </si>
  <si>
    <t>391021219</t>
  </si>
  <si>
    <t>045002000</t>
  </si>
  <si>
    <t>Kompletační a koordinační činnost</t>
  </si>
  <si>
    <t>1313687674</t>
  </si>
  <si>
    <t>VRN9</t>
  </si>
  <si>
    <t>Ostatní náklady</t>
  </si>
  <si>
    <t>0910020.0</t>
  </si>
  <si>
    <t>Zvýšené náklady spojené s provozem investora a umístěním a podmínkami stavby</t>
  </si>
  <si>
    <t>2116478485</t>
  </si>
  <si>
    <t>Mazanina tl přes 80 do 120 mm z betonu prostého bez zvýšených nároků na prostředí tř. C 20/25-podkladní beton</t>
  </si>
  <si>
    <t>631311</t>
  </si>
  <si>
    <t>(18*5,3)*1,3*3,1+(18*5,3)*1,3*4,5</t>
  </si>
  <si>
    <t>Výztuž mazanin svařovanými sítěmi Kari 6/150/150 (podkl.) + 6/100/100 (vrchní)</t>
  </si>
  <si>
    <t>899133</t>
  </si>
  <si>
    <t>Oprava kanalizační šachty</t>
  </si>
  <si>
    <t>5524101</t>
  </si>
  <si>
    <t>18+18+5,3+5,3</t>
  </si>
  <si>
    <t>9680820</t>
  </si>
  <si>
    <t>18*2+5,3*2</t>
  </si>
  <si>
    <t>721211.HLE</t>
  </si>
  <si>
    <t>7211734</t>
  </si>
  <si>
    <t>Montáž dveří včetně rámu jednokřídlových bez nadsvětlíku do zdiva</t>
  </si>
  <si>
    <t>ks</t>
  </si>
  <si>
    <t>78421113</t>
  </si>
  <si>
    <t>Dvojnásobné bílé malby silikonovou fasádní barvou vč. penetrace podkladu</t>
  </si>
  <si>
    <t>řezivo stavební fošny hoblované š do 160mm dl 2-5m</t>
  </si>
  <si>
    <t>1313137</t>
  </si>
  <si>
    <t>Hloubení nezapažených jam v nesoudržných horninách třídy těžitelnosti I skupiny 3 ručně-zákl. patky</t>
  </si>
  <si>
    <t>1323121</t>
  </si>
  <si>
    <t>Vodorovné přemístění výkopku z horniny třídy těžitelnosti I skupiny 3 stavebním kolečkem do 10 m</t>
  </si>
  <si>
    <t>1622113</t>
  </si>
  <si>
    <t>Příplatek k vodorovnému přemístění výkopku z horniny třídy těžitelnosti I skupiny 3 stavebním kolečkem za každých dalších 10 m</t>
  </si>
  <si>
    <t>23*0,6*0,6*0,6</t>
  </si>
  <si>
    <t>4,968+4,913</t>
  </si>
  <si>
    <t>Hloubení nezapažených rýh šířky do 800 mm v nesoudržných horninách třídy těžitelnosti I skupiny 3 ručně-výkop pro opravu kanalizace a opravu kanálku</t>
  </si>
  <si>
    <t>9,881*4</t>
  </si>
  <si>
    <t>9,881*1,6</t>
  </si>
  <si>
    <t>0,6*0,6*0,6*23</t>
  </si>
  <si>
    <t>279351</t>
  </si>
  <si>
    <t>Základové klenby z betonu tř. C 20/25-patky sloupků</t>
  </si>
  <si>
    <t>Bednění základového žlábku spádového atyp. šíře 150mm (18*0,3*2)</t>
  </si>
  <si>
    <t>Osazování sloupků hrazení do patek</t>
  </si>
  <si>
    <t>4,15*3*0,5*0,3</t>
  </si>
  <si>
    <t>6121351</t>
  </si>
  <si>
    <t>Vápenocementová štuková omítka rýh ve stěnách š.  300 mm</t>
  </si>
  <si>
    <t>poklop šachtový litinový 600x600 k zaasfaltování</t>
  </si>
  <si>
    <t>Oprava rozvodu vody po stěně k napaječkám + napaječky+ kryt svislého potrubí - oprava výměnou</t>
  </si>
  <si>
    <t>Řezání omítky drážky stěny pro opravu hydroizolace ve stěně</t>
  </si>
  <si>
    <t>1,14*2,15</t>
  </si>
  <si>
    <t>Demontáž 4ks pantových dveří, 6ks pojezdových dveří, pojezdové kolejnice, ovládání a pomocné konstrukce zajištění dveří u stěn</t>
  </si>
  <si>
    <t>7671128</t>
  </si>
  <si>
    <t>Montáž a zprovoznění 4ks pantových dveří, 6ks pojezdových dveří, pojezdové kolejnice, ovládání a pomocné konstrukce zajištění dveří u stěn</t>
  </si>
  <si>
    <t>Dodávka a montáž krytu kanálku š. 150mm (dl. 18m), vč. nátěru</t>
  </si>
  <si>
    <t>23,32*2,2</t>
  </si>
  <si>
    <t>Demontáž bednění svislých stěn z fošen vč. ztužujicích ocelových prvků hrazení</t>
  </si>
  <si>
    <t>Dodávka 4ks pantových dveří (1,25x2,2m), 6ks pojezdových dveří (1,2x2,2m), pojezdové kolejnice, ovládání a pomocné konstrukce zajištění dveří u stěn, vč. nátěru, vč. výdřevy z hoblovaných fošen tl. 50mm</t>
  </si>
  <si>
    <t>51,3*0,05*1,2</t>
  </si>
  <si>
    <t>Montáž bednění stěn z hoblovaných fošen na sraz tl do 60 mm vč. ocelových ztužujících prvků hrazení</t>
  </si>
  <si>
    <t>62,964*5</t>
  </si>
  <si>
    <t>Poplatek za uložení na skládce (skládkovné) stavebního odpadu betonového kód odpadu 17 01 01 a asfaltového</t>
  </si>
  <si>
    <t>Dodávka sloupků hrazení tr. 89/4mm v. 3,0m pro osazení do patek</t>
  </si>
  <si>
    <t>Demontáž stávajících dveří (průchod 0,99/2,05)</t>
  </si>
  <si>
    <t>Provedení izolace proti zemní vlhkosti vodorovné za studena 1x nátěr - penetrace</t>
  </si>
  <si>
    <t>Provedení izolace proti zemní vlhkosti svislé za studena lakem asfaltovým-svislá část v drážce ve zdivu</t>
  </si>
  <si>
    <t>Demontáž, dodávka a montáž potrubí kanalizační z PVC SN 4 svodné DN 125</t>
  </si>
  <si>
    <t>Vpust HL 310NG se svislým odtokem a izolační přírubou DN 110/160 mříž litina 150x150 - do kanálku</t>
  </si>
  <si>
    <t>Oprava napojení kanalizace pod stropem</t>
  </si>
  <si>
    <t>3381711</t>
  </si>
  <si>
    <t>5771331</t>
  </si>
  <si>
    <t>8512512</t>
  </si>
  <si>
    <t>9197351</t>
  </si>
  <si>
    <t>9740311</t>
  </si>
  <si>
    <t>7621341</t>
  </si>
  <si>
    <t>605111</t>
  </si>
  <si>
    <t>7621348</t>
  </si>
  <si>
    <t>Demontáž krytu kanálku š. 150mm (dl. 18m)</t>
  </si>
  <si>
    <t>D+M asfaltová podlaha stáje tl. 40mm včetně opracování prostupů</t>
  </si>
  <si>
    <t>Odstranění sloupek ocelový zakládaný do patky nebo do piloty, vč. odstranění patky</t>
  </si>
  <si>
    <t>Demontáž původního a montáž nového poklopu</t>
  </si>
  <si>
    <t>tl. 0,275 * plocha 5,3*18 (95,4m2)</t>
  </si>
  <si>
    <t>Bourání souvrství podlahy ručně (vč. kanálku s vpustmi) tl. 275mm - 40mm asfaltová nášlapná vrstva, 130mm spádová vrstva beton, asfaltová hydroizolace, 100mm podkladní beton</t>
  </si>
  <si>
    <t>Hrubé zaházení svislé hydroizolace v rýze ve stěně</t>
  </si>
  <si>
    <t>ZOO Dvůr Králové a.s.</t>
  </si>
  <si>
    <t>Přípravna krmiv-generální oprava hrazení a stání pro zebry bezhřívé a Böhmovy</t>
  </si>
  <si>
    <t>6313111</t>
  </si>
  <si>
    <t>Hydroizolační stěrka kanálku</t>
  </si>
  <si>
    <t>18*0,15 (dno)+2x0,13*18(boky)</t>
  </si>
  <si>
    <t>Dveře jednokřídlé plastové plné, průchod 990/2050mm</t>
  </si>
  <si>
    <t>(18,0*2+5,3*2)*0,41</t>
  </si>
  <si>
    <t>0,41*(18+18+5,3+5,3)</t>
  </si>
  <si>
    <t>19,106*1,221 'Přepočtené koeficientem množství</t>
  </si>
  <si>
    <t>Mazanina tl přes 100 do 200 mm z betonu prostého bez zvýšených nároků na prostředí tř. C 25/30-vrchní spádový beton</t>
  </si>
  <si>
    <t>Vysekání rýh ve zdivu cihelném hl do 50 mm š 410 mm   - drážka ve stěně pro opravu svislé hydroizolace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</si>
</sst>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/>
    <xf numFmtId="0" fontId="0" fillId="0" borderId="0" xfId="0" applyProtection="1"/>
    <xf numFmtId="4" fontId="18" fillId="4" borderId="16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Fill="1" applyProtection="1"/>
    <xf numFmtId="0" fontId="0" fillId="0" borderId="0" xfId="0" applyFill="1" applyBorder="1"/>
    <xf numFmtId="4" fontId="30" fillId="4" borderId="16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2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4" xfId="0" applyBorder="1" applyProtection="1"/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18" fillId="3" borderId="0" xfId="0" applyFont="1" applyFill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1" fillId="0" borderId="0" xfId="1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Border="1" applyProtection="1"/>
    <xf numFmtId="0" fontId="0" fillId="4" borderId="0" xfId="0" applyFill="1" applyProtection="1"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</xf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12" fillId="0" borderId="0" xfId="0" applyFont="1" applyFill="1" applyAlignment="1" applyProtection="1">
      <alignment horizontal="left" vertical="center"/>
    </xf>
    <xf numFmtId="0" fontId="25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0" fillId="0" borderId="3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vertical="center" wrapText="1"/>
    </xf>
    <xf numFmtId="0" fontId="0" fillId="0" borderId="3" xfId="0" applyFont="1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0" fillId="0" borderId="11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horizontal="left" vertical="center"/>
    </xf>
    <xf numFmtId="4" fontId="20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17" fillId="0" borderId="0" xfId="0" applyFont="1" applyFill="1" applyAlignment="1" applyProtection="1">
      <alignment horizontal="left" vertical="center"/>
    </xf>
    <xf numFmtId="4" fontId="1" fillId="0" borderId="0" xfId="0" applyNumberFormat="1" applyFont="1" applyFill="1" applyAlignment="1" applyProtection="1">
      <alignment vertical="center"/>
    </xf>
    <xf numFmtId="164" fontId="1" fillId="0" borderId="0" xfId="0" applyNumberFormat="1" applyFont="1" applyFill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/>
    </xf>
    <xf numFmtId="0" fontId="15" fillId="0" borderId="4" xfId="0" applyFont="1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right"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right" vertical="center"/>
    </xf>
    <xf numFmtId="0" fontId="2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horizontal="left" vertical="center"/>
    </xf>
    <xf numFmtId="0" fontId="6" fillId="0" borderId="15" xfId="0" applyFont="1" applyFill="1" applyBorder="1" applyAlignment="1" applyProtection="1">
      <alignment vertical="center"/>
    </xf>
    <xf numFmtId="4" fontId="6" fillId="0" borderId="15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15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vertical="center"/>
    </xf>
    <xf numFmtId="4" fontId="7" fillId="0" borderId="15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left" vertical="center"/>
    </xf>
    <xf numFmtId="4" fontId="20" fillId="0" borderId="0" xfId="0" applyNumberFormat="1" applyFont="1" applyFill="1" applyAlignment="1" applyProtection="1"/>
    <xf numFmtId="166" fontId="27" fillId="0" borderId="0" xfId="0" applyNumberFormat="1" applyFont="1" applyFill="1" applyBorder="1" applyAlignment="1" applyProtection="1"/>
    <xf numFmtId="4" fontId="28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8" fillId="0" borderId="3" xfId="0" applyFont="1" applyFill="1" applyBorder="1" applyAlignment="1" applyProtection="1"/>
    <xf numFmtId="0" fontId="8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4" fontId="6" fillId="0" borderId="0" xfId="0" applyNumberFormat="1" applyFont="1" applyFill="1" applyAlignment="1" applyProtection="1"/>
    <xf numFmtId="0" fontId="8" fillId="0" borderId="0" xfId="0" applyFont="1" applyFill="1" applyBorder="1" applyAlignment="1" applyProtection="1"/>
    <xf numFmtId="166" fontId="8" fillId="0" borderId="0" xfId="0" applyNumberFormat="1" applyFont="1" applyFill="1" applyBorder="1" applyAlignment="1" applyProtection="1"/>
    <xf numFmtId="0" fontId="8" fillId="0" borderId="0" xfId="0" applyFont="1" applyFill="1" applyAlignment="1" applyProtection="1">
      <alignment horizontal="center"/>
    </xf>
    <xf numFmtId="4" fontId="8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 applyProtection="1">
      <alignment horizontal="left"/>
    </xf>
    <xf numFmtId="4" fontId="7" fillId="0" borderId="0" xfId="0" applyNumberFormat="1" applyFont="1" applyFill="1" applyAlignment="1" applyProtection="1"/>
    <xf numFmtId="0" fontId="18" fillId="0" borderId="16" xfId="0" applyFont="1" applyFill="1" applyBorder="1" applyAlignment="1" applyProtection="1">
      <alignment horizontal="center" vertical="center"/>
    </xf>
    <xf numFmtId="49" fontId="18" fillId="0" borderId="16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167" fontId="18" fillId="0" borderId="16" xfId="0" applyNumberFormat="1" applyFont="1" applyFill="1" applyBorder="1" applyAlignment="1" applyProtection="1">
      <alignment vertical="center"/>
    </xf>
    <xf numFmtId="4" fontId="18" fillId="0" borderId="16" xfId="0" applyNumberFormat="1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 vertical="center"/>
    </xf>
    <xf numFmtId="166" fontId="19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3" xfId="0" applyFont="1" applyFill="1" applyBorder="1" applyAlignment="1" applyProtection="1">
      <alignment vertical="center"/>
    </xf>
    <xf numFmtId="0" fontId="2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 wrapText="1"/>
    </xf>
    <xf numFmtId="167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49" fontId="30" fillId="0" borderId="16" xfId="0" applyNumberFormat="1" applyFont="1" applyFill="1" applyBorder="1" applyAlignment="1" applyProtection="1">
      <alignment horizontal="left" vertical="center" wrapText="1"/>
    </xf>
    <xf numFmtId="0" fontId="30" fillId="0" borderId="16" xfId="0" applyFont="1" applyFill="1" applyBorder="1" applyAlignment="1" applyProtection="1">
      <alignment horizontal="left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167" fontId="30" fillId="0" borderId="16" xfId="0" applyNumberFormat="1" applyFont="1" applyFill="1" applyBorder="1" applyAlignment="1" applyProtection="1">
      <alignment vertical="center"/>
    </xf>
    <xf numFmtId="4" fontId="30" fillId="0" borderId="16" xfId="0" applyNumberFormat="1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1" fillId="0" borderId="3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4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8" fillId="3" borderId="6" xfId="0" applyFont="1" applyFill="1" applyBorder="1" applyAlignment="1" applyProtection="1">
      <alignment horizontal="center" vertical="center"/>
    </xf>
    <xf numFmtId="0" fontId="18" fillId="3" borderId="7" xfId="0" applyFont="1" applyFill="1" applyBorder="1" applyAlignment="1" applyProtection="1">
      <alignment horizontal="left" vertical="center"/>
    </xf>
    <xf numFmtId="0" fontId="18" fillId="3" borderId="7" xfId="0" applyFont="1" applyFill="1" applyBorder="1" applyAlignment="1" applyProtection="1">
      <alignment horizontal="center" vertical="center"/>
    </xf>
    <xf numFmtId="0" fontId="18" fillId="3" borderId="7" xfId="0" applyFont="1" applyFill="1" applyBorder="1" applyAlignment="1" applyProtection="1">
      <alignment horizontal="right" vertical="center"/>
    </xf>
    <xf numFmtId="0" fontId="18" fillId="3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3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396"/>
  <sheetViews>
    <sheetView showGridLines="0" topLeftCell="A3" workbookViewId="0">
      <selection activeCell="AG11" sqref="AG11"/>
    </sheetView>
  </sheetViews>
  <sheetFormatPr defaultRowHeight="10" x14ac:dyDescent="0.2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customWidth="1"/>
    <col min="48" max="49" width="21.6640625" style="1" customWidth="1"/>
    <col min="50" max="51" width="25" style="1" customWidth="1"/>
    <col min="52" max="52" width="21.6640625" style="1" customWidth="1"/>
    <col min="53" max="53" width="19.109375" style="1" customWidth="1"/>
    <col min="54" max="54" width="25" style="1" customWidth="1"/>
    <col min="55" max="55" width="21.6640625" style="1" customWidth="1"/>
    <col min="56" max="56" width="19.109375" style="1" customWidth="1"/>
    <col min="57" max="57" width="66.44140625" style="1" customWidth="1"/>
    <col min="71" max="91" width="9.33203125" style="1" hidden="1"/>
  </cols>
  <sheetData>
    <row r="1" spans="1:74" s="2" customFormat="1" x14ac:dyDescent="0.2">
      <c r="A1" s="8"/>
      <c r="AZ1" s="8" t="s">
        <v>0</v>
      </c>
      <c r="BA1" s="8" t="s">
        <v>1</v>
      </c>
      <c r="BB1" s="8" t="s">
        <v>0</v>
      </c>
      <c r="BT1" s="8" t="s">
        <v>2</v>
      </c>
      <c r="BU1" s="8" t="s">
        <v>2</v>
      </c>
      <c r="BV1" s="8" t="s">
        <v>3</v>
      </c>
    </row>
    <row r="2" spans="1:74" s="2" customFormat="1" ht="37" customHeight="1" x14ac:dyDescent="0.2">
      <c r="AR2" s="184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9" t="s">
        <v>4</v>
      </c>
      <c r="BT2" s="9" t="s">
        <v>5</v>
      </c>
    </row>
    <row r="3" spans="1:74" s="2" customFormat="1" ht="7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4</v>
      </c>
      <c r="BT3" s="9" t="s">
        <v>6</v>
      </c>
    </row>
    <row r="4" spans="1:74" s="2" customFormat="1" ht="25" customHeight="1" x14ac:dyDescent="0.2">
      <c r="B4" s="12"/>
      <c r="D4" s="13" t="s">
        <v>7</v>
      </c>
      <c r="AR4" s="12"/>
      <c r="AS4" s="14"/>
      <c r="BS4" s="9" t="s">
        <v>8</v>
      </c>
    </row>
    <row r="5" spans="1:74" s="2" customFormat="1" ht="12" customHeight="1" x14ac:dyDescent="0.2">
      <c r="B5" s="12"/>
      <c r="D5" s="15" t="s">
        <v>9</v>
      </c>
      <c r="K5" s="211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R5" s="12"/>
      <c r="BS5" s="9" t="s">
        <v>4</v>
      </c>
    </row>
    <row r="6" spans="1:74" s="2" customFormat="1" ht="37" customHeight="1" x14ac:dyDescent="0.2">
      <c r="B6" s="12"/>
      <c r="D6" s="16" t="s">
        <v>10</v>
      </c>
      <c r="K6" s="213" t="s">
        <v>362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R6" s="12"/>
      <c r="BS6" s="9" t="s">
        <v>4</v>
      </c>
    </row>
    <row r="7" spans="1:74" s="2" customFormat="1" ht="12" customHeight="1" x14ac:dyDescent="0.2">
      <c r="B7" s="12"/>
      <c r="D7" s="17" t="s">
        <v>11</v>
      </c>
      <c r="K7" s="18" t="s">
        <v>0</v>
      </c>
      <c r="AK7" s="17" t="s">
        <v>12</v>
      </c>
      <c r="AN7" s="18" t="s">
        <v>0</v>
      </c>
      <c r="AR7" s="12"/>
      <c r="BS7" s="9" t="s">
        <v>4</v>
      </c>
    </row>
    <row r="8" spans="1:74" s="2" customFormat="1" ht="12" customHeight="1" x14ac:dyDescent="0.2">
      <c r="B8" s="12"/>
      <c r="D8" s="17" t="s">
        <v>13</v>
      </c>
      <c r="K8" s="18" t="s">
        <v>361</v>
      </c>
      <c r="AK8" s="17" t="s">
        <v>14</v>
      </c>
      <c r="AM8" s="71"/>
      <c r="AN8" s="72"/>
      <c r="AR8" s="12"/>
      <c r="BS8" s="9" t="s">
        <v>4</v>
      </c>
    </row>
    <row r="9" spans="1:74" s="2" customFormat="1" ht="14.4" customHeight="1" x14ac:dyDescent="0.2">
      <c r="B9" s="12"/>
      <c r="AR9" s="12"/>
      <c r="BS9" s="9" t="s">
        <v>4</v>
      </c>
    </row>
    <row r="10" spans="1:74" s="2" customFormat="1" ht="12" customHeight="1" x14ac:dyDescent="0.2">
      <c r="B10" s="12"/>
      <c r="D10" s="17" t="s">
        <v>15</v>
      </c>
      <c r="AK10" s="17" t="s">
        <v>16</v>
      </c>
      <c r="AN10" s="18" t="s">
        <v>0</v>
      </c>
      <c r="AR10" s="12"/>
      <c r="BS10" s="9" t="s">
        <v>4</v>
      </c>
    </row>
    <row r="11" spans="1:74" s="2" customFormat="1" ht="18.5" customHeight="1" x14ac:dyDescent="0.2">
      <c r="B11" s="12"/>
      <c r="E11" s="18" t="s">
        <v>361</v>
      </c>
      <c r="AK11" s="17" t="s">
        <v>17</v>
      </c>
      <c r="AN11" s="18" t="s">
        <v>0</v>
      </c>
      <c r="AR11" s="12"/>
      <c r="BS11" s="9" t="s">
        <v>4</v>
      </c>
    </row>
    <row r="12" spans="1:74" s="2" customFormat="1" ht="7" customHeight="1" x14ac:dyDescent="0.2">
      <c r="B12" s="12"/>
      <c r="AR12" s="12"/>
      <c r="BS12" s="9" t="s">
        <v>4</v>
      </c>
    </row>
    <row r="13" spans="1:74" s="2" customFormat="1" ht="12" customHeight="1" x14ac:dyDescent="0.2">
      <c r="B13" s="12"/>
      <c r="D13" s="17" t="s">
        <v>18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K13" s="17" t="s">
        <v>16</v>
      </c>
      <c r="AM13" s="71"/>
      <c r="AN13" s="72" t="s">
        <v>0</v>
      </c>
      <c r="AR13" s="12"/>
      <c r="BS13" s="9" t="s">
        <v>4</v>
      </c>
    </row>
    <row r="14" spans="1:74" s="2" customFormat="1" ht="12.5" x14ac:dyDescent="0.2">
      <c r="B14" s="12"/>
      <c r="E14" s="18"/>
      <c r="AK14" s="17" t="s">
        <v>17</v>
      </c>
      <c r="AM14" s="71"/>
      <c r="AN14" s="72" t="s">
        <v>0</v>
      </c>
      <c r="AR14" s="12"/>
      <c r="BS14" s="9" t="s">
        <v>4</v>
      </c>
    </row>
    <row r="15" spans="1:74" s="2" customFormat="1" ht="7" customHeight="1" x14ac:dyDescent="0.2">
      <c r="B15" s="12"/>
      <c r="AR15" s="12"/>
      <c r="BS15" s="9" t="s">
        <v>2</v>
      </c>
    </row>
    <row r="16" spans="1:74" s="2" customFormat="1" ht="12" customHeight="1" x14ac:dyDescent="0.2">
      <c r="B16" s="12"/>
      <c r="D16" s="17" t="s">
        <v>19</v>
      </c>
      <c r="AK16" s="17" t="s">
        <v>16</v>
      </c>
      <c r="AN16" s="18" t="s">
        <v>0</v>
      </c>
      <c r="AR16" s="12"/>
      <c r="BS16" s="9" t="s">
        <v>2</v>
      </c>
    </row>
    <row r="17" spans="1:71" s="2" customFormat="1" ht="18.5" customHeight="1" x14ac:dyDescent="0.2">
      <c r="B17" s="12"/>
      <c r="E17" s="18" t="s">
        <v>20</v>
      </c>
      <c r="AK17" s="17" t="s">
        <v>17</v>
      </c>
      <c r="AN17" s="18" t="s">
        <v>0</v>
      </c>
      <c r="AR17" s="12"/>
      <c r="BS17" s="9" t="s">
        <v>21</v>
      </c>
    </row>
    <row r="18" spans="1:71" s="2" customFormat="1" ht="7" customHeight="1" x14ac:dyDescent="0.2">
      <c r="B18" s="12"/>
      <c r="AR18" s="12"/>
      <c r="BS18" s="9" t="s">
        <v>4</v>
      </c>
    </row>
    <row r="19" spans="1:71" s="2" customFormat="1" ht="12" customHeight="1" x14ac:dyDescent="0.2">
      <c r="B19" s="12"/>
      <c r="D19" s="17" t="s">
        <v>22</v>
      </c>
      <c r="AK19" s="17" t="s">
        <v>16</v>
      </c>
      <c r="AN19" s="18" t="s">
        <v>0</v>
      </c>
      <c r="AR19" s="12"/>
      <c r="BS19" s="9" t="s">
        <v>4</v>
      </c>
    </row>
    <row r="20" spans="1:71" s="2" customFormat="1" ht="18.5" customHeight="1" x14ac:dyDescent="0.2">
      <c r="B20" s="12"/>
      <c r="E20" s="18"/>
      <c r="AK20" s="17" t="s">
        <v>17</v>
      </c>
      <c r="AN20" s="18" t="s">
        <v>0</v>
      </c>
      <c r="AR20" s="12"/>
      <c r="BS20" s="9" t="s">
        <v>21</v>
      </c>
    </row>
    <row r="21" spans="1:71" s="2" customFormat="1" ht="7" customHeight="1" x14ac:dyDescent="0.2">
      <c r="B21" s="12"/>
      <c r="AR21" s="12"/>
    </row>
    <row r="22" spans="1:71" s="2" customFormat="1" ht="12" customHeight="1" x14ac:dyDescent="0.2">
      <c r="B22" s="12"/>
      <c r="D22" s="17" t="s">
        <v>23</v>
      </c>
      <c r="AR22" s="12"/>
    </row>
    <row r="23" spans="1:71" s="2" customFormat="1" ht="16.5" customHeight="1" x14ac:dyDescent="0.2">
      <c r="B23" s="12"/>
      <c r="E23" s="214" t="s">
        <v>0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2"/>
    </row>
    <row r="24" spans="1:71" s="2" customFormat="1" ht="7" customHeight="1" x14ac:dyDescent="0.2">
      <c r="B24" s="12"/>
      <c r="AR24" s="12"/>
    </row>
    <row r="25" spans="1:71" s="2" customFormat="1" ht="7" customHeight="1" x14ac:dyDescent="0.2">
      <c r="B25" s="1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R25" s="12"/>
    </row>
    <row r="26" spans="1:71" s="24" customFormat="1" ht="25.9" customHeight="1" x14ac:dyDescent="0.2">
      <c r="A26" s="20"/>
      <c r="B26" s="21"/>
      <c r="C26" s="20"/>
      <c r="D26" s="22" t="s">
        <v>24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15">
        <f>'GO hrazení a stání'!J28</f>
        <v>0</v>
      </c>
      <c r="AL26" s="216"/>
      <c r="AM26" s="216"/>
      <c r="AN26" s="216"/>
      <c r="AO26" s="216"/>
      <c r="AP26" s="20"/>
      <c r="AQ26" s="20"/>
      <c r="AR26" s="21"/>
      <c r="BE26" s="20"/>
    </row>
    <row r="27" spans="1:71" s="24" customFormat="1" ht="7" customHeight="1" x14ac:dyDescent="0.2">
      <c r="A27" s="20"/>
      <c r="B27" s="2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1"/>
      <c r="BE27" s="20"/>
    </row>
    <row r="28" spans="1:71" s="24" customFormat="1" ht="12.5" x14ac:dyDescent="0.2">
      <c r="A28" s="20"/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17" t="s">
        <v>25</v>
      </c>
      <c r="M28" s="217"/>
      <c r="N28" s="217"/>
      <c r="O28" s="217"/>
      <c r="P28" s="217"/>
      <c r="Q28" s="20"/>
      <c r="R28" s="20"/>
      <c r="S28" s="20"/>
      <c r="T28" s="20"/>
      <c r="U28" s="20"/>
      <c r="V28" s="20"/>
      <c r="W28" s="217" t="s">
        <v>26</v>
      </c>
      <c r="X28" s="217"/>
      <c r="Y28" s="217"/>
      <c r="Z28" s="217"/>
      <c r="AA28" s="217"/>
      <c r="AB28" s="217"/>
      <c r="AC28" s="217"/>
      <c r="AD28" s="217"/>
      <c r="AE28" s="217"/>
      <c r="AF28" s="20"/>
      <c r="AG28" s="20"/>
      <c r="AH28" s="20"/>
      <c r="AI28" s="20"/>
      <c r="AJ28" s="20"/>
      <c r="AK28" s="217" t="s">
        <v>27</v>
      </c>
      <c r="AL28" s="217"/>
      <c r="AM28" s="217"/>
      <c r="AN28" s="217"/>
      <c r="AO28" s="217"/>
      <c r="AP28" s="20"/>
      <c r="AQ28" s="20"/>
      <c r="AR28" s="21"/>
      <c r="BE28" s="20"/>
    </row>
    <row r="29" spans="1:71" s="25" customFormat="1" ht="14.4" customHeight="1" x14ac:dyDescent="0.2">
      <c r="B29" s="26"/>
      <c r="D29" s="17" t="s">
        <v>28</v>
      </c>
      <c r="F29" s="17" t="s">
        <v>29</v>
      </c>
      <c r="L29" s="201">
        <v>0.21</v>
      </c>
      <c r="M29" s="200"/>
      <c r="N29" s="200"/>
      <c r="O29" s="200"/>
      <c r="P29" s="200"/>
      <c r="W29" s="199">
        <f>'GO hrazení a stání'!J28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'GO hrazení a stání'!J31</f>
        <v>0</v>
      </c>
      <c r="AL29" s="200"/>
      <c r="AM29" s="200"/>
      <c r="AN29" s="200"/>
      <c r="AO29" s="200"/>
      <c r="AR29" s="26"/>
    </row>
    <row r="30" spans="1:71" s="25" customFormat="1" ht="14.4" customHeight="1" x14ac:dyDescent="0.2">
      <c r="B30" s="26"/>
      <c r="F30" s="17" t="s">
        <v>30</v>
      </c>
      <c r="L30" s="201">
        <v>0.12</v>
      </c>
      <c r="M30" s="200"/>
      <c r="N30" s="200"/>
      <c r="O30" s="200"/>
      <c r="P30" s="200"/>
      <c r="W30" s="199"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v>0</v>
      </c>
      <c r="AL30" s="200"/>
      <c r="AM30" s="200"/>
      <c r="AN30" s="200"/>
      <c r="AO30" s="200"/>
      <c r="AR30" s="26"/>
    </row>
    <row r="31" spans="1:71" s="25" customFormat="1" ht="14.4" hidden="1" customHeight="1" x14ac:dyDescent="0.2">
      <c r="B31" s="26"/>
      <c r="F31" s="17" t="s">
        <v>31</v>
      </c>
      <c r="L31" s="201">
        <v>0.21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26"/>
    </row>
    <row r="32" spans="1:71" s="25" customFormat="1" ht="14.4" hidden="1" customHeight="1" x14ac:dyDescent="0.2">
      <c r="B32" s="26"/>
      <c r="F32" s="17" t="s">
        <v>32</v>
      </c>
      <c r="L32" s="201">
        <v>0.12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26"/>
    </row>
    <row r="33" spans="1:57" s="25" customFormat="1" ht="14.4" hidden="1" customHeight="1" x14ac:dyDescent="0.2">
      <c r="B33" s="26"/>
      <c r="F33" s="17" t="s">
        <v>33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26"/>
    </row>
    <row r="34" spans="1:57" s="24" customFormat="1" ht="7" customHeight="1" x14ac:dyDescent="0.2">
      <c r="A34" s="20"/>
      <c r="B34" s="2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1"/>
      <c r="BE34" s="20"/>
    </row>
    <row r="35" spans="1:57" s="24" customFormat="1" ht="25.9" customHeight="1" x14ac:dyDescent="0.2">
      <c r="A35" s="20"/>
      <c r="B35" s="21"/>
      <c r="C35" s="27"/>
      <c r="D35" s="28" t="s">
        <v>34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 t="s">
        <v>35</v>
      </c>
      <c r="U35" s="29"/>
      <c r="V35" s="29"/>
      <c r="W35" s="29"/>
      <c r="X35" s="202" t="s">
        <v>36</v>
      </c>
      <c r="Y35" s="203"/>
      <c r="Z35" s="203"/>
      <c r="AA35" s="203"/>
      <c r="AB35" s="203"/>
      <c r="AC35" s="29"/>
      <c r="AD35" s="29"/>
      <c r="AE35" s="29"/>
      <c r="AF35" s="29"/>
      <c r="AG35" s="29"/>
      <c r="AH35" s="29"/>
      <c r="AI35" s="29"/>
      <c r="AJ35" s="29"/>
      <c r="AK35" s="204">
        <f>AK26+AK29</f>
        <v>0</v>
      </c>
      <c r="AL35" s="203"/>
      <c r="AM35" s="203"/>
      <c r="AN35" s="203"/>
      <c r="AO35" s="205"/>
      <c r="AP35" s="27"/>
      <c r="AQ35" s="27"/>
      <c r="AR35" s="21"/>
      <c r="BE35" s="20"/>
    </row>
    <row r="36" spans="1:57" s="24" customFormat="1" ht="7" customHeight="1" x14ac:dyDescent="0.2">
      <c r="A36" s="20"/>
      <c r="B36" s="2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1"/>
      <c r="BE36" s="20"/>
    </row>
    <row r="37" spans="1:57" s="24" customFormat="1" ht="14.4" customHeight="1" x14ac:dyDescent="0.2">
      <c r="A37" s="20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1"/>
      <c r="BE37" s="20"/>
    </row>
    <row r="38" spans="1:57" s="2" customFormat="1" ht="14.4" customHeight="1" x14ac:dyDescent="0.2">
      <c r="B38" s="12"/>
      <c r="AR38" s="12"/>
    </row>
    <row r="39" spans="1:57" s="2" customFormat="1" ht="14.4" customHeight="1" x14ac:dyDescent="0.2">
      <c r="B39" s="12"/>
      <c r="AR39" s="12"/>
    </row>
    <row r="40" spans="1:57" s="2" customFormat="1" ht="14.4" customHeight="1" x14ac:dyDescent="0.2">
      <c r="B40" s="12"/>
      <c r="AR40" s="12"/>
    </row>
    <row r="41" spans="1:57" s="2" customFormat="1" ht="14.4" customHeight="1" x14ac:dyDescent="0.2">
      <c r="B41" s="12"/>
      <c r="AR41" s="12"/>
    </row>
    <row r="42" spans="1:57" s="2" customFormat="1" ht="14.4" customHeight="1" x14ac:dyDescent="0.2">
      <c r="B42" s="12"/>
      <c r="AR42" s="12"/>
    </row>
    <row r="43" spans="1:57" s="2" customFormat="1" ht="14.4" customHeight="1" x14ac:dyDescent="0.2">
      <c r="B43" s="12"/>
      <c r="AR43" s="12"/>
    </row>
    <row r="44" spans="1:57" s="2" customFormat="1" ht="14.4" customHeight="1" x14ac:dyDescent="0.2">
      <c r="B44" s="12"/>
      <c r="AR44" s="12"/>
    </row>
    <row r="45" spans="1:57" s="2" customFormat="1" ht="14.4" customHeight="1" x14ac:dyDescent="0.2">
      <c r="B45" s="12"/>
      <c r="AR45" s="12"/>
    </row>
    <row r="46" spans="1:57" s="2" customFormat="1" ht="14.4" customHeight="1" x14ac:dyDescent="0.2">
      <c r="B46" s="12"/>
      <c r="AR46" s="12"/>
    </row>
    <row r="47" spans="1:57" s="2" customFormat="1" ht="14.4" customHeight="1" x14ac:dyDescent="0.2">
      <c r="B47" s="12"/>
      <c r="AR47" s="12"/>
    </row>
    <row r="48" spans="1:57" s="2" customFormat="1" ht="14.4" customHeight="1" x14ac:dyDescent="0.2">
      <c r="B48" s="12"/>
      <c r="AR48" s="12"/>
    </row>
    <row r="49" spans="1:57" s="24" customFormat="1" ht="14.4" customHeight="1" x14ac:dyDescent="0.2">
      <c r="B49" s="31"/>
      <c r="D49" s="32" t="s">
        <v>37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2" t="s">
        <v>38</v>
      </c>
      <c r="AI49" s="33"/>
      <c r="AJ49" s="33"/>
      <c r="AK49" s="33"/>
      <c r="AL49" s="33"/>
      <c r="AM49" s="33"/>
      <c r="AN49" s="33"/>
      <c r="AO49" s="33"/>
      <c r="AR49" s="31"/>
    </row>
    <row r="50" spans="1:57" s="2" customFormat="1" x14ac:dyDescent="0.2">
      <c r="B50" s="12"/>
      <c r="AR50" s="12"/>
    </row>
    <row r="51" spans="1:57" s="2" customFormat="1" x14ac:dyDescent="0.2">
      <c r="B51" s="12"/>
      <c r="AR51" s="12"/>
    </row>
    <row r="52" spans="1:57" s="2" customFormat="1" x14ac:dyDescent="0.2">
      <c r="B52" s="12"/>
      <c r="AR52" s="12"/>
    </row>
    <row r="53" spans="1:57" s="2" customFormat="1" x14ac:dyDescent="0.2">
      <c r="B53" s="12"/>
      <c r="AR53" s="12"/>
    </row>
    <row r="54" spans="1:57" s="2" customFormat="1" x14ac:dyDescent="0.2">
      <c r="B54" s="12"/>
      <c r="AR54" s="12"/>
    </row>
    <row r="55" spans="1:57" s="2" customFormat="1" x14ac:dyDescent="0.2">
      <c r="B55" s="12"/>
      <c r="AR55" s="12"/>
    </row>
    <row r="56" spans="1:57" s="2" customFormat="1" x14ac:dyDescent="0.2">
      <c r="B56" s="12"/>
      <c r="AR56" s="12"/>
    </row>
    <row r="57" spans="1:57" s="2" customFormat="1" x14ac:dyDescent="0.2">
      <c r="B57" s="12"/>
      <c r="AR57" s="12"/>
    </row>
    <row r="58" spans="1:57" s="2" customFormat="1" x14ac:dyDescent="0.2">
      <c r="B58" s="12"/>
      <c r="AR58" s="12"/>
    </row>
    <row r="59" spans="1:57" s="2" customFormat="1" x14ac:dyDescent="0.2">
      <c r="B59" s="12"/>
      <c r="AR59" s="12"/>
    </row>
    <row r="60" spans="1:57" s="24" customFormat="1" ht="12.5" x14ac:dyDescent="0.2">
      <c r="A60" s="20"/>
      <c r="B60" s="21"/>
      <c r="C60" s="20"/>
      <c r="D60" s="34" t="s">
        <v>39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34" t="s">
        <v>40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34" t="s">
        <v>39</v>
      </c>
      <c r="AI60" s="23"/>
      <c r="AJ60" s="23"/>
      <c r="AK60" s="23"/>
      <c r="AL60" s="23"/>
      <c r="AM60" s="34" t="s">
        <v>40</v>
      </c>
      <c r="AN60" s="23"/>
      <c r="AO60" s="23"/>
      <c r="AP60" s="20"/>
      <c r="AQ60" s="20"/>
      <c r="AR60" s="21"/>
      <c r="BE60" s="20"/>
    </row>
    <row r="61" spans="1:57" s="2" customFormat="1" x14ac:dyDescent="0.2">
      <c r="B61" s="12"/>
      <c r="AR61" s="12"/>
    </row>
    <row r="62" spans="1:57" s="2" customFormat="1" x14ac:dyDescent="0.2">
      <c r="B62" s="12"/>
      <c r="AR62" s="12"/>
    </row>
    <row r="63" spans="1:57" s="2" customFormat="1" x14ac:dyDescent="0.2">
      <c r="B63" s="12"/>
      <c r="AR63" s="12"/>
    </row>
    <row r="64" spans="1:57" s="24" customFormat="1" ht="13" x14ac:dyDescent="0.2">
      <c r="A64" s="20"/>
      <c r="B64" s="21"/>
      <c r="C64" s="20"/>
      <c r="D64" s="32" t="s">
        <v>41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2" t="s">
        <v>42</v>
      </c>
      <c r="AI64" s="35"/>
      <c r="AJ64" s="35"/>
      <c r="AK64" s="35"/>
      <c r="AL64" s="35"/>
      <c r="AM64" s="35"/>
      <c r="AN64" s="35"/>
      <c r="AO64" s="35"/>
      <c r="AP64" s="20"/>
      <c r="AQ64" s="20"/>
      <c r="AR64" s="21"/>
      <c r="BE64" s="20"/>
    </row>
    <row r="65" spans="1:57" s="2" customFormat="1" x14ac:dyDescent="0.2">
      <c r="B65" s="12"/>
      <c r="AR65" s="12"/>
    </row>
    <row r="66" spans="1:57" s="2" customFormat="1" x14ac:dyDescent="0.2">
      <c r="B66" s="12"/>
      <c r="AR66" s="12"/>
    </row>
    <row r="67" spans="1:57" s="2" customFormat="1" x14ac:dyDescent="0.2">
      <c r="B67" s="12"/>
      <c r="AR67" s="12"/>
    </row>
    <row r="68" spans="1:57" s="2" customFormat="1" x14ac:dyDescent="0.2">
      <c r="B68" s="12"/>
      <c r="AR68" s="12"/>
    </row>
    <row r="69" spans="1:57" s="2" customFormat="1" x14ac:dyDescent="0.2">
      <c r="B69" s="12"/>
      <c r="AR69" s="12"/>
    </row>
    <row r="70" spans="1:57" s="2" customFormat="1" x14ac:dyDescent="0.2">
      <c r="B70" s="12"/>
      <c r="AR70" s="12"/>
    </row>
    <row r="71" spans="1:57" s="2" customFormat="1" x14ac:dyDescent="0.2">
      <c r="B71" s="12"/>
      <c r="AR71" s="12"/>
    </row>
    <row r="72" spans="1:57" s="2" customFormat="1" x14ac:dyDescent="0.2">
      <c r="B72" s="12"/>
      <c r="AR72" s="12"/>
    </row>
    <row r="73" spans="1:57" s="2" customFormat="1" x14ac:dyDescent="0.2">
      <c r="B73" s="12"/>
      <c r="AR73" s="12"/>
    </row>
    <row r="74" spans="1:57" s="2" customFormat="1" x14ac:dyDescent="0.2">
      <c r="B74" s="12"/>
      <c r="AR74" s="12"/>
    </row>
    <row r="75" spans="1:57" s="24" customFormat="1" ht="12.5" x14ac:dyDescent="0.2">
      <c r="A75" s="20"/>
      <c r="B75" s="21"/>
      <c r="C75" s="20"/>
      <c r="D75" s="34" t="s">
        <v>39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34" t="s">
        <v>40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34" t="s">
        <v>39</v>
      </c>
      <c r="AI75" s="23"/>
      <c r="AJ75" s="23"/>
      <c r="AK75" s="23"/>
      <c r="AL75" s="23"/>
      <c r="AM75" s="34" t="s">
        <v>40</v>
      </c>
      <c r="AN75" s="23"/>
      <c r="AO75" s="23"/>
      <c r="AP75" s="20"/>
      <c r="AQ75" s="20"/>
      <c r="AR75" s="21"/>
      <c r="BE75" s="20"/>
    </row>
    <row r="76" spans="1:57" s="24" customFormat="1" x14ac:dyDescent="0.2">
      <c r="A76" s="20"/>
      <c r="B76" s="2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1"/>
      <c r="BE76" s="20"/>
    </row>
    <row r="77" spans="1:57" s="24" customFormat="1" ht="7" customHeight="1" x14ac:dyDescent="0.2">
      <c r="A77" s="20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1"/>
      <c r="BE77" s="20"/>
    </row>
    <row r="78" spans="1:57" s="2" customFormat="1" x14ac:dyDescent="0.2"/>
    <row r="79" spans="1:57" s="2" customFormat="1" x14ac:dyDescent="0.2"/>
    <row r="80" spans="1:57" s="2" customFormat="1" x14ac:dyDescent="0.2"/>
    <row r="81" spans="1:90" s="24" customFormat="1" ht="7" customHeight="1" x14ac:dyDescent="0.2">
      <c r="A81" s="20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1"/>
      <c r="BE81" s="20"/>
    </row>
    <row r="82" spans="1:90" s="24" customFormat="1" ht="25" customHeight="1" x14ac:dyDescent="0.2">
      <c r="A82" s="20"/>
      <c r="B82" s="21"/>
      <c r="C82" s="13" t="s">
        <v>43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1"/>
      <c r="BE82" s="20"/>
    </row>
    <row r="83" spans="1:90" s="24" customFormat="1" ht="7" customHeight="1" x14ac:dyDescent="0.2">
      <c r="A83" s="20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1"/>
      <c r="BE83" s="20"/>
    </row>
    <row r="84" spans="1:90" s="40" customFormat="1" ht="12" customHeight="1" x14ac:dyDescent="0.2">
      <c r="B84" s="41"/>
      <c r="C84" s="17" t="s">
        <v>9</v>
      </c>
      <c r="AR84" s="41"/>
    </row>
    <row r="85" spans="1:90" s="42" customFormat="1" ht="37" customHeight="1" x14ac:dyDescent="0.2">
      <c r="B85" s="43"/>
      <c r="C85" s="44" t="s">
        <v>10</v>
      </c>
      <c r="L85" s="191" t="str">
        <f>K6</f>
        <v>Přípravna krmiv-generální oprava hrazení a stání pro zebry bezhřívé a Böhmovy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R85" s="43"/>
    </row>
    <row r="86" spans="1:90" s="24" customFormat="1" ht="7" customHeight="1" x14ac:dyDescent="0.2">
      <c r="A86" s="20"/>
      <c r="B86" s="2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1"/>
      <c r="BE86" s="20"/>
    </row>
    <row r="87" spans="1:90" s="24" customFormat="1" ht="12" customHeight="1" x14ac:dyDescent="0.2">
      <c r="A87" s="20"/>
      <c r="B87" s="21"/>
      <c r="C87" s="17" t="s">
        <v>13</v>
      </c>
      <c r="D87" s="20"/>
      <c r="E87" s="20"/>
      <c r="F87" s="20"/>
      <c r="G87" s="20"/>
      <c r="H87" s="20"/>
      <c r="I87" s="20"/>
      <c r="J87" s="20"/>
      <c r="K87" s="20"/>
      <c r="L87" s="45" t="str">
        <f>IF(K8="","",K8)</f>
        <v>ZOO Dvůr Králové a.s.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17" t="s">
        <v>14</v>
      </c>
      <c r="AJ87" s="20"/>
      <c r="AK87" s="20"/>
      <c r="AL87" s="20"/>
      <c r="AM87" s="193" t="str">
        <f>IF(AN8= "","",AN8)</f>
        <v/>
      </c>
      <c r="AN87" s="193"/>
      <c r="AO87" s="20"/>
      <c r="AP87" s="20"/>
      <c r="AQ87" s="20"/>
      <c r="AR87" s="21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7"/>
      <c r="BF87" s="46"/>
      <c r="BG87" s="46"/>
      <c r="BH87" s="46"/>
      <c r="BI87" s="46"/>
      <c r="BJ87" s="46"/>
      <c r="BK87" s="46"/>
      <c r="BL87" s="46"/>
      <c r="BM87" s="46"/>
      <c r="BN87" s="46"/>
    </row>
    <row r="88" spans="1:90" s="24" customFormat="1" ht="7" customHeight="1" x14ac:dyDescent="0.2">
      <c r="A88" s="20"/>
      <c r="B88" s="2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1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7"/>
      <c r="BF88" s="46"/>
      <c r="BG88" s="46"/>
      <c r="BH88" s="46"/>
      <c r="BI88" s="46"/>
      <c r="BJ88" s="46"/>
      <c r="BK88" s="46"/>
      <c r="BL88" s="46"/>
      <c r="BM88" s="46"/>
      <c r="BN88" s="46"/>
    </row>
    <row r="89" spans="1:90" s="24" customFormat="1" ht="15.15" customHeight="1" x14ac:dyDescent="0.2">
      <c r="A89" s="20"/>
      <c r="B89" s="21"/>
      <c r="C89" s="17" t="s">
        <v>15</v>
      </c>
      <c r="D89" s="20"/>
      <c r="E89" s="20"/>
      <c r="F89" s="20"/>
      <c r="G89" s="20"/>
      <c r="H89" s="20"/>
      <c r="I89" s="20"/>
      <c r="J89" s="20"/>
      <c r="K89" s="20"/>
      <c r="L89" s="40" t="str">
        <f>IF(E11= "","",E11)</f>
        <v>ZOO Dvůr Králové a.s.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17" t="s">
        <v>19</v>
      </c>
      <c r="AJ89" s="20"/>
      <c r="AK89" s="20"/>
      <c r="AL89" s="20"/>
      <c r="AM89" s="194" t="str">
        <f>IF(E17="","",E17)</f>
        <v xml:space="preserve"> </v>
      </c>
      <c r="AN89" s="195"/>
      <c r="AO89" s="195"/>
      <c r="AP89" s="195"/>
      <c r="AQ89" s="20"/>
      <c r="AR89" s="21"/>
      <c r="AS89" s="196"/>
      <c r="AT89" s="197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7"/>
      <c r="BF89" s="46"/>
      <c r="BG89" s="46"/>
      <c r="BH89" s="46"/>
      <c r="BI89" s="46"/>
      <c r="BJ89" s="46"/>
      <c r="BK89" s="46"/>
      <c r="BL89" s="46"/>
      <c r="BM89" s="46"/>
      <c r="BN89" s="46"/>
    </row>
    <row r="90" spans="1:90" s="24" customFormat="1" ht="15.15" customHeight="1" x14ac:dyDescent="0.2">
      <c r="A90" s="20"/>
      <c r="B90" s="21"/>
      <c r="C90" s="17" t="s">
        <v>18</v>
      </c>
      <c r="D90" s="20"/>
      <c r="E90" s="20"/>
      <c r="F90" s="20"/>
      <c r="G90" s="20"/>
      <c r="H90" s="20"/>
      <c r="I90" s="20"/>
      <c r="J90" s="20"/>
      <c r="K90" s="20"/>
      <c r="L90" s="4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17" t="s">
        <v>22</v>
      </c>
      <c r="AJ90" s="20"/>
      <c r="AK90" s="20"/>
      <c r="AL90" s="20"/>
      <c r="AM90" s="194" t="str">
        <f>IF(E20="","",E20)</f>
        <v/>
      </c>
      <c r="AN90" s="195"/>
      <c r="AO90" s="195"/>
      <c r="AP90" s="195"/>
      <c r="AQ90" s="20"/>
      <c r="AR90" s="21"/>
      <c r="AS90" s="198"/>
      <c r="AT90" s="198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6"/>
      <c r="BG90" s="46"/>
      <c r="BH90" s="46"/>
      <c r="BI90" s="46"/>
      <c r="BJ90" s="46"/>
      <c r="BK90" s="46"/>
      <c r="BL90" s="46"/>
      <c r="BM90" s="46"/>
      <c r="BN90" s="46"/>
    </row>
    <row r="91" spans="1:90" s="24" customFormat="1" ht="10.75" customHeight="1" x14ac:dyDescent="0.2">
      <c r="A91" s="20"/>
      <c r="B91" s="2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1"/>
      <c r="AS91" s="198"/>
      <c r="AT91" s="198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6"/>
      <c r="BG91" s="46"/>
      <c r="BH91" s="46"/>
      <c r="BI91" s="46"/>
      <c r="BJ91" s="46"/>
      <c r="BK91" s="46"/>
      <c r="BL91" s="46"/>
      <c r="BM91" s="46"/>
      <c r="BN91" s="46"/>
    </row>
    <row r="92" spans="1:90" s="24" customFormat="1" ht="29.25" customHeight="1" x14ac:dyDescent="0.2">
      <c r="A92" s="20"/>
      <c r="B92" s="21"/>
      <c r="C92" s="186" t="s">
        <v>44</v>
      </c>
      <c r="D92" s="187"/>
      <c r="E92" s="187"/>
      <c r="F92" s="187"/>
      <c r="G92" s="187"/>
      <c r="H92" s="48"/>
      <c r="I92" s="188" t="s">
        <v>45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9" t="s">
        <v>46</v>
      </c>
      <c r="AH92" s="187"/>
      <c r="AI92" s="187"/>
      <c r="AJ92" s="187"/>
      <c r="AK92" s="187"/>
      <c r="AL92" s="187"/>
      <c r="AM92" s="187"/>
      <c r="AN92" s="188" t="s">
        <v>47</v>
      </c>
      <c r="AO92" s="187"/>
      <c r="AP92" s="190"/>
      <c r="AQ92" s="49" t="s">
        <v>48</v>
      </c>
      <c r="AR92" s="21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47"/>
      <c r="BF92" s="46"/>
      <c r="BG92" s="46"/>
      <c r="BH92" s="46"/>
      <c r="BI92" s="46"/>
      <c r="BJ92" s="46"/>
      <c r="BK92" s="46"/>
      <c r="BL92" s="46"/>
      <c r="BM92" s="46"/>
      <c r="BN92" s="46"/>
    </row>
    <row r="93" spans="1:90" s="24" customFormat="1" ht="10.75" customHeight="1" x14ac:dyDescent="0.2">
      <c r="A93" s="20"/>
      <c r="B93" s="21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1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6"/>
      <c r="BG93" s="46"/>
      <c r="BH93" s="46"/>
      <c r="BI93" s="46"/>
      <c r="BJ93" s="46"/>
      <c r="BK93" s="46"/>
      <c r="BL93" s="46"/>
      <c r="BM93" s="46"/>
      <c r="BN93" s="46"/>
    </row>
    <row r="94" spans="1:90" s="51" customFormat="1" ht="32.4" customHeight="1" x14ac:dyDescent="0.2">
      <c r="B94" s="52"/>
      <c r="C94" s="53" t="s">
        <v>49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209">
        <f>AG95</f>
        <v>0</v>
      </c>
      <c r="AH94" s="209"/>
      <c r="AI94" s="209"/>
      <c r="AJ94" s="209"/>
      <c r="AK94" s="209"/>
      <c r="AL94" s="209"/>
      <c r="AM94" s="209"/>
      <c r="AN94" s="210">
        <f>AN95</f>
        <v>0</v>
      </c>
      <c r="AO94" s="210"/>
      <c r="AP94" s="210"/>
      <c r="AQ94" s="55" t="s">
        <v>0</v>
      </c>
      <c r="AR94" s="52"/>
      <c r="AS94" s="56"/>
      <c r="AT94" s="56"/>
      <c r="AU94" s="57"/>
      <c r="AV94" s="56"/>
      <c r="AW94" s="56"/>
      <c r="AX94" s="56"/>
      <c r="AY94" s="56"/>
      <c r="AZ94" s="56"/>
      <c r="BA94" s="56"/>
      <c r="BB94" s="56"/>
      <c r="BC94" s="56"/>
      <c r="BD94" s="56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S94" s="59" t="s">
        <v>50</v>
      </c>
      <c r="BT94" s="59" t="s">
        <v>51</v>
      </c>
      <c r="BV94" s="59" t="s">
        <v>52</v>
      </c>
      <c r="BW94" s="59" t="s">
        <v>3</v>
      </c>
      <c r="BX94" s="59" t="s">
        <v>53</v>
      </c>
      <c r="CL94" s="59" t="s">
        <v>0</v>
      </c>
    </row>
    <row r="95" spans="1:90" s="68" customFormat="1" ht="28" customHeight="1" x14ac:dyDescent="0.2">
      <c r="A95" s="60" t="s">
        <v>54</v>
      </c>
      <c r="B95" s="61"/>
      <c r="C95" s="62"/>
      <c r="D95" s="208"/>
      <c r="E95" s="208"/>
      <c r="F95" s="208"/>
      <c r="G95" s="208"/>
      <c r="H95" s="208"/>
      <c r="I95" s="63"/>
      <c r="J95" s="208" t="str">
        <f>K6</f>
        <v>Přípravna krmiv-generální oprava hrazení a stání pro zebry bezhřívé a Böhmovy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>
        <f>'GO hrazení a stání'!J28</f>
        <v>0</v>
      </c>
      <c r="AH95" s="207"/>
      <c r="AI95" s="207"/>
      <c r="AJ95" s="207"/>
      <c r="AK95" s="207"/>
      <c r="AL95" s="207"/>
      <c r="AM95" s="207"/>
      <c r="AN95" s="206">
        <f>'GO hrazení a stání'!J37</f>
        <v>0</v>
      </c>
      <c r="AO95" s="207"/>
      <c r="AP95" s="207"/>
      <c r="AQ95" s="64" t="s">
        <v>55</v>
      </c>
      <c r="AR95" s="61"/>
      <c r="AS95" s="65"/>
      <c r="AT95" s="65"/>
      <c r="AU95" s="66"/>
      <c r="AV95" s="65"/>
      <c r="AW95" s="65"/>
      <c r="AX95" s="65"/>
      <c r="AY95" s="65"/>
      <c r="AZ95" s="65"/>
      <c r="BA95" s="65"/>
      <c r="BB95" s="65"/>
      <c r="BC95" s="65"/>
      <c r="BD95" s="65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T95" s="69" t="s">
        <v>56</v>
      </c>
      <c r="BU95" s="69" t="s">
        <v>57</v>
      </c>
      <c r="BV95" s="69" t="s">
        <v>52</v>
      </c>
      <c r="BW95" s="69" t="s">
        <v>3</v>
      </c>
      <c r="BX95" s="69" t="s">
        <v>53</v>
      </c>
      <c r="CL95" s="69" t="s">
        <v>0</v>
      </c>
    </row>
    <row r="96" spans="1:90" s="24" customFormat="1" ht="30" customHeight="1" x14ac:dyDescent="0.2">
      <c r="A96" s="20"/>
      <c r="B96" s="2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1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6"/>
      <c r="BG96" s="46"/>
      <c r="BH96" s="46"/>
      <c r="BI96" s="46"/>
      <c r="BJ96" s="46"/>
      <c r="BK96" s="46"/>
      <c r="BL96" s="46"/>
      <c r="BM96" s="46"/>
      <c r="BN96" s="46"/>
    </row>
    <row r="97" spans="1:66" s="24" customFormat="1" ht="7" customHeight="1" x14ac:dyDescent="0.2">
      <c r="A97" s="20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21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6"/>
      <c r="BG97" s="46"/>
      <c r="BH97" s="46"/>
      <c r="BI97" s="46"/>
      <c r="BJ97" s="46"/>
      <c r="BK97" s="46"/>
      <c r="BL97" s="46"/>
      <c r="BM97" s="46"/>
      <c r="BN97" s="46"/>
    </row>
    <row r="98" spans="1:66" s="2" customFormat="1" x14ac:dyDescent="0.2"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</row>
    <row r="99" spans="1:66" s="2" customFormat="1" x14ac:dyDescent="0.2"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  <c r="BM99" s="70"/>
      <c r="BN99" s="70"/>
    </row>
    <row r="100" spans="1:66" s="2" customFormat="1" x14ac:dyDescent="0.2"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</row>
    <row r="101" spans="1:66" s="2" customFormat="1" x14ac:dyDescent="0.2"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</row>
    <row r="102" spans="1:66" s="2" customFormat="1" x14ac:dyDescent="0.2"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</row>
    <row r="103" spans="1:66" s="2" customFormat="1" x14ac:dyDescent="0.2"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</row>
    <row r="104" spans="1:66" s="2" customFormat="1" x14ac:dyDescent="0.2"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70"/>
      <c r="BM104" s="70"/>
      <c r="BN104" s="70"/>
    </row>
    <row r="105" spans="1:66" s="2" customFormat="1" x14ac:dyDescent="0.2"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</row>
    <row r="106" spans="1:66" s="2" customFormat="1" x14ac:dyDescent="0.2"/>
    <row r="107" spans="1:66" s="2" customFormat="1" x14ac:dyDescent="0.2"/>
    <row r="108" spans="1:66" s="2" customFormat="1" x14ac:dyDescent="0.2"/>
    <row r="109" spans="1:66" s="2" customFormat="1" x14ac:dyDescent="0.2"/>
    <row r="110" spans="1:66" s="2" customFormat="1" x14ac:dyDescent="0.2"/>
    <row r="111" spans="1:66" s="2" customFormat="1" x14ac:dyDescent="0.2"/>
    <row r="112" spans="1:66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</sheetData>
  <sheetProtection password="D62F" sheet="1" objects="1" scenarios="1"/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025-36 - Provedení podl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508"/>
  <sheetViews>
    <sheetView showGridLines="0" tabSelected="1" topLeftCell="A164" zoomScaleNormal="100" workbookViewId="0">
      <selection activeCell="F174" sqref="F174"/>
    </sheetView>
  </sheetViews>
  <sheetFormatPr defaultRowHeight="10" x14ac:dyDescent="0.2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customWidth="1"/>
    <col min="14" max="14" width="9.33203125" style="1" customWidth="1"/>
    <col min="15" max="20" width="14.109375" style="1" customWidth="1"/>
    <col min="21" max="21" width="16.33203125" style="4" customWidth="1"/>
    <col min="22" max="22" width="12.33203125" style="4" customWidth="1"/>
    <col min="23" max="23" width="16.33203125" style="4" customWidth="1"/>
    <col min="24" max="24" width="12.33203125" style="4" customWidth="1"/>
    <col min="25" max="25" width="15" style="4" customWidth="1"/>
    <col min="26" max="26" width="11" style="4" customWidth="1"/>
    <col min="27" max="27" width="15" style="4" customWidth="1"/>
    <col min="28" max="28" width="16.33203125" style="4" customWidth="1"/>
    <col min="29" max="29" width="11" style="4" customWidth="1"/>
    <col min="30" max="30" width="15" style="4" customWidth="1"/>
    <col min="31" max="31" width="16.33203125" style="4" customWidth="1"/>
    <col min="32" max="43" width="8.88671875" style="4"/>
    <col min="44" max="65" width="9.33203125" style="4" hidden="1"/>
    <col min="66" max="85" width="8.88671875" style="4"/>
  </cols>
  <sheetData>
    <row r="1" spans="1:46" s="5" customFormat="1" x14ac:dyDescent="0.2"/>
    <row r="2" spans="1:46" s="5" customFormat="1" ht="37" customHeight="1" x14ac:dyDescent="0.2">
      <c r="L2" s="184"/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73" t="s">
        <v>3</v>
      </c>
    </row>
    <row r="3" spans="1:46" s="5" customFormat="1" ht="7" customHeight="1" x14ac:dyDescent="0.2">
      <c r="B3" s="74"/>
      <c r="C3" s="75"/>
      <c r="D3" s="75"/>
      <c r="E3" s="75"/>
      <c r="F3" s="75"/>
      <c r="G3" s="75"/>
      <c r="H3" s="75"/>
      <c r="I3" s="75"/>
      <c r="J3" s="75"/>
      <c r="K3" s="75"/>
      <c r="L3" s="76"/>
      <c r="AT3" s="73" t="s">
        <v>58</v>
      </c>
    </row>
    <row r="4" spans="1:46" s="5" customFormat="1" ht="25" customHeight="1" x14ac:dyDescent="0.2">
      <c r="B4" s="76"/>
      <c r="D4" s="77" t="s">
        <v>59</v>
      </c>
      <c r="L4" s="76"/>
      <c r="M4" s="78"/>
      <c r="AT4" s="73" t="s">
        <v>2</v>
      </c>
    </row>
    <row r="5" spans="1:46" s="5" customFormat="1" ht="7" customHeight="1" x14ac:dyDescent="0.2">
      <c r="B5" s="76"/>
      <c r="L5" s="76"/>
    </row>
    <row r="6" spans="1:46" s="83" customFormat="1" ht="12" customHeight="1" x14ac:dyDescent="0.2">
      <c r="A6" s="79"/>
      <c r="B6" s="80"/>
      <c r="C6" s="79"/>
      <c r="D6" s="81" t="s">
        <v>10</v>
      </c>
      <c r="E6" s="79"/>
      <c r="F6" s="79"/>
      <c r="G6" s="79"/>
      <c r="H6" s="79"/>
      <c r="I6" s="79"/>
      <c r="J6" s="79"/>
      <c r="K6" s="79"/>
      <c r="L6" s="82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spans="1:46" s="83" customFormat="1" ht="28" customHeight="1" x14ac:dyDescent="0.2">
      <c r="A7" s="79"/>
      <c r="B7" s="80"/>
      <c r="C7" s="79"/>
      <c r="D7" s="79"/>
      <c r="E7" s="218" t="s">
        <v>362</v>
      </c>
      <c r="F7" s="219"/>
      <c r="G7" s="219"/>
      <c r="H7" s="219"/>
      <c r="I7" s="79"/>
      <c r="J7" s="79"/>
      <c r="K7" s="79"/>
      <c r="L7" s="82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</row>
    <row r="8" spans="1:46" s="83" customFormat="1" x14ac:dyDescent="0.2">
      <c r="A8" s="79"/>
      <c r="B8" s="80"/>
      <c r="C8" s="79"/>
      <c r="D8" s="79"/>
      <c r="E8" s="79"/>
      <c r="F8" s="79"/>
      <c r="G8" s="79"/>
      <c r="H8" s="79"/>
      <c r="I8" s="79"/>
      <c r="J8" s="79"/>
      <c r="K8" s="79"/>
      <c r="L8" s="82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</row>
    <row r="9" spans="1:46" s="83" customFormat="1" ht="12" customHeight="1" x14ac:dyDescent="0.2">
      <c r="A9" s="79"/>
      <c r="B9" s="80"/>
      <c r="C9" s="79"/>
      <c r="D9" s="81" t="s">
        <v>11</v>
      </c>
      <c r="E9" s="79"/>
      <c r="F9" s="84" t="s">
        <v>0</v>
      </c>
      <c r="G9" s="79"/>
      <c r="H9" s="79"/>
      <c r="I9" s="81" t="s">
        <v>12</v>
      </c>
      <c r="J9" s="84" t="s">
        <v>0</v>
      </c>
      <c r="K9" s="79"/>
      <c r="L9" s="82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</row>
    <row r="10" spans="1:46" s="83" customFormat="1" ht="12" customHeight="1" x14ac:dyDescent="0.2">
      <c r="A10" s="79"/>
      <c r="B10" s="80"/>
      <c r="C10" s="79"/>
      <c r="D10" s="81" t="s">
        <v>13</v>
      </c>
      <c r="E10" s="79"/>
      <c r="F10" s="84" t="s">
        <v>361</v>
      </c>
      <c r="G10" s="79"/>
      <c r="H10" s="79"/>
      <c r="I10" s="81" t="s">
        <v>14</v>
      </c>
      <c r="J10" s="85"/>
      <c r="K10" s="79"/>
      <c r="L10" s="82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</row>
    <row r="11" spans="1:46" s="83" customFormat="1" ht="10.75" customHeight="1" x14ac:dyDescent="0.2">
      <c r="A11" s="79"/>
      <c r="B11" s="80"/>
      <c r="C11" s="79"/>
      <c r="D11" s="79"/>
      <c r="E11" s="79"/>
      <c r="F11" s="79"/>
      <c r="G11" s="79"/>
      <c r="H11" s="79"/>
      <c r="I11" s="79"/>
      <c r="J11" s="79"/>
      <c r="K11" s="79"/>
      <c r="L11" s="82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</row>
    <row r="12" spans="1:46" s="83" customFormat="1" ht="12" customHeight="1" x14ac:dyDescent="0.2">
      <c r="A12" s="79"/>
      <c r="B12" s="80"/>
      <c r="C12" s="79"/>
      <c r="D12" s="81" t="s">
        <v>15</v>
      </c>
      <c r="E12" s="79"/>
      <c r="F12" s="79"/>
      <c r="G12" s="79"/>
      <c r="H12" s="79"/>
      <c r="I12" s="81" t="s">
        <v>16</v>
      </c>
      <c r="J12" s="84" t="s">
        <v>0</v>
      </c>
      <c r="K12" s="79"/>
      <c r="L12" s="82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</row>
    <row r="13" spans="1:46" s="83" customFormat="1" ht="18" customHeight="1" x14ac:dyDescent="0.2">
      <c r="A13" s="79"/>
      <c r="B13" s="80"/>
      <c r="C13" s="79"/>
      <c r="D13" s="79"/>
      <c r="E13" s="84" t="s">
        <v>361</v>
      </c>
      <c r="F13" s="79"/>
      <c r="G13" s="79"/>
      <c r="H13" s="79"/>
      <c r="I13" s="81" t="s">
        <v>17</v>
      </c>
      <c r="J13" s="84" t="s">
        <v>0</v>
      </c>
      <c r="K13" s="79"/>
      <c r="L13" s="82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</row>
    <row r="14" spans="1:46" s="83" customFormat="1" ht="7" customHeight="1" x14ac:dyDescent="0.2">
      <c r="A14" s="79"/>
      <c r="B14" s="80"/>
      <c r="C14" s="79"/>
      <c r="D14" s="79"/>
      <c r="E14" s="79"/>
      <c r="F14" s="79"/>
      <c r="G14" s="79"/>
      <c r="H14" s="79"/>
      <c r="I14" s="79"/>
      <c r="J14" s="79"/>
      <c r="K14" s="79"/>
      <c r="L14" s="82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</row>
    <row r="15" spans="1:46" s="83" customFormat="1" ht="12" customHeight="1" x14ac:dyDescent="0.2">
      <c r="A15" s="79"/>
      <c r="B15" s="80"/>
      <c r="C15" s="79"/>
      <c r="D15" s="81" t="s">
        <v>18</v>
      </c>
      <c r="E15" s="79"/>
      <c r="F15" s="183"/>
      <c r="G15" s="79"/>
      <c r="H15" s="79"/>
      <c r="I15" s="81" t="s">
        <v>16</v>
      </c>
      <c r="J15" s="72" t="s">
        <v>0</v>
      </c>
      <c r="K15" s="79"/>
      <c r="L15" s="82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</row>
    <row r="16" spans="1:46" s="83" customFormat="1" ht="18" customHeight="1" x14ac:dyDescent="0.2">
      <c r="A16" s="79"/>
      <c r="B16" s="80"/>
      <c r="C16" s="79"/>
      <c r="D16" s="79"/>
      <c r="E16" s="84"/>
      <c r="F16" s="79"/>
      <c r="G16" s="79"/>
      <c r="H16" s="79"/>
      <c r="I16" s="81" t="s">
        <v>17</v>
      </c>
      <c r="J16" s="72" t="s">
        <v>0</v>
      </c>
      <c r="K16" s="79"/>
      <c r="L16" s="82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</row>
    <row r="17" spans="1:31" s="83" customFormat="1" ht="7" customHeight="1" x14ac:dyDescent="0.2">
      <c r="A17" s="79"/>
      <c r="B17" s="80"/>
      <c r="C17" s="79"/>
      <c r="D17" s="79"/>
      <c r="E17" s="79"/>
      <c r="F17" s="79"/>
      <c r="G17" s="79"/>
      <c r="H17" s="79"/>
      <c r="I17" s="79"/>
      <c r="J17" s="79"/>
      <c r="K17" s="79"/>
      <c r="L17" s="82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</row>
    <row r="18" spans="1:31" s="83" customFormat="1" ht="12" customHeight="1" x14ac:dyDescent="0.2">
      <c r="A18" s="79"/>
      <c r="B18" s="80"/>
      <c r="C18" s="79"/>
      <c r="D18" s="81" t="s">
        <v>19</v>
      </c>
      <c r="E18" s="79"/>
      <c r="F18" s="79"/>
      <c r="G18" s="79"/>
      <c r="H18" s="79"/>
      <c r="I18" s="81" t="s">
        <v>16</v>
      </c>
      <c r="J18" s="84" t="str">
        <f>IF('Rekapitulace stavby'!AN16="","",'Rekapitulace stavby'!AN16)</f>
        <v/>
      </c>
      <c r="K18" s="79"/>
      <c r="L18" s="82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</row>
    <row r="19" spans="1:31" s="83" customFormat="1" ht="18" customHeight="1" x14ac:dyDescent="0.2">
      <c r="A19" s="79"/>
      <c r="B19" s="80"/>
      <c r="C19" s="79"/>
      <c r="D19" s="79"/>
      <c r="E19" s="84" t="str">
        <f>IF('Rekapitulace stavby'!E17="","",'Rekapitulace stavby'!E17)</f>
        <v xml:space="preserve"> </v>
      </c>
      <c r="F19" s="79"/>
      <c r="G19" s="79"/>
      <c r="H19" s="79"/>
      <c r="I19" s="81" t="s">
        <v>17</v>
      </c>
      <c r="J19" s="84" t="str">
        <f>IF('Rekapitulace stavby'!AN17="","",'Rekapitulace stavby'!AN17)</f>
        <v/>
      </c>
      <c r="K19" s="79"/>
      <c r="L19" s="82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</row>
    <row r="20" spans="1:31" s="83" customFormat="1" ht="7" customHeight="1" x14ac:dyDescent="0.2">
      <c r="A20" s="79"/>
      <c r="B20" s="80"/>
      <c r="C20" s="79"/>
      <c r="D20" s="79"/>
      <c r="E20" s="79"/>
      <c r="F20" s="79"/>
      <c r="G20" s="79"/>
      <c r="H20" s="79"/>
      <c r="I20" s="79"/>
      <c r="J20" s="79"/>
      <c r="K20" s="79"/>
      <c r="L20" s="82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</row>
    <row r="21" spans="1:31" s="83" customFormat="1" ht="12" customHeight="1" x14ac:dyDescent="0.2">
      <c r="A21" s="79"/>
      <c r="B21" s="80"/>
      <c r="C21" s="79"/>
      <c r="D21" s="81" t="s">
        <v>22</v>
      </c>
      <c r="E21" s="79"/>
      <c r="F21" s="79"/>
      <c r="G21" s="79"/>
      <c r="H21" s="79"/>
      <c r="I21" s="81" t="s">
        <v>16</v>
      </c>
      <c r="J21" s="84" t="s">
        <v>0</v>
      </c>
      <c r="K21" s="79"/>
      <c r="L21" s="82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</row>
    <row r="22" spans="1:31" s="83" customFormat="1" ht="18" customHeight="1" x14ac:dyDescent="0.2">
      <c r="A22" s="79"/>
      <c r="B22" s="80"/>
      <c r="C22" s="79"/>
      <c r="D22" s="79"/>
      <c r="E22" s="84"/>
      <c r="F22" s="79"/>
      <c r="G22" s="79"/>
      <c r="H22" s="79"/>
      <c r="I22" s="81" t="s">
        <v>17</v>
      </c>
      <c r="J22" s="84" t="s">
        <v>0</v>
      </c>
      <c r="K22" s="79"/>
      <c r="L22" s="82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</row>
    <row r="23" spans="1:31" s="83" customFormat="1" ht="7" customHeight="1" x14ac:dyDescent="0.2">
      <c r="A23" s="79"/>
      <c r="B23" s="80"/>
      <c r="C23" s="79"/>
      <c r="D23" s="79"/>
      <c r="E23" s="79"/>
      <c r="F23" s="79"/>
      <c r="G23" s="79"/>
      <c r="H23" s="79"/>
      <c r="I23" s="79"/>
      <c r="J23" s="79"/>
      <c r="K23" s="79"/>
      <c r="L23" s="82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</row>
    <row r="24" spans="1:31" s="83" customFormat="1" ht="12" customHeight="1" x14ac:dyDescent="0.2">
      <c r="A24" s="79"/>
      <c r="B24" s="80"/>
      <c r="C24" s="79"/>
      <c r="D24" s="81" t="s">
        <v>23</v>
      </c>
      <c r="E24" s="79"/>
      <c r="F24" s="79"/>
      <c r="G24" s="79"/>
      <c r="H24" s="79"/>
      <c r="I24" s="79"/>
      <c r="J24" s="79"/>
      <c r="K24" s="79"/>
      <c r="L24" s="82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</row>
    <row r="25" spans="1:31" s="89" customFormat="1" ht="16.5" customHeight="1" x14ac:dyDescent="0.2">
      <c r="A25" s="86"/>
      <c r="B25" s="87"/>
      <c r="C25" s="86"/>
      <c r="D25" s="86"/>
      <c r="E25" s="220" t="s">
        <v>0</v>
      </c>
      <c r="F25" s="220"/>
      <c r="G25" s="220"/>
      <c r="H25" s="220"/>
      <c r="I25" s="86"/>
      <c r="J25" s="86"/>
      <c r="K25" s="86"/>
      <c r="L25" s="88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83" customFormat="1" ht="7" customHeight="1" x14ac:dyDescent="0.2">
      <c r="A26" s="79"/>
      <c r="B26" s="80"/>
      <c r="C26" s="79"/>
      <c r="D26" s="79"/>
      <c r="E26" s="79"/>
      <c r="F26" s="79"/>
      <c r="G26" s="79"/>
      <c r="H26" s="79"/>
      <c r="I26" s="79"/>
      <c r="J26" s="79"/>
      <c r="K26" s="79"/>
      <c r="L26" s="82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</row>
    <row r="27" spans="1:31" s="83" customFormat="1" ht="7" customHeight="1" x14ac:dyDescent="0.2">
      <c r="A27" s="79"/>
      <c r="B27" s="80"/>
      <c r="C27" s="79"/>
      <c r="D27" s="90"/>
      <c r="E27" s="90"/>
      <c r="F27" s="90"/>
      <c r="G27" s="90"/>
      <c r="H27" s="90"/>
      <c r="I27" s="90"/>
      <c r="J27" s="90"/>
      <c r="K27" s="90"/>
      <c r="L27" s="82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</row>
    <row r="28" spans="1:31" s="83" customFormat="1" ht="25.4" customHeight="1" x14ac:dyDescent="0.2">
      <c r="A28" s="79"/>
      <c r="B28" s="80"/>
      <c r="C28" s="79"/>
      <c r="D28" s="91" t="s">
        <v>24</v>
      </c>
      <c r="E28" s="79"/>
      <c r="F28" s="79"/>
      <c r="G28" s="79"/>
      <c r="H28" s="79"/>
      <c r="I28" s="79"/>
      <c r="J28" s="92">
        <f>ROUND(J134, 2)</f>
        <v>0</v>
      </c>
      <c r="K28" s="79"/>
      <c r="L28" s="82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</row>
    <row r="29" spans="1:31" s="83" customFormat="1" ht="7" customHeight="1" x14ac:dyDescent="0.2">
      <c r="A29" s="79"/>
      <c r="B29" s="80"/>
      <c r="C29" s="79"/>
      <c r="D29" s="90"/>
      <c r="E29" s="90"/>
      <c r="F29" s="90"/>
      <c r="G29" s="90"/>
      <c r="H29" s="90"/>
      <c r="I29" s="90"/>
      <c r="J29" s="90"/>
      <c r="K29" s="90"/>
      <c r="L29" s="82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</row>
    <row r="30" spans="1:31" s="83" customFormat="1" ht="14.4" customHeight="1" x14ac:dyDescent="0.2">
      <c r="A30" s="79"/>
      <c r="B30" s="80"/>
      <c r="C30" s="79"/>
      <c r="D30" s="79"/>
      <c r="E30" s="79"/>
      <c r="F30" s="93" t="s">
        <v>26</v>
      </c>
      <c r="G30" s="79"/>
      <c r="H30" s="79"/>
      <c r="I30" s="93" t="s">
        <v>25</v>
      </c>
      <c r="J30" s="93" t="s">
        <v>27</v>
      </c>
      <c r="K30" s="79"/>
      <c r="L30" s="82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</row>
    <row r="31" spans="1:31" s="83" customFormat="1" ht="14.4" customHeight="1" x14ac:dyDescent="0.2">
      <c r="A31" s="79"/>
      <c r="B31" s="80"/>
      <c r="C31" s="79"/>
      <c r="D31" s="94" t="s">
        <v>28</v>
      </c>
      <c r="E31" s="81" t="s">
        <v>29</v>
      </c>
      <c r="F31" s="95">
        <f>J134</f>
        <v>0</v>
      </c>
      <c r="G31" s="79"/>
      <c r="H31" s="79"/>
      <c r="I31" s="96">
        <v>0.21</v>
      </c>
      <c r="J31" s="95">
        <f>F31*0.21</f>
        <v>0</v>
      </c>
      <c r="K31" s="79"/>
      <c r="L31" s="82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</row>
    <row r="32" spans="1:31" s="83" customFormat="1" ht="14.4" customHeight="1" x14ac:dyDescent="0.2">
      <c r="A32" s="79"/>
      <c r="B32" s="80"/>
      <c r="C32" s="79"/>
      <c r="D32" s="79"/>
      <c r="E32" s="81" t="s">
        <v>30</v>
      </c>
      <c r="F32" s="95">
        <v>0</v>
      </c>
      <c r="G32" s="79"/>
      <c r="H32" s="79"/>
      <c r="I32" s="96">
        <v>0.12</v>
      </c>
      <c r="J32" s="95">
        <v>0</v>
      </c>
      <c r="K32" s="79"/>
      <c r="L32" s="82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</row>
    <row r="33" spans="1:31" s="83" customFormat="1" ht="14.4" hidden="1" customHeight="1" x14ac:dyDescent="0.2">
      <c r="A33" s="79"/>
      <c r="B33" s="80"/>
      <c r="C33" s="79"/>
      <c r="D33" s="79"/>
      <c r="E33" s="81" t="s">
        <v>31</v>
      </c>
      <c r="F33" s="95">
        <f>ROUND((SUM(BG134:BG255)),  2)</f>
        <v>0</v>
      </c>
      <c r="G33" s="79"/>
      <c r="H33" s="79"/>
      <c r="I33" s="96">
        <v>0.21</v>
      </c>
      <c r="J33" s="95">
        <f>0</f>
        <v>0</v>
      </c>
      <c r="K33" s="79"/>
      <c r="L33" s="82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</row>
    <row r="34" spans="1:31" s="83" customFormat="1" ht="14.4" hidden="1" customHeight="1" x14ac:dyDescent="0.2">
      <c r="A34" s="79"/>
      <c r="B34" s="80"/>
      <c r="C34" s="79"/>
      <c r="D34" s="79"/>
      <c r="E34" s="81" t="s">
        <v>32</v>
      </c>
      <c r="F34" s="95">
        <f>ROUND((SUM(BH134:BH255)),  2)</f>
        <v>0</v>
      </c>
      <c r="G34" s="79"/>
      <c r="H34" s="79"/>
      <c r="I34" s="96">
        <v>0.12</v>
      </c>
      <c r="J34" s="95">
        <f>0</f>
        <v>0</v>
      </c>
      <c r="K34" s="79"/>
      <c r="L34" s="82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</row>
    <row r="35" spans="1:31" s="83" customFormat="1" ht="14.4" hidden="1" customHeight="1" x14ac:dyDescent="0.2">
      <c r="A35" s="79"/>
      <c r="B35" s="80"/>
      <c r="C35" s="79"/>
      <c r="D35" s="79"/>
      <c r="E35" s="81" t="s">
        <v>33</v>
      </c>
      <c r="F35" s="95">
        <f>ROUND((SUM(BI134:BI255)),  2)</f>
        <v>0</v>
      </c>
      <c r="G35" s="79"/>
      <c r="H35" s="79"/>
      <c r="I35" s="96">
        <v>0</v>
      </c>
      <c r="J35" s="95">
        <f>0</f>
        <v>0</v>
      </c>
      <c r="K35" s="79"/>
      <c r="L35" s="82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</row>
    <row r="36" spans="1:31" s="83" customFormat="1" ht="7" customHeight="1" x14ac:dyDescent="0.2">
      <c r="A36" s="79"/>
      <c r="B36" s="80"/>
      <c r="C36" s="79"/>
      <c r="D36" s="79"/>
      <c r="E36" s="79"/>
      <c r="F36" s="79"/>
      <c r="G36" s="79"/>
      <c r="H36" s="79"/>
      <c r="I36" s="79"/>
      <c r="J36" s="79"/>
      <c r="K36" s="79"/>
      <c r="L36" s="82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</row>
    <row r="37" spans="1:31" s="83" customFormat="1" ht="25.4" customHeight="1" x14ac:dyDescent="0.2">
      <c r="A37" s="79"/>
      <c r="B37" s="80"/>
      <c r="C37" s="79"/>
      <c r="D37" s="97" t="s">
        <v>34</v>
      </c>
      <c r="E37" s="98"/>
      <c r="F37" s="98"/>
      <c r="G37" s="99" t="s">
        <v>35</v>
      </c>
      <c r="H37" s="100" t="s">
        <v>36</v>
      </c>
      <c r="I37" s="98"/>
      <c r="J37" s="101">
        <f>SUM(J28:J35)</f>
        <v>0</v>
      </c>
      <c r="K37" s="102"/>
      <c r="L37" s="82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</row>
    <row r="38" spans="1:31" s="83" customFormat="1" ht="14.4" customHeight="1" x14ac:dyDescent="0.2">
      <c r="A38" s="79"/>
      <c r="B38" s="80"/>
      <c r="C38" s="79"/>
      <c r="D38" s="79"/>
      <c r="E38" s="79"/>
      <c r="F38" s="79"/>
      <c r="G38" s="79"/>
      <c r="H38" s="79"/>
      <c r="I38" s="79"/>
      <c r="J38" s="79"/>
      <c r="K38" s="79"/>
      <c r="L38" s="82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</row>
    <row r="39" spans="1:31" s="5" customFormat="1" ht="14.4" customHeight="1" x14ac:dyDescent="0.2">
      <c r="B39" s="76"/>
      <c r="L39" s="76"/>
    </row>
    <row r="40" spans="1:31" s="5" customFormat="1" ht="14.4" customHeight="1" x14ac:dyDescent="0.2">
      <c r="B40" s="76"/>
      <c r="L40" s="76"/>
    </row>
    <row r="41" spans="1:31" s="5" customFormat="1" ht="14.4" customHeight="1" x14ac:dyDescent="0.2">
      <c r="B41" s="76"/>
      <c r="L41" s="76"/>
    </row>
    <row r="42" spans="1:31" s="5" customFormat="1" ht="14.4" customHeight="1" x14ac:dyDescent="0.2">
      <c r="B42" s="76"/>
      <c r="L42" s="76"/>
    </row>
    <row r="43" spans="1:31" s="5" customFormat="1" ht="14.4" customHeight="1" x14ac:dyDescent="0.2">
      <c r="B43" s="76"/>
      <c r="L43" s="76"/>
    </row>
    <row r="44" spans="1:31" s="5" customFormat="1" ht="14.4" customHeight="1" x14ac:dyDescent="0.2">
      <c r="B44" s="76"/>
      <c r="L44" s="76"/>
    </row>
    <row r="45" spans="1:31" s="5" customFormat="1" ht="14.4" customHeight="1" x14ac:dyDescent="0.2">
      <c r="B45" s="76"/>
      <c r="L45" s="76"/>
    </row>
    <row r="46" spans="1:31" s="5" customFormat="1" ht="14.4" customHeight="1" x14ac:dyDescent="0.2">
      <c r="B46" s="76"/>
      <c r="L46" s="76"/>
    </row>
    <row r="47" spans="1:31" s="5" customFormat="1" ht="14.4" customHeight="1" x14ac:dyDescent="0.2">
      <c r="B47" s="76"/>
      <c r="L47" s="76"/>
    </row>
    <row r="48" spans="1:31" s="5" customFormat="1" ht="14.4" customHeight="1" x14ac:dyDescent="0.2">
      <c r="B48" s="76"/>
      <c r="L48" s="76"/>
    </row>
    <row r="49" spans="1:31" s="5" customFormat="1" ht="14.4" customHeight="1" x14ac:dyDescent="0.2">
      <c r="B49" s="76"/>
      <c r="L49" s="76"/>
    </row>
    <row r="50" spans="1:31" s="83" customFormat="1" ht="14.4" customHeight="1" x14ac:dyDescent="0.2">
      <c r="B50" s="82"/>
      <c r="D50" s="103" t="s">
        <v>37</v>
      </c>
      <c r="E50" s="104"/>
      <c r="F50" s="104"/>
      <c r="G50" s="103" t="s">
        <v>38</v>
      </c>
      <c r="H50" s="104"/>
      <c r="I50" s="104"/>
      <c r="J50" s="104"/>
      <c r="K50" s="104"/>
      <c r="L50" s="82"/>
    </row>
    <row r="51" spans="1:31" s="5" customFormat="1" x14ac:dyDescent="0.2">
      <c r="B51" s="76"/>
      <c r="L51" s="76"/>
    </row>
    <row r="52" spans="1:31" s="5" customFormat="1" x14ac:dyDescent="0.2">
      <c r="B52" s="76"/>
      <c r="L52" s="76"/>
    </row>
    <row r="53" spans="1:31" s="5" customFormat="1" x14ac:dyDescent="0.2">
      <c r="B53" s="76"/>
      <c r="L53" s="76"/>
    </row>
    <row r="54" spans="1:31" s="5" customFormat="1" x14ac:dyDescent="0.2">
      <c r="B54" s="76"/>
      <c r="L54" s="76"/>
    </row>
    <row r="55" spans="1:31" s="5" customFormat="1" x14ac:dyDescent="0.2">
      <c r="B55" s="76"/>
      <c r="L55" s="76"/>
    </row>
    <row r="56" spans="1:31" s="5" customFormat="1" x14ac:dyDescent="0.2">
      <c r="B56" s="76"/>
      <c r="L56" s="76"/>
    </row>
    <row r="57" spans="1:31" s="5" customFormat="1" x14ac:dyDescent="0.2">
      <c r="B57" s="76"/>
      <c r="L57" s="76"/>
    </row>
    <row r="58" spans="1:31" s="5" customFormat="1" x14ac:dyDescent="0.2">
      <c r="B58" s="76"/>
      <c r="L58" s="76"/>
    </row>
    <row r="59" spans="1:31" s="5" customFormat="1" x14ac:dyDescent="0.2">
      <c r="B59" s="76"/>
      <c r="L59" s="76"/>
    </row>
    <row r="60" spans="1:31" s="5" customFormat="1" x14ac:dyDescent="0.2">
      <c r="B60" s="76"/>
      <c r="L60" s="76"/>
    </row>
    <row r="61" spans="1:31" s="83" customFormat="1" ht="12.5" x14ac:dyDescent="0.2">
      <c r="A61" s="79"/>
      <c r="B61" s="80"/>
      <c r="C61" s="79"/>
      <c r="D61" s="105" t="s">
        <v>39</v>
      </c>
      <c r="E61" s="106"/>
      <c r="F61" s="107" t="s">
        <v>40</v>
      </c>
      <c r="G61" s="105" t="s">
        <v>39</v>
      </c>
      <c r="H61" s="106"/>
      <c r="I61" s="106"/>
      <c r="J61" s="108" t="s">
        <v>40</v>
      </c>
      <c r="K61" s="106"/>
      <c r="L61" s="82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</row>
    <row r="62" spans="1:31" s="5" customFormat="1" x14ac:dyDescent="0.2">
      <c r="B62" s="76"/>
      <c r="L62" s="76"/>
    </row>
    <row r="63" spans="1:31" s="5" customFormat="1" x14ac:dyDescent="0.2">
      <c r="B63" s="76"/>
      <c r="L63" s="76"/>
    </row>
    <row r="64" spans="1:31" s="5" customFormat="1" x14ac:dyDescent="0.2">
      <c r="B64" s="76"/>
      <c r="L64" s="76"/>
    </row>
    <row r="65" spans="1:31" s="83" customFormat="1" ht="13" x14ac:dyDescent="0.2">
      <c r="A65" s="79"/>
      <c r="B65" s="80"/>
      <c r="C65" s="79"/>
      <c r="D65" s="103" t="s">
        <v>41</v>
      </c>
      <c r="E65" s="109"/>
      <c r="F65" s="109"/>
      <c r="G65" s="103" t="s">
        <v>42</v>
      </c>
      <c r="H65" s="109"/>
      <c r="I65" s="109"/>
      <c r="J65" s="109"/>
      <c r="K65" s="109"/>
      <c r="L65" s="82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</row>
    <row r="66" spans="1:31" s="5" customFormat="1" x14ac:dyDescent="0.2">
      <c r="B66" s="76"/>
      <c r="L66" s="76"/>
    </row>
    <row r="67" spans="1:31" s="5" customFormat="1" x14ac:dyDescent="0.2">
      <c r="B67" s="76"/>
      <c r="L67" s="76"/>
    </row>
    <row r="68" spans="1:31" s="5" customFormat="1" x14ac:dyDescent="0.2">
      <c r="B68" s="76"/>
      <c r="L68" s="76"/>
    </row>
    <row r="69" spans="1:31" s="5" customFormat="1" x14ac:dyDescent="0.2">
      <c r="B69" s="76"/>
      <c r="L69" s="76"/>
    </row>
    <row r="70" spans="1:31" s="5" customFormat="1" x14ac:dyDescent="0.2">
      <c r="B70" s="76"/>
      <c r="L70" s="76"/>
    </row>
    <row r="71" spans="1:31" s="5" customFormat="1" x14ac:dyDescent="0.2">
      <c r="B71" s="76"/>
      <c r="L71" s="76"/>
    </row>
    <row r="72" spans="1:31" s="5" customFormat="1" x14ac:dyDescent="0.2">
      <c r="B72" s="76"/>
      <c r="L72" s="76"/>
    </row>
    <row r="73" spans="1:31" s="5" customFormat="1" x14ac:dyDescent="0.2">
      <c r="B73" s="76"/>
      <c r="L73" s="76"/>
    </row>
    <row r="74" spans="1:31" s="5" customFormat="1" x14ac:dyDescent="0.2">
      <c r="B74" s="76"/>
      <c r="L74" s="76"/>
    </row>
    <row r="75" spans="1:31" s="5" customFormat="1" x14ac:dyDescent="0.2">
      <c r="B75" s="76"/>
      <c r="L75" s="76"/>
    </row>
    <row r="76" spans="1:31" s="83" customFormat="1" ht="12.5" x14ac:dyDescent="0.2">
      <c r="A76" s="79"/>
      <c r="B76" s="80"/>
      <c r="C76" s="79"/>
      <c r="D76" s="105" t="s">
        <v>39</v>
      </c>
      <c r="E76" s="106"/>
      <c r="F76" s="107" t="s">
        <v>40</v>
      </c>
      <c r="G76" s="105" t="s">
        <v>39</v>
      </c>
      <c r="H76" s="106"/>
      <c r="I76" s="106"/>
      <c r="J76" s="108" t="s">
        <v>40</v>
      </c>
      <c r="K76" s="106"/>
      <c r="L76" s="82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</row>
    <row r="77" spans="1:31" s="83" customFormat="1" ht="14.4" customHeight="1" x14ac:dyDescent="0.2">
      <c r="A77" s="79"/>
      <c r="B77" s="110"/>
      <c r="C77" s="111"/>
      <c r="D77" s="111"/>
      <c r="E77" s="111"/>
      <c r="F77" s="111"/>
      <c r="G77" s="111"/>
      <c r="H77" s="111"/>
      <c r="I77" s="111"/>
      <c r="J77" s="111"/>
      <c r="K77" s="111"/>
      <c r="L77" s="82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</row>
    <row r="78" spans="1:31" s="5" customFormat="1" x14ac:dyDescent="0.2"/>
    <row r="79" spans="1:31" s="5" customFormat="1" x14ac:dyDescent="0.2"/>
    <row r="80" spans="1:31" s="5" customFormat="1" x14ac:dyDescent="0.2"/>
    <row r="81" spans="1:47" s="83" customFormat="1" ht="7" hidden="1" customHeight="1" x14ac:dyDescent="0.2">
      <c r="A81" s="79"/>
      <c r="B81" s="112"/>
      <c r="C81" s="113"/>
      <c r="D81" s="113"/>
      <c r="E81" s="113"/>
      <c r="F81" s="113"/>
      <c r="G81" s="113"/>
      <c r="H81" s="113"/>
      <c r="I81" s="113"/>
      <c r="J81" s="113"/>
      <c r="K81" s="113"/>
      <c r="L81" s="82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</row>
    <row r="82" spans="1:47" s="83" customFormat="1" ht="25" hidden="1" customHeight="1" x14ac:dyDescent="0.2">
      <c r="A82" s="79"/>
      <c r="B82" s="80"/>
      <c r="C82" s="77" t="s">
        <v>60</v>
      </c>
      <c r="D82" s="79"/>
      <c r="E82" s="79"/>
      <c r="F82" s="79"/>
      <c r="G82" s="79"/>
      <c r="H82" s="79"/>
      <c r="I82" s="79"/>
      <c r="J82" s="79"/>
      <c r="K82" s="79"/>
      <c r="L82" s="82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</row>
    <row r="83" spans="1:47" s="83" customFormat="1" ht="7" hidden="1" customHeight="1" x14ac:dyDescent="0.2">
      <c r="A83" s="79"/>
      <c r="B83" s="80"/>
      <c r="C83" s="79"/>
      <c r="D83" s="79"/>
      <c r="E83" s="79"/>
      <c r="F83" s="79"/>
      <c r="G83" s="79"/>
      <c r="H83" s="79"/>
      <c r="I83" s="79"/>
      <c r="J83" s="79"/>
      <c r="K83" s="79"/>
      <c r="L83" s="82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</row>
    <row r="84" spans="1:47" s="83" customFormat="1" ht="12" hidden="1" customHeight="1" x14ac:dyDescent="0.2">
      <c r="A84" s="79"/>
      <c r="B84" s="80"/>
      <c r="C84" s="81" t="s">
        <v>10</v>
      </c>
      <c r="D84" s="79"/>
      <c r="E84" s="79"/>
      <c r="F84" s="79"/>
      <c r="G84" s="79"/>
      <c r="H84" s="79"/>
      <c r="I84" s="79"/>
      <c r="J84" s="79"/>
      <c r="K84" s="79"/>
      <c r="L84" s="82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</row>
    <row r="85" spans="1:47" s="83" customFormat="1" ht="16.5" hidden="1" customHeight="1" x14ac:dyDescent="0.2">
      <c r="A85" s="79"/>
      <c r="B85" s="80"/>
      <c r="C85" s="79"/>
      <c r="D85" s="79"/>
      <c r="E85" s="218" t="str">
        <f>E7</f>
        <v>Přípravna krmiv-generální oprava hrazení a stání pro zebry bezhřívé a Böhmovy</v>
      </c>
      <c r="F85" s="221"/>
      <c r="G85" s="221"/>
      <c r="H85" s="221"/>
      <c r="I85" s="79"/>
      <c r="J85" s="79"/>
      <c r="K85" s="79"/>
      <c r="L85" s="82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</row>
    <row r="86" spans="1:47" s="83" customFormat="1" ht="7" hidden="1" customHeight="1" x14ac:dyDescent="0.2">
      <c r="A86" s="79"/>
      <c r="B86" s="80"/>
      <c r="C86" s="79"/>
      <c r="D86" s="79"/>
      <c r="E86" s="79"/>
      <c r="F86" s="79"/>
      <c r="G86" s="79"/>
      <c r="H86" s="79"/>
      <c r="I86" s="79"/>
      <c r="J86" s="79"/>
      <c r="K86" s="79"/>
      <c r="L86" s="82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</row>
    <row r="87" spans="1:47" s="83" customFormat="1" ht="12" hidden="1" customHeight="1" x14ac:dyDescent="0.2">
      <c r="A87" s="79"/>
      <c r="B87" s="80"/>
      <c r="C87" s="81" t="s">
        <v>13</v>
      </c>
      <c r="D87" s="79"/>
      <c r="E87" s="79"/>
      <c r="F87" s="84" t="str">
        <f>F10</f>
        <v>ZOO Dvůr Králové a.s.</v>
      </c>
      <c r="G87" s="79"/>
      <c r="H87" s="79"/>
      <c r="I87" s="81" t="s">
        <v>14</v>
      </c>
      <c r="J87" s="85" t="str">
        <f>IF(J10="","",J10)</f>
        <v/>
      </c>
      <c r="K87" s="79"/>
      <c r="L87" s="82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</row>
    <row r="88" spans="1:47" s="83" customFormat="1" ht="7" hidden="1" customHeight="1" x14ac:dyDescent="0.2">
      <c r="A88" s="79"/>
      <c r="B88" s="80"/>
      <c r="C88" s="79"/>
      <c r="D88" s="79"/>
      <c r="E88" s="79"/>
      <c r="F88" s="79"/>
      <c r="G88" s="79"/>
      <c r="H88" s="79"/>
      <c r="I88" s="79"/>
      <c r="J88" s="79"/>
      <c r="K88" s="79"/>
      <c r="L88" s="82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</row>
    <row r="89" spans="1:47" s="83" customFormat="1" ht="15.15" hidden="1" customHeight="1" x14ac:dyDescent="0.2">
      <c r="A89" s="79"/>
      <c r="B89" s="80"/>
      <c r="C89" s="81" t="s">
        <v>15</v>
      </c>
      <c r="D89" s="79"/>
      <c r="E89" s="79"/>
      <c r="F89" s="84" t="str">
        <f>E13</f>
        <v>ZOO Dvůr Králové a.s.</v>
      </c>
      <c r="G89" s="79"/>
      <c r="H89" s="79"/>
      <c r="I89" s="81" t="s">
        <v>19</v>
      </c>
      <c r="J89" s="114" t="str">
        <f>E19</f>
        <v xml:space="preserve"> </v>
      </c>
      <c r="K89" s="79"/>
      <c r="L89" s="82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</row>
    <row r="90" spans="1:47" s="83" customFormat="1" ht="15.15" hidden="1" customHeight="1" x14ac:dyDescent="0.2">
      <c r="A90" s="79"/>
      <c r="B90" s="80"/>
      <c r="C90" s="81" t="s">
        <v>18</v>
      </c>
      <c r="D90" s="79"/>
      <c r="E90" s="79"/>
      <c r="F90" s="84" t="str">
        <f>IF(E16="","",E16)</f>
        <v/>
      </c>
      <c r="G90" s="79"/>
      <c r="H90" s="79"/>
      <c r="I90" s="81" t="s">
        <v>22</v>
      </c>
      <c r="J90" s="114">
        <f>E22</f>
        <v>0</v>
      </c>
      <c r="K90" s="79"/>
      <c r="L90" s="82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</row>
    <row r="91" spans="1:47" s="83" customFormat="1" ht="10.25" hidden="1" customHeight="1" x14ac:dyDescent="0.2">
      <c r="A91" s="79"/>
      <c r="B91" s="80"/>
      <c r="C91" s="79"/>
      <c r="D91" s="79"/>
      <c r="E91" s="79"/>
      <c r="F91" s="79"/>
      <c r="G91" s="79"/>
      <c r="H91" s="79"/>
      <c r="I91" s="79"/>
      <c r="J91" s="79"/>
      <c r="K91" s="79"/>
      <c r="L91" s="82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</row>
    <row r="92" spans="1:47" s="83" customFormat="1" ht="29.25" hidden="1" customHeight="1" x14ac:dyDescent="0.2">
      <c r="A92" s="79"/>
      <c r="B92" s="80"/>
      <c r="C92" s="115" t="s">
        <v>61</v>
      </c>
      <c r="D92" s="79"/>
      <c r="E92" s="79"/>
      <c r="F92" s="79"/>
      <c r="G92" s="79"/>
      <c r="H92" s="79"/>
      <c r="I92" s="79"/>
      <c r="J92" s="116" t="s">
        <v>62</v>
      </c>
      <c r="K92" s="79"/>
      <c r="L92" s="82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</row>
    <row r="93" spans="1:47" s="83" customFormat="1" ht="10.25" hidden="1" customHeight="1" x14ac:dyDescent="0.2">
      <c r="A93" s="79"/>
      <c r="B93" s="80"/>
      <c r="C93" s="79"/>
      <c r="D93" s="79"/>
      <c r="E93" s="79"/>
      <c r="F93" s="79"/>
      <c r="G93" s="79"/>
      <c r="H93" s="79"/>
      <c r="I93" s="79"/>
      <c r="J93" s="79"/>
      <c r="K93" s="79"/>
      <c r="L93" s="82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</row>
    <row r="94" spans="1:47" s="83" customFormat="1" ht="22.75" hidden="1" customHeight="1" x14ac:dyDescent="0.2">
      <c r="A94" s="79"/>
      <c r="B94" s="80"/>
      <c r="C94" s="117" t="s">
        <v>63</v>
      </c>
      <c r="D94" s="79"/>
      <c r="E94" s="79"/>
      <c r="F94" s="79"/>
      <c r="G94" s="79"/>
      <c r="H94" s="79"/>
      <c r="I94" s="79"/>
      <c r="J94" s="92">
        <f>J134</f>
        <v>0</v>
      </c>
      <c r="K94" s="79"/>
      <c r="L94" s="82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U94" s="73" t="s">
        <v>64</v>
      </c>
    </row>
    <row r="95" spans="1:47" s="118" customFormat="1" ht="25" hidden="1" customHeight="1" x14ac:dyDescent="0.2">
      <c r="B95" s="119"/>
      <c r="D95" s="120" t="s">
        <v>65</v>
      </c>
      <c r="E95" s="121"/>
      <c r="F95" s="121"/>
      <c r="G95" s="121"/>
      <c r="H95" s="121"/>
      <c r="I95" s="121"/>
      <c r="J95" s="122">
        <f>J135</f>
        <v>0</v>
      </c>
      <c r="L95" s="119"/>
    </row>
    <row r="96" spans="1:47" s="123" customFormat="1" ht="19.899999999999999" hidden="1" customHeight="1" x14ac:dyDescent="0.2">
      <c r="B96" s="124"/>
      <c r="D96" s="125" t="s">
        <v>66</v>
      </c>
      <c r="E96" s="126"/>
      <c r="F96" s="126"/>
      <c r="G96" s="126"/>
      <c r="H96" s="126"/>
      <c r="I96" s="126"/>
      <c r="J96" s="127">
        <f>J136</f>
        <v>0</v>
      </c>
      <c r="L96" s="124"/>
    </row>
    <row r="97" spans="2:12" s="123" customFormat="1" ht="19.899999999999999" hidden="1" customHeight="1" x14ac:dyDescent="0.2">
      <c r="B97" s="124"/>
      <c r="D97" s="125" t="s">
        <v>67</v>
      </c>
      <c r="E97" s="126"/>
      <c r="F97" s="126"/>
      <c r="G97" s="126"/>
      <c r="H97" s="126"/>
      <c r="I97" s="126"/>
      <c r="J97" s="127">
        <f>J150</f>
        <v>0</v>
      </c>
      <c r="L97" s="124"/>
    </row>
    <row r="98" spans="2:12" s="123" customFormat="1" ht="19.899999999999999" hidden="1" customHeight="1" x14ac:dyDescent="0.2">
      <c r="B98" s="124"/>
      <c r="D98" s="125" t="s">
        <v>68</v>
      </c>
      <c r="E98" s="126"/>
      <c r="F98" s="126"/>
      <c r="G98" s="126"/>
      <c r="H98" s="126"/>
      <c r="I98" s="126"/>
      <c r="J98" s="127">
        <f>J154</f>
        <v>0</v>
      </c>
      <c r="L98" s="124"/>
    </row>
    <row r="99" spans="2:12" s="123" customFormat="1" ht="19.899999999999999" hidden="1" customHeight="1" x14ac:dyDescent="0.2">
      <c r="B99" s="124"/>
      <c r="D99" s="125" t="s">
        <v>69</v>
      </c>
      <c r="E99" s="126"/>
      <c r="F99" s="126"/>
      <c r="G99" s="126"/>
      <c r="H99" s="126"/>
      <c r="I99" s="126"/>
      <c r="J99" s="127">
        <f>J156</f>
        <v>0</v>
      </c>
      <c r="L99" s="124"/>
    </row>
    <row r="100" spans="2:12" s="123" customFormat="1" ht="19.899999999999999" hidden="1" customHeight="1" x14ac:dyDescent="0.2">
      <c r="B100" s="124"/>
      <c r="D100" s="125" t="s">
        <v>70</v>
      </c>
      <c r="E100" s="126"/>
      <c r="F100" s="126"/>
      <c r="G100" s="126"/>
      <c r="H100" s="126"/>
      <c r="I100" s="126"/>
      <c r="J100" s="127">
        <f>J159</f>
        <v>0</v>
      </c>
      <c r="L100" s="124"/>
    </row>
    <row r="101" spans="2:12" s="123" customFormat="1" ht="19.899999999999999" hidden="1" customHeight="1" x14ac:dyDescent="0.2">
      <c r="B101" s="124"/>
      <c r="D101" s="125" t="s">
        <v>71</v>
      </c>
      <c r="E101" s="126"/>
      <c r="F101" s="126"/>
      <c r="G101" s="126"/>
      <c r="H101" s="126"/>
      <c r="I101" s="126"/>
      <c r="J101" s="127">
        <f>J162</f>
        <v>0</v>
      </c>
      <c r="L101" s="124"/>
    </row>
    <row r="102" spans="2:12" s="123" customFormat="1" ht="19.899999999999999" hidden="1" customHeight="1" x14ac:dyDescent="0.2">
      <c r="B102" s="124"/>
      <c r="D102" s="125" t="s">
        <v>72</v>
      </c>
      <c r="E102" s="126"/>
      <c r="F102" s="126"/>
      <c r="G102" s="126"/>
      <c r="H102" s="126"/>
      <c r="I102" s="126"/>
      <c r="J102" s="127">
        <f>J174</f>
        <v>0</v>
      </c>
      <c r="L102" s="124"/>
    </row>
    <row r="103" spans="2:12" s="123" customFormat="1" ht="19.899999999999999" hidden="1" customHeight="1" x14ac:dyDescent="0.2">
      <c r="B103" s="124"/>
      <c r="D103" s="125" t="s">
        <v>73</v>
      </c>
      <c r="E103" s="126"/>
      <c r="F103" s="126"/>
      <c r="G103" s="126"/>
      <c r="H103" s="126"/>
      <c r="I103" s="126"/>
      <c r="J103" s="127">
        <f>J179</f>
        <v>0</v>
      </c>
      <c r="L103" s="124"/>
    </row>
    <row r="104" spans="2:12" s="123" customFormat="1" ht="19.899999999999999" hidden="1" customHeight="1" x14ac:dyDescent="0.2">
      <c r="B104" s="124"/>
      <c r="D104" s="125" t="s">
        <v>74</v>
      </c>
      <c r="E104" s="126"/>
      <c r="F104" s="126"/>
      <c r="G104" s="126"/>
      <c r="H104" s="126"/>
      <c r="I104" s="126"/>
      <c r="J104" s="127">
        <f>J196</f>
        <v>0</v>
      </c>
      <c r="L104" s="124"/>
    </row>
    <row r="105" spans="2:12" s="123" customFormat="1" ht="19.899999999999999" hidden="1" customHeight="1" x14ac:dyDescent="0.2">
      <c r="B105" s="124"/>
      <c r="D105" s="125" t="s">
        <v>75</v>
      </c>
      <c r="E105" s="126"/>
      <c r="F105" s="126"/>
      <c r="G105" s="126"/>
      <c r="H105" s="126"/>
      <c r="I105" s="126"/>
      <c r="J105" s="127">
        <f>J202</f>
        <v>0</v>
      </c>
      <c r="L105" s="124"/>
    </row>
    <row r="106" spans="2:12" s="118" customFormat="1" ht="25" hidden="1" customHeight="1" x14ac:dyDescent="0.2">
      <c r="B106" s="119"/>
      <c r="D106" s="120" t="s">
        <v>76</v>
      </c>
      <c r="E106" s="121"/>
      <c r="F106" s="121"/>
      <c r="G106" s="121"/>
      <c r="H106" s="121"/>
      <c r="I106" s="121"/>
      <c r="J106" s="122">
        <f>J204</f>
        <v>0</v>
      </c>
      <c r="L106" s="119"/>
    </row>
    <row r="107" spans="2:12" s="123" customFormat="1" ht="19.899999999999999" hidden="1" customHeight="1" x14ac:dyDescent="0.2">
      <c r="B107" s="124"/>
      <c r="D107" s="125" t="s">
        <v>77</v>
      </c>
      <c r="E107" s="126"/>
      <c r="F107" s="126"/>
      <c r="G107" s="126"/>
      <c r="H107" s="126"/>
      <c r="I107" s="126"/>
      <c r="J107" s="127">
        <f>J205</f>
        <v>0</v>
      </c>
      <c r="L107" s="124"/>
    </row>
    <row r="108" spans="2:12" s="123" customFormat="1" ht="19.899999999999999" hidden="1" customHeight="1" x14ac:dyDescent="0.2">
      <c r="B108" s="124"/>
      <c r="D108" s="125" t="s">
        <v>78</v>
      </c>
      <c r="E108" s="126"/>
      <c r="F108" s="126"/>
      <c r="G108" s="126"/>
      <c r="H108" s="126"/>
      <c r="I108" s="126"/>
      <c r="J108" s="127">
        <f>J220</f>
        <v>0</v>
      </c>
      <c r="L108" s="124"/>
    </row>
    <row r="109" spans="2:12" s="123" customFormat="1" ht="19.899999999999999" hidden="1" customHeight="1" x14ac:dyDescent="0.2">
      <c r="B109" s="124"/>
      <c r="D109" s="125" t="s">
        <v>79</v>
      </c>
      <c r="E109" s="126"/>
      <c r="F109" s="126"/>
      <c r="G109" s="126"/>
      <c r="H109" s="126"/>
      <c r="I109" s="126"/>
      <c r="J109" s="127">
        <f>J224</f>
        <v>0</v>
      </c>
      <c r="L109" s="124"/>
    </row>
    <row r="110" spans="2:12" s="123" customFormat="1" ht="19.899999999999999" hidden="1" customHeight="1" x14ac:dyDescent="0.2">
      <c r="B110" s="124"/>
      <c r="D110" s="125" t="s">
        <v>80</v>
      </c>
      <c r="E110" s="126"/>
      <c r="F110" s="126"/>
      <c r="G110" s="126"/>
      <c r="H110" s="126"/>
      <c r="I110" s="126"/>
      <c r="J110" s="127">
        <f>J230</f>
        <v>0</v>
      </c>
      <c r="L110" s="124"/>
    </row>
    <row r="111" spans="2:12" s="123" customFormat="1" ht="19.899999999999999" hidden="1" customHeight="1" x14ac:dyDescent="0.2">
      <c r="B111" s="124"/>
      <c r="D111" s="125" t="s">
        <v>81</v>
      </c>
      <c r="E111" s="126"/>
      <c r="F111" s="126"/>
      <c r="G111" s="126"/>
      <c r="H111" s="126"/>
      <c r="I111" s="126"/>
      <c r="J111" s="127">
        <f>J233</f>
        <v>0</v>
      </c>
      <c r="L111" s="124"/>
    </row>
    <row r="112" spans="2:12" s="123" customFormat="1" ht="19.899999999999999" hidden="1" customHeight="1" x14ac:dyDescent="0.2">
      <c r="B112" s="124"/>
      <c r="D112" s="125" t="s">
        <v>82</v>
      </c>
      <c r="E112" s="126"/>
      <c r="F112" s="126"/>
      <c r="G112" s="126"/>
      <c r="H112" s="126"/>
      <c r="I112" s="126"/>
      <c r="J112" s="127">
        <f>J240</f>
        <v>0</v>
      </c>
      <c r="L112" s="124"/>
    </row>
    <row r="113" spans="1:31" s="123" customFormat="1" ht="19.899999999999999" hidden="1" customHeight="1" x14ac:dyDescent="0.2">
      <c r="B113" s="124"/>
      <c r="D113" s="125" t="s">
        <v>83</v>
      </c>
      <c r="E113" s="126"/>
      <c r="F113" s="126"/>
      <c r="G113" s="126"/>
      <c r="H113" s="126"/>
      <c r="I113" s="126"/>
      <c r="J113" s="127">
        <f>J242</f>
        <v>0</v>
      </c>
      <c r="L113" s="124"/>
    </row>
    <row r="114" spans="1:31" s="118" customFormat="1" ht="25" hidden="1" customHeight="1" x14ac:dyDescent="0.2">
      <c r="B114" s="119"/>
      <c r="D114" s="120" t="s">
        <v>84</v>
      </c>
      <c r="E114" s="121"/>
      <c r="F114" s="121"/>
      <c r="G114" s="121"/>
      <c r="H114" s="121"/>
      <c r="I114" s="121"/>
      <c r="J114" s="122">
        <f>J250</f>
        <v>0</v>
      </c>
      <c r="L114" s="119"/>
    </row>
    <row r="115" spans="1:31" s="123" customFormat="1" ht="19.899999999999999" hidden="1" customHeight="1" x14ac:dyDescent="0.2">
      <c r="B115" s="124"/>
      <c r="D115" s="125" t="s">
        <v>85</v>
      </c>
      <c r="E115" s="126"/>
      <c r="F115" s="126"/>
      <c r="G115" s="126"/>
      <c r="H115" s="126"/>
      <c r="I115" s="126"/>
      <c r="J115" s="127">
        <f>J251</f>
        <v>0</v>
      </c>
      <c r="L115" s="124"/>
    </row>
    <row r="116" spans="1:31" s="123" customFormat="1" ht="19.899999999999999" hidden="1" customHeight="1" x14ac:dyDescent="0.2">
      <c r="B116" s="124"/>
      <c r="D116" s="125" t="s">
        <v>86</v>
      </c>
      <c r="E116" s="126"/>
      <c r="F116" s="126"/>
      <c r="G116" s="126"/>
      <c r="H116" s="126"/>
      <c r="I116" s="126"/>
      <c r="J116" s="127">
        <f>J254</f>
        <v>0</v>
      </c>
      <c r="L116" s="124"/>
    </row>
    <row r="117" spans="1:31" s="83" customFormat="1" ht="21.75" hidden="1" customHeight="1" x14ac:dyDescent="0.2">
      <c r="A117" s="79"/>
      <c r="B117" s="80"/>
      <c r="C117" s="79"/>
      <c r="D117" s="79"/>
      <c r="E117" s="79"/>
      <c r="F117" s="79"/>
      <c r="G117" s="79"/>
      <c r="H117" s="79"/>
      <c r="I117" s="79"/>
      <c r="J117" s="79"/>
      <c r="K117" s="79"/>
      <c r="L117" s="82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</row>
    <row r="118" spans="1:31" s="83" customFormat="1" ht="7" hidden="1" customHeight="1" x14ac:dyDescent="0.2">
      <c r="A118" s="79"/>
      <c r="B118" s="110"/>
      <c r="C118" s="111"/>
      <c r="D118" s="111"/>
      <c r="E118" s="111"/>
      <c r="F118" s="111"/>
      <c r="G118" s="111"/>
      <c r="H118" s="111"/>
      <c r="I118" s="111"/>
      <c r="J118" s="111"/>
      <c r="K118" s="111"/>
      <c r="L118" s="82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</row>
    <row r="119" spans="1:31" s="5" customFormat="1" hidden="1" x14ac:dyDescent="0.2"/>
    <row r="120" spans="1:31" s="5" customFormat="1" hidden="1" x14ac:dyDescent="0.2"/>
    <row r="121" spans="1:31" s="5" customFormat="1" hidden="1" x14ac:dyDescent="0.2"/>
    <row r="122" spans="1:31" s="83" customFormat="1" ht="7" customHeight="1" x14ac:dyDescent="0.2">
      <c r="A122" s="79"/>
      <c r="B122" s="112"/>
      <c r="C122" s="113"/>
      <c r="D122" s="113"/>
      <c r="E122" s="113"/>
      <c r="F122" s="113"/>
      <c r="G122" s="113"/>
      <c r="H122" s="113"/>
      <c r="I122" s="113"/>
      <c r="J122" s="113"/>
      <c r="K122" s="113"/>
      <c r="L122" s="82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</row>
    <row r="123" spans="1:31" s="83" customFormat="1" ht="25" customHeight="1" x14ac:dyDescent="0.2">
      <c r="A123" s="79"/>
      <c r="B123" s="80"/>
      <c r="C123" s="77" t="s">
        <v>87</v>
      </c>
      <c r="D123" s="79"/>
      <c r="E123" s="79"/>
      <c r="F123" s="79"/>
      <c r="G123" s="79"/>
      <c r="H123" s="79"/>
      <c r="I123" s="79"/>
      <c r="J123" s="79"/>
      <c r="K123" s="79"/>
      <c r="L123" s="82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</row>
    <row r="124" spans="1:31" s="83" customFormat="1" ht="7" customHeight="1" x14ac:dyDescent="0.2">
      <c r="A124" s="79"/>
      <c r="B124" s="80"/>
      <c r="C124" s="79"/>
      <c r="D124" s="79"/>
      <c r="E124" s="79"/>
      <c r="F124" s="79"/>
      <c r="G124" s="79"/>
      <c r="H124" s="79"/>
      <c r="I124" s="79"/>
      <c r="J124" s="79"/>
      <c r="K124" s="79"/>
      <c r="L124" s="82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</row>
    <row r="125" spans="1:31" s="83" customFormat="1" ht="12" customHeight="1" x14ac:dyDescent="0.2">
      <c r="A125" s="79"/>
      <c r="B125" s="80"/>
      <c r="C125" s="81" t="s">
        <v>10</v>
      </c>
      <c r="D125" s="79"/>
      <c r="E125" s="79"/>
      <c r="F125" s="79"/>
      <c r="G125" s="79"/>
      <c r="H125" s="79"/>
      <c r="I125" s="79"/>
      <c r="J125" s="79"/>
      <c r="K125" s="79"/>
      <c r="L125" s="82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</row>
    <row r="126" spans="1:31" s="83" customFormat="1" ht="30.5" customHeight="1" x14ac:dyDescent="0.2">
      <c r="A126" s="79"/>
      <c r="B126" s="80"/>
      <c r="C126" s="79"/>
      <c r="D126" s="79"/>
      <c r="E126" s="218" t="str">
        <f>E7</f>
        <v>Přípravna krmiv-generální oprava hrazení a stání pro zebry bezhřívé a Böhmovy</v>
      </c>
      <c r="F126" s="221"/>
      <c r="G126" s="221"/>
      <c r="H126" s="221"/>
      <c r="I126" s="79"/>
      <c r="J126" s="79"/>
      <c r="K126" s="79"/>
      <c r="L126" s="82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</row>
    <row r="127" spans="1:31" s="83" customFormat="1" ht="7" customHeight="1" x14ac:dyDescent="0.2">
      <c r="A127" s="79"/>
      <c r="B127" s="80"/>
      <c r="C127" s="79"/>
      <c r="D127" s="79"/>
      <c r="E127" s="79"/>
      <c r="F127" s="79"/>
      <c r="G127" s="79"/>
      <c r="H127" s="79"/>
      <c r="I127" s="79"/>
      <c r="J127" s="79"/>
      <c r="K127" s="79"/>
      <c r="L127" s="82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</row>
    <row r="128" spans="1:31" s="83" customFormat="1" ht="12" customHeight="1" x14ac:dyDescent="0.2">
      <c r="A128" s="79"/>
      <c r="B128" s="80"/>
      <c r="C128" s="81" t="s">
        <v>13</v>
      </c>
      <c r="D128" s="79"/>
      <c r="E128" s="79"/>
      <c r="F128" s="84" t="str">
        <f>F10</f>
        <v>ZOO Dvůr Králové a.s.</v>
      </c>
      <c r="G128" s="79"/>
      <c r="H128" s="79"/>
      <c r="I128" s="81" t="s">
        <v>14</v>
      </c>
      <c r="J128" s="85" t="str">
        <f>IF(J10="","",J10)</f>
        <v/>
      </c>
      <c r="K128" s="79"/>
      <c r="L128" s="82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</row>
    <row r="129" spans="1:65" s="83" customFormat="1" ht="7" customHeight="1" x14ac:dyDescent="0.2">
      <c r="A129" s="79"/>
      <c r="B129" s="80"/>
      <c r="C129" s="79"/>
      <c r="D129" s="79"/>
      <c r="E129" s="79"/>
      <c r="F129" s="79"/>
      <c r="G129" s="79"/>
      <c r="H129" s="79"/>
      <c r="I129" s="79"/>
      <c r="J129" s="79"/>
      <c r="K129" s="79"/>
      <c r="L129" s="82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</row>
    <row r="130" spans="1:65" s="83" customFormat="1" ht="15.15" customHeight="1" x14ac:dyDescent="0.2">
      <c r="A130" s="79"/>
      <c r="B130" s="80"/>
      <c r="C130" s="81" t="s">
        <v>15</v>
      </c>
      <c r="D130" s="79"/>
      <c r="E130" s="79"/>
      <c r="F130" s="84" t="str">
        <f>E13</f>
        <v>ZOO Dvůr Králové a.s.</v>
      </c>
      <c r="G130" s="79"/>
      <c r="H130" s="79"/>
      <c r="I130" s="81" t="s">
        <v>19</v>
      </c>
      <c r="J130" s="114" t="str">
        <f>E19</f>
        <v xml:space="preserve"> </v>
      </c>
      <c r="K130" s="79"/>
      <c r="L130" s="82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</row>
    <row r="131" spans="1:65" s="83" customFormat="1" ht="15.15" customHeight="1" x14ac:dyDescent="0.2">
      <c r="A131" s="79"/>
      <c r="B131" s="80"/>
      <c r="C131" s="81" t="s">
        <v>18</v>
      </c>
      <c r="D131" s="79"/>
      <c r="E131" s="79"/>
      <c r="F131" s="84" t="str">
        <f>IF(E16="","",E16)</f>
        <v/>
      </c>
      <c r="G131" s="79"/>
      <c r="H131" s="79"/>
      <c r="I131" s="81" t="s">
        <v>22</v>
      </c>
      <c r="J131" s="114"/>
      <c r="K131" s="79"/>
      <c r="L131" s="82"/>
      <c r="M131" s="128"/>
      <c r="N131" s="128"/>
      <c r="O131" s="128"/>
      <c r="P131" s="128"/>
      <c r="Q131" s="128"/>
      <c r="R131" s="128"/>
      <c r="S131" s="129"/>
      <c r="T131" s="12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</row>
    <row r="132" spans="1:65" s="83" customFormat="1" ht="10.25" customHeight="1" x14ac:dyDescent="0.2">
      <c r="A132" s="79"/>
      <c r="B132" s="80"/>
      <c r="C132" s="79"/>
      <c r="D132" s="79"/>
      <c r="E132" s="79"/>
      <c r="F132" s="79"/>
      <c r="G132" s="79"/>
      <c r="H132" s="79"/>
      <c r="I132" s="79"/>
      <c r="J132" s="79"/>
      <c r="K132" s="79"/>
      <c r="L132" s="82"/>
      <c r="M132" s="128"/>
      <c r="N132" s="128"/>
      <c r="O132" s="128"/>
      <c r="P132" s="128"/>
      <c r="Q132" s="128"/>
      <c r="R132" s="128"/>
      <c r="S132" s="129"/>
      <c r="T132" s="12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</row>
    <row r="133" spans="1:65" s="138" customFormat="1" ht="29.25" customHeight="1" x14ac:dyDescent="0.2">
      <c r="A133" s="130"/>
      <c r="B133" s="131"/>
      <c r="C133" s="132" t="s">
        <v>88</v>
      </c>
      <c r="D133" s="133" t="s">
        <v>48</v>
      </c>
      <c r="E133" s="133" t="s">
        <v>44</v>
      </c>
      <c r="F133" s="133" t="s">
        <v>45</v>
      </c>
      <c r="G133" s="133" t="s">
        <v>89</v>
      </c>
      <c r="H133" s="133" t="s">
        <v>90</v>
      </c>
      <c r="I133" s="133" t="s">
        <v>91</v>
      </c>
      <c r="J133" s="134" t="s">
        <v>62</v>
      </c>
      <c r="K133" s="135" t="s">
        <v>92</v>
      </c>
      <c r="L133" s="136"/>
      <c r="M133" s="137"/>
      <c r="N133" s="137"/>
      <c r="O133" s="137"/>
      <c r="P133" s="137"/>
      <c r="Q133" s="137"/>
      <c r="R133" s="137"/>
      <c r="S133" s="137"/>
      <c r="T133" s="137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</row>
    <row r="134" spans="1:65" s="83" customFormat="1" ht="22.75" customHeight="1" x14ac:dyDescent="0.35">
      <c r="A134" s="79"/>
      <c r="B134" s="80"/>
      <c r="C134" s="139" t="s">
        <v>93</v>
      </c>
      <c r="D134" s="79"/>
      <c r="E134" s="79"/>
      <c r="F134" s="79"/>
      <c r="G134" s="79"/>
      <c r="H134" s="79"/>
      <c r="I134" s="79"/>
      <c r="J134" s="140">
        <f>J135+J204+J250</f>
        <v>0</v>
      </c>
      <c r="K134" s="79"/>
      <c r="L134" s="80"/>
      <c r="M134" s="129"/>
      <c r="N134" s="128"/>
      <c r="O134" s="129"/>
      <c r="P134" s="141"/>
      <c r="Q134" s="129"/>
      <c r="R134" s="141"/>
      <c r="S134" s="129"/>
      <c r="T134" s="141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T134" s="73" t="s">
        <v>50</v>
      </c>
      <c r="AU134" s="73" t="s">
        <v>64</v>
      </c>
      <c r="BK134" s="142">
        <f>BK135+BK204+BK250</f>
        <v>0</v>
      </c>
    </row>
    <row r="135" spans="1:65" s="143" customFormat="1" ht="25.9" customHeight="1" x14ac:dyDescent="0.35">
      <c r="B135" s="144"/>
      <c r="D135" s="145" t="s">
        <v>50</v>
      </c>
      <c r="E135" s="146" t="s">
        <v>94</v>
      </c>
      <c r="F135" s="146" t="s">
        <v>95</v>
      </c>
      <c r="J135" s="147">
        <f>J136+J150+J154+J156+J159+J162+J174+J179+J196+J202</f>
        <v>0</v>
      </c>
      <c r="L135" s="144"/>
      <c r="M135" s="148"/>
      <c r="N135" s="148"/>
      <c r="O135" s="148"/>
      <c r="P135" s="149"/>
      <c r="Q135" s="148"/>
      <c r="R135" s="149"/>
      <c r="S135" s="148"/>
      <c r="T135" s="149"/>
      <c r="AR135" s="145" t="s">
        <v>56</v>
      </c>
      <c r="AT135" s="150" t="s">
        <v>50</v>
      </c>
      <c r="AU135" s="150" t="s">
        <v>51</v>
      </c>
      <c r="AY135" s="145" t="s">
        <v>96</v>
      </c>
      <c r="BK135" s="151">
        <f>BK136+BK150+BK154+BK156+BK159+BK162+BK174+BK179+BK196+BK202</f>
        <v>0</v>
      </c>
    </row>
    <row r="136" spans="1:65" s="143" customFormat="1" ht="22.75" customHeight="1" x14ac:dyDescent="0.25">
      <c r="B136" s="144"/>
      <c r="D136" s="145" t="s">
        <v>50</v>
      </c>
      <c r="E136" s="152" t="s">
        <v>56</v>
      </c>
      <c r="F136" s="152" t="s">
        <v>97</v>
      </c>
      <c r="J136" s="153">
        <f>SUM(J137:J149)</f>
        <v>0</v>
      </c>
      <c r="L136" s="144"/>
      <c r="M136" s="148"/>
      <c r="N136" s="148"/>
      <c r="O136" s="148"/>
      <c r="P136" s="149"/>
      <c r="Q136" s="148"/>
      <c r="R136" s="149"/>
      <c r="S136" s="148"/>
      <c r="T136" s="149"/>
      <c r="AR136" s="145" t="s">
        <v>56</v>
      </c>
      <c r="AT136" s="150" t="s">
        <v>50</v>
      </c>
      <c r="AU136" s="150" t="s">
        <v>56</v>
      </c>
      <c r="AY136" s="145" t="s">
        <v>96</v>
      </c>
      <c r="BK136" s="151">
        <f>SUM(BK137:BK149)</f>
        <v>0</v>
      </c>
    </row>
    <row r="137" spans="1:65" s="83" customFormat="1" ht="24.15" customHeight="1" x14ac:dyDescent="0.2">
      <c r="A137" s="79"/>
      <c r="B137" s="80"/>
      <c r="C137" s="154">
        <v>1</v>
      </c>
      <c r="D137" s="154" t="s">
        <v>99</v>
      </c>
      <c r="E137" s="155" t="s">
        <v>305</v>
      </c>
      <c r="F137" s="156" t="s">
        <v>306</v>
      </c>
      <c r="G137" s="157" t="s">
        <v>103</v>
      </c>
      <c r="H137" s="158">
        <v>4.968</v>
      </c>
      <c r="I137" s="3">
        <v>0</v>
      </c>
      <c r="J137" s="159">
        <f>ROUND(I137*H137,2)</f>
        <v>0</v>
      </c>
      <c r="K137" s="160"/>
      <c r="L137" s="80"/>
      <c r="M137" s="161"/>
      <c r="N137" s="162"/>
      <c r="O137" s="163"/>
      <c r="P137" s="163"/>
      <c r="Q137" s="163"/>
      <c r="R137" s="163"/>
      <c r="S137" s="163"/>
      <c r="T137" s="163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R137" s="115" t="s">
        <v>98</v>
      </c>
      <c r="AT137" s="115" t="s">
        <v>99</v>
      </c>
      <c r="AU137" s="115" t="s">
        <v>58</v>
      </c>
      <c r="AY137" s="73" t="s">
        <v>96</v>
      </c>
      <c r="BE137" s="164">
        <f>IF(N137="základní",J137,0)</f>
        <v>0</v>
      </c>
      <c r="BF137" s="164">
        <f>IF(N137="snížená",J137,0)</f>
        <v>0</v>
      </c>
      <c r="BG137" s="164">
        <f>IF(N137="zákl. přenesená",J137,0)</f>
        <v>0</v>
      </c>
      <c r="BH137" s="164">
        <f>IF(N137="sníž. přenesená",J137,0)</f>
        <v>0</v>
      </c>
      <c r="BI137" s="164">
        <f>IF(N137="nulová",J137,0)</f>
        <v>0</v>
      </c>
      <c r="BJ137" s="73" t="s">
        <v>56</v>
      </c>
      <c r="BK137" s="164">
        <f>ROUND(I137*H137,2)</f>
        <v>0</v>
      </c>
      <c r="BL137" s="73" t="s">
        <v>98</v>
      </c>
      <c r="BM137" s="115" t="s">
        <v>104</v>
      </c>
    </row>
    <row r="138" spans="1:65" s="165" customFormat="1" x14ac:dyDescent="0.2">
      <c r="B138" s="166"/>
      <c r="D138" s="167" t="s">
        <v>101</v>
      </c>
      <c r="E138" s="168" t="s">
        <v>0</v>
      </c>
      <c r="F138" s="169" t="s">
        <v>311</v>
      </c>
      <c r="H138" s="170">
        <v>4.968</v>
      </c>
      <c r="L138" s="166"/>
      <c r="M138" s="171"/>
      <c r="N138" s="171"/>
      <c r="O138" s="171"/>
      <c r="P138" s="171"/>
      <c r="Q138" s="171"/>
      <c r="R138" s="171"/>
      <c r="S138" s="171"/>
      <c r="T138" s="171"/>
      <c r="AT138" s="168" t="s">
        <v>101</v>
      </c>
      <c r="AU138" s="168" t="s">
        <v>58</v>
      </c>
      <c r="AV138" s="165" t="s">
        <v>58</v>
      </c>
      <c r="AW138" s="165" t="s">
        <v>21</v>
      </c>
      <c r="AX138" s="165" t="s">
        <v>56</v>
      </c>
      <c r="AY138" s="168" t="s">
        <v>96</v>
      </c>
    </row>
    <row r="139" spans="1:65" s="83" customFormat="1" ht="37.75" customHeight="1" x14ac:dyDescent="0.2">
      <c r="A139" s="79"/>
      <c r="B139" s="80"/>
      <c r="C139" s="154">
        <v>2</v>
      </c>
      <c r="D139" s="154" t="s">
        <v>99</v>
      </c>
      <c r="E139" s="155" t="s">
        <v>307</v>
      </c>
      <c r="F139" s="156" t="s">
        <v>313</v>
      </c>
      <c r="G139" s="157" t="s">
        <v>103</v>
      </c>
      <c r="H139" s="158">
        <v>4.9130000000000003</v>
      </c>
      <c r="I139" s="3">
        <v>0</v>
      </c>
      <c r="J139" s="159">
        <f>ROUND(I139*H139,2)</f>
        <v>0</v>
      </c>
      <c r="K139" s="160"/>
      <c r="L139" s="80"/>
      <c r="M139" s="161"/>
      <c r="N139" s="162"/>
      <c r="O139" s="163"/>
      <c r="P139" s="163"/>
      <c r="Q139" s="163"/>
      <c r="R139" s="163"/>
      <c r="S139" s="163"/>
      <c r="T139" s="163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R139" s="115" t="s">
        <v>98</v>
      </c>
      <c r="AT139" s="115" t="s">
        <v>99</v>
      </c>
      <c r="AU139" s="115" t="s">
        <v>58</v>
      </c>
      <c r="AY139" s="73" t="s">
        <v>96</v>
      </c>
      <c r="BE139" s="164">
        <f>IF(N139="základní",J139,0)</f>
        <v>0</v>
      </c>
      <c r="BF139" s="164">
        <f>IF(N139="snížená",J139,0)</f>
        <v>0</v>
      </c>
      <c r="BG139" s="164">
        <f>IF(N139="zákl. přenesená",J139,0)</f>
        <v>0</v>
      </c>
      <c r="BH139" s="164">
        <f>IF(N139="sníž. přenesená",J139,0)</f>
        <v>0</v>
      </c>
      <c r="BI139" s="164">
        <f>IF(N139="nulová",J139,0)</f>
        <v>0</v>
      </c>
      <c r="BJ139" s="73" t="s">
        <v>56</v>
      </c>
      <c r="BK139" s="164">
        <f>ROUND(I139*H139,2)</f>
        <v>0</v>
      </c>
      <c r="BL139" s="73" t="s">
        <v>98</v>
      </c>
      <c r="BM139" s="115" t="s">
        <v>106</v>
      </c>
    </row>
    <row r="140" spans="1:65" s="165" customFormat="1" x14ac:dyDescent="0.2">
      <c r="B140" s="166"/>
      <c r="D140" s="167" t="s">
        <v>101</v>
      </c>
      <c r="E140" s="168" t="s">
        <v>0</v>
      </c>
      <c r="F140" s="169" t="s">
        <v>107</v>
      </c>
      <c r="H140" s="170">
        <v>4.9130000000000003</v>
      </c>
      <c r="L140" s="166"/>
      <c r="M140" s="171"/>
      <c r="N140" s="171"/>
      <c r="O140" s="171"/>
      <c r="P140" s="171"/>
      <c r="Q140" s="171"/>
      <c r="R140" s="171"/>
      <c r="S140" s="171"/>
      <c r="T140" s="171"/>
      <c r="AT140" s="168" t="s">
        <v>101</v>
      </c>
      <c r="AU140" s="168" t="s">
        <v>58</v>
      </c>
      <c r="AV140" s="165" t="s">
        <v>58</v>
      </c>
      <c r="AW140" s="165" t="s">
        <v>21</v>
      </c>
      <c r="AX140" s="165" t="s">
        <v>56</v>
      </c>
      <c r="AY140" s="168" t="s">
        <v>96</v>
      </c>
    </row>
    <row r="141" spans="1:65" s="83" customFormat="1" ht="37.75" customHeight="1" x14ac:dyDescent="0.2">
      <c r="A141" s="79"/>
      <c r="B141" s="80"/>
      <c r="C141" s="154">
        <v>3</v>
      </c>
      <c r="D141" s="154" t="s">
        <v>99</v>
      </c>
      <c r="E141" s="155" t="s">
        <v>309</v>
      </c>
      <c r="F141" s="156" t="s">
        <v>308</v>
      </c>
      <c r="G141" s="157" t="s">
        <v>103</v>
      </c>
      <c r="H141" s="158">
        <v>9.8810000000000002</v>
      </c>
      <c r="I141" s="3">
        <v>0</v>
      </c>
      <c r="J141" s="159">
        <f>ROUND(I141*H141,2)</f>
        <v>0</v>
      </c>
      <c r="K141" s="160"/>
      <c r="L141" s="80"/>
      <c r="M141" s="161"/>
      <c r="N141" s="162"/>
      <c r="O141" s="163"/>
      <c r="P141" s="163"/>
      <c r="Q141" s="163"/>
      <c r="R141" s="163"/>
      <c r="S141" s="163"/>
      <c r="T141" s="163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R141" s="115" t="s">
        <v>98</v>
      </c>
      <c r="AT141" s="115" t="s">
        <v>99</v>
      </c>
      <c r="AU141" s="115" t="s">
        <v>58</v>
      </c>
      <c r="AY141" s="73" t="s">
        <v>96</v>
      </c>
      <c r="BE141" s="164">
        <f>IF(N141="základní",J141,0)</f>
        <v>0</v>
      </c>
      <c r="BF141" s="164">
        <f>IF(N141="snížená",J141,0)</f>
        <v>0</v>
      </c>
      <c r="BG141" s="164">
        <f>IF(N141="zákl. přenesená",J141,0)</f>
        <v>0</v>
      </c>
      <c r="BH141" s="164">
        <f>IF(N141="sníž. přenesená",J141,0)</f>
        <v>0</v>
      </c>
      <c r="BI141" s="164">
        <f>IF(N141="nulová",J141,0)</f>
        <v>0</v>
      </c>
      <c r="BJ141" s="73" t="s">
        <v>56</v>
      </c>
      <c r="BK141" s="164">
        <f>ROUND(I141*H141,2)</f>
        <v>0</v>
      </c>
      <c r="BL141" s="73" t="s">
        <v>98</v>
      </c>
      <c r="BM141" s="115" t="s">
        <v>108</v>
      </c>
    </row>
    <row r="142" spans="1:65" s="165" customFormat="1" x14ac:dyDescent="0.2">
      <c r="B142" s="166"/>
      <c r="D142" s="167" t="s">
        <v>101</v>
      </c>
      <c r="E142" s="168" t="s">
        <v>0</v>
      </c>
      <c r="F142" s="169" t="s">
        <v>312</v>
      </c>
      <c r="H142" s="170">
        <v>9.8810000000000002</v>
      </c>
      <c r="L142" s="166"/>
      <c r="M142" s="171"/>
      <c r="N142" s="171"/>
      <c r="O142" s="171"/>
      <c r="P142" s="171"/>
      <c r="Q142" s="171"/>
      <c r="R142" s="171"/>
      <c r="S142" s="171"/>
      <c r="T142" s="171"/>
      <c r="AT142" s="168" t="s">
        <v>101</v>
      </c>
      <c r="AU142" s="168" t="s">
        <v>58</v>
      </c>
      <c r="AV142" s="165" t="s">
        <v>58</v>
      </c>
      <c r="AW142" s="165" t="s">
        <v>21</v>
      </c>
      <c r="AX142" s="165" t="s">
        <v>56</v>
      </c>
      <c r="AY142" s="168" t="s">
        <v>96</v>
      </c>
    </row>
    <row r="143" spans="1:65" s="83" customFormat="1" ht="37.75" customHeight="1" x14ac:dyDescent="0.2">
      <c r="A143" s="79"/>
      <c r="B143" s="80"/>
      <c r="C143" s="154">
        <v>4</v>
      </c>
      <c r="D143" s="154" t="s">
        <v>99</v>
      </c>
      <c r="E143" s="155" t="s">
        <v>309</v>
      </c>
      <c r="F143" s="156" t="s">
        <v>310</v>
      </c>
      <c r="G143" s="157" t="s">
        <v>103</v>
      </c>
      <c r="H143" s="158">
        <v>9.8810000000000002</v>
      </c>
      <c r="I143" s="3">
        <v>0</v>
      </c>
      <c r="J143" s="159">
        <f>ROUND(I143*H143,2)</f>
        <v>0</v>
      </c>
      <c r="K143" s="160"/>
      <c r="L143" s="80"/>
      <c r="M143" s="161"/>
      <c r="N143" s="162"/>
      <c r="O143" s="163"/>
      <c r="P143" s="163"/>
      <c r="Q143" s="163"/>
      <c r="R143" s="163"/>
      <c r="S143" s="163"/>
      <c r="T143" s="163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R143" s="115" t="s">
        <v>98</v>
      </c>
      <c r="AT143" s="115" t="s">
        <v>99</v>
      </c>
      <c r="AU143" s="115" t="s">
        <v>58</v>
      </c>
      <c r="AY143" s="73" t="s">
        <v>96</v>
      </c>
      <c r="BE143" s="164">
        <f>IF(N143="základní",J143,0)</f>
        <v>0</v>
      </c>
      <c r="BF143" s="164">
        <f>IF(N143="snížená",J143,0)</f>
        <v>0</v>
      </c>
      <c r="BG143" s="164">
        <f>IF(N143="zákl. přenesená",J143,0)</f>
        <v>0</v>
      </c>
      <c r="BH143" s="164">
        <f>IF(N143="sníž. přenesená",J143,0)</f>
        <v>0</v>
      </c>
      <c r="BI143" s="164">
        <f>IF(N143="nulová",J143,0)</f>
        <v>0</v>
      </c>
      <c r="BJ143" s="73" t="s">
        <v>56</v>
      </c>
      <c r="BK143" s="164">
        <f>ROUND(I143*H143,2)</f>
        <v>0</v>
      </c>
      <c r="BL143" s="73" t="s">
        <v>98</v>
      </c>
      <c r="BM143" s="115" t="s">
        <v>110</v>
      </c>
    </row>
    <row r="144" spans="1:65" s="83" customFormat="1" ht="37.75" customHeight="1" x14ac:dyDescent="0.2">
      <c r="A144" s="79"/>
      <c r="B144" s="80"/>
      <c r="C144" s="154">
        <v>5</v>
      </c>
      <c r="D144" s="154" t="s">
        <v>99</v>
      </c>
      <c r="E144" s="155" t="s">
        <v>111</v>
      </c>
      <c r="F144" s="156" t="s">
        <v>112</v>
      </c>
      <c r="G144" s="157" t="s">
        <v>103</v>
      </c>
      <c r="H144" s="158">
        <v>9.8810000000000002</v>
      </c>
      <c r="I144" s="3">
        <v>0</v>
      </c>
      <c r="J144" s="159">
        <f>ROUND(I144*H144,2)</f>
        <v>0</v>
      </c>
      <c r="K144" s="160"/>
      <c r="L144" s="80"/>
      <c r="M144" s="161"/>
      <c r="N144" s="162"/>
      <c r="O144" s="163"/>
      <c r="P144" s="163"/>
      <c r="Q144" s="163"/>
      <c r="R144" s="163"/>
      <c r="S144" s="163"/>
      <c r="T144" s="163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R144" s="115" t="s">
        <v>98</v>
      </c>
      <c r="AT144" s="115" t="s">
        <v>99</v>
      </c>
      <c r="AU144" s="115" t="s">
        <v>58</v>
      </c>
      <c r="AY144" s="73" t="s">
        <v>96</v>
      </c>
      <c r="BE144" s="164">
        <f>IF(N144="základní",J144,0)</f>
        <v>0</v>
      </c>
      <c r="BF144" s="164">
        <f>IF(N144="snížená",J144,0)</f>
        <v>0</v>
      </c>
      <c r="BG144" s="164">
        <f>IF(N144="zákl. přenesená",J144,0)</f>
        <v>0</v>
      </c>
      <c r="BH144" s="164">
        <f>IF(N144="sníž. přenesená",J144,0)</f>
        <v>0</v>
      </c>
      <c r="BI144" s="164">
        <f>IF(N144="nulová",J144,0)</f>
        <v>0</v>
      </c>
      <c r="BJ144" s="73" t="s">
        <v>56</v>
      </c>
      <c r="BK144" s="164">
        <f>ROUND(I144*H144,2)</f>
        <v>0</v>
      </c>
      <c r="BL144" s="73" t="s">
        <v>98</v>
      </c>
      <c r="BM144" s="115" t="s">
        <v>113</v>
      </c>
    </row>
    <row r="145" spans="1:65" s="83" customFormat="1" ht="37.75" customHeight="1" x14ac:dyDescent="0.2">
      <c r="A145" s="79"/>
      <c r="B145" s="80"/>
      <c r="C145" s="154">
        <v>6</v>
      </c>
      <c r="D145" s="154" t="s">
        <v>99</v>
      </c>
      <c r="E145" s="155" t="s">
        <v>114</v>
      </c>
      <c r="F145" s="156" t="s">
        <v>115</v>
      </c>
      <c r="G145" s="157" t="s">
        <v>103</v>
      </c>
      <c r="H145" s="158">
        <v>39.524000000000001</v>
      </c>
      <c r="I145" s="3">
        <v>0</v>
      </c>
      <c r="J145" s="159">
        <f>ROUND(I145*H145,2)</f>
        <v>0</v>
      </c>
      <c r="K145" s="160"/>
      <c r="L145" s="80"/>
      <c r="M145" s="161"/>
      <c r="N145" s="162"/>
      <c r="O145" s="163"/>
      <c r="P145" s="163"/>
      <c r="Q145" s="163"/>
      <c r="R145" s="163"/>
      <c r="S145" s="163"/>
      <c r="T145" s="163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R145" s="115" t="s">
        <v>98</v>
      </c>
      <c r="AT145" s="115" t="s">
        <v>99</v>
      </c>
      <c r="AU145" s="115" t="s">
        <v>58</v>
      </c>
      <c r="AY145" s="73" t="s">
        <v>96</v>
      </c>
      <c r="BE145" s="164">
        <f>IF(N145="základní",J145,0)</f>
        <v>0</v>
      </c>
      <c r="BF145" s="164">
        <f>IF(N145="snížená",J145,0)</f>
        <v>0</v>
      </c>
      <c r="BG145" s="164">
        <f>IF(N145="zákl. přenesená",J145,0)</f>
        <v>0</v>
      </c>
      <c r="BH145" s="164">
        <f>IF(N145="sníž. přenesená",J145,0)</f>
        <v>0</v>
      </c>
      <c r="BI145" s="164">
        <f>IF(N145="nulová",J145,0)</f>
        <v>0</v>
      </c>
      <c r="BJ145" s="73" t="s">
        <v>56</v>
      </c>
      <c r="BK145" s="164">
        <f>ROUND(I145*H145,2)</f>
        <v>0</v>
      </c>
      <c r="BL145" s="73" t="s">
        <v>98</v>
      </c>
      <c r="BM145" s="115" t="s">
        <v>116</v>
      </c>
    </row>
    <row r="146" spans="1:65" s="165" customFormat="1" x14ac:dyDescent="0.2">
      <c r="B146" s="166"/>
      <c r="D146" s="167" t="s">
        <v>101</v>
      </c>
      <c r="E146" s="168" t="s">
        <v>0</v>
      </c>
      <c r="F146" s="169" t="s">
        <v>314</v>
      </c>
      <c r="H146" s="170">
        <v>39.524000000000001</v>
      </c>
      <c r="L146" s="166"/>
      <c r="M146" s="171"/>
      <c r="N146" s="171"/>
      <c r="O146" s="171"/>
      <c r="P146" s="171"/>
      <c r="Q146" s="171"/>
      <c r="R146" s="171"/>
      <c r="S146" s="171"/>
      <c r="T146" s="171"/>
      <c r="AT146" s="168" t="s">
        <v>101</v>
      </c>
      <c r="AU146" s="168" t="s">
        <v>58</v>
      </c>
      <c r="AV146" s="165" t="s">
        <v>58</v>
      </c>
      <c r="AW146" s="165" t="s">
        <v>21</v>
      </c>
      <c r="AX146" s="165" t="s">
        <v>56</v>
      </c>
      <c r="AY146" s="168" t="s">
        <v>96</v>
      </c>
    </row>
    <row r="147" spans="1:65" s="83" customFormat="1" ht="24.15" customHeight="1" x14ac:dyDescent="0.2">
      <c r="A147" s="79"/>
      <c r="B147" s="80"/>
      <c r="C147" s="154">
        <v>7</v>
      </c>
      <c r="D147" s="154" t="s">
        <v>99</v>
      </c>
      <c r="E147" s="155" t="s">
        <v>117</v>
      </c>
      <c r="F147" s="156" t="s">
        <v>118</v>
      </c>
      <c r="G147" s="157" t="s">
        <v>119</v>
      </c>
      <c r="H147" s="158">
        <v>15.81</v>
      </c>
      <c r="I147" s="3">
        <v>0</v>
      </c>
      <c r="J147" s="159">
        <f>ROUND(I147*H147,2)</f>
        <v>0</v>
      </c>
      <c r="K147" s="160"/>
      <c r="L147" s="80"/>
      <c r="M147" s="161"/>
      <c r="N147" s="162"/>
      <c r="O147" s="163"/>
      <c r="P147" s="163"/>
      <c r="Q147" s="163"/>
      <c r="R147" s="163"/>
      <c r="S147" s="163"/>
      <c r="T147" s="163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R147" s="115" t="s">
        <v>98</v>
      </c>
      <c r="AT147" s="115" t="s">
        <v>99</v>
      </c>
      <c r="AU147" s="115" t="s">
        <v>58</v>
      </c>
      <c r="AY147" s="73" t="s">
        <v>96</v>
      </c>
      <c r="BE147" s="164">
        <f>IF(N147="základní",J147,0)</f>
        <v>0</v>
      </c>
      <c r="BF147" s="164">
        <f>IF(N147="snížená",J147,0)</f>
        <v>0</v>
      </c>
      <c r="BG147" s="164">
        <f>IF(N147="zákl. přenesená",J147,0)</f>
        <v>0</v>
      </c>
      <c r="BH147" s="164">
        <f>IF(N147="sníž. přenesená",J147,0)</f>
        <v>0</v>
      </c>
      <c r="BI147" s="164">
        <f>IF(N147="nulová",J147,0)</f>
        <v>0</v>
      </c>
      <c r="BJ147" s="73" t="s">
        <v>56</v>
      </c>
      <c r="BK147" s="164">
        <f>ROUND(I147*H147,2)</f>
        <v>0</v>
      </c>
      <c r="BL147" s="73" t="s">
        <v>98</v>
      </c>
      <c r="BM147" s="115" t="s">
        <v>120</v>
      </c>
    </row>
    <row r="148" spans="1:65" s="165" customFormat="1" x14ac:dyDescent="0.2">
      <c r="B148" s="166"/>
      <c r="D148" s="167" t="s">
        <v>101</v>
      </c>
      <c r="E148" s="168" t="s">
        <v>0</v>
      </c>
      <c r="F148" s="169" t="s">
        <v>315</v>
      </c>
      <c r="H148" s="170">
        <v>15.81</v>
      </c>
      <c r="L148" s="166"/>
      <c r="M148" s="171"/>
      <c r="N148" s="171"/>
      <c r="O148" s="171"/>
      <c r="P148" s="171"/>
      <c r="Q148" s="171"/>
      <c r="R148" s="171"/>
      <c r="S148" s="171"/>
      <c r="T148" s="171"/>
      <c r="AT148" s="168" t="s">
        <v>101</v>
      </c>
      <c r="AU148" s="168" t="s">
        <v>58</v>
      </c>
      <c r="AV148" s="165" t="s">
        <v>58</v>
      </c>
      <c r="AW148" s="165" t="s">
        <v>21</v>
      </c>
      <c r="AX148" s="165" t="s">
        <v>56</v>
      </c>
      <c r="AY148" s="168" t="s">
        <v>96</v>
      </c>
    </row>
    <row r="149" spans="1:65" s="83" customFormat="1" ht="16.5" customHeight="1" x14ac:dyDescent="0.2">
      <c r="A149" s="79"/>
      <c r="B149" s="80"/>
      <c r="C149" s="154">
        <v>8</v>
      </c>
      <c r="D149" s="154" t="s">
        <v>99</v>
      </c>
      <c r="E149" s="155" t="s">
        <v>121</v>
      </c>
      <c r="F149" s="156" t="s">
        <v>122</v>
      </c>
      <c r="G149" s="157" t="s">
        <v>103</v>
      </c>
      <c r="H149" s="158">
        <v>9.8810000000000002</v>
      </c>
      <c r="I149" s="3">
        <v>0</v>
      </c>
      <c r="J149" s="159">
        <f>ROUND(I149*H149,2)</f>
        <v>0</v>
      </c>
      <c r="K149" s="160"/>
      <c r="L149" s="80"/>
      <c r="M149" s="161"/>
      <c r="N149" s="162"/>
      <c r="O149" s="163"/>
      <c r="P149" s="163"/>
      <c r="Q149" s="163"/>
      <c r="R149" s="163"/>
      <c r="S149" s="163"/>
      <c r="T149" s="163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R149" s="115" t="s">
        <v>98</v>
      </c>
      <c r="AT149" s="115" t="s">
        <v>99</v>
      </c>
      <c r="AU149" s="115" t="s">
        <v>58</v>
      </c>
      <c r="AY149" s="73" t="s">
        <v>96</v>
      </c>
      <c r="BE149" s="164">
        <f>IF(N149="základní",J149,0)</f>
        <v>0</v>
      </c>
      <c r="BF149" s="164">
        <f>IF(N149="snížená",J149,0)</f>
        <v>0</v>
      </c>
      <c r="BG149" s="164">
        <f>IF(N149="zákl. přenesená",J149,0)</f>
        <v>0</v>
      </c>
      <c r="BH149" s="164">
        <f>IF(N149="sníž. přenesená",J149,0)</f>
        <v>0</v>
      </c>
      <c r="BI149" s="164">
        <f>IF(N149="nulová",J149,0)</f>
        <v>0</v>
      </c>
      <c r="BJ149" s="73" t="s">
        <v>56</v>
      </c>
      <c r="BK149" s="164">
        <f>ROUND(I149*H149,2)</f>
        <v>0</v>
      </c>
      <c r="BL149" s="73" t="s">
        <v>98</v>
      </c>
      <c r="BM149" s="115" t="s">
        <v>123</v>
      </c>
    </row>
    <row r="150" spans="1:65" s="143" customFormat="1" ht="22.75" customHeight="1" x14ac:dyDescent="0.25">
      <c r="B150" s="144"/>
      <c r="D150" s="145" t="s">
        <v>50</v>
      </c>
      <c r="E150" s="152" t="s">
        <v>58</v>
      </c>
      <c r="F150" s="152" t="s">
        <v>124</v>
      </c>
      <c r="J150" s="153">
        <f>SUM(J151:J153)</f>
        <v>0</v>
      </c>
      <c r="L150" s="144"/>
      <c r="M150" s="148"/>
      <c r="N150" s="148"/>
      <c r="O150" s="148"/>
      <c r="P150" s="149"/>
      <c r="Q150" s="148"/>
      <c r="R150" s="149"/>
      <c r="S150" s="148"/>
      <c r="T150" s="149"/>
      <c r="AR150" s="145" t="s">
        <v>56</v>
      </c>
      <c r="AT150" s="150" t="s">
        <v>50</v>
      </c>
      <c r="AU150" s="150" t="s">
        <v>56</v>
      </c>
      <c r="AY150" s="145" t="s">
        <v>96</v>
      </c>
      <c r="BK150" s="151">
        <f>SUM(BK151:BK153)</f>
        <v>0</v>
      </c>
    </row>
    <row r="151" spans="1:65" s="83" customFormat="1" ht="16.5" customHeight="1" x14ac:dyDescent="0.2">
      <c r="A151" s="79"/>
      <c r="B151" s="80"/>
      <c r="C151" s="154">
        <v>9</v>
      </c>
      <c r="D151" s="154" t="s">
        <v>99</v>
      </c>
      <c r="E151" s="155" t="s">
        <v>125</v>
      </c>
      <c r="F151" s="156" t="s">
        <v>318</v>
      </c>
      <c r="G151" s="157" t="s">
        <v>103</v>
      </c>
      <c r="H151" s="158">
        <v>4.968</v>
      </c>
      <c r="I151" s="3">
        <v>0</v>
      </c>
      <c r="J151" s="159">
        <f>ROUND(I151*H151,2)</f>
        <v>0</v>
      </c>
      <c r="K151" s="160"/>
      <c r="L151" s="80"/>
      <c r="M151" s="161"/>
      <c r="N151" s="162"/>
      <c r="O151" s="163"/>
      <c r="P151" s="163"/>
      <c r="Q151" s="163"/>
      <c r="R151" s="163"/>
      <c r="S151" s="163"/>
      <c r="T151" s="163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R151" s="115" t="s">
        <v>98</v>
      </c>
      <c r="AT151" s="115" t="s">
        <v>99</v>
      </c>
      <c r="AU151" s="115" t="s">
        <v>58</v>
      </c>
      <c r="AY151" s="73" t="s">
        <v>96</v>
      </c>
      <c r="BE151" s="164">
        <f>IF(N151="základní",J151,0)</f>
        <v>0</v>
      </c>
      <c r="BF151" s="164">
        <f>IF(N151="snížená",J151,0)</f>
        <v>0</v>
      </c>
      <c r="BG151" s="164">
        <f>IF(N151="zákl. přenesená",J151,0)</f>
        <v>0</v>
      </c>
      <c r="BH151" s="164">
        <f>IF(N151="sníž. přenesená",J151,0)</f>
        <v>0</v>
      </c>
      <c r="BI151" s="164">
        <f>IF(N151="nulová",J151,0)</f>
        <v>0</v>
      </c>
      <c r="BJ151" s="73" t="s">
        <v>56</v>
      </c>
      <c r="BK151" s="164">
        <f>ROUND(I151*H151,2)</f>
        <v>0</v>
      </c>
      <c r="BL151" s="73" t="s">
        <v>98</v>
      </c>
      <c r="BM151" s="115" t="s">
        <v>126</v>
      </c>
    </row>
    <row r="152" spans="1:65" s="165" customFormat="1" x14ac:dyDescent="0.2">
      <c r="B152" s="166"/>
      <c r="D152" s="167" t="s">
        <v>101</v>
      </c>
      <c r="E152" s="168" t="s">
        <v>0</v>
      </c>
      <c r="F152" s="169" t="s">
        <v>316</v>
      </c>
      <c r="H152" s="170">
        <v>4.968</v>
      </c>
      <c r="L152" s="166"/>
      <c r="M152" s="171"/>
      <c r="N152" s="171"/>
      <c r="O152" s="171"/>
      <c r="P152" s="171"/>
      <c r="Q152" s="171"/>
      <c r="R152" s="171"/>
      <c r="S152" s="171"/>
      <c r="T152" s="171"/>
      <c r="AT152" s="168" t="s">
        <v>101</v>
      </c>
      <c r="AU152" s="168" t="s">
        <v>58</v>
      </c>
      <c r="AV152" s="165" t="s">
        <v>58</v>
      </c>
      <c r="AW152" s="165" t="s">
        <v>21</v>
      </c>
      <c r="AX152" s="165" t="s">
        <v>56</v>
      </c>
      <c r="AY152" s="168" t="s">
        <v>96</v>
      </c>
    </row>
    <row r="153" spans="1:65" s="83" customFormat="1" ht="24.15" customHeight="1" x14ac:dyDescent="0.2">
      <c r="A153" s="79"/>
      <c r="B153" s="80"/>
      <c r="C153" s="154">
        <v>10</v>
      </c>
      <c r="D153" s="154" t="s">
        <v>99</v>
      </c>
      <c r="E153" s="155" t="s">
        <v>317</v>
      </c>
      <c r="F153" s="156" t="s">
        <v>319</v>
      </c>
      <c r="G153" s="157" t="s">
        <v>100</v>
      </c>
      <c r="H153" s="158">
        <v>10.8</v>
      </c>
      <c r="I153" s="3">
        <v>0</v>
      </c>
      <c r="J153" s="159">
        <f>ROUND(I153*H153,2)</f>
        <v>0</v>
      </c>
      <c r="K153" s="160"/>
      <c r="L153" s="80"/>
      <c r="M153" s="161"/>
      <c r="N153" s="162"/>
      <c r="O153" s="163"/>
      <c r="P153" s="163"/>
      <c r="Q153" s="163"/>
      <c r="R153" s="163"/>
      <c r="S153" s="163"/>
      <c r="T153" s="163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R153" s="115" t="s">
        <v>98</v>
      </c>
      <c r="AT153" s="115" t="s">
        <v>99</v>
      </c>
      <c r="AU153" s="115" t="s">
        <v>58</v>
      </c>
      <c r="AY153" s="73" t="s">
        <v>96</v>
      </c>
      <c r="BE153" s="164">
        <f>IF(N153="základní",J153,0)</f>
        <v>0</v>
      </c>
      <c r="BF153" s="164">
        <f>IF(N153="snížená",J153,0)</f>
        <v>0</v>
      </c>
      <c r="BG153" s="164">
        <f>IF(N153="zákl. přenesená",J153,0)</f>
        <v>0</v>
      </c>
      <c r="BH153" s="164">
        <f>IF(N153="sníž. přenesená",J153,0)</f>
        <v>0</v>
      </c>
      <c r="BI153" s="164">
        <f>IF(N153="nulová",J153,0)</f>
        <v>0</v>
      </c>
      <c r="BJ153" s="73" t="s">
        <v>56</v>
      </c>
      <c r="BK153" s="164">
        <f>ROUND(I153*H153,2)</f>
        <v>0</v>
      </c>
      <c r="BL153" s="73" t="s">
        <v>98</v>
      </c>
      <c r="BM153" s="115" t="s">
        <v>127</v>
      </c>
    </row>
    <row r="154" spans="1:65" s="143" customFormat="1" ht="22.75" customHeight="1" x14ac:dyDescent="0.25">
      <c r="B154" s="144"/>
      <c r="D154" s="145" t="s">
        <v>50</v>
      </c>
      <c r="E154" s="152" t="s">
        <v>128</v>
      </c>
      <c r="F154" s="152" t="s">
        <v>129</v>
      </c>
      <c r="J154" s="153">
        <f>J155</f>
        <v>0</v>
      </c>
      <c r="L154" s="144"/>
      <c r="M154" s="148"/>
      <c r="N154" s="148"/>
      <c r="O154" s="148"/>
      <c r="P154" s="149"/>
      <c r="Q154" s="148"/>
      <c r="R154" s="149"/>
      <c r="S154" s="148"/>
      <c r="T154" s="149"/>
      <c r="AR154" s="145" t="s">
        <v>56</v>
      </c>
      <c r="AT154" s="150" t="s">
        <v>50</v>
      </c>
      <c r="AU154" s="150" t="s">
        <v>56</v>
      </c>
      <c r="AY154" s="145" t="s">
        <v>96</v>
      </c>
      <c r="BK154" s="151">
        <f>SUM(BK155:BK155)</f>
        <v>0</v>
      </c>
    </row>
    <row r="155" spans="1:65" s="83" customFormat="1" ht="11.5" x14ac:dyDescent="0.2">
      <c r="A155" s="79"/>
      <c r="B155" s="80"/>
      <c r="C155" s="154">
        <v>11</v>
      </c>
      <c r="D155" s="154" t="s">
        <v>99</v>
      </c>
      <c r="E155" s="155" t="s">
        <v>346</v>
      </c>
      <c r="F155" s="156" t="s">
        <v>320</v>
      </c>
      <c r="G155" s="157" t="s">
        <v>130</v>
      </c>
      <c r="H155" s="158">
        <v>23</v>
      </c>
      <c r="I155" s="3">
        <v>0</v>
      </c>
      <c r="J155" s="159">
        <f>ROUND(I155*H155,2)</f>
        <v>0</v>
      </c>
      <c r="K155" s="160"/>
      <c r="L155" s="80"/>
      <c r="M155" s="161"/>
      <c r="N155" s="162"/>
      <c r="O155" s="163"/>
      <c r="P155" s="163"/>
      <c r="Q155" s="163"/>
      <c r="R155" s="163"/>
      <c r="S155" s="163"/>
      <c r="T155" s="163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R155" s="115" t="s">
        <v>98</v>
      </c>
      <c r="AT155" s="115" t="s">
        <v>99</v>
      </c>
      <c r="AU155" s="115" t="s">
        <v>58</v>
      </c>
      <c r="AY155" s="73" t="s">
        <v>96</v>
      </c>
      <c r="BE155" s="164">
        <f>IF(N155="základní",J155,0)</f>
        <v>0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73" t="s">
        <v>56</v>
      </c>
      <c r="BK155" s="164">
        <f>ROUND(I155*H155,2)</f>
        <v>0</v>
      </c>
      <c r="BL155" s="73" t="s">
        <v>98</v>
      </c>
      <c r="BM155" s="115" t="s">
        <v>131</v>
      </c>
    </row>
    <row r="156" spans="1:65" s="143" customFormat="1" ht="22.75" customHeight="1" x14ac:dyDescent="0.25">
      <c r="B156" s="144"/>
      <c r="D156" s="145" t="s">
        <v>50</v>
      </c>
      <c r="E156" s="152" t="s">
        <v>98</v>
      </c>
      <c r="F156" s="152" t="s">
        <v>134</v>
      </c>
      <c r="J156" s="153">
        <f>J157</f>
        <v>0</v>
      </c>
      <c r="L156" s="144"/>
      <c r="M156" s="148"/>
      <c r="N156" s="148"/>
      <c r="O156" s="148"/>
      <c r="P156" s="149"/>
      <c r="Q156" s="148"/>
      <c r="R156" s="149"/>
      <c r="S156" s="148"/>
      <c r="T156" s="149"/>
      <c r="AR156" s="145" t="s">
        <v>56</v>
      </c>
      <c r="AT156" s="150" t="s">
        <v>50</v>
      </c>
      <c r="AU156" s="150" t="s">
        <v>56</v>
      </c>
      <c r="AY156" s="145" t="s">
        <v>96</v>
      </c>
      <c r="BK156" s="151">
        <f>SUM(BK157:BK158)</f>
        <v>0</v>
      </c>
    </row>
    <row r="157" spans="1:65" s="83" customFormat="1" ht="16.5" customHeight="1" x14ac:dyDescent="0.2">
      <c r="A157" s="79"/>
      <c r="B157" s="80"/>
      <c r="C157" s="154">
        <v>12</v>
      </c>
      <c r="D157" s="154" t="s">
        <v>99</v>
      </c>
      <c r="E157" s="155" t="s">
        <v>136</v>
      </c>
      <c r="F157" s="156" t="s">
        <v>137</v>
      </c>
      <c r="G157" s="157" t="s">
        <v>103</v>
      </c>
      <c r="H157" s="158">
        <v>1.8680000000000001</v>
      </c>
      <c r="I157" s="3">
        <v>0</v>
      </c>
      <c r="J157" s="159">
        <f>ROUND(I157*H157,2)</f>
        <v>0</v>
      </c>
      <c r="K157" s="160"/>
      <c r="L157" s="80"/>
      <c r="M157" s="161"/>
      <c r="N157" s="162"/>
      <c r="O157" s="163"/>
      <c r="P157" s="163"/>
      <c r="Q157" s="163"/>
      <c r="R157" s="163"/>
      <c r="S157" s="163"/>
      <c r="T157" s="163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R157" s="115" t="s">
        <v>98</v>
      </c>
      <c r="AT157" s="115" t="s">
        <v>99</v>
      </c>
      <c r="AU157" s="115" t="s">
        <v>58</v>
      </c>
      <c r="AY157" s="73" t="s">
        <v>96</v>
      </c>
      <c r="BE157" s="164">
        <f>IF(N157="základní",J157,0)</f>
        <v>0</v>
      </c>
      <c r="BF157" s="164">
        <f>IF(N157="snížená",J157,0)</f>
        <v>0</v>
      </c>
      <c r="BG157" s="164">
        <f>IF(N157="zákl. přenesená",J157,0)</f>
        <v>0</v>
      </c>
      <c r="BH157" s="164">
        <f>IF(N157="sníž. přenesená",J157,0)</f>
        <v>0</v>
      </c>
      <c r="BI157" s="164">
        <f>IF(N157="nulová",J157,0)</f>
        <v>0</v>
      </c>
      <c r="BJ157" s="73" t="s">
        <v>56</v>
      </c>
      <c r="BK157" s="164">
        <f>ROUND(I157*H157,2)</f>
        <v>0</v>
      </c>
      <c r="BL157" s="73" t="s">
        <v>98</v>
      </c>
      <c r="BM157" s="115" t="s">
        <v>138</v>
      </c>
    </row>
    <row r="158" spans="1:65" s="165" customFormat="1" x14ac:dyDescent="0.2">
      <c r="B158" s="166"/>
      <c r="D158" s="167" t="s">
        <v>101</v>
      </c>
      <c r="E158" s="168" t="s">
        <v>0</v>
      </c>
      <c r="F158" s="169" t="s">
        <v>321</v>
      </c>
      <c r="H158" s="170">
        <v>1.8680000000000001</v>
      </c>
      <c r="L158" s="166"/>
      <c r="M158" s="171"/>
      <c r="N158" s="171"/>
      <c r="O158" s="171"/>
      <c r="P158" s="171"/>
      <c r="Q158" s="171"/>
      <c r="R158" s="171"/>
      <c r="S158" s="171"/>
      <c r="T158" s="171"/>
      <c r="AT158" s="168" t="s">
        <v>101</v>
      </c>
      <c r="AU158" s="168" t="s">
        <v>58</v>
      </c>
      <c r="AV158" s="165" t="s">
        <v>58</v>
      </c>
      <c r="AW158" s="165" t="s">
        <v>21</v>
      </c>
      <c r="AX158" s="165" t="s">
        <v>56</v>
      </c>
      <c r="AY158" s="168" t="s">
        <v>96</v>
      </c>
    </row>
    <row r="159" spans="1:65" s="143" customFormat="1" ht="22.75" customHeight="1" x14ac:dyDescent="0.25">
      <c r="B159" s="144"/>
      <c r="D159" s="145" t="s">
        <v>50</v>
      </c>
      <c r="E159" s="152" t="s">
        <v>102</v>
      </c>
      <c r="F159" s="152" t="s">
        <v>139</v>
      </c>
      <c r="J159" s="153">
        <f>J160</f>
        <v>0</v>
      </c>
      <c r="L159" s="144"/>
      <c r="M159" s="148"/>
      <c r="N159" s="148"/>
      <c r="O159" s="148"/>
      <c r="P159" s="149"/>
      <c r="Q159" s="148"/>
      <c r="R159" s="149"/>
      <c r="S159" s="148"/>
      <c r="T159" s="149"/>
      <c r="AR159" s="145" t="s">
        <v>56</v>
      </c>
      <c r="AT159" s="150" t="s">
        <v>50</v>
      </c>
      <c r="AU159" s="150" t="s">
        <v>56</v>
      </c>
      <c r="AY159" s="145" t="s">
        <v>96</v>
      </c>
      <c r="BK159" s="151">
        <f>SUM(BK160:BK161)</f>
        <v>0</v>
      </c>
    </row>
    <row r="160" spans="1:65" s="83" customFormat="1" ht="24.15" customHeight="1" x14ac:dyDescent="0.2">
      <c r="A160" s="79"/>
      <c r="B160" s="80"/>
      <c r="C160" s="154">
        <v>13</v>
      </c>
      <c r="D160" s="154" t="s">
        <v>99</v>
      </c>
      <c r="E160" s="155" t="s">
        <v>347</v>
      </c>
      <c r="F160" s="156" t="s">
        <v>355</v>
      </c>
      <c r="G160" s="157" t="s">
        <v>100</v>
      </c>
      <c r="H160" s="158">
        <v>95.4</v>
      </c>
      <c r="I160" s="3">
        <v>0</v>
      </c>
      <c r="J160" s="159">
        <f>ROUND(I160*H160,2)</f>
        <v>0</v>
      </c>
      <c r="K160" s="160"/>
      <c r="L160" s="80"/>
      <c r="M160" s="161"/>
      <c r="N160" s="162"/>
      <c r="O160" s="163"/>
      <c r="P160" s="163"/>
      <c r="Q160" s="163"/>
      <c r="R160" s="163"/>
      <c r="S160" s="163"/>
      <c r="T160" s="163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R160" s="115" t="s">
        <v>98</v>
      </c>
      <c r="AT160" s="115" t="s">
        <v>99</v>
      </c>
      <c r="AU160" s="115" t="s">
        <v>58</v>
      </c>
      <c r="AY160" s="73" t="s">
        <v>96</v>
      </c>
      <c r="BE160" s="164">
        <f>IF(N160="základní",J160,0)</f>
        <v>0</v>
      </c>
      <c r="BF160" s="164">
        <f>IF(N160="snížená",J160,0)</f>
        <v>0</v>
      </c>
      <c r="BG160" s="164">
        <f>IF(N160="zákl. přenesená",J160,0)</f>
        <v>0</v>
      </c>
      <c r="BH160" s="164">
        <f>IF(N160="sníž. přenesená",J160,0)</f>
        <v>0</v>
      </c>
      <c r="BI160" s="164">
        <f>IF(N160="nulová",J160,0)</f>
        <v>0</v>
      </c>
      <c r="BJ160" s="73" t="s">
        <v>56</v>
      </c>
      <c r="BK160" s="164">
        <f>ROUND(I160*H160,2)</f>
        <v>0</v>
      </c>
      <c r="BL160" s="73" t="s">
        <v>98</v>
      </c>
      <c r="BM160" s="115" t="s">
        <v>140</v>
      </c>
    </row>
    <row r="161" spans="1:65" s="165" customFormat="1" x14ac:dyDescent="0.2">
      <c r="B161" s="166"/>
      <c r="D161" s="167" t="s">
        <v>101</v>
      </c>
      <c r="E161" s="168" t="s">
        <v>0</v>
      </c>
      <c r="F161" s="169" t="s">
        <v>141</v>
      </c>
      <c r="H161" s="170">
        <v>95.4</v>
      </c>
      <c r="L161" s="166"/>
      <c r="M161" s="171"/>
      <c r="N161" s="171"/>
      <c r="O161" s="171"/>
      <c r="P161" s="171"/>
      <c r="Q161" s="171"/>
      <c r="R161" s="171"/>
      <c r="S161" s="171"/>
      <c r="T161" s="171"/>
      <c r="AT161" s="168" t="s">
        <v>101</v>
      </c>
      <c r="AU161" s="168" t="s">
        <v>58</v>
      </c>
      <c r="AV161" s="165" t="s">
        <v>58</v>
      </c>
      <c r="AW161" s="165" t="s">
        <v>21</v>
      </c>
      <c r="AX161" s="165" t="s">
        <v>56</v>
      </c>
      <c r="AY161" s="168" t="s">
        <v>96</v>
      </c>
    </row>
    <row r="162" spans="1:65" s="143" customFormat="1" ht="22.75" customHeight="1" x14ac:dyDescent="0.25">
      <c r="B162" s="144"/>
      <c r="D162" s="145" t="s">
        <v>50</v>
      </c>
      <c r="E162" s="152" t="s">
        <v>105</v>
      </c>
      <c r="F162" s="152" t="s">
        <v>142</v>
      </c>
      <c r="J162" s="153">
        <f>SUM(J163:J172)</f>
        <v>0</v>
      </c>
      <c r="L162" s="144"/>
      <c r="M162" s="148"/>
      <c r="N162" s="148"/>
      <c r="O162" s="148"/>
      <c r="P162" s="149"/>
      <c r="Q162" s="148"/>
      <c r="R162" s="149"/>
      <c r="S162" s="148"/>
      <c r="T162" s="149"/>
      <c r="AR162" s="145" t="s">
        <v>56</v>
      </c>
      <c r="AT162" s="150" t="s">
        <v>50</v>
      </c>
      <c r="AU162" s="150" t="s">
        <v>56</v>
      </c>
      <c r="AY162" s="145" t="s">
        <v>96</v>
      </c>
      <c r="BK162" s="151">
        <f>SUM(BK163:BK173)</f>
        <v>0</v>
      </c>
    </row>
    <row r="163" spans="1:65" s="83" customFormat="1" ht="11.5" x14ac:dyDescent="0.2">
      <c r="A163" s="79"/>
      <c r="B163" s="80"/>
      <c r="C163" s="154">
        <v>14</v>
      </c>
      <c r="D163" s="154" t="s">
        <v>99</v>
      </c>
      <c r="E163" s="155" t="s">
        <v>322</v>
      </c>
      <c r="F163" s="156" t="s">
        <v>360</v>
      </c>
      <c r="G163" s="157" t="s">
        <v>100</v>
      </c>
      <c r="H163" s="158">
        <v>19.106000000000002</v>
      </c>
      <c r="I163" s="3">
        <v>0</v>
      </c>
      <c r="J163" s="159">
        <f>ROUND(I163*H163,2)</f>
        <v>0</v>
      </c>
      <c r="K163" s="160"/>
      <c r="L163" s="80"/>
      <c r="M163" s="161"/>
      <c r="N163" s="162"/>
      <c r="O163" s="163"/>
      <c r="P163" s="163"/>
      <c r="Q163" s="163"/>
      <c r="R163" s="163"/>
      <c r="S163" s="163"/>
      <c r="T163" s="163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R163" s="115" t="s">
        <v>98</v>
      </c>
      <c r="AT163" s="115" t="s">
        <v>99</v>
      </c>
      <c r="AU163" s="115" t="s">
        <v>58</v>
      </c>
      <c r="AY163" s="73" t="s">
        <v>96</v>
      </c>
      <c r="BE163" s="164">
        <f>IF(N163="základní",J163,0)</f>
        <v>0</v>
      </c>
      <c r="BF163" s="164">
        <f>IF(N163="snížená",J163,0)</f>
        <v>0</v>
      </c>
      <c r="BG163" s="164">
        <f>IF(N163="zákl. přenesená",J163,0)</f>
        <v>0</v>
      </c>
      <c r="BH163" s="164">
        <f>IF(N163="sníž. přenesená",J163,0)</f>
        <v>0</v>
      </c>
      <c r="BI163" s="164">
        <f>IF(N163="nulová",J163,0)</f>
        <v>0</v>
      </c>
      <c r="BJ163" s="73" t="s">
        <v>56</v>
      </c>
      <c r="BK163" s="164">
        <f>ROUND(I163*H163,2)</f>
        <v>0</v>
      </c>
      <c r="BL163" s="73" t="s">
        <v>98</v>
      </c>
      <c r="BM163" s="115" t="s">
        <v>143</v>
      </c>
    </row>
    <row r="164" spans="1:65" s="165" customFormat="1" x14ac:dyDescent="0.2">
      <c r="B164" s="166"/>
      <c r="D164" s="167" t="s">
        <v>101</v>
      </c>
      <c r="E164" s="168" t="s">
        <v>0</v>
      </c>
      <c r="F164" s="169" t="s">
        <v>367</v>
      </c>
      <c r="H164" s="170">
        <v>19.106000000000002</v>
      </c>
      <c r="L164" s="166"/>
      <c r="M164" s="171"/>
      <c r="N164" s="171"/>
      <c r="O164" s="171"/>
      <c r="P164" s="171"/>
      <c r="Q164" s="171"/>
      <c r="R164" s="171"/>
      <c r="S164" s="171"/>
      <c r="T164" s="171"/>
      <c r="AT164" s="168" t="s">
        <v>101</v>
      </c>
      <c r="AU164" s="168" t="s">
        <v>58</v>
      </c>
      <c r="AV164" s="165" t="s">
        <v>58</v>
      </c>
      <c r="AW164" s="165" t="s">
        <v>21</v>
      </c>
      <c r="AX164" s="165" t="s">
        <v>56</v>
      </c>
      <c r="AY164" s="168" t="s">
        <v>96</v>
      </c>
    </row>
    <row r="165" spans="1:65" s="83" customFormat="1" ht="24.15" customHeight="1" x14ac:dyDescent="0.2">
      <c r="A165" s="79"/>
      <c r="B165" s="80"/>
      <c r="C165" s="154">
        <v>15</v>
      </c>
      <c r="D165" s="154" t="s">
        <v>99</v>
      </c>
      <c r="E165" s="155" t="s">
        <v>144</v>
      </c>
      <c r="F165" s="156" t="s">
        <v>323</v>
      </c>
      <c r="G165" s="157" t="s">
        <v>100</v>
      </c>
      <c r="H165" s="158">
        <v>19.106000000000002</v>
      </c>
      <c r="I165" s="3">
        <v>0</v>
      </c>
      <c r="J165" s="159">
        <f>ROUND(I165*H165,2)</f>
        <v>0</v>
      </c>
      <c r="K165" s="160"/>
      <c r="L165" s="80"/>
      <c r="M165" s="161"/>
      <c r="N165" s="162"/>
      <c r="O165" s="163"/>
      <c r="P165" s="163"/>
      <c r="Q165" s="163"/>
      <c r="R165" s="163"/>
      <c r="S165" s="163"/>
      <c r="T165" s="163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R165" s="115" t="s">
        <v>98</v>
      </c>
      <c r="AT165" s="115" t="s">
        <v>99</v>
      </c>
      <c r="AU165" s="115" t="s">
        <v>58</v>
      </c>
      <c r="AY165" s="73" t="s">
        <v>96</v>
      </c>
      <c r="BE165" s="164">
        <f>IF(N165="základní",J165,0)</f>
        <v>0</v>
      </c>
      <c r="BF165" s="164">
        <f>IF(N165="snížená",J165,0)</f>
        <v>0</v>
      </c>
      <c r="BG165" s="164">
        <f>IF(N165="zákl. přenesená",J165,0)</f>
        <v>0</v>
      </c>
      <c r="BH165" s="164">
        <f>IF(N165="sníž. přenesená",J165,0)</f>
        <v>0</v>
      </c>
      <c r="BI165" s="164">
        <f>IF(N165="nulová",J165,0)</f>
        <v>0</v>
      </c>
      <c r="BJ165" s="73" t="s">
        <v>56</v>
      </c>
      <c r="BK165" s="164">
        <f>ROUND(I165*H165,2)</f>
        <v>0</v>
      </c>
      <c r="BL165" s="73" t="s">
        <v>98</v>
      </c>
      <c r="BM165" s="115" t="s">
        <v>145</v>
      </c>
    </row>
    <row r="166" spans="1:65" s="83" customFormat="1" ht="11.5" x14ac:dyDescent="0.2">
      <c r="A166" s="79"/>
      <c r="B166" s="80"/>
      <c r="C166" s="154">
        <v>16</v>
      </c>
      <c r="D166" s="154" t="s">
        <v>99</v>
      </c>
      <c r="E166" s="155" t="s">
        <v>363</v>
      </c>
      <c r="F166" s="156" t="s">
        <v>364</v>
      </c>
      <c r="G166" s="157" t="s">
        <v>100</v>
      </c>
      <c r="H166" s="158">
        <v>7.38</v>
      </c>
      <c r="I166" s="3">
        <v>0</v>
      </c>
      <c r="J166" s="159">
        <f>ROUND(I166*H166,2)</f>
        <v>0</v>
      </c>
      <c r="K166" s="160"/>
      <c r="L166" s="80"/>
      <c r="M166" s="161"/>
      <c r="N166" s="162"/>
      <c r="O166" s="163"/>
      <c r="P166" s="163"/>
      <c r="Q166" s="163"/>
      <c r="R166" s="163"/>
      <c r="S166" s="163"/>
      <c r="T166" s="163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R166" s="115" t="s">
        <v>98</v>
      </c>
      <c r="AT166" s="115" t="s">
        <v>99</v>
      </c>
      <c r="AU166" s="115" t="s">
        <v>58</v>
      </c>
      <c r="AY166" s="73" t="s">
        <v>96</v>
      </c>
      <c r="BE166" s="164">
        <f>IF(N166="základní",J166,0)</f>
        <v>0</v>
      </c>
      <c r="BF166" s="164">
        <f>IF(N166="snížená",J166,0)</f>
        <v>0</v>
      </c>
      <c r="BG166" s="164">
        <f>IF(N166="zákl. přenesená",J166,0)</f>
        <v>0</v>
      </c>
      <c r="BH166" s="164">
        <f>IF(N166="sníž. přenesená",J166,0)</f>
        <v>0</v>
      </c>
      <c r="BI166" s="164">
        <f>IF(N166="nulová",J166,0)</f>
        <v>0</v>
      </c>
      <c r="BJ166" s="73" t="s">
        <v>56</v>
      </c>
      <c r="BK166" s="164">
        <f>ROUND(I166*H166,2)</f>
        <v>0</v>
      </c>
      <c r="BL166" s="73" t="s">
        <v>98</v>
      </c>
      <c r="BM166" s="115" t="s">
        <v>147</v>
      </c>
    </row>
    <row r="167" spans="1:65" s="165" customFormat="1" x14ac:dyDescent="0.2">
      <c r="B167" s="166"/>
      <c r="D167" s="167" t="s">
        <v>101</v>
      </c>
      <c r="E167" s="168" t="s">
        <v>0</v>
      </c>
      <c r="F167" s="169" t="s">
        <v>365</v>
      </c>
      <c r="H167" s="170">
        <v>7.38</v>
      </c>
      <c r="L167" s="166"/>
      <c r="M167" s="171"/>
      <c r="N167" s="171"/>
      <c r="O167" s="171"/>
      <c r="P167" s="171"/>
      <c r="Q167" s="171"/>
      <c r="R167" s="171"/>
      <c r="S167" s="171"/>
      <c r="T167" s="171"/>
      <c r="AT167" s="168" t="s">
        <v>101</v>
      </c>
      <c r="AU167" s="168" t="s">
        <v>58</v>
      </c>
      <c r="AV167" s="165" t="s">
        <v>58</v>
      </c>
      <c r="AW167" s="165" t="s">
        <v>21</v>
      </c>
      <c r="AX167" s="165" t="s">
        <v>56</v>
      </c>
      <c r="AY167" s="168" t="s">
        <v>96</v>
      </c>
    </row>
    <row r="168" spans="1:65" s="83" customFormat="1" ht="33" customHeight="1" x14ac:dyDescent="0.2">
      <c r="A168" s="79"/>
      <c r="B168" s="80"/>
      <c r="C168" s="154">
        <v>17</v>
      </c>
      <c r="D168" s="154" t="s">
        <v>99</v>
      </c>
      <c r="E168" s="155" t="s">
        <v>146</v>
      </c>
      <c r="F168" s="156" t="s">
        <v>288</v>
      </c>
      <c r="G168" s="157" t="s">
        <v>103</v>
      </c>
      <c r="H168" s="158">
        <v>9.5399999999999991</v>
      </c>
      <c r="I168" s="3">
        <v>0</v>
      </c>
      <c r="J168" s="159">
        <f>ROUND(I168*H168,2)</f>
        <v>0</v>
      </c>
      <c r="K168" s="160"/>
      <c r="L168" s="80"/>
      <c r="M168" s="161"/>
      <c r="N168" s="162"/>
      <c r="O168" s="163"/>
      <c r="P168" s="163"/>
      <c r="Q168" s="163"/>
      <c r="R168" s="163"/>
      <c r="S168" s="163"/>
      <c r="T168" s="163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R168" s="115" t="s">
        <v>98</v>
      </c>
      <c r="AT168" s="115" t="s">
        <v>99</v>
      </c>
      <c r="AU168" s="115" t="s">
        <v>58</v>
      </c>
      <c r="AY168" s="73" t="s">
        <v>96</v>
      </c>
      <c r="BE168" s="164">
        <f>IF(N168="základní",J168,0)</f>
        <v>0</v>
      </c>
      <c r="BF168" s="164">
        <f>IF(N168="snížená",J168,0)</f>
        <v>0</v>
      </c>
      <c r="BG168" s="164">
        <f>IF(N168="zákl. přenesená",J168,0)</f>
        <v>0</v>
      </c>
      <c r="BH168" s="164">
        <f>IF(N168="sníž. přenesená",J168,0)</f>
        <v>0</v>
      </c>
      <c r="BI168" s="164">
        <f>IF(N168="nulová",J168,0)</f>
        <v>0</v>
      </c>
      <c r="BJ168" s="73" t="s">
        <v>56</v>
      </c>
      <c r="BK168" s="164">
        <f>ROUND(I168*H168,2)</f>
        <v>0</v>
      </c>
      <c r="BL168" s="73" t="s">
        <v>98</v>
      </c>
      <c r="BM168" s="115" t="s">
        <v>147</v>
      </c>
    </row>
    <row r="169" spans="1:65" s="165" customFormat="1" x14ac:dyDescent="0.2">
      <c r="B169" s="166"/>
      <c r="D169" s="167" t="s">
        <v>101</v>
      </c>
      <c r="E169" s="168" t="s">
        <v>0</v>
      </c>
      <c r="F169" s="169" t="s">
        <v>148</v>
      </c>
      <c r="H169" s="170">
        <v>9.5399999999999991</v>
      </c>
      <c r="L169" s="166"/>
      <c r="M169" s="171"/>
      <c r="N169" s="171"/>
      <c r="O169" s="171"/>
      <c r="P169" s="171"/>
      <c r="Q169" s="171"/>
      <c r="R169" s="171"/>
      <c r="S169" s="171"/>
      <c r="T169" s="171"/>
      <c r="AT169" s="168" t="s">
        <v>101</v>
      </c>
      <c r="AU169" s="168" t="s">
        <v>58</v>
      </c>
      <c r="AV169" s="165" t="s">
        <v>58</v>
      </c>
      <c r="AW169" s="165" t="s">
        <v>21</v>
      </c>
      <c r="AX169" s="165" t="s">
        <v>56</v>
      </c>
      <c r="AY169" s="168" t="s">
        <v>96</v>
      </c>
    </row>
    <row r="170" spans="1:65" s="83" customFormat="1" ht="33" customHeight="1" x14ac:dyDescent="0.2">
      <c r="A170" s="79"/>
      <c r="B170" s="80"/>
      <c r="C170" s="154">
        <v>18</v>
      </c>
      <c r="D170" s="154" t="s">
        <v>99</v>
      </c>
      <c r="E170" s="155" t="s">
        <v>289</v>
      </c>
      <c r="F170" s="156" t="s">
        <v>370</v>
      </c>
      <c r="G170" s="157" t="s">
        <v>103</v>
      </c>
      <c r="H170" s="158">
        <v>12.401999999999999</v>
      </c>
      <c r="I170" s="3">
        <v>0</v>
      </c>
      <c r="J170" s="159">
        <f>ROUND(I170*H170,2)</f>
        <v>0</v>
      </c>
      <c r="K170" s="160"/>
      <c r="L170" s="80"/>
      <c r="M170" s="161"/>
      <c r="N170" s="162"/>
      <c r="O170" s="163"/>
      <c r="P170" s="163"/>
      <c r="Q170" s="163"/>
      <c r="R170" s="163"/>
      <c r="S170" s="163"/>
      <c r="T170" s="163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R170" s="115" t="s">
        <v>98</v>
      </c>
      <c r="AT170" s="115" t="s">
        <v>99</v>
      </c>
      <c r="AU170" s="115" t="s">
        <v>58</v>
      </c>
      <c r="AY170" s="73" t="s">
        <v>96</v>
      </c>
      <c r="BE170" s="164">
        <f>IF(N170="základní",J170,0)</f>
        <v>0</v>
      </c>
      <c r="BF170" s="164">
        <f>IF(N170="snížená",J170,0)</f>
        <v>0</v>
      </c>
      <c r="BG170" s="164">
        <f>IF(N170="zákl. přenesená",J170,0)</f>
        <v>0</v>
      </c>
      <c r="BH170" s="164">
        <f>IF(N170="sníž. přenesená",J170,0)</f>
        <v>0</v>
      </c>
      <c r="BI170" s="164">
        <f>IF(N170="nulová",J170,0)</f>
        <v>0</v>
      </c>
      <c r="BJ170" s="73" t="s">
        <v>56</v>
      </c>
      <c r="BK170" s="164">
        <f>ROUND(I170*H170,2)</f>
        <v>0</v>
      </c>
      <c r="BL170" s="73" t="s">
        <v>98</v>
      </c>
      <c r="BM170" s="115" t="s">
        <v>149</v>
      </c>
    </row>
    <row r="171" spans="1:65" s="165" customFormat="1" x14ac:dyDescent="0.2">
      <c r="B171" s="166"/>
      <c r="D171" s="167" t="s">
        <v>101</v>
      </c>
      <c r="E171" s="168" t="s">
        <v>0</v>
      </c>
      <c r="F171" s="169" t="s">
        <v>150</v>
      </c>
      <c r="H171" s="170">
        <v>12.401999999999999</v>
      </c>
      <c r="L171" s="166"/>
      <c r="M171" s="171"/>
      <c r="N171" s="171"/>
      <c r="O171" s="171"/>
      <c r="P171" s="171"/>
      <c r="Q171" s="171"/>
      <c r="R171" s="171"/>
      <c r="S171" s="171"/>
      <c r="T171" s="171"/>
      <c r="AT171" s="168" t="s">
        <v>101</v>
      </c>
      <c r="AU171" s="168" t="s">
        <v>58</v>
      </c>
      <c r="AV171" s="165" t="s">
        <v>58</v>
      </c>
      <c r="AW171" s="165" t="s">
        <v>21</v>
      </c>
      <c r="AX171" s="165" t="s">
        <v>56</v>
      </c>
      <c r="AY171" s="168" t="s">
        <v>96</v>
      </c>
    </row>
    <row r="172" spans="1:65" s="83" customFormat="1" ht="23.5" customHeight="1" x14ac:dyDescent="0.2">
      <c r="A172" s="79"/>
      <c r="B172" s="80"/>
      <c r="C172" s="154">
        <v>19</v>
      </c>
      <c r="D172" s="154" t="s">
        <v>99</v>
      </c>
      <c r="E172" s="155" t="s">
        <v>151</v>
      </c>
      <c r="F172" s="156" t="s">
        <v>291</v>
      </c>
      <c r="G172" s="157" t="s">
        <v>119</v>
      </c>
      <c r="H172" s="158">
        <v>0.94299999999999995</v>
      </c>
      <c r="I172" s="3">
        <v>0</v>
      </c>
      <c r="J172" s="159">
        <f>ROUND(I172*H172,2)</f>
        <v>0</v>
      </c>
      <c r="K172" s="160"/>
      <c r="L172" s="80"/>
      <c r="M172" s="161"/>
      <c r="N172" s="162"/>
      <c r="O172" s="163"/>
      <c r="P172" s="163"/>
      <c r="Q172" s="163"/>
      <c r="R172" s="163"/>
      <c r="S172" s="163"/>
      <c r="T172" s="163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R172" s="115" t="s">
        <v>98</v>
      </c>
      <c r="AT172" s="115" t="s">
        <v>99</v>
      </c>
      <c r="AU172" s="115" t="s">
        <v>58</v>
      </c>
      <c r="AY172" s="73" t="s">
        <v>96</v>
      </c>
      <c r="BE172" s="164">
        <f>IF(N172="základní",J172,0)</f>
        <v>0</v>
      </c>
      <c r="BF172" s="164">
        <f>IF(N172="snížená",J172,0)</f>
        <v>0</v>
      </c>
      <c r="BG172" s="164">
        <f>IF(N172="zákl. přenesená",J172,0)</f>
        <v>0</v>
      </c>
      <c r="BH172" s="164">
        <f>IF(N172="sníž. přenesená",J172,0)</f>
        <v>0</v>
      </c>
      <c r="BI172" s="164">
        <f>IF(N172="nulová",J172,0)</f>
        <v>0</v>
      </c>
      <c r="BJ172" s="73" t="s">
        <v>56</v>
      </c>
      <c r="BK172" s="164">
        <f>ROUND(I172*H172,2)</f>
        <v>0</v>
      </c>
      <c r="BL172" s="73" t="s">
        <v>98</v>
      </c>
      <c r="BM172" s="115" t="s">
        <v>152</v>
      </c>
    </row>
    <row r="173" spans="1:65" s="165" customFormat="1" x14ac:dyDescent="0.2">
      <c r="B173" s="166"/>
      <c r="D173" s="167" t="s">
        <v>101</v>
      </c>
      <c r="E173" s="168" t="s">
        <v>0</v>
      </c>
      <c r="F173" s="169" t="s">
        <v>290</v>
      </c>
      <c r="H173" s="170">
        <v>0.94299999999999995</v>
      </c>
      <c r="L173" s="166"/>
      <c r="M173" s="171"/>
      <c r="N173" s="171"/>
      <c r="O173" s="171"/>
      <c r="P173" s="171"/>
      <c r="Q173" s="171"/>
      <c r="R173" s="171"/>
      <c r="S173" s="171"/>
      <c r="T173" s="171"/>
      <c r="AT173" s="168" t="s">
        <v>101</v>
      </c>
      <c r="AU173" s="168" t="s">
        <v>58</v>
      </c>
      <c r="AV173" s="165" t="s">
        <v>58</v>
      </c>
      <c r="AW173" s="165" t="s">
        <v>21</v>
      </c>
      <c r="AX173" s="165" t="s">
        <v>56</v>
      </c>
      <c r="AY173" s="168" t="s">
        <v>96</v>
      </c>
    </row>
    <row r="174" spans="1:65" s="143" customFormat="1" ht="22.75" customHeight="1" x14ac:dyDescent="0.25">
      <c r="B174" s="144"/>
      <c r="D174" s="145" t="s">
        <v>50</v>
      </c>
      <c r="E174" s="152" t="s">
        <v>109</v>
      </c>
      <c r="F174" s="152" t="s">
        <v>153</v>
      </c>
      <c r="J174" s="153">
        <f>SUM(J175:J178)</f>
        <v>0</v>
      </c>
      <c r="L174" s="144"/>
      <c r="M174" s="148"/>
      <c r="N174" s="148"/>
      <c r="O174" s="148"/>
      <c r="P174" s="149"/>
      <c r="Q174" s="148"/>
      <c r="R174" s="149"/>
      <c r="S174" s="148"/>
      <c r="T174" s="149"/>
      <c r="AR174" s="145" t="s">
        <v>56</v>
      </c>
      <c r="AT174" s="150" t="s">
        <v>50</v>
      </c>
      <c r="AU174" s="150" t="s">
        <v>56</v>
      </c>
      <c r="AY174" s="145" t="s">
        <v>96</v>
      </c>
      <c r="BK174" s="151">
        <f>SUM(BK175:BK178)</f>
        <v>0</v>
      </c>
    </row>
    <row r="175" spans="1:65" s="83" customFormat="1" ht="24.15" customHeight="1" x14ac:dyDescent="0.2">
      <c r="A175" s="79"/>
      <c r="B175" s="80"/>
      <c r="C175" s="154">
        <v>20</v>
      </c>
      <c r="D175" s="154" t="s">
        <v>99</v>
      </c>
      <c r="E175" s="155" t="s">
        <v>348</v>
      </c>
      <c r="F175" s="156" t="s">
        <v>325</v>
      </c>
      <c r="G175" s="157" t="s">
        <v>130</v>
      </c>
      <c r="H175" s="158">
        <v>4</v>
      </c>
      <c r="I175" s="3">
        <v>0</v>
      </c>
      <c r="J175" s="159">
        <f>ROUND(I175*H175,2)</f>
        <v>0</v>
      </c>
      <c r="K175" s="160"/>
      <c r="L175" s="80"/>
      <c r="M175" s="161"/>
      <c r="N175" s="162"/>
      <c r="O175" s="163"/>
      <c r="P175" s="163"/>
      <c r="Q175" s="163"/>
      <c r="R175" s="163"/>
      <c r="S175" s="163"/>
      <c r="T175" s="163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R175" s="115" t="s">
        <v>98</v>
      </c>
      <c r="AT175" s="115" t="s">
        <v>99</v>
      </c>
      <c r="AU175" s="115" t="s">
        <v>58</v>
      </c>
      <c r="AY175" s="73" t="s">
        <v>96</v>
      </c>
      <c r="BE175" s="164">
        <f>IF(N175="základní",J175,0)</f>
        <v>0</v>
      </c>
      <c r="BF175" s="164">
        <f>IF(N175="snížená",J175,0)</f>
        <v>0</v>
      </c>
      <c r="BG175" s="164">
        <f>IF(N175="zákl. přenesená",J175,0)</f>
        <v>0</v>
      </c>
      <c r="BH175" s="164">
        <f>IF(N175="sníž. přenesená",J175,0)</f>
        <v>0</v>
      </c>
      <c r="BI175" s="164">
        <f>IF(N175="nulová",J175,0)</f>
        <v>0</v>
      </c>
      <c r="BJ175" s="73" t="s">
        <v>56</v>
      </c>
      <c r="BK175" s="164">
        <f>ROUND(I175*H175,2)</f>
        <v>0</v>
      </c>
      <c r="BL175" s="73" t="s">
        <v>98</v>
      </c>
      <c r="BM175" s="115" t="s">
        <v>154</v>
      </c>
    </row>
    <row r="176" spans="1:65" s="83" customFormat="1" ht="11.5" x14ac:dyDescent="0.2">
      <c r="A176" s="79"/>
      <c r="B176" s="80"/>
      <c r="C176" s="154">
        <v>21</v>
      </c>
      <c r="D176" s="154" t="s">
        <v>99</v>
      </c>
      <c r="E176" s="155" t="s">
        <v>292</v>
      </c>
      <c r="F176" s="156" t="s">
        <v>293</v>
      </c>
      <c r="G176" s="157" t="s">
        <v>130</v>
      </c>
      <c r="H176" s="158">
        <v>3</v>
      </c>
      <c r="I176" s="3">
        <v>0</v>
      </c>
      <c r="J176" s="159">
        <f>ROUND(I176*H176,2)</f>
        <v>0</v>
      </c>
      <c r="K176" s="160"/>
      <c r="L176" s="80"/>
      <c r="M176" s="161"/>
      <c r="N176" s="162"/>
      <c r="O176" s="163"/>
      <c r="P176" s="163"/>
      <c r="Q176" s="163"/>
      <c r="R176" s="163"/>
      <c r="S176" s="163"/>
      <c r="T176" s="163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R176" s="115" t="s">
        <v>98</v>
      </c>
      <c r="AT176" s="115" t="s">
        <v>99</v>
      </c>
      <c r="AU176" s="115" t="s">
        <v>58</v>
      </c>
      <c r="AY176" s="73" t="s">
        <v>96</v>
      </c>
      <c r="BE176" s="164">
        <f>IF(N176="základní",J176,0)</f>
        <v>0</v>
      </c>
      <c r="BF176" s="164">
        <f>IF(N176="snížená",J176,0)</f>
        <v>0</v>
      </c>
      <c r="BG176" s="164">
        <f>IF(N176="zákl. přenesená",J176,0)</f>
        <v>0</v>
      </c>
      <c r="BH176" s="164">
        <f>IF(N176="sníž. přenesená",J176,0)</f>
        <v>0</v>
      </c>
      <c r="BI176" s="164">
        <f>IF(N176="nulová",J176,0)</f>
        <v>0</v>
      </c>
      <c r="BJ176" s="73" t="s">
        <v>56</v>
      </c>
      <c r="BK176" s="164">
        <f>ROUND(I176*H176,2)</f>
        <v>0</v>
      </c>
      <c r="BL176" s="73" t="s">
        <v>98</v>
      </c>
      <c r="BM176" s="115" t="s">
        <v>155</v>
      </c>
    </row>
    <row r="177" spans="1:65" s="83" customFormat="1" ht="11.5" x14ac:dyDescent="0.2">
      <c r="A177" s="79"/>
      <c r="B177" s="80"/>
      <c r="C177" s="154">
        <v>22</v>
      </c>
      <c r="D177" s="154" t="s">
        <v>99</v>
      </c>
      <c r="E177" s="155" t="s">
        <v>109</v>
      </c>
      <c r="F177" s="156" t="s">
        <v>357</v>
      </c>
      <c r="G177" s="157" t="s">
        <v>130</v>
      </c>
      <c r="H177" s="158">
        <v>3</v>
      </c>
      <c r="I177" s="3">
        <v>0</v>
      </c>
      <c r="J177" s="159">
        <f>ROUND(I177*H177,2)</f>
        <v>0</v>
      </c>
      <c r="K177" s="160"/>
      <c r="L177" s="80"/>
      <c r="M177" s="161"/>
      <c r="N177" s="162"/>
      <c r="O177" s="163"/>
      <c r="P177" s="163"/>
      <c r="Q177" s="163"/>
      <c r="R177" s="163"/>
      <c r="S177" s="163"/>
      <c r="T177" s="163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R177" s="115" t="s">
        <v>98</v>
      </c>
      <c r="AT177" s="115" t="s">
        <v>99</v>
      </c>
      <c r="AU177" s="115" t="s">
        <v>58</v>
      </c>
      <c r="AY177" s="73" t="s">
        <v>96</v>
      </c>
      <c r="BE177" s="164">
        <f>IF(N177="základní",J177,0)</f>
        <v>0</v>
      </c>
      <c r="BF177" s="164">
        <f>IF(N177="snížená",J177,0)</f>
        <v>0</v>
      </c>
      <c r="BG177" s="164">
        <f>IF(N177="zákl. přenesená",J177,0)</f>
        <v>0</v>
      </c>
      <c r="BH177" s="164">
        <f>IF(N177="sníž. přenesená",J177,0)</f>
        <v>0</v>
      </c>
      <c r="BI177" s="164">
        <f>IF(N177="nulová",J177,0)</f>
        <v>0</v>
      </c>
      <c r="BJ177" s="73" t="s">
        <v>56</v>
      </c>
      <c r="BK177" s="164">
        <f>ROUND(I177*H177,2)</f>
        <v>0</v>
      </c>
      <c r="BL177" s="73" t="s">
        <v>98</v>
      </c>
      <c r="BM177" s="115" t="s">
        <v>155</v>
      </c>
    </row>
    <row r="178" spans="1:65" s="83" customFormat="1" ht="12" x14ac:dyDescent="0.2">
      <c r="A178" s="79"/>
      <c r="B178" s="80"/>
      <c r="C178" s="172">
        <v>23</v>
      </c>
      <c r="D178" s="172" t="s">
        <v>132</v>
      </c>
      <c r="E178" s="173" t="s">
        <v>294</v>
      </c>
      <c r="F178" s="174" t="s">
        <v>324</v>
      </c>
      <c r="G178" s="175" t="s">
        <v>130</v>
      </c>
      <c r="H178" s="176">
        <v>3</v>
      </c>
      <c r="I178" s="7">
        <v>0</v>
      </c>
      <c r="J178" s="177">
        <f>ROUND(I178*H178,2)</f>
        <v>0</v>
      </c>
      <c r="K178" s="178"/>
      <c r="L178" s="179"/>
      <c r="M178" s="180"/>
      <c r="N178" s="181"/>
      <c r="O178" s="163"/>
      <c r="P178" s="163"/>
      <c r="Q178" s="163"/>
      <c r="R178" s="163"/>
      <c r="S178" s="163"/>
      <c r="T178" s="163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R178" s="115" t="s">
        <v>109</v>
      </c>
      <c r="AT178" s="115" t="s">
        <v>132</v>
      </c>
      <c r="AU178" s="115" t="s">
        <v>58</v>
      </c>
      <c r="AY178" s="73" t="s">
        <v>96</v>
      </c>
      <c r="BE178" s="164">
        <f>IF(N178="základní",J178,0)</f>
        <v>0</v>
      </c>
      <c r="BF178" s="164">
        <f>IF(N178="snížená",J178,0)</f>
        <v>0</v>
      </c>
      <c r="BG178" s="164">
        <f>IF(N178="zákl. přenesená",J178,0)</f>
        <v>0</v>
      </c>
      <c r="BH178" s="164">
        <f>IF(N178="sníž. přenesená",J178,0)</f>
        <v>0</v>
      </c>
      <c r="BI178" s="164">
        <f>IF(N178="nulová",J178,0)</f>
        <v>0</v>
      </c>
      <c r="BJ178" s="73" t="s">
        <v>56</v>
      </c>
      <c r="BK178" s="164">
        <f>ROUND(I178*H178,2)</f>
        <v>0</v>
      </c>
      <c r="BL178" s="73" t="s">
        <v>98</v>
      </c>
      <c r="BM178" s="115" t="s">
        <v>156</v>
      </c>
    </row>
    <row r="179" spans="1:65" s="143" customFormat="1" ht="22.75" customHeight="1" x14ac:dyDescent="0.25">
      <c r="B179" s="144"/>
      <c r="D179" s="145" t="s">
        <v>50</v>
      </c>
      <c r="E179" s="152" t="s">
        <v>157</v>
      </c>
      <c r="F179" s="152" t="s">
        <v>158</v>
      </c>
      <c r="J179" s="153">
        <f>SUM(J180:J195)</f>
        <v>0</v>
      </c>
      <c r="L179" s="144"/>
      <c r="M179" s="148"/>
      <c r="N179" s="148"/>
      <c r="O179" s="148"/>
      <c r="P179" s="149"/>
      <c r="Q179" s="148"/>
      <c r="R179" s="149"/>
      <c r="S179" s="148"/>
      <c r="T179" s="149"/>
      <c r="AR179" s="145" t="s">
        <v>56</v>
      </c>
      <c r="AT179" s="150" t="s">
        <v>50</v>
      </c>
      <c r="AU179" s="150" t="s">
        <v>56</v>
      </c>
      <c r="AY179" s="145" t="s">
        <v>96</v>
      </c>
      <c r="BK179" s="151">
        <f>SUM(BK180:BK195)</f>
        <v>0</v>
      </c>
    </row>
    <row r="180" spans="1:65" s="83" customFormat="1" ht="24.15" customHeight="1" x14ac:dyDescent="0.2">
      <c r="A180" s="79"/>
      <c r="B180" s="80"/>
      <c r="C180" s="154">
        <v>24</v>
      </c>
      <c r="D180" s="154" t="s">
        <v>99</v>
      </c>
      <c r="E180" s="155" t="s">
        <v>349</v>
      </c>
      <c r="F180" s="156" t="s">
        <v>326</v>
      </c>
      <c r="G180" s="157" t="s">
        <v>133</v>
      </c>
      <c r="H180" s="158">
        <v>46.6</v>
      </c>
      <c r="I180" s="3">
        <v>0</v>
      </c>
      <c r="J180" s="159">
        <f>ROUND(I180*H180,2)</f>
        <v>0</v>
      </c>
      <c r="K180" s="160"/>
      <c r="L180" s="80"/>
      <c r="M180" s="161"/>
      <c r="N180" s="162"/>
      <c r="O180" s="163"/>
      <c r="P180" s="163"/>
      <c r="Q180" s="163"/>
      <c r="R180" s="163"/>
      <c r="S180" s="163"/>
      <c r="T180" s="163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R180" s="115" t="s">
        <v>98</v>
      </c>
      <c r="AT180" s="115" t="s">
        <v>99</v>
      </c>
      <c r="AU180" s="115" t="s">
        <v>58</v>
      </c>
      <c r="AY180" s="73" t="s">
        <v>96</v>
      </c>
      <c r="BE180" s="164">
        <f>IF(N180="základní",J180,0)</f>
        <v>0</v>
      </c>
      <c r="BF180" s="164">
        <f>IF(N180="snížená",J180,0)</f>
        <v>0</v>
      </c>
      <c r="BG180" s="164">
        <f>IF(N180="zákl. přenesená",J180,0)</f>
        <v>0</v>
      </c>
      <c r="BH180" s="164">
        <f>IF(N180="sníž. přenesená",J180,0)</f>
        <v>0</v>
      </c>
      <c r="BI180" s="164">
        <f>IF(N180="nulová",J180,0)</f>
        <v>0</v>
      </c>
      <c r="BJ180" s="73" t="s">
        <v>56</v>
      </c>
      <c r="BK180" s="164">
        <f>ROUND(I180*H180,2)</f>
        <v>0</v>
      </c>
      <c r="BL180" s="73" t="s">
        <v>98</v>
      </c>
      <c r="BM180" s="115" t="s">
        <v>159</v>
      </c>
    </row>
    <row r="181" spans="1:65" s="165" customFormat="1" x14ac:dyDescent="0.2">
      <c r="B181" s="166"/>
      <c r="D181" s="167" t="s">
        <v>101</v>
      </c>
      <c r="E181" s="168" t="s">
        <v>0</v>
      </c>
      <c r="F181" s="169" t="s">
        <v>295</v>
      </c>
      <c r="H181" s="170">
        <v>46.6</v>
      </c>
      <c r="L181" s="166"/>
      <c r="M181" s="171"/>
      <c r="N181" s="171"/>
      <c r="O181" s="171"/>
      <c r="P181" s="171"/>
      <c r="Q181" s="171"/>
      <c r="R181" s="171"/>
      <c r="S181" s="171"/>
      <c r="T181" s="171"/>
      <c r="AT181" s="168" t="s">
        <v>101</v>
      </c>
      <c r="AU181" s="168" t="s">
        <v>58</v>
      </c>
      <c r="AV181" s="165" t="s">
        <v>58</v>
      </c>
      <c r="AW181" s="165" t="s">
        <v>21</v>
      </c>
      <c r="AX181" s="165" t="s">
        <v>56</v>
      </c>
      <c r="AY181" s="168" t="s">
        <v>96</v>
      </c>
    </row>
    <row r="182" spans="1:65" s="83" customFormat="1" ht="33" customHeight="1" x14ac:dyDescent="0.2">
      <c r="A182" s="79"/>
      <c r="B182" s="80"/>
      <c r="C182" s="154">
        <v>25</v>
      </c>
      <c r="D182" s="154" t="s">
        <v>99</v>
      </c>
      <c r="E182" s="155" t="s">
        <v>160</v>
      </c>
      <c r="F182" s="156" t="s">
        <v>161</v>
      </c>
      <c r="G182" s="157" t="s">
        <v>100</v>
      </c>
      <c r="H182" s="158">
        <v>6</v>
      </c>
      <c r="I182" s="3">
        <v>0</v>
      </c>
      <c r="J182" s="159">
        <f>ROUND(I182*H182,2)</f>
        <v>0</v>
      </c>
      <c r="K182" s="160"/>
      <c r="L182" s="80"/>
      <c r="M182" s="161"/>
      <c r="N182" s="162"/>
      <c r="O182" s="163"/>
      <c r="P182" s="163"/>
      <c r="Q182" s="163"/>
      <c r="R182" s="163"/>
      <c r="S182" s="163"/>
      <c r="T182" s="163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R182" s="115" t="s">
        <v>98</v>
      </c>
      <c r="AT182" s="115" t="s">
        <v>99</v>
      </c>
      <c r="AU182" s="115" t="s">
        <v>58</v>
      </c>
      <c r="AY182" s="73" t="s">
        <v>96</v>
      </c>
      <c r="BE182" s="164">
        <f>IF(N182="základní",J182,0)</f>
        <v>0</v>
      </c>
      <c r="BF182" s="164">
        <f>IF(N182="snížená",J182,0)</f>
        <v>0</v>
      </c>
      <c r="BG182" s="164">
        <f>IF(N182="zákl. přenesená",J182,0)</f>
        <v>0</v>
      </c>
      <c r="BH182" s="164">
        <f>IF(N182="sníž. přenesená",J182,0)</f>
        <v>0</v>
      </c>
      <c r="BI182" s="164">
        <f>IF(N182="nulová",J182,0)</f>
        <v>0</v>
      </c>
      <c r="BJ182" s="73" t="s">
        <v>56</v>
      </c>
      <c r="BK182" s="164">
        <f>ROUND(I182*H182,2)</f>
        <v>0</v>
      </c>
      <c r="BL182" s="73" t="s">
        <v>98</v>
      </c>
      <c r="BM182" s="115" t="s">
        <v>162</v>
      </c>
    </row>
    <row r="183" spans="1:65" s="83" customFormat="1" ht="37.75" customHeight="1" x14ac:dyDescent="0.2">
      <c r="A183" s="79"/>
      <c r="B183" s="80"/>
      <c r="C183" s="154">
        <v>26</v>
      </c>
      <c r="D183" s="154" t="s">
        <v>99</v>
      </c>
      <c r="E183" s="155" t="s">
        <v>163</v>
      </c>
      <c r="F183" s="156" t="s">
        <v>164</v>
      </c>
      <c r="G183" s="157" t="s">
        <v>100</v>
      </c>
      <c r="H183" s="158">
        <v>18</v>
      </c>
      <c r="I183" s="3">
        <v>0</v>
      </c>
      <c r="J183" s="159">
        <f>ROUND(I183*H183,2)</f>
        <v>0</v>
      </c>
      <c r="K183" s="160"/>
      <c r="L183" s="80"/>
      <c r="M183" s="161"/>
      <c r="N183" s="162"/>
      <c r="O183" s="163"/>
      <c r="P183" s="163"/>
      <c r="Q183" s="163"/>
      <c r="R183" s="163"/>
      <c r="S183" s="163"/>
      <c r="T183" s="163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R183" s="115" t="s">
        <v>98</v>
      </c>
      <c r="AT183" s="115" t="s">
        <v>99</v>
      </c>
      <c r="AU183" s="115" t="s">
        <v>58</v>
      </c>
      <c r="AY183" s="73" t="s">
        <v>96</v>
      </c>
      <c r="BE183" s="164">
        <f>IF(N183="základní",J183,0)</f>
        <v>0</v>
      </c>
      <c r="BF183" s="164">
        <f>IF(N183="snížená",J183,0)</f>
        <v>0</v>
      </c>
      <c r="BG183" s="164">
        <f>IF(N183="zákl. přenesená",J183,0)</f>
        <v>0</v>
      </c>
      <c r="BH183" s="164">
        <f>IF(N183="sníž. přenesená",J183,0)</f>
        <v>0</v>
      </c>
      <c r="BI183" s="164">
        <f>IF(N183="nulová",J183,0)</f>
        <v>0</v>
      </c>
      <c r="BJ183" s="73" t="s">
        <v>56</v>
      </c>
      <c r="BK183" s="164">
        <f>ROUND(I183*H183,2)</f>
        <v>0</v>
      </c>
      <c r="BL183" s="73" t="s">
        <v>98</v>
      </c>
      <c r="BM183" s="115" t="s">
        <v>165</v>
      </c>
    </row>
    <row r="184" spans="1:65" s="165" customFormat="1" x14ac:dyDescent="0.2">
      <c r="B184" s="166"/>
      <c r="D184" s="167" t="s">
        <v>101</v>
      </c>
      <c r="E184" s="168" t="s">
        <v>0</v>
      </c>
      <c r="F184" s="169" t="s">
        <v>166</v>
      </c>
      <c r="H184" s="170">
        <v>18</v>
      </c>
      <c r="L184" s="166"/>
      <c r="M184" s="171"/>
      <c r="N184" s="171"/>
      <c r="O184" s="171"/>
      <c r="P184" s="171"/>
      <c r="Q184" s="171"/>
      <c r="R184" s="171"/>
      <c r="S184" s="171"/>
      <c r="T184" s="171"/>
      <c r="AT184" s="168" t="s">
        <v>101</v>
      </c>
      <c r="AU184" s="168" t="s">
        <v>58</v>
      </c>
      <c r="AV184" s="165" t="s">
        <v>58</v>
      </c>
      <c r="AW184" s="165" t="s">
        <v>21</v>
      </c>
      <c r="AX184" s="165" t="s">
        <v>56</v>
      </c>
      <c r="AY184" s="168" t="s">
        <v>96</v>
      </c>
    </row>
    <row r="185" spans="1:65" s="83" customFormat="1" ht="33" customHeight="1" x14ac:dyDescent="0.2">
      <c r="A185" s="79"/>
      <c r="B185" s="80"/>
      <c r="C185" s="154">
        <v>27</v>
      </c>
      <c r="D185" s="154" t="s">
        <v>99</v>
      </c>
      <c r="E185" s="155" t="s">
        <v>167</v>
      </c>
      <c r="F185" s="156" t="s">
        <v>168</v>
      </c>
      <c r="G185" s="157" t="s">
        <v>100</v>
      </c>
      <c r="H185" s="158">
        <v>6</v>
      </c>
      <c r="I185" s="3">
        <v>0</v>
      </c>
      <c r="J185" s="159">
        <f>ROUND(I185*H185,2)</f>
        <v>0</v>
      </c>
      <c r="K185" s="160"/>
      <c r="L185" s="80"/>
      <c r="M185" s="161"/>
      <c r="N185" s="162"/>
      <c r="O185" s="163"/>
      <c r="P185" s="163"/>
      <c r="Q185" s="163"/>
      <c r="R185" s="163"/>
      <c r="S185" s="163"/>
      <c r="T185" s="163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R185" s="115" t="s">
        <v>98</v>
      </c>
      <c r="AT185" s="115" t="s">
        <v>99</v>
      </c>
      <c r="AU185" s="115" t="s">
        <v>58</v>
      </c>
      <c r="AY185" s="73" t="s">
        <v>96</v>
      </c>
      <c r="BE185" s="164">
        <f>IF(N185="základní",J185,0)</f>
        <v>0</v>
      </c>
      <c r="BF185" s="164">
        <f>IF(N185="snížená",J185,0)</f>
        <v>0</v>
      </c>
      <c r="BG185" s="164">
        <f>IF(N185="zákl. přenesená",J185,0)</f>
        <v>0</v>
      </c>
      <c r="BH185" s="164">
        <f>IF(N185="sníž. přenesená",J185,0)</f>
        <v>0</v>
      </c>
      <c r="BI185" s="164">
        <f>IF(N185="nulová",J185,0)</f>
        <v>0</v>
      </c>
      <c r="BJ185" s="73" t="s">
        <v>56</v>
      </c>
      <c r="BK185" s="164">
        <f>ROUND(I185*H185,2)</f>
        <v>0</v>
      </c>
      <c r="BL185" s="73" t="s">
        <v>98</v>
      </c>
      <c r="BM185" s="115" t="s">
        <v>169</v>
      </c>
    </row>
    <row r="186" spans="1:65" s="83" customFormat="1" ht="24.15" customHeight="1" x14ac:dyDescent="0.2">
      <c r="A186" s="79"/>
      <c r="B186" s="80"/>
      <c r="C186" s="154">
        <v>28</v>
      </c>
      <c r="D186" s="154" t="s">
        <v>99</v>
      </c>
      <c r="E186" s="155" t="s">
        <v>170</v>
      </c>
      <c r="F186" s="156" t="s">
        <v>171</v>
      </c>
      <c r="G186" s="157" t="s">
        <v>100</v>
      </c>
      <c r="H186" s="158">
        <v>95.4</v>
      </c>
      <c r="I186" s="3">
        <v>0</v>
      </c>
      <c r="J186" s="159">
        <f>ROUND(I186*H186,2)</f>
        <v>0</v>
      </c>
      <c r="K186" s="160"/>
      <c r="L186" s="80"/>
      <c r="M186" s="161"/>
      <c r="N186" s="162"/>
      <c r="O186" s="163"/>
      <c r="P186" s="163"/>
      <c r="Q186" s="163"/>
      <c r="R186" s="163"/>
      <c r="S186" s="163"/>
      <c r="T186" s="163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R186" s="115" t="s">
        <v>98</v>
      </c>
      <c r="AT186" s="115" t="s">
        <v>99</v>
      </c>
      <c r="AU186" s="115" t="s">
        <v>58</v>
      </c>
      <c r="AY186" s="73" t="s">
        <v>96</v>
      </c>
      <c r="BE186" s="164">
        <f>IF(N186="základní",J186,0)</f>
        <v>0</v>
      </c>
      <c r="BF186" s="164">
        <f>IF(N186="snížená",J186,0)</f>
        <v>0</v>
      </c>
      <c r="BG186" s="164">
        <f>IF(N186="zákl. přenesená",J186,0)</f>
        <v>0</v>
      </c>
      <c r="BH186" s="164">
        <f>IF(N186="sníž. přenesená",J186,0)</f>
        <v>0</v>
      </c>
      <c r="BI186" s="164">
        <f>IF(N186="nulová",J186,0)</f>
        <v>0</v>
      </c>
      <c r="BJ186" s="73" t="s">
        <v>56</v>
      </c>
      <c r="BK186" s="164">
        <f>ROUND(I186*H186,2)</f>
        <v>0</v>
      </c>
      <c r="BL186" s="73" t="s">
        <v>98</v>
      </c>
      <c r="BM186" s="115" t="s">
        <v>172</v>
      </c>
    </row>
    <row r="187" spans="1:65" s="83" customFormat="1" ht="16.5" customHeight="1" x14ac:dyDescent="0.2">
      <c r="A187" s="79"/>
      <c r="B187" s="80"/>
      <c r="C187" s="154">
        <v>29</v>
      </c>
      <c r="D187" s="154" t="s">
        <v>99</v>
      </c>
      <c r="E187" s="155" t="s">
        <v>173</v>
      </c>
      <c r="F187" s="156" t="s">
        <v>174</v>
      </c>
      <c r="G187" s="157" t="s">
        <v>175</v>
      </c>
      <c r="H187" s="158">
        <v>1</v>
      </c>
      <c r="I187" s="3">
        <v>0</v>
      </c>
      <c r="J187" s="159">
        <f>ROUND(I187*H187,2)</f>
        <v>0</v>
      </c>
      <c r="K187" s="160"/>
      <c r="L187" s="80"/>
      <c r="M187" s="161"/>
      <c r="N187" s="162"/>
      <c r="O187" s="163"/>
      <c r="P187" s="163"/>
      <c r="Q187" s="163"/>
      <c r="R187" s="163"/>
      <c r="S187" s="163"/>
      <c r="T187" s="163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R187" s="115" t="s">
        <v>98</v>
      </c>
      <c r="AT187" s="115" t="s">
        <v>99</v>
      </c>
      <c r="AU187" s="115" t="s">
        <v>58</v>
      </c>
      <c r="AY187" s="73" t="s">
        <v>96</v>
      </c>
      <c r="BE187" s="164">
        <f>IF(N187="základní",J187,0)</f>
        <v>0</v>
      </c>
      <c r="BF187" s="164">
        <f>IF(N187="snížená",J187,0)</f>
        <v>0</v>
      </c>
      <c r="BG187" s="164">
        <f>IF(N187="zákl. přenesená",J187,0)</f>
        <v>0</v>
      </c>
      <c r="BH187" s="164">
        <f>IF(N187="sníž. přenesená",J187,0)</f>
        <v>0</v>
      </c>
      <c r="BI187" s="164">
        <f>IF(N187="nulová",J187,0)</f>
        <v>0</v>
      </c>
      <c r="BJ187" s="73" t="s">
        <v>56</v>
      </c>
      <c r="BK187" s="164">
        <f>ROUND(I187*H187,2)</f>
        <v>0</v>
      </c>
      <c r="BL187" s="73" t="s">
        <v>98</v>
      </c>
      <c r="BM187" s="115" t="s">
        <v>176</v>
      </c>
    </row>
    <row r="188" spans="1:65" s="83" customFormat="1" ht="46" x14ac:dyDescent="0.2">
      <c r="A188" s="79"/>
      <c r="B188" s="80"/>
      <c r="C188" s="154">
        <v>30</v>
      </c>
      <c r="D188" s="154" t="s">
        <v>99</v>
      </c>
      <c r="E188" s="155" t="s">
        <v>177</v>
      </c>
      <c r="F188" s="156" t="s">
        <v>359</v>
      </c>
      <c r="G188" s="157" t="s">
        <v>103</v>
      </c>
      <c r="H188" s="158">
        <v>26.234999999999999</v>
      </c>
      <c r="I188" s="3">
        <v>0</v>
      </c>
      <c r="J188" s="159">
        <f>ROUND(I188*H188,2)</f>
        <v>0</v>
      </c>
      <c r="K188" s="160"/>
      <c r="L188" s="80"/>
      <c r="M188" s="161"/>
      <c r="N188" s="162"/>
      <c r="O188" s="163"/>
      <c r="P188" s="163"/>
      <c r="Q188" s="163"/>
      <c r="R188" s="163"/>
      <c r="S188" s="163"/>
      <c r="T188" s="163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R188" s="115" t="s">
        <v>98</v>
      </c>
      <c r="AT188" s="115" t="s">
        <v>99</v>
      </c>
      <c r="AU188" s="115" t="s">
        <v>58</v>
      </c>
      <c r="AY188" s="73" t="s">
        <v>96</v>
      </c>
      <c r="BE188" s="164">
        <f>IF(N188="základní",J188,0)</f>
        <v>0</v>
      </c>
      <c r="BF188" s="164">
        <f>IF(N188="snížená",J188,0)</f>
        <v>0</v>
      </c>
      <c r="BG188" s="164">
        <f>IF(N188="zákl. přenesená",J188,0)</f>
        <v>0</v>
      </c>
      <c r="BH188" s="164">
        <f>IF(N188="sníž. přenesená",J188,0)</f>
        <v>0</v>
      </c>
      <c r="BI188" s="164">
        <f>IF(N188="nulová",J188,0)</f>
        <v>0</v>
      </c>
      <c r="BJ188" s="73" t="s">
        <v>56</v>
      </c>
      <c r="BK188" s="164">
        <f>ROUND(I188*H188,2)</f>
        <v>0</v>
      </c>
      <c r="BL188" s="73" t="s">
        <v>98</v>
      </c>
      <c r="BM188" s="115" t="s">
        <v>178</v>
      </c>
    </row>
    <row r="189" spans="1:65" s="165" customFormat="1" x14ac:dyDescent="0.2">
      <c r="B189" s="166"/>
      <c r="D189" s="167" t="s">
        <v>101</v>
      </c>
      <c r="E189" s="168" t="s">
        <v>0</v>
      </c>
      <c r="F189" s="169" t="s">
        <v>358</v>
      </c>
      <c r="H189" s="170">
        <v>26.234999999999999</v>
      </c>
      <c r="L189" s="166"/>
      <c r="M189" s="171"/>
      <c r="N189" s="171"/>
      <c r="O189" s="171"/>
      <c r="P189" s="171"/>
      <c r="Q189" s="171"/>
      <c r="R189" s="171"/>
      <c r="S189" s="171"/>
      <c r="T189" s="171"/>
      <c r="AT189" s="168" t="s">
        <v>101</v>
      </c>
      <c r="AU189" s="168" t="s">
        <v>58</v>
      </c>
      <c r="AV189" s="165" t="s">
        <v>58</v>
      </c>
      <c r="AW189" s="165" t="s">
        <v>21</v>
      </c>
      <c r="AX189" s="165" t="s">
        <v>56</v>
      </c>
      <c r="AY189" s="168" t="s">
        <v>96</v>
      </c>
    </row>
    <row r="190" spans="1:65" s="83" customFormat="1" ht="24.15" customHeight="1" x14ac:dyDescent="0.2">
      <c r="A190" s="79"/>
      <c r="B190" s="80"/>
      <c r="C190" s="154">
        <v>31</v>
      </c>
      <c r="D190" s="154" t="s">
        <v>99</v>
      </c>
      <c r="E190" s="155" t="s">
        <v>179</v>
      </c>
      <c r="F190" s="156" t="s">
        <v>356</v>
      </c>
      <c r="G190" s="157" t="s">
        <v>301</v>
      </c>
      <c r="H190" s="158">
        <v>23</v>
      </c>
      <c r="I190" s="3">
        <v>0</v>
      </c>
      <c r="J190" s="159">
        <f>ROUND(I190*H190,2)</f>
        <v>0</v>
      </c>
      <c r="K190" s="160"/>
      <c r="L190" s="80"/>
      <c r="M190" s="161"/>
      <c r="N190" s="162"/>
      <c r="O190" s="163"/>
      <c r="P190" s="163"/>
      <c r="Q190" s="163"/>
      <c r="R190" s="163"/>
      <c r="S190" s="163"/>
      <c r="T190" s="163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R190" s="115" t="s">
        <v>98</v>
      </c>
      <c r="AT190" s="115" t="s">
        <v>99</v>
      </c>
      <c r="AU190" s="115" t="s">
        <v>58</v>
      </c>
      <c r="AY190" s="73" t="s">
        <v>96</v>
      </c>
      <c r="BE190" s="164">
        <f>IF(N190="základní",J190,0)</f>
        <v>0</v>
      </c>
      <c r="BF190" s="164">
        <f>IF(N190="snížená",J190,0)</f>
        <v>0</v>
      </c>
      <c r="BG190" s="164">
        <f>IF(N190="zákl. přenesená",J190,0)</f>
        <v>0</v>
      </c>
      <c r="BH190" s="164">
        <f>IF(N190="sníž. přenesená",J190,0)</f>
        <v>0</v>
      </c>
      <c r="BI190" s="164">
        <f>IF(N190="nulová",J190,0)</f>
        <v>0</v>
      </c>
      <c r="BJ190" s="73" t="s">
        <v>56</v>
      </c>
      <c r="BK190" s="164">
        <f>ROUND(I190*H190,2)</f>
        <v>0</v>
      </c>
      <c r="BL190" s="73" t="s">
        <v>98</v>
      </c>
      <c r="BM190" s="115" t="s">
        <v>180</v>
      </c>
    </row>
    <row r="191" spans="1:65" s="83" customFormat="1" ht="21.75" customHeight="1" x14ac:dyDescent="0.2">
      <c r="A191" s="79"/>
      <c r="B191" s="80"/>
      <c r="C191" s="154">
        <v>32</v>
      </c>
      <c r="D191" s="154" t="s">
        <v>99</v>
      </c>
      <c r="E191" s="155" t="s">
        <v>296</v>
      </c>
      <c r="F191" s="156" t="s">
        <v>340</v>
      </c>
      <c r="G191" s="157" t="s">
        <v>100</v>
      </c>
      <c r="H191" s="158">
        <v>2.4510000000000001</v>
      </c>
      <c r="I191" s="3">
        <v>0</v>
      </c>
      <c r="J191" s="159">
        <f>ROUND(I191*H191,2)</f>
        <v>0</v>
      </c>
      <c r="K191" s="160"/>
      <c r="L191" s="80"/>
      <c r="M191" s="161"/>
      <c r="N191" s="162"/>
      <c r="O191" s="163"/>
      <c r="P191" s="163"/>
      <c r="Q191" s="163"/>
      <c r="R191" s="163"/>
      <c r="S191" s="163"/>
      <c r="T191" s="163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R191" s="115" t="s">
        <v>98</v>
      </c>
      <c r="AT191" s="115" t="s">
        <v>99</v>
      </c>
      <c r="AU191" s="115" t="s">
        <v>58</v>
      </c>
      <c r="AY191" s="73" t="s">
        <v>96</v>
      </c>
      <c r="BE191" s="164">
        <f>IF(N191="základní",J191,0)</f>
        <v>0</v>
      </c>
      <c r="BF191" s="164">
        <f>IF(N191="snížená",J191,0)</f>
        <v>0</v>
      </c>
      <c r="BG191" s="164">
        <f>IF(N191="zákl. přenesená",J191,0)</f>
        <v>0</v>
      </c>
      <c r="BH191" s="164">
        <f>IF(N191="sníž. přenesená",J191,0)</f>
        <v>0</v>
      </c>
      <c r="BI191" s="164">
        <f>IF(N191="nulová",J191,0)</f>
        <v>0</v>
      </c>
      <c r="BJ191" s="73" t="s">
        <v>56</v>
      </c>
      <c r="BK191" s="164">
        <f>ROUND(I191*H191,2)</f>
        <v>0</v>
      </c>
      <c r="BL191" s="73" t="s">
        <v>98</v>
      </c>
      <c r="BM191" s="115" t="s">
        <v>181</v>
      </c>
    </row>
    <row r="192" spans="1:65" s="165" customFormat="1" x14ac:dyDescent="0.2">
      <c r="B192" s="166"/>
      <c r="D192" s="167" t="s">
        <v>101</v>
      </c>
      <c r="E192" s="168" t="s">
        <v>0</v>
      </c>
      <c r="F192" s="169" t="s">
        <v>327</v>
      </c>
      <c r="H192" s="170">
        <v>2.4510000000000001</v>
      </c>
      <c r="L192" s="166"/>
      <c r="M192" s="171"/>
      <c r="N192" s="171"/>
      <c r="O192" s="171"/>
      <c r="P192" s="171"/>
      <c r="Q192" s="171"/>
      <c r="R192" s="171"/>
      <c r="S192" s="171"/>
      <c r="T192" s="171"/>
      <c r="AT192" s="168" t="s">
        <v>101</v>
      </c>
      <c r="AU192" s="168" t="s">
        <v>58</v>
      </c>
      <c r="AV192" s="165" t="s">
        <v>58</v>
      </c>
      <c r="AW192" s="165" t="s">
        <v>21</v>
      </c>
      <c r="AX192" s="165" t="s">
        <v>56</v>
      </c>
      <c r="AY192" s="168" t="s">
        <v>96</v>
      </c>
    </row>
    <row r="193" spans="1:65" s="83" customFormat="1" ht="23" x14ac:dyDescent="0.2">
      <c r="A193" s="79"/>
      <c r="B193" s="80"/>
      <c r="C193" s="154">
        <v>33</v>
      </c>
      <c r="D193" s="154" t="s">
        <v>99</v>
      </c>
      <c r="E193" s="155" t="s">
        <v>350</v>
      </c>
      <c r="F193" s="156" t="s">
        <v>371</v>
      </c>
      <c r="G193" s="157" t="s">
        <v>133</v>
      </c>
      <c r="H193" s="158">
        <v>46.6</v>
      </c>
      <c r="I193" s="3">
        <v>0</v>
      </c>
      <c r="J193" s="159">
        <f>ROUND(I193*H193,2)</f>
        <v>0</v>
      </c>
      <c r="K193" s="160"/>
      <c r="L193" s="80"/>
      <c r="M193" s="161"/>
      <c r="N193" s="162"/>
      <c r="O193" s="163"/>
      <c r="P193" s="163"/>
      <c r="Q193" s="163"/>
      <c r="R193" s="163"/>
      <c r="S193" s="163"/>
      <c r="T193" s="163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R193" s="115" t="s">
        <v>98</v>
      </c>
      <c r="AT193" s="115" t="s">
        <v>99</v>
      </c>
      <c r="AU193" s="115" t="s">
        <v>58</v>
      </c>
      <c r="AY193" s="73" t="s">
        <v>96</v>
      </c>
      <c r="BE193" s="164">
        <f>IF(N193="základní",J193,0)</f>
        <v>0</v>
      </c>
      <c r="BF193" s="164">
        <f>IF(N193="snížená",J193,0)</f>
        <v>0</v>
      </c>
      <c r="BG193" s="164">
        <f>IF(N193="zákl. přenesená",J193,0)</f>
        <v>0</v>
      </c>
      <c r="BH193" s="164">
        <f>IF(N193="sníž. přenesená",J193,0)</f>
        <v>0</v>
      </c>
      <c r="BI193" s="164">
        <f>IF(N193="nulová",J193,0)</f>
        <v>0</v>
      </c>
      <c r="BJ193" s="73" t="s">
        <v>56</v>
      </c>
      <c r="BK193" s="164">
        <f>ROUND(I193*H193,2)</f>
        <v>0</v>
      </c>
      <c r="BL193" s="73" t="s">
        <v>98</v>
      </c>
      <c r="BM193" s="115" t="s">
        <v>182</v>
      </c>
    </row>
    <row r="194" spans="1:65" s="165" customFormat="1" x14ac:dyDescent="0.2">
      <c r="B194" s="166"/>
      <c r="D194" s="167" t="s">
        <v>101</v>
      </c>
      <c r="E194" s="168" t="s">
        <v>0</v>
      </c>
      <c r="F194" s="169" t="s">
        <v>297</v>
      </c>
      <c r="H194" s="170">
        <v>46.6</v>
      </c>
      <c r="L194" s="166"/>
      <c r="M194" s="171"/>
      <c r="N194" s="171"/>
      <c r="O194" s="171"/>
      <c r="P194" s="171"/>
      <c r="Q194" s="171"/>
      <c r="R194" s="171"/>
      <c r="S194" s="171"/>
      <c r="T194" s="171"/>
      <c r="AT194" s="168" t="s">
        <v>101</v>
      </c>
      <c r="AU194" s="168" t="s">
        <v>58</v>
      </c>
      <c r="AV194" s="165" t="s">
        <v>58</v>
      </c>
      <c r="AW194" s="165" t="s">
        <v>21</v>
      </c>
      <c r="AX194" s="165" t="s">
        <v>56</v>
      </c>
      <c r="AY194" s="168" t="s">
        <v>96</v>
      </c>
    </row>
    <row r="195" spans="1:65" s="83" customFormat="1" ht="24.15" customHeight="1" x14ac:dyDescent="0.2">
      <c r="A195" s="79"/>
      <c r="B195" s="80"/>
      <c r="C195" s="154">
        <v>34</v>
      </c>
      <c r="D195" s="154" t="s">
        <v>99</v>
      </c>
      <c r="E195" s="155" t="s">
        <v>183</v>
      </c>
      <c r="F195" s="156" t="s">
        <v>184</v>
      </c>
      <c r="G195" s="157" t="s">
        <v>100</v>
      </c>
      <c r="H195" s="158">
        <v>6</v>
      </c>
      <c r="I195" s="3">
        <v>0</v>
      </c>
      <c r="J195" s="159">
        <f>ROUND(I195*H195,2)</f>
        <v>0</v>
      </c>
      <c r="K195" s="160"/>
      <c r="L195" s="80"/>
      <c r="M195" s="161"/>
      <c r="N195" s="162"/>
      <c r="O195" s="163"/>
      <c r="P195" s="163"/>
      <c r="Q195" s="163"/>
      <c r="R195" s="163"/>
      <c r="S195" s="163"/>
      <c r="T195" s="163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R195" s="115" t="s">
        <v>98</v>
      </c>
      <c r="AT195" s="115" t="s">
        <v>99</v>
      </c>
      <c r="AU195" s="115" t="s">
        <v>58</v>
      </c>
      <c r="AY195" s="73" t="s">
        <v>96</v>
      </c>
      <c r="BE195" s="164">
        <f>IF(N195="základní",J195,0)</f>
        <v>0</v>
      </c>
      <c r="BF195" s="164">
        <f>IF(N195="snížená",J195,0)</f>
        <v>0</v>
      </c>
      <c r="BG195" s="164">
        <f>IF(N195="zákl. přenesená",J195,0)</f>
        <v>0</v>
      </c>
      <c r="BH195" s="164">
        <f>IF(N195="sníž. přenesená",J195,0)</f>
        <v>0</v>
      </c>
      <c r="BI195" s="164">
        <f>IF(N195="nulová",J195,0)</f>
        <v>0</v>
      </c>
      <c r="BJ195" s="73" t="s">
        <v>56</v>
      </c>
      <c r="BK195" s="164">
        <f>ROUND(I195*H195,2)</f>
        <v>0</v>
      </c>
      <c r="BL195" s="73" t="s">
        <v>98</v>
      </c>
      <c r="BM195" s="115" t="s">
        <v>185</v>
      </c>
    </row>
    <row r="196" spans="1:65" s="143" customFormat="1" ht="22.75" customHeight="1" x14ac:dyDescent="0.25">
      <c r="B196" s="144"/>
      <c r="D196" s="145" t="s">
        <v>50</v>
      </c>
      <c r="E196" s="152" t="s">
        <v>186</v>
      </c>
      <c r="F196" s="152" t="s">
        <v>187</v>
      </c>
      <c r="J196" s="153">
        <f>SUM(J197:J201)</f>
        <v>0</v>
      </c>
      <c r="L196" s="144"/>
      <c r="M196" s="148"/>
      <c r="N196" s="148"/>
      <c r="O196" s="148"/>
      <c r="P196" s="149"/>
      <c r="Q196" s="148"/>
      <c r="R196" s="149"/>
      <c r="S196" s="148"/>
      <c r="T196" s="149"/>
      <c r="AR196" s="145" t="s">
        <v>56</v>
      </c>
      <c r="AT196" s="150" t="s">
        <v>50</v>
      </c>
      <c r="AU196" s="150" t="s">
        <v>56</v>
      </c>
      <c r="AY196" s="145" t="s">
        <v>96</v>
      </c>
      <c r="BK196" s="151">
        <f>SUM(BK197:BK201)</f>
        <v>0</v>
      </c>
    </row>
    <row r="197" spans="1:65" s="83" customFormat="1" ht="24.15" customHeight="1" x14ac:dyDescent="0.2">
      <c r="A197" s="79"/>
      <c r="B197" s="80"/>
      <c r="C197" s="154">
        <v>35</v>
      </c>
      <c r="D197" s="154" t="s">
        <v>99</v>
      </c>
      <c r="E197" s="155" t="s">
        <v>188</v>
      </c>
      <c r="F197" s="156" t="s">
        <v>189</v>
      </c>
      <c r="G197" s="157" t="s">
        <v>119</v>
      </c>
      <c r="H197" s="158">
        <v>62.963999999999999</v>
      </c>
      <c r="I197" s="3">
        <v>0</v>
      </c>
      <c r="J197" s="159">
        <f>ROUND(I197*H197,2)</f>
        <v>0</v>
      </c>
      <c r="K197" s="160"/>
      <c r="L197" s="80"/>
      <c r="M197" s="161"/>
      <c r="N197" s="162"/>
      <c r="O197" s="163"/>
      <c r="P197" s="163"/>
      <c r="Q197" s="163"/>
      <c r="R197" s="163"/>
      <c r="S197" s="163"/>
      <c r="T197" s="163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R197" s="115" t="s">
        <v>98</v>
      </c>
      <c r="AT197" s="115" t="s">
        <v>99</v>
      </c>
      <c r="AU197" s="115" t="s">
        <v>58</v>
      </c>
      <c r="AY197" s="73" t="s">
        <v>96</v>
      </c>
      <c r="BE197" s="164">
        <f>IF(N197="základní",J197,0)</f>
        <v>0</v>
      </c>
      <c r="BF197" s="164">
        <f>IF(N197="snížená",J197,0)</f>
        <v>0</v>
      </c>
      <c r="BG197" s="164">
        <f>IF(N197="zákl. přenesená",J197,0)</f>
        <v>0</v>
      </c>
      <c r="BH197" s="164">
        <f>IF(N197="sníž. přenesená",J197,0)</f>
        <v>0</v>
      </c>
      <c r="BI197" s="164">
        <f>IF(N197="nulová",J197,0)</f>
        <v>0</v>
      </c>
      <c r="BJ197" s="73" t="s">
        <v>56</v>
      </c>
      <c r="BK197" s="164">
        <f>ROUND(I197*H197,2)</f>
        <v>0</v>
      </c>
      <c r="BL197" s="73" t="s">
        <v>98</v>
      </c>
      <c r="BM197" s="115" t="s">
        <v>190</v>
      </c>
    </row>
    <row r="198" spans="1:65" s="83" customFormat="1" ht="24.15" customHeight="1" x14ac:dyDescent="0.2">
      <c r="A198" s="79"/>
      <c r="B198" s="80"/>
      <c r="C198" s="154">
        <v>36</v>
      </c>
      <c r="D198" s="154" t="s">
        <v>99</v>
      </c>
      <c r="E198" s="155" t="s">
        <v>191</v>
      </c>
      <c r="F198" s="156" t="s">
        <v>192</v>
      </c>
      <c r="G198" s="157" t="s">
        <v>119</v>
      </c>
      <c r="H198" s="158">
        <v>314.82</v>
      </c>
      <c r="I198" s="3">
        <v>0</v>
      </c>
      <c r="J198" s="159">
        <f>ROUND(I198*H198,2)</f>
        <v>0</v>
      </c>
      <c r="K198" s="160"/>
      <c r="L198" s="80"/>
      <c r="M198" s="161"/>
      <c r="N198" s="162"/>
      <c r="O198" s="163"/>
      <c r="P198" s="163"/>
      <c r="Q198" s="163"/>
      <c r="R198" s="163"/>
      <c r="S198" s="163"/>
      <c r="T198" s="163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R198" s="115" t="s">
        <v>98</v>
      </c>
      <c r="AT198" s="115" t="s">
        <v>99</v>
      </c>
      <c r="AU198" s="115" t="s">
        <v>58</v>
      </c>
      <c r="AY198" s="73" t="s">
        <v>96</v>
      </c>
      <c r="BE198" s="164">
        <f>IF(N198="základní",J198,0)</f>
        <v>0</v>
      </c>
      <c r="BF198" s="164">
        <f>IF(N198="snížená",J198,0)</f>
        <v>0</v>
      </c>
      <c r="BG198" s="164">
        <f>IF(N198="zákl. přenesená",J198,0)</f>
        <v>0</v>
      </c>
      <c r="BH198" s="164">
        <f>IF(N198="sníž. přenesená",J198,0)</f>
        <v>0</v>
      </c>
      <c r="BI198" s="164">
        <f>IF(N198="nulová",J198,0)</f>
        <v>0</v>
      </c>
      <c r="BJ198" s="73" t="s">
        <v>56</v>
      </c>
      <c r="BK198" s="164">
        <f>ROUND(I198*H198,2)</f>
        <v>0</v>
      </c>
      <c r="BL198" s="73" t="s">
        <v>98</v>
      </c>
      <c r="BM198" s="115" t="s">
        <v>193</v>
      </c>
    </row>
    <row r="199" spans="1:65" s="165" customFormat="1" x14ac:dyDescent="0.2">
      <c r="B199" s="166"/>
      <c r="D199" s="167" t="s">
        <v>101</v>
      </c>
      <c r="E199" s="168" t="s">
        <v>0</v>
      </c>
      <c r="F199" s="169" t="s">
        <v>337</v>
      </c>
      <c r="H199" s="170">
        <v>314.82</v>
      </c>
      <c r="L199" s="166"/>
      <c r="M199" s="171"/>
      <c r="N199" s="171"/>
      <c r="O199" s="171"/>
      <c r="P199" s="171"/>
      <c r="Q199" s="171"/>
      <c r="R199" s="171"/>
      <c r="S199" s="171"/>
      <c r="T199" s="171"/>
      <c r="AT199" s="168" t="s">
        <v>101</v>
      </c>
      <c r="AU199" s="168" t="s">
        <v>58</v>
      </c>
      <c r="AV199" s="165" t="s">
        <v>58</v>
      </c>
      <c r="AW199" s="165" t="s">
        <v>21</v>
      </c>
      <c r="AX199" s="165" t="s">
        <v>56</v>
      </c>
      <c r="AY199" s="168" t="s">
        <v>96</v>
      </c>
    </row>
    <row r="200" spans="1:65" s="83" customFormat="1" ht="33" customHeight="1" x14ac:dyDescent="0.2">
      <c r="A200" s="79"/>
      <c r="B200" s="80"/>
      <c r="C200" s="154">
        <v>37</v>
      </c>
      <c r="D200" s="154" t="s">
        <v>99</v>
      </c>
      <c r="E200" s="155" t="s">
        <v>194</v>
      </c>
      <c r="F200" s="156" t="s">
        <v>338</v>
      </c>
      <c r="G200" s="157" t="s">
        <v>119</v>
      </c>
      <c r="H200" s="158">
        <v>62.963999999999999</v>
      </c>
      <c r="I200" s="3">
        <v>0</v>
      </c>
      <c r="J200" s="159">
        <f>ROUND(I200*H200,2)</f>
        <v>0</v>
      </c>
      <c r="K200" s="160"/>
      <c r="L200" s="80"/>
      <c r="M200" s="161"/>
      <c r="N200" s="162"/>
      <c r="O200" s="163"/>
      <c r="P200" s="163"/>
      <c r="Q200" s="163"/>
      <c r="R200" s="163"/>
      <c r="S200" s="163"/>
      <c r="T200" s="163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R200" s="115" t="s">
        <v>98</v>
      </c>
      <c r="AT200" s="115" t="s">
        <v>99</v>
      </c>
      <c r="AU200" s="115" t="s">
        <v>58</v>
      </c>
      <c r="AY200" s="73" t="s">
        <v>96</v>
      </c>
      <c r="BE200" s="164">
        <f>IF(N200="základní",J200,0)</f>
        <v>0</v>
      </c>
      <c r="BF200" s="164">
        <f>IF(N200="snížená",J200,0)</f>
        <v>0</v>
      </c>
      <c r="BG200" s="164">
        <f>IF(N200="zákl. přenesená",J200,0)</f>
        <v>0</v>
      </c>
      <c r="BH200" s="164">
        <f>IF(N200="sníž. přenesená",J200,0)</f>
        <v>0</v>
      </c>
      <c r="BI200" s="164">
        <f>IF(N200="nulová",J200,0)</f>
        <v>0</v>
      </c>
      <c r="BJ200" s="73" t="s">
        <v>56</v>
      </c>
      <c r="BK200" s="164">
        <f>ROUND(I200*H200,2)</f>
        <v>0</v>
      </c>
      <c r="BL200" s="73" t="s">
        <v>98</v>
      </c>
      <c r="BM200" s="115" t="s">
        <v>195</v>
      </c>
    </row>
    <row r="201" spans="1:65" s="83" customFormat="1" ht="11.5" x14ac:dyDescent="0.2">
      <c r="A201" s="79"/>
      <c r="B201" s="80"/>
      <c r="C201" s="154">
        <v>38</v>
      </c>
      <c r="D201" s="154" t="s">
        <v>99</v>
      </c>
      <c r="E201" s="155" t="s">
        <v>196</v>
      </c>
      <c r="F201" s="156" t="s">
        <v>197</v>
      </c>
      <c r="G201" s="157" t="s">
        <v>119</v>
      </c>
      <c r="H201" s="158">
        <v>62.963999999999999</v>
      </c>
      <c r="I201" s="3">
        <v>0</v>
      </c>
      <c r="J201" s="159">
        <f>ROUND(I201*H201,2)</f>
        <v>0</v>
      </c>
      <c r="K201" s="160"/>
      <c r="L201" s="80"/>
      <c r="M201" s="161"/>
      <c r="N201" s="162"/>
      <c r="O201" s="163"/>
      <c r="P201" s="163"/>
      <c r="Q201" s="163"/>
      <c r="R201" s="163"/>
      <c r="S201" s="163"/>
      <c r="T201" s="163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R201" s="115" t="s">
        <v>98</v>
      </c>
      <c r="AT201" s="115" t="s">
        <v>99</v>
      </c>
      <c r="AU201" s="115" t="s">
        <v>58</v>
      </c>
      <c r="AY201" s="73" t="s">
        <v>96</v>
      </c>
      <c r="BE201" s="164">
        <f>IF(N201="základní",J201,0)</f>
        <v>0</v>
      </c>
      <c r="BF201" s="164">
        <f>IF(N201="snížená",J201,0)</f>
        <v>0</v>
      </c>
      <c r="BG201" s="164">
        <f>IF(N201="zákl. přenesená",J201,0)</f>
        <v>0</v>
      </c>
      <c r="BH201" s="164">
        <f>IF(N201="sníž. přenesená",J201,0)</f>
        <v>0</v>
      </c>
      <c r="BI201" s="164">
        <f>IF(N201="nulová",J201,0)</f>
        <v>0</v>
      </c>
      <c r="BJ201" s="73" t="s">
        <v>56</v>
      </c>
      <c r="BK201" s="164">
        <f>ROUND(I201*H201,2)</f>
        <v>0</v>
      </c>
      <c r="BL201" s="73" t="s">
        <v>98</v>
      </c>
      <c r="BM201" s="115" t="s">
        <v>198</v>
      </c>
    </row>
    <row r="202" spans="1:65" s="143" customFormat="1" ht="22.75" customHeight="1" x14ac:dyDescent="0.25">
      <c r="B202" s="144"/>
      <c r="D202" s="145" t="s">
        <v>50</v>
      </c>
      <c r="E202" s="152" t="s">
        <v>199</v>
      </c>
      <c r="F202" s="152" t="s">
        <v>200</v>
      </c>
      <c r="J202" s="153">
        <f>J203</f>
        <v>0</v>
      </c>
      <c r="L202" s="144"/>
      <c r="M202" s="148"/>
      <c r="N202" s="148"/>
      <c r="O202" s="148"/>
      <c r="P202" s="149"/>
      <c r="Q202" s="148"/>
      <c r="R202" s="149"/>
      <c r="S202" s="148"/>
      <c r="T202" s="149"/>
      <c r="AR202" s="145" t="s">
        <v>56</v>
      </c>
      <c r="AT202" s="150" t="s">
        <v>50</v>
      </c>
      <c r="AU202" s="150" t="s">
        <v>56</v>
      </c>
      <c r="AY202" s="145" t="s">
        <v>96</v>
      </c>
      <c r="BK202" s="151">
        <f>SUM(BK203:BK203)</f>
        <v>0</v>
      </c>
    </row>
    <row r="203" spans="1:65" s="83" customFormat="1" ht="16.5" customHeight="1" x14ac:dyDescent="0.2">
      <c r="A203" s="79"/>
      <c r="B203" s="80"/>
      <c r="C203" s="154">
        <v>39</v>
      </c>
      <c r="D203" s="154" t="s">
        <v>99</v>
      </c>
      <c r="E203" s="155" t="s">
        <v>201</v>
      </c>
      <c r="F203" s="156" t="s">
        <v>202</v>
      </c>
      <c r="G203" s="157" t="s">
        <v>119</v>
      </c>
      <c r="H203" s="158">
        <v>74.39</v>
      </c>
      <c r="I203" s="3">
        <v>0</v>
      </c>
      <c r="J203" s="159">
        <f>ROUND(I203*H203,2)</f>
        <v>0</v>
      </c>
      <c r="K203" s="160"/>
      <c r="L203" s="80"/>
      <c r="M203" s="161"/>
      <c r="N203" s="162"/>
      <c r="O203" s="163"/>
      <c r="P203" s="163"/>
      <c r="Q203" s="163"/>
      <c r="R203" s="163"/>
      <c r="S203" s="163"/>
      <c r="T203" s="163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R203" s="115" t="s">
        <v>98</v>
      </c>
      <c r="AT203" s="115" t="s">
        <v>99</v>
      </c>
      <c r="AU203" s="115" t="s">
        <v>58</v>
      </c>
      <c r="AY203" s="73" t="s">
        <v>96</v>
      </c>
      <c r="BE203" s="164">
        <f>IF(N203="základní",J203,0)</f>
        <v>0</v>
      </c>
      <c r="BF203" s="164">
        <f>IF(N203="snížená",J203,0)</f>
        <v>0</v>
      </c>
      <c r="BG203" s="164">
        <f>IF(N203="zákl. přenesená",J203,0)</f>
        <v>0</v>
      </c>
      <c r="BH203" s="164">
        <f>IF(N203="sníž. přenesená",J203,0)</f>
        <v>0</v>
      </c>
      <c r="BI203" s="164">
        <f>IF(N203="nulová",J203,0)</f>
        <v>0</v>
      </c>
      <c r="BJ203" s="73" t="s">
        <v>56</v>
      </c>
      <c r="BK203" s="164">
        <f>ROUND(I203*H203,2)</f>
        <v>0</v>
      </c>
      <c r="BL203" s="73" t="s">
        <v>98</v>
      </c>
      <c r="BM203" s="115" t="s">
        <v>203</v>
      </c>
    </row>
    <row r="204" spans="1:65" s="143" customFormat="1" ht="25.9" customHeight="1" x14ac:dyDescent="0.35">
      <c r="B204" s="144"/>
      <c r="D204" s="145" t="s">
        <v>50</v>
      </c>
      <c r="E204" s="146" t="s">
        <v>204</v>
      </c>
      <c r="F204" s="146" t="s">
        <v>205</v>
      </c>
      <c r="J204" s="147">
        <f>J205+J220+J224+J230+J233+J242</f>
        <v>0</v>
      </c>
      <c r="L204" s="144"/>
      <c r="M204" s="148"/>
      <c r="N204" s="148"/>
      <c r="O204" s="148"/>
      <c r="P204" s="149"/>
      <c r="Q204" s="148"/>
      <c r="R204" s="149"/>
      <c r="S204" s="148"/>
      <c r="T204" s="149"/>
      <c r="AR204" s="145" t="s">
        <v>58</v>
      </c>
      <c r="AT204" s="150" t="s">
        <v>50</v>
      </c>
      <c r="AU204" s="150" t="s">
        <v>51</v>
      </c>
      <c r="AY204" s="145" t="s">
        <v>96</v>
      </c>
      <c r="BK204" s="151">
        <f>BK205+BK220+BK224+BK230+BK233+BK240+BK242</f>
        <v>0</v>
      </c>
    </row>
    <row r="205" spans="1:65" s="143" customFormat="1" ht="22.75" customHeight="1" x14ac:dyDescent="0.25">
      <c r="B205" s="144"/>
      <c r="D205" s="145" t="s">
        <v>50</v>
      </c>
      <c r="E205" s="152" t="s">
        <v>206</v>
      </c>
      <c r="F205" s="152" t="s">
        <v>207</v>
      </c>
      <c r="J205" s="153">
        <f>SUM(J206:J219)</f>
        <v>0</v>
      </c>
      <c r="L205" s="144"/>
      <c r="M205" s="148"/>
      <c r="N205" s="148"/>
      <c r="O205" s="148"/>
      <c r="P205" s="149"/>
      <c r="Q205" s="148"/>
      <c r="R205" s="149"/>
      <c r="S205" s="148"/>
      <c r="T205" s="149"/>
      <c r="AR205" s="145" t="s">
        <v>58</v>
      </c>
      <c r="AT205" s="150" t="s">
        <v>50</v>
      </c>
      <c r="AU205" s="150" t="s">
        <v>56</v>
      </c>
      <c r="AY205" s="145" t="s">
        <v>96</v>
      </c>
      <c r="BK205" s="151">
        <f>SUM(BK206:BK219)</f>
        <v>0</v>
      </c>
    </row>
    <row r="206" spans="1:65" s="83" customFormat="1" ht="24.15" customHeight="1" x14ac:dyDescent="0.2">
      <c r="A206" s="79"/>
      <c r="B206" s="80"/>
      <c r="C206" s="154">
        <v>40</v>
      </c>
      <c r="D206" s="154" t="s">
        <v>99</v>
      </c>
      <c r="E206" s="155" t="s">
        <v>208</v>
      </c>
      <c r="F206" s="156" t="s">
        <v>341</v>
      </c>
      <c r="G206" s="157" t="s">
        <v>100</v>
      </c>
      <c r="H206" s="158">
        <v>95.4</v>
      </c>
      <c r="I206" s="3">
        <v>0</v>
      </c>
      <c r="J206" s="159">
        <f>ROUND(I206*H206,2)</f>
        <v>0</v>
      </c>
      <c r="K206" s="160"/>
      <c r="L206" s="80"/>
      <c r="M206" s="161"/>
      <c r="N206" s="162"/>
      <c r="O206" s="163"/>
      <c r="P206" s="163"/>
      <c r="Q206" s="163"/>
      <c r="R206" s="163"/>
      <c r="S206" s="163"/>
      <c r="T206" s="163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R206" s="115" t="s">
        <v>209</v>
      </c>
      <c r="AT206" s="115" t="s">
        <v>99</v>
      </c>
      <c r="AU206" s="115" t="s">
        <v>58</v>
      </c>
      <c r="AY206" s="73" t="s">
        <v>96</v>
      </c>
      <c r="BE206" s="164">
        <f>IF(N206="základní",J206,0)</f>
        <v>0</v>
      </c>
      <c r="BF206" s="164">
        <f>IF(N206="snížená",J206,0)</f>
        <v>0</v>
      </c>
      <c r="BG206" s="164">
        <f>IF(N206="zákl. přenesená",J206,0)</f>
        <v>0</v>
      </c>
      <c r="BH206" s="164">
        <f>IF(N206="sníž. přenesená",J206,0)</f>
        <v>0</v>
      </c>
      <c r="BI206" s="164">
        <f>IF(N206="nulová",J206,0)</f>
        <v>0</v>
      </c>
      <c r="BJ206" s="73" t="s">
        <v>56</v>
      </c>
      <c r="BK206" s="164">
        <f>ROUND(I206*H206,2)</f>
        <v>0</v>
      </c>
      <c r="BL206" s="73" t="s">
        <v>209</v>
      </c>
      <c r="BM206" s="115" t="s">
        <v>210</v>
      </c>
    </row>
    <row r="207" spans="1:65" s="165" customFormat="1" x14ac:dyDescent="0.2">
      <c r="B207" s="166"/>
      <c r="D207" s="167" t="s">
        <v>101</v>
      </c>
      <c r="E207" s="168" t="s">
        <v>0</v>
      </c>
      <c r="F207" s="169" t="s">
        <v>211</v>
      </c>
      <c r="H207" s="170">
        <v>95.4</v>
      </c>
      <c r="L207" s="166"/>
      <c r="M207" s="171"/>
      <c r="N207" s="171"/>
      <c r="O207" s="171"/>
      <c r="P207" s="171"/>
      <c r="Q207" s="171"/>
      <c r="R207" s="171"/>
      <c r="S207" s="171"/>
      <c r="T207" s="171"/>
      <c r="AT207" s="168" t="s">
        <v>101</v>
      </c>
      <c r="AU207" s="168" t="s">
        <v>58</v>
      </c>
      <c r="AV207" s="165" t="s">
        <v>58</v>
      </c>
      <c r="AW207" s="165" t="s">
        <v>21</v>
      </c>
      <c r="AX207" s="165" t="s">
        <v>56</v>
      </c>
      <c r="AY207" s="168" t="s">
        <v>96</v>
      </c>
    </row>
    <row r="208" spans="1:65" s="83" customFormat="1" ht="16.5" customHeight="1" x14ac:dyDescent="0.2">
      <c r="A208" s="79"/>
      <c r="B208" s="80"/>
      <c r="C208" s="172">
        <v>41</v>
      </c>
      <c r="D208" s="172" t="s">
        <v>132</v>
      </c>
      <c r="E208" s="173" t="s">
        <v>212</v>
      </c>
      <c r="F208" s="174" t="s">
        <v>213</v>
      </c>
      <c r="G208" s="175" t="s">
        <v>214</v>
      </c>
      <c r="H208" s="176">
        <v>71.55</v>
      </c>
      <c r="I208" s="7">
        <v>0</v>
      </c>
      <c r="J208" s="177">
        <f>ROUND(I208*H208,2)</f>
        <v>0</v>
      </c>
      <c r="K208" s="178"/>
      <c r="L208" s="179"/>
      <c r="M208" s="180"/>
      <c r="N208" s="181"/>
      <c r="O208" s="163"/>
      <c r="P208" s="163"/>
      <c r="Q208" s="163"/>
      <c r="R208" s="163"/>
      <c r="S208" s="163"/>
      <c r="T208" s="163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R208" s="115" t="s">
        <v>135</v>
      </c>
      <c r="AT208" s="115" t="s">
        <v>132</v>
      </c>
      <c r="AU208" s="115" t="s">
        <v>58</v>
      </c>
      <c r="AY208" s="73" t="s">
        <v>96</v>
      </c>
      <c r="BE208" s="164">
        <f>IF(N208="základní",J208,0)</f>
        <v>0</v>
      </c>
      <c r="BF208" s="164">
        <f>IF(N208="snížená",J208,0)</f>
        <v>0</v>
      </c>
      <c r="BG208" s="164">
        <f>IF(N208="zákl. přenesená",J208,0)</f>
        <v>0</v>
      </c>
      <c r="BH208" s="164">
        <f>IF(N208="sníž. přenesená",J208,0)</f>
        <v>0</v>
      </c>
      <c r="BI208" s="164">
        <f>IF(N208="nulová",J208,0)</f>
        <v>0</v>
      </c>
      <c r="BJ208" s="73" t="s">
        <v>56</v>
      </c>
      <c r="BK208" s="164">
        <f>ROUND(I208*H208,2)</f>
        <v>0</v>
      </c>
      <c r="BL208" s="73" t="s">
        <v>209</v>
      </c>
      <c r="BM208" s="115" t="s">
        <v>215</v>
      </c>
    </row>
    <row r="209" spans="1:65" s="165" customFormat="1" x14ac:dyDescent="0.2">
      <c r="B209" s="166"/>
      <c r="D209" s="167" t="s">
        <v>101</v>
      </c>
      <c r="E209" s="168" t="s">
        <v>0</v>
      </c>
      <c r="F209" s="169" t="s">
        <v>216</v>
      </c>
      <c r="H209" s="170">
        <v>71.55</v>
      </c>
      <c r="L209" s="166"/>
      <c r="M209" s="171"/>
      <c r="N209" s="171"/>
      <c r="O209" s="171"/>
      <c r="P209" s="171"/>
      <c r="Q209" s="171"/>
      <c r="R209" s="171"/>
      <c r="S209" s="171"/>
      <c r="T209" s="171"/>
      <c r="AT209" s="168" t="s">
        <v>101</v>
      </c>
      <c r="AU209" s="168" t="s">
        <v>58</v>
      </c>
      <c r="AV209" s="165" t="s">
        <v>58</v>
      </c>
      <c r="AW209" s="165" t="s">
        <v>21</v>
      </c>
      <c r="AX209" s="165" t="s">
        <v>56</v>
      </c>
      <c r="AY209" s="168" t="s">
        <v>96</v>
      </c>
    </row>
    <row r="210" spans="1:65" s="83" customFormat="1" ht="24.15" customHeight="1" x14ac:dyDescent="0.2">
      <c r="A210" s="79"/>
      <c r="B210" s="80"/>
      <c r="C210" s="154">
        <v>42</v>
      </c>
      <c r="D210" s="154" t="s">
        <v>99</v>
      </c>
      <c r="E210" s="155" t="s">
        <v>217</v>
      </c>
      <c r="F210" s="156" t="s">
        <v>342</v>
      </c>
      <c r="G210" s="157" t="s">
        <v>100</v>
      </c>
      <c r="H210" s="158">
        <v>19.106000000000002</v>
      </c>
      <c r="I210" s="3">
        <v>0</v>
      </c>
      <c r="J210" s="159">
        <f>ROUND(I210*H210,2)</f>
        <v>0</v>
      </c>
      <c r="K210" s="160"/>
      <c r="L210" s="80"/>
      <c r="M210" s="161"/>
      <c r="N210" s="162"/>
      <c r="O210" s="163"/>
      <c r="P210" s="163"/>
      <c r="Q210" s="163"/>
      <c r="R210" s="163"/>
      <c r="S210" s="163"/>
      <c r="T210" s="163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R210" s="115" t="s">
        <v>209</v>
      </c>
      <c r="AT210" s="115" t="s">
        <v>99</v>
      </c>
      <c r="AU210" s="115" t="s">
        <v>58</v>
      </c>
      <c r="AY210" s="73" t="s">
        <v>96</v>
      </c>
      <c r="BE210" s="164">
        <f>IF(N210="základní",J210,0)</f>
        <v>0</v>
      </c>
      <c r="BF210" s="164">
        <f>IF(N210="snížená",J210,0)</f>
        <v>0</v>
      </c>
      <c r="BG210" s="164">
        <f>IF(N210="zákl. přenesená",J210,0)</f>
        <v>0</v>
      </c>
      <c r="BH210" s="164">
        <f>IF(N210="sníž. přenesená",J210,0)</f>
        <v>0</v>
      </c>
      <c r="BI210" s="164">
        <f>IF(N210="nulová",J210,0)</f>
        <v>0</v>
      </c>
      <c r="BJ210" s="73" t="s">
        <v>56</v>
      </c>
      <c r="BK210" s="164">
        <f>ROUND(I210*H210,2)</f>
        <v>0</v>
      </c>
      <c r="BL210" s="73" t="s">
        <v>209</v>
      </c>
      <c r="BM210" s="115" t="s">
        <v>218</v>
      </c>
    </row>
    <row r="211" spans="1:65" s="165" customFormat="1" x14ac:dyDescent="0.2">
      <c r="B211" s="166"/>
      <c r="D211" s="167" t="s">
        <v>101</v>
      </c>
      <c r="E211" s="168" t="s">
        <v>0</v>
      </c>
      <c r="F211" s="169" t="s">
        <v>368</v>
      </c>
      <c r="H211" s="170">
        <v>19.106000000000002</v>
      </c>
      <c r="L211" s="166"/>
      <c r="M211" s="171"/>
      <c r="N211" s="171"/>
      <c r="O211" s="171"/>
      <c r="P211" s="171"/>
      <c r="Q211" s="171"/>
      <c r="R211" s="171"/>
      <c r="S211" s="171"/>
      <c r="T211" s="171"/>
      <c r="AT211" s="168" t="s">
        <v>101</v>
      </c>
      <c r="AU211" s="168" t="s">
        <v>58</v>
      </c>
      <c r="AV211" s="165" t="s">
        <v>58</v>
      </c>
      <c r="AW211" s="165" t="s">
        <v>21</v>
      </c>
      <c r="AX211" s="165" t="s">
        <v>56</v>
      </c>
      <c r="AY211" s="168" t="s">
        <v>96</v>
      </c>
    </row>
    <row r="212" spans="1:65" s="83" customFormat="1" ht="24.15" customHeight="1" x14ac:dyDescent="0.2">
      <c r="A212" s="79"/>
      <c r="B212" s="80"/>
      <c r="C212" s="154">
        <v>43</v>
      </c>
      <c r="D212" s="154" t="s">
        <v>99</v>
      </c>
      <c r="E212" s="155" t="s">
        <v>219</v>
      </c>
      <c r="F212" s="156" t="s">
        <v>220</v>
      </c>
      <c r="G212" s="157" t="s">
        <v>100</v>
      </c>
      <c r="H212" s="158">
        <v>95.4</v>
      </c>
      <c r="I212" s="3">
        <v>0</v>
      </c>
      <c r="J212" s="159">
        <f>ROUND(I212*H212,2)</f>
        <v>0</v>
      </c>
      <c r="K212" s="160"/>
      <c r="L212" s="80"/>
      <c r="M212" s="161"/>
      <c r="N212" s="162"/>
      <c r="O212" s="163"/>
      <c r="P212" s="163"/>
      <c r="Q212" s="163"/>
      <c r="R212" s="163"/>
      <c r="S212" s="163"/>
      <c r="T212" s="163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R212" s="115" t="s">
        <v>209</v>
      </c>
      <c r="AT212" s="115" t="s">
        <v>99</v>
      </c>
      <c r="AU212" s="115" t="s">
        <v>58</v>
      </c>
      <c r="AY212" s="73" t="s">
        <v>96</v>
      </c>
      <c r="BE212" s="164">
        <f>IF(N212="základní",J212,0)</f>
        <v>0</v>
      </c>
      <c r="BF212" s="164">
        <f>IF(N212="snížená",J212,0)</f>
        <v>0</v>
      </c>
      <c r="BG212" s="164">
        <f>IF(N212="zákl. přenesená",J212,0)</f>
        <v>0</v>
      </c>
      <c r="BH212" s="164">
        <f>IF(N212="sníž. přenesená",J212,0)</f>
        <v>0</v>
      </c>
      <c r="BI212" s="164">
        <f>IF(N212="nulová",J212,0)</f>
        <v>0</v>
      </c>
      <c r="BJ212" s="73" t="s">
        <v>56</v>
      </c>
      <c r="BK212" s="164">
        <f>ROUND(I212*H212,2)</f>
        <v>0</v>
      </c>
      <c r="BL212" s="73" t="s">
        <v>209</v>
      </c>
      <c r="BM212" s="115" t="s">
        <v>221</v>
      </c>
    </row>
    <row r="213" spans="1:65" s="165" customFormat="1" x14ac:dyDescent="0.2">
      <c r="B213" s="166"/>
      <c r="D213" s="167" t="s">
        <v>101</v>
      </c>
      <c r="E213" s="168" t="s">
        <v>0</v>
      </c>
      <c r="F213" s="169" t="s">
        <v>211</v>
      </c>
      <c r="H213" s="170">
        <v>95.4</v>
      </c>
      <c r="L213" s="166"/>
      <c r="M213" s="171"/>
      <c r="N213" s="171"/>
      <c r="O213" s="171"/>
      <c r="P213" s="171"/>
      <c r="Q213" s="171"/>
      <c r="R213" s="171"/>
      <c r="S213" s="171"/>
      <c r="T213" s="171"/>
      <c r="AT213" s="168" t="s">
        <v>101</v>
      </c>
      <c r="AU213" s="168" t="s">
        <v>58</v>
      </c>
      <c r="AV213" s="165" t="s">
        <v>58</v>
      </c>
      <c r="AW213" s="165" t="s">
        <v>21</v>
      </c>
      <c r="AX213" s="165" t="s">
        <v>56</v>
      </c>
      <c r="AY213" s="168" t="s">
        <v>96</v>
      </c>
    </row>
    <row r="214" spans="1:65" s="83" customFormat="1" ht="16.5" customHeight="1" x14ac:dyDescent="0.2">
      <c r="A214" s="79"/>
      <c r="B214" s="80"/>
      <c r="C214" s="172">
        <v>44</v>
      </c>
      <c r="D214" s="172" t="s">
        <v>132</v>
      </c>
      <c r="E214" s="173" t="s">
        <v>222</v>
      </c>
      <c r="F214" s="174" t="s">
        <v>223</v>
      </c>
      <c r="G214" s="175" t="s">
        <v>100</v>
      </c>
      <c r="H214" s="176">
        <v>111.18899999999999</v>
      </c>
      <c r="I214" s="7">
        <v>0</v>
      </c>
      <c r="J214" s="177">
        <f>ROUND(I214*H214,2)</f>
        <v>0</v>
      </c>
      <c r="K214" s="178"/>
      <c r="L214" s="179"/>
      <c r="M214" s="180"/>
      <c r="N214" s="181"/>
      <c r="O214" s="163"/>
      <c r="P214" s="163"/>
      <c r="Q214" s="163"/>
      <c r="R214" s="163"/>
      <c r="S214" s="163"/>
      <c r="T214" s="163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R214" s="115" t="s">
        <v>135</v>
      </c>
      <c r="AT214" s="115" t="s">
        <v>132</v>
      </c>
      <c r="AU214" s="115" t="s">
        <v>58</v>
      </c>
      <c r="AY214" s="73" t="s">
        <v>96</v>
      </c>
      <c r="BE214" s="164">
        <f>IF(N214="základní",J214,0)</f>
        <v>0</v>
      </c>
      <c r="BF214" s="164">
        <f>IF(N214="snížená",J214,0)</f>
        <v>0</v>
      </c>
      <c r="BG214" s="164">
        <f>IF(N214="zákl. přenesená",J214,0)</f>
        <v>0</v>
      </c>
      <c r="BH214" s="164">
        <f>IF(N214="sníž. přenesená",J214,0)</f>
        <v>0</v>
      </c>
      <c r="BI214" s="164">
        <f>IF(N214="nulová",J214,0)</f>
        <v>0</v>
      </c>
      <c r="BJ214" s="73" t="s">
        <v>56</v>
      </c>
      <c r="BK214" s="164">
        <f>ROUND(I214*H214,2)</f>
        <v>0</v>
      </c>
      <c r="BL214" s="73" t="s">
        <v>209</v>
      </c>
      <c r="BM214" s="115" t="s">
        <v>224</v>
      </c>
    </row>
    <row r="215" spans="1:65" s="165" customFormat="1" x14ac:dyDescent="0.2">
      <c r="B215" s="166"/>
      <c r="D215" s="167" t="s">
        <v>101</v>
      </c>
      <c r="F215" s="169" t="s">
        <v>225</v>
      </c>
      <c r="H215" s="170">
        <v>111.18899999999999</v>
      </c>
      <c r="L215" s="166"/>
      <c r="M215" s="171"/>
      <c r="N215" s="171"/>
      <c r="O215" s="171"/>
      <c r="P215" s="171"/>
      <c r="Q215" s="171"/>
      <c r="R215" s="171"/>
      <c r="S215" s="171"/>
      <c r="T215" s="171"/>
      <c r="AT215" s="168" t="s">
        <v>101</v>
      </c>
      <c r="AU215" s="168" t="s">
        <v>58</v>
      </c>
      <c r="AV215" s="165" t="s">
        <v>58</v>
      </c>
      <c r="AW215" s="165" t="s">
        <v>2</v>
      </c>
      <c r="AX215" s="165" t="s">
        <v>56</v>
      </c>
      <c r="AY215" s="168" t="s">
        <v>96</v>
      </c>
    </row>
    <row r="216" spans="1:65" s="83" customFormat="1" ht="24.15" customHeight="1" x14ac:dyDescent="0.2">
      <c r="A216" s="79"/>
      <c r="B216" s="80"/>
      <c r="C216" s="154">
        <v>45</v>
      </c>
      <c r="D216" s="154" t="s">
        <v>99</v>
      </c>
      <c r="E216" s="155" t="s">
        <v>226</v>
      </c>
      <c r="F216" s="156" t="s">
        <v>227</v>
      </c>
      <c r="G216" s="157" t="s">
        <v>100</v>
      </c>
      <c r="H216" s="158">
        <v>19.106000000000002</v>
      </c>
      <c r="I216" s="3">
        <v>0</v>
      </c>
      <c r="J216" s="159">
        <f>ROUND(I216*H216,2)</f>
        <v>0</v>
      </c>
      <c r="K216" s="160"/>
      <c r="L216" s="80"/>
      <c r="M216" s="161"/>
      <c r="N216" s="162"/>
      <c r="O216" s="163"/>
      <c r="P216" s="163"/>
      <c r="Q216" s="163"/>
      <c r="R216" s="163"/>
      <c r="S216" s="163"/>
      <c r="T216" s="163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R216" s="115" t="s">
        <v>209</v>
      </c>
      <c r="AT216" s="115" t="s">
        <v>99</v>
      </c>
      <c r="AU216" s="115" t="s">
        <v>58</v>
      </c>
      <c r="AY216" s="73" t="s">
        <v>96</v>
      </c>
      <c r="BE216" s="164">
        <f>IF(N216="základní",J216,0)</f>
        <v>0</v>
      </c>
      <c r="BF216" s="164">
        <f>IF(N216="snížená",J216,0)</f>
        <v>0</v>
      </c>
      <c r="BG216" s="164">
        <f>IF(N216="zákl. přenesená",J216,0)</f>
        <v>0</v>
      </c>
      <c r="BH216" s="164">
        <f>IF(N216="sníž. přenesená",J216,0)</f>
        <v>0</v>
      </c>
      <c r="BI216" s="164">
        <f>IF(N216="nulová",J216,0)</f>
        <v>0</v>
      </c>
      <c r="BJ216" s="73" t="s">
        <v>56</v>
      </c>
      <c r="BK216" s="164">
        <f>ROUND(I216*H216,2)</f>
        <v>0</v>
      </c>
      <c r="BL216" s="73" t="s">
        <v>209</v>
      </c>
      <c r="BM216" s="115" t="s">
        <v>228</v>
      </c>
    </row>
    <row r="217" spans="1:65" s="83" customFormat="1" ht="16.5" customHeight="1" x14ac:dyDescent="0.2">
      <c r="A217" s="79"/>
      <c r="B217" s="80"/>
      <c r="C217" s="172">
        <v>46</v>
      </c>
      <c r="D217" s="172" t="s">
        <v>132</v>
      </c>
      <c r="E217" s="173" t="s">
        <v>229</v>
      </c>
      <c r="F217" s="174" t="s">
        <v>230</v>
      </c>
      <c r="G217" s="175" t="s">
        <v>100</v>
      </c>
      <c r="H217" s="176">
        <v>23.327999999999999</v>
      </c>
      <c r="I217" s="7">
        <v>0</v>
      </c>
      <c r="J217" s="177">
        <f>ROUND(I217*H217,2)</f>
        <v>0</v>
      </c>
      <c r="K217" s="178"/>
      <c r="L217" s="179"/>
      <c r="M217" s="180"/>
      <c r="N217" s="181"/>
      <c r="O217" s="163"/>
      <c r="P217" s="163"/>
      <c r="Q217" s="163"/>
      <c r="R217" s="163"/>
      <c r="S217" s="163"/>
      <c r="T217" s="163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R217" s="115" t="s">
        <v>135</v>
      </c>
      <c r="AT217" s="115" t="s">
        <v>132</v>
      </c>
      <c r="AU217" s="115" t="s">
        <v>58</v>
      </c>
      <c r="AY217" s="73" t="s">
        <v>96</v>
      </c>
      <c r="BE217" s="164">
        <f>IF(N217="základní",J217,0)</f>
        <v>0</v>
      </c>
      <c r="BF217" s="164">
        <f>IF(N217="snížená",J217,0)</f>
        <v>0</v>
      </c>
      <c r="BG217" s="164">
        <f>IF(N217="zákl. přenesená",J217,0)</f>
        <v>0</v>
      </c>
      <c r="BH217" s="164">
        <f>IF(N217="sníž. přenesená",J217,0)</f>
        <v>0</v>
      </c>
      <c r="BI217" s="164">
        <f>IF(N217="nulová",J217,0)</f>
        <v>0</v>
      </c>
      <c r="BJ217" s="73" t="s">
        <v>56</v>
      </c>
      <c r="BK217" s="164">
        <f>ROUND(I217*H217,2)</f>
        <v>0</v>
      </c>
      <c r="BL217" s="73" t="s">
        <v>209</v>
      </c>
      <c r="BM217" s="115" t="s">
        <v>231</v>
      </c>
    </row>
    <row r="218" spans="1:65" s="165" customFormat="1" x14ac:dyDescent="0.2">
      <c r="B218" s="166"/>
      <c r="D218" s="167" t="s">
        <v>101</v>
      </c>
      <c r="F218" s="169" t="s">
        <v>369</v>
      </c>
      <c r="H218" s="170">
        <v>23.327999999999999</v>
      </c>
      <c r="L218" s="166"/>
      <c r="M218" s="171"/>
      <c r="N218" s="171"/>
      <c r="O218" s="171"/>
      <c r="P218" s="171"/>
      <c r="Q218" s="171"/>
      <c r="R218" s="171"/>
      <c r="S218" s="171"/>
      <c r="T218" s="171"/>
      <c r="AT218" s="168" t="s">
        <v>101</v>
      </c>
      <c r="AU218" s="168" t="s">
        <v>58</v>
      </c>
      <c r="AV218" s="165" t="s">
        <v>58</v>
      </c>
      <c r="AW218" s="165" t="s">
        <v>2</v>
      </c>
      <c r="AX218" s="165" t="s">
        <v>56</v>
      </c>
      <c r="AY218" s="168" t="s">
        <v>96</v>
      </c>
    </row>
    <row r="219" spans="1:65" s="83" customFormat="1" ht="33" customHeight="1" x14ac:dyDescent="0.2">
      <c r="A219" s="79"/>
      <c r="B219" s="80"/>
      <c r="C219" s="154">
        <v>47</v>
      </c>
      <c r="D219" s="154" t="s">
        <v>99</v>
      </c>
      <c r="E219" s="155" t="s">
        <v>232</v>
      </c>
      <c r="F219" s="156" t="s">
        <v>233</v>
      </c>
      <c r="G219" s="157" t="s">
        <v>119</v>
      </c>
      <c r="H219" s="158">
        <v>0.72899999999999998</v>
      </c>
      <c r="I219" s="3">
        <v>0</v>
      </c>
      <c r="J219" s="159">
        <f>ROUND(I219*H219,2)</f>
        <v>0</v>
      </c>
      <c r="K219" s="160"/>
      <c r="L219" s="80"/>
      <c r="M219" s="161"/>
      <c r="N219" s="162"/>
      <c r="O219" s="163"/>
      <c r="P219" s="163"/>
      <c r="Q219" s="163"/>
      <c r="R219" s="163"/>
      <c r="S219" s="163"/>
      <c r="T219" s="163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R219" s="115" t="s">
        <v>209</v>
      </c>
      <c r="AT219" s="115" t="s">
        <v>99</v>
      </c>
      <c r="AU219" s="115" t="s">
        <v>58</v>
      </c>
      <c r="AY219" s="73" t="s">
        <v>96</v>
      </c>
      <c r="BE219" s="164">
        <f>IF(N219="základní",J219,0)</f>
        <v>0</v>
      </c>
      <c r="BF219" s="164">
        <f>IF(N219="snížená",J219,0)</f>
        <v>0</v>
      </c>
      <c r="BG219" s="164">
        <f>IF(N219="zákl. přenesená",J219,0)</f>
        <v>0</v>
      </c>
      <c r="BH219" s="164">
        <f>IF(N219="sníž. přenesená",J219,0)</f>
        <v>0</v>
      </c>
      <c r="BI219" s="164">
        <f>IF(N219="nulová",J219,0)</f>
        <v>0</v>
      </c>
      <c r="BJ219" s="73" t="s">
        <v>56</v>
      </c>
      <c r="BK219" s="164">
        <f>ROUND(I219*H219,2)</f>
        <v>0</v>
      </c>
      <c r="BL219" s="73" t="s">
        <v>209</v>
      </c>
      <c r="BM219" s="115" t="s">
        <v>234</v>
      </c>
    </row>
    <row r="220" spans="1:65" s="143" customFormat="1" ht="22.75" customHeight="1" x14ac:dyDescent="0.25">
      <c r="B220" s="144"/>
      <c r="D220" s="145" t="s">
        <v>50</v>
      </c>
      <c r="E220" s="152" t="s">
        <v>235</v>
      </c>
      <c r="F220" s="152" t="s">
        <v>236</v>
      </c>
      <c r="J220" s="153">
        <f>SUM(J221:J223)</f>
        <v>0</v>
      </c>
      <c r="L220" s="144"/>
      <c r="M220" s="148"/>
      <c r="N220" s="148"/>
      <c r="O220" s="148"/>
      <c r="P220" s="149"/>
      <c r="Q220" s="148"/>
      <c r="R220" s="149"/>
      <c r="S220" s="148"/>
      <c r="T220" s="149"/>
      <c r="AR220" s="145" t="s">
        <v>58</v>
      </c>
      <c r="AT220" s="150" t="s">
        <v>50</v>
      </c>
      <c r="AU220" s="150" t="s">
        <v>56</v>
      </c>
      <c r="AY220" s="145" t="s">
        <v>96</v>
      </c>
      <c r="BK220" s="151">
        <f>SUM(BK221:BK223)</f>
        <v>0</v>
      </c>
    </row>
    <row r="221" spans="1:65" s="83" customFormat="1" ht="23" customHeight="1" x14ac:dyDescent="0.2">
      <c r="A221" s="79"/>
      <c r="B221" s="80"/>
      <c r="C221" s="154">
        <v>48</v>
      </c>
      <c r="D221" s="154" t="s">
        <v>99</v>
      </c>
      <c r="E221" s="155" t="s">
        <v>299</v>
      </c>
      <c r="F221" s="156" t="s">
        <v>343</v>
      </c>
      <c r="G221" s="157" t="s">
        <v>133</v>
      </c>
      <c r="H221" s="158">
        <v>11.53</v>
      </c>
      <c r="I221" s="3">
        <v>0</v>
      </c>
      <c r="J221" s="159">
        <f>ROUND(I221*H221,2)</f>
        <v>0</v>
      </c>
      <c r="K221" s="160"/>
      <c r="L221" s="80"/>
      <c r="M221" s="161"/>
      <c r="N221" s="162"/>
      <c r="O221" s="163"/>
      <c r="P221" s="163"/>
      <c r="Q221" s="163"/>
      <c r="R221" s="163"/>
      <c r="S221" s="163"/>
      <c r="T221" s="163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R221" s="115" t="s">
        <v>209</v>
      </c>
      <c r="AT221" s="115" t="s">
        <v>99</v>
      </c>
      <c r="AU221" s="115" t="s">
        <v>58</v>
      </c>
      <c r="AY221" s="73" t="s">
        <v>96</v>
      </c>
      <c r="BE221" s="164">
        <f>IF(N221="základní",J221,0)</f>
        <v>0</v>
      </c>
      <c r="BF221" s="164">
        <f>IF(N221="snížená",J221,0)</f>
        <v>0</v>
      </c>
      <c r="BG221" s="164">
        <f>IF(N221="zákl. přenesená",J221,0)</f>
        <v>0</v>
      </c>
      <c r="BH221" s="164">
        <f>IF(N221="sníž. přenesená",J221,0)</f>
        <v>0</v>
      </c>
      <c r="BI221" s="164">
        <f>IF(N221="nulová",J221,0)</f>
        <v>0</v>
      </c>
      <c r="BJ221" s="73" t="s">
        <v>56</v>
      </c>
      <c r="BK221" s="164">
        <f>ROUND(I221*H221,2)</f>
        <v>0</v>
      </c>
      <c r="BL221" s="73" t="s">
        <v>209</v>
      </c>
      <c r="BM221" s="115" t="s">
        <v>237</v>
      </c>
    </row>
    <row r="222" spans="1:65" s="83" customFormat="1" ht="21.75" customHeight="1" x14ac:dyDescent="0.2">
      <c r="A222" s="79"/>
      <c r="B222" s="80"/>
      <c r="C222" s="154">
        <v>49</v>
      </c>
      <c r="D222" s="154" t="s">
        <v>99</v>
      </c>
      <c r="E222" s="155" t="s">
        <v>299</v>
      </c>
      <c r="F222" s="156" t="s">
        <v>345</v>
      </c>
      <c r="G222" s="157" t="s">
        <v>175</v>
      </c>
      <c r="H222" s="158">
        <v>1</v>
      </c>
      <c r="I222" s="3">
        <v>0</v>
      </c>
      <c r="J222" s="159">
        <f>ROUND(I222*H222,2)</f>
        <v>0</v>
      </c>
      <c r="K222" s="160"/>
      <c r="L222" s="80"/>
      <c r="M222" s="161"/>
      <c r="N222" s="162"/>
      <c r="O222" s="163"/>
      <c r="P222" s="163"/>
      <c r="Q222" s="163"/>
      <c r="R222" s="163"/>
      <c r="S222" s="163"/>
      <c r="T222" s="163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R222" s="115" t="s">
        <v>209</v>
      </c>
      <c r="AT222" s="115" t="s">
        <v>99</v>
      </c>
      <c r="AU222" s="115" t="s">
        <v>58</v>
      </c>
      <c r="AY222" s="73" t="s">
        <v>96</v>
      </c>
      <c r="BE222" s="164">
        <f>IF(N222="základní",J222,0)</f>
        <v>0</v>
      </c>
      <c r="BF222" s="164">
        <f>IF(N222="snížená",J222,0)</f>
        <v>0</v>
      </c>
      <c r="BG222" s="164">
        <f>IF(N222="zákl. přenesená",J222,0)</f>
        <v>0</v>
      </c>
      <c r="BH222" s="164">
        <f>IF(N222="sníž. přenesená",J222,0)</f>
        <v>0</v>
      </c>
      <c r="BI222" s="164">
        <f>IF(N222="nulová",J222,0)</f>
        <v>0</v>
      </c>
      <c r="BJ222" s="73" t="s">
        <v>56</v>
      </c>
      <c r="BK222" s="164">
        <f>ROUND(I222*H222,2)</f>
        <v>0</v>
      </c>
      <c r="BL222" s="73" t="s">
        <v>209</v>
      </c>
      <c r="BM222" s="115" t="s">
        <v>238</v>
      </c>
    </row>
    <row r="223" spans="1:65" s="83" customFormat="1" ht="33" customHeight="1" x14ac:dyDescent="0.2">
      <c r="A223" s="79"/>
      <c r="B223" s="80"/>
      <c r="C223" s="154">
        <v>50</v>
      </c>
      <c r="D223" s="154" t="s">
        <v>99</v>
      </c>
      <c r="E223" s="155" t="s">
        <v>298</v>
      </c>
      <c r="F223" s="156" t="s">
        <v>344</v>
      </c>
      <c r="G223" s="157" t="s">
        <v>130</v>
      </c>
      <c r="H223" s="158">
        <v>3</v>
      </c>
      <c r="I223" s="3">
        <v>0</v>
      </c>
      <c r="J223" s="159">
        <f>ROUND(I223*H223,2)</f>
        <v>0</v>
      </c>
      <c r="K223" s="160"/>
      <c r="L223" s="80"/>
      <c r="M223" s="161"/>
      <c r="N223" s="162"/>
      <c r="O223" s="163"/>
      <c r="P223" s="163"/>
      <c r="Q223" s="163"/>
      <c r="R223" s="163"/>
      <c r="S223" s="163"/>
      <c r="T223" s="163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R223" s="115" t="s">
        <v>209</v>
      </c>
      <c r="AT223" s="115" t="s">
        <v>99</v>
      </c>
      <c r="AU223" s="115" t="s">
        <v>58</v>
      </c>
      <c r="AY223" s="73" t="s">
        <v>96</v>
      </c>
      <c r="BE223" s="164">
        <f>IF(N223="základní",J223,0)</f>
        <v>0</v>
      </c>
      <c r="BF223" s="164">
        <f>IF(N223="snížená",J223,0)</f>
        <v>0</v>
      </c>
      <c r="BG223" s="164">
        <f>IF(N223="zákl. přenesená",J223,0)</f>
        <v>0</v>
      </c>
      <c r="BH223" s="164">
        <f>IF(N223="sníž. přenesená",J223,0)</f>
        <v>0</v>
      </c>
      <c r="BI223" s="164">
        <f>IF(N223="nulová",J223,0)</f>
        <v>0</v>
      </c>
      <c r="BJ223" s="73" t="s">
        <v>56</v>
      </c>
      <c r="BK223" s="164">
        <f>ROUND(I223*H223,2)</f>
        <v>0</v>
      </c>
      <c r="BL223" s="73" t="s">
        <v>209</v>
      </c>
      <c r="BM223" s="115" t="s">
        <v>239</v>
      </c>
    </row>
    <row r="224" spans="1:65" s="143" customFormat="1" ht="22.75" customHeight="1" x14ac:dyDescent="0.25">
      <c r="B224" s="144"/>
      <c r="D224" s="145" t="s">
        <v>50</v>
      </c>
      <c r="E224" s="152" t="s">
        <v>240</v>
      </c>
      <c r="F224" s="152" t="s">
        <v>241</v>
      </c>
      <c r="J224" s="153">
        <f>SUM(J225:J229)</f>
        <v>0</v>
      </c>
      <c r="L224" s="144"/>
      <c r="M224" s="148"/>
      <c r="N224" s="148"/>
      <c r="O224" s="148"/>
      <c r="P224" s="149"/>
      <c r="Q224" s="148"/>
      <c r="R224" s="149"/>
      <c r="S224" s="148"/>
      <c r="T224" s="149"/>
      <c r="AR224" s="145" t="s">
        <v>58</v>
      </c>
      <c r="AT224" s="150" t="s">
        <v>50</v>
      </c>
      <c r="AU224" s="150" t="s">
        <v>56</v>
      </c>
      <c r="AY224" s="145" t="s">
        <v>96</v>
      </c>
      <c r="BK224" s="151">
        <f>SUM(BK225:BK229)</f>
        <v>0</v>
      </c>
    </row>
    <row r="225" spans="1:65" s="83" customFormat="1" ht="24.15" customHeight="1" x14ac:dyDescent="0.2">
      <c r="A225" s="79"/>
      <c r="B225" s="80"/>
      <c r="C225" s="154">
        <v>51</v>
      </c>
      <c r="D225" s="154" t="s">
        <v>99</v>
      </c>
      <c r="E225" s="155" t="s">
        <v>351</v>
      </c>
      <c r="F225" s="156" t="s">
        <v>336</v>
      </c>
      <c r="G225" s="157" t="s">
        <v>100</v>
      </c>
      <c r="H225" s="158">
        <v>51.3</v>
      </c>
      <c r="I225" s="3">
        <v>0</v>
      </c>
      <c r="J225" s="159">
        <f>ROUND(I225*H225,2)</f>
        <v>0</v>
      </c>
      <c r="K225" s="160"/>
      <c r="L225" s="80"/>
      <c r="M225" s="161"/>
      <c r="N225" s="162"/>
      <c r="O225" s="163"/>
      <c r="P225" s="163"/>
      <c r="Q225" s="163"/>
      <c r="R225" s="163"/>
      <c r="S225" s="163"/>
      <c r="T225" s="163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R225" s="115" t="s">
        <v>209</v>
      </c>
      <c r="AT225" s="115" t="s">
        <v>99</v>
      </c>
      <c r="AU225" s="115" t="s">
        <v>58</v>
      </c>
      <c r="AY225" s="73" t="s">
        <v>96</v>
      </c>
      <c r="BE225" s="164">
        <f>IF(N225="základní",J225,0)</f>
        <v>0</v>
      </c>
      <c r="BF225" s="164">
        <f>IF(N225="snížená",J225,0)</f>
        <v>0</v>
      </c>
      <c r="BG225" s="164">
        <f>IF(N225="zákl. přenesená",J225,0)</f>
        <v>0</v>
      </c>
      <c r="BH225" s="164">
        <f>IF(N225="sníž. přenesená",J225,0)</f>
        <v>0</v>
      </c>
      <c r="BI225" s="164">
        <f>IF(N225="nulová",J225,0)</f>
        <v>0</v>
      </c>
      <c r="BJ225" s="73" t="s">
        <v>56</v>
      </c>
      <c r="BK225" s="164">
        <f>ROUND(I225*H225,2)</f>
        <v>0</v>
      </c>
      <c r="BL225" s="73" t="s">
        <v>209</v>
      </c>
      <c r="BM225" s="115" t="s">
        <v>242</v>
      </c>
    </row>
    <row r="226" spans="1:65" s="83" customFormat="1" ht="12" x14ac:dyDescent="0.2">
      <c r="A226" s="79"/>
      <c r="B226" s="80"/>
      <c r="C226" s="172">
        <v>52</v>
      </c>
      <c r="D226" s="172" t="s">
        <v>132</v>
      </c>
      <c r="E226" s="173" t="s">
        <v>352</v>
      </c>
      <c r="F226" s="174" t="s">
        <v>304</v>
      </c>
      <c r="G226" s="175" t="s">
        <v>103</v>
      </c>
      <c r="H226" s="176">
        <v>3.0779999999999998</v>
      </c>
      <c r="I226" s="7">
        <v>0</v>
      </c>
      <c r="J226" s="177">
        <f>ROUND(I226*H226,2)</f>
        <v>0</v>
      </c>
      <c r="K226" s="178"/>
      <c r="L226" s="179"/>
      <c r="M226" s="180"/>
      <c r="N226" s="181"/>
      <c r="O226" s="163"/>
      <c r="P226" s="163"/>
      <c r="Q226" s="163"/>
      <c r="R226" s="163"/>
      <c r="S226" s="163"/>
      <c r="T226" s="163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R226" s="115" t="s">
        <v>135</v>
      </c>
      <c r="AT226" s="115" t="s">
        <v>132</v>
      </c>
      <c r="AU226" s="115" t="s">
        <v>58</v>
      </c>
      <c r="AY226" s="73" t="s">
        <v>96</v>
      </c>
      <c r="BE226" s="164">
        <f>IF(N226="základní",J226,0)</f>
        <v>0</v>
      </c>
      <c r="BF226" s="164">
        <f>IF(N226="snížená",J226,0)</f>
        <v>0</v>
      </c>
      <c r="BG226" s="164">
        <f>IF(N226="zákl. přenesená",J226,0)</f>
        <v>0</v>
      </c>
      <c r="BH226" s="164">
        <f>IF(N226="sníž. přenesená",J226,0)</f>
        <v>0</v>
      </c>
      <c r="BI226" s="164">
        <f>IF(N226="nulová",J226,0)</f>
        <v>0</v>
      </c>
      <c r="BJ226" s="73" t="s">
        <v>56</v>
      </c>
      <c r="BK226" s="164">
        <f>ROUND(I226*H226,2)</f>
        <v>0</v>
      </c>
      <c r="BL226" s="73" t="s">
        <v>209</v>
      </c>
      <c r="BM226" s="115" t="s">
        <v>243</v>
      </c>
    </row>
    <row r="227" spans="1:65" s="165" customFormat="1" x14ac:dyDescent="0.2">
      <c r="B227" s="166"/>
      <c r="D227" s="167" t="s">
        <v>101</v>
      </c>
      <c r="E227" s="168" t="s">
        <v>0</v>
      </c>
      <c r="F227" s="169" t="s">
        <v>335</v>
      </c>
      <c r="H227" s="170">
        <v>3.0779999999999998</v>
      </c>
      <c r="L227" s="166"/>
      <c r="M227" s="171"/>
      <c r="N227" s="171"/>
      <c r="O227" s="171"/>
      <c r="P227" s="171"/>
      <c r="Q227" s="171"/>
      <c r="R227" s="171"/>
      <c r="S227" s="171"/>
      <c r="T227" s="171"/>
      <c r="AT227" s="168" t="s">
        <v>101</v>
      </c>
      <c r="AU227" s="168" t="s">
        <v>58</v>
      </c>
      <c r="AV227" s="165" t="s">
        <v>58</v>
      </c>
      <c r="AW227" s="165" t="s">
        <v>21</v>
      </c>
      <c r="AX227" s="165" t="s">
        <v>56</v>
      </c>
      <c r="AY227" s="168" t="s">
        <v>96</v>
      </c>
    </row>
    <row r="228" spans="1:65" s="83" customFormat="1" ht="23" x14ac:dyDescent="0.2">
      <c r="A228" s="79"/>
      <c r="B228" s="80"/>
      <c r="C228" s="154">
        <v>53</v>
      </c>
      <c r="D228" s="154" t="s">
        <v>99</v>
      </c>
      <c r="E228" s="155" t="s">
        <v>353</v>
      </c>
      <c r="F228" s="156" t="s">
        <v>333</v>
      </c>
      <c r="G228" s="157" t="s">
        <v>100</v>
      </c>
      <c r="H228" s="158">
        <v>51.3</v>
      </c>
      <c r="I228" s="3">
        <v>0</v>
      </c>
      <c r="J228" s="159">
        <f>ROUND(I228*H228,2)</f>
        <v>0</v>
      </c>
      <c r="K228" s="160"/>
      <c r="L228" s="80"/>
      <c r="M228" s="161"/>
      <c r="N228" s="162"/>
      <c r="O228" s="163"/>
      <c r="P228" s="163"/>
      <c r="Q228" s="163"/>
      <c r="R228" s="163"/>
      <c r="S228" s="163"/>
      <c r="T228" s="163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R228" s="115" t="s">
        <v>209</v>
      </c>
      <c r="AT228" s="115" t="s">
        <v>99</v>
      </c>
      <c r="AU228" s="115" t="s">
        <v>58</v>
      </c>
      <c r="AY228" s="73" t="s">
        <v>96</v>
      </c>
      <c r="BE228" s="164">
        <f>IF(N228="základní",J228,0)</f>
        <v>0</v>
      </c>
      <c r="BF228" s="164">
        <f>IF(N228="snížená",J228,0)</f>
        <v>0</v>
      </c>
      <c r="BG228" s="164">
        <f>IF(N228="zákl. přenesená",J228,0)</f>
        <v>0</v>
      </c>
      <c r="BH228" s="164">
        <f>IF(N228="sníž. přenesená",J228,0)</f>
        <v>0</v>
      </c>
      <c r="BI228" s="164">
        <f>IF(N228="nulová",J228,0)</f>
        <v>0</v>
      </c>
      <c r="BJ228" s="73" t="s">
        <v>56</v>
      </c>
      <c r="BK228" s="164">
        <f>ROUND(I228*H228,2)</f>
        <v>0</v>
      </c>
      <c r="BL228" s="73" t="s">
        <v>209</v>
      </c>
      <c r="BM228" s="115" t="s">
        <v>244</v>
      </c>
    </row>
    <row r="229" spans="1:65" s="165" customFormat="1" x14ac:dyDescent="0.2">
      <c r="B229" s="166"/>
      <c r="D229" s="167" t="s">
        <v>101</v>
      </c>
      <c r="E229" s="168" t="s">
        <v>0</v>
      </c>
      <c r="F229" s="169" t="s">
        <v>332</v>
      </c>
      <c r="H229" s="170">
        <v>51.3</v>
      </c>
      <c r="L229" s="166"/>
      <c r="M229" s="171"/>
      <c r="N229" s="171"/>
      <c r="O229" s="171"/>
      <c r="P229" s="171"/>
      <c r="Q229" s="171"/>
      <c r="R229" s="171"/>
      <c r="S229" s="171"/>
      <c r="T229" s="171"/>
      <c r="AT229" s="168" t="s">
        <v>101</v>
      </c>
      <c r="AU229" s="168" t="s">
        <v>58</v>
      </c>
      <c r="AV229" s="165" t="s">
        <v>58</v>
      </c>
      <c r="AW229" s="165" t="s">
        <v>21</v>
      </c>
      <c r="AX229" s="165" t="s">
        <v>56</v>
      </c>
      <c r="AY229" s="168" t="s">
        <v>96</v>
      </c>
    </row>
    <row r="230" spans="1:65" s="143" customFormat="1" ht="22.75" customHeight="1" x14ac:dyDescent="0.25">
      <c r="B230" s="144"/>
      <c r="D230" s="145" t="s">
        <v>50</v>
      </c>
      <c r="E230" s="152" t="s">
        <v>245</v>
      </c>
      <c r="F230" s="152" t="s">
        <v>246</v>
      </c>
      <c r="J230" s="153">
        <f>SUM(J231:J232)</f>
        <v>0</v>
      </c>
      <c r="L230" s="144"/>
      <c r="M230" s="148"/>
      <c r="N230" s="148"/>
      <c r="O230" s="148"/>
      <c r="P230" s="149"/>
      <c r="Q230" s="148"/>
      <c r="R230" s="149"/>
      <c r="S230" s="148"/>
      <c r="T230" s="149"/>
      <c r="AR230" s="145" t="s">
        <v>58</v>
      </c>
      <c r="AT230" s="150" t="s">
        <v>50</v>
      </c>
      <c r="AU230" s="150" t="s">
        <v>56</v>
      </c>
      <c r="AY230" s="145" t="s">
        <v>96</v>
      </c>
      <c r="BK230" s="151">
        <f>SUM(BK231:BK232)</f>
        <v>0</v>
      </c>
    </row>
    <row r="231" spans="1:65" s="83" customFormat="1" ht="24.15" customHeight="1" x14ac:dyDescent="0.2">
      <c r="A231" s="79"/>
      <c r="B231" s="80"/>
      <c r="C231" s="154">
        <v>54</v>
      </c>
      <c r="D231" s="154" t="s">
        <v>99</v>
      </c>
      <c r="E231" s="155" t="s">
        <v>247</v>
      </c>
      <c r="F231" s="156" t="s">
        <v>300</v>
      </c>
      <c r="G231" s="157" t="s">
        <v>130</v>
      </c>
      <c r="H231" s="158">
        <v>1</v>
      </c>
      <c r="I231" s="3">
        <v>0</v>
      </c>
      <c r="J231" s="159">
        <f>ROUND(I231*H231,2)</f>
        <v>0</v>
      </c>
      <c r="K231" s="160"/>
      <c r="L231" s="80"/>
      <c r="M231" s="161"/>
      <c r="N231" s="162"/>
      <c r="O231" s="163"/>
      <c r="P231" s="163"/>
      <c r="Q231" s="163"/>
      <c r="R231" s="163"/>
      <c r="S231" s="163"/>
      <c r="T231" s="163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R231" s="115" t="s">
        <v>209</v>
      </c>
      <c r="AT231" s="115" t="s">
        <v>99</v>
      </c>
      <c r="AU231" s="115" t="s">
        <v>58</v>
      </c>
      <c r="AY231" s="73" t="s">
        <v>96</v>
      </c>
      <c r="BE231" s="164">
        <f>IF(N231="základní",J231,0)</f>
        <v>0</v>
      </c>
      <c r="BF231" s="164">
        <f>IF(N231="snížená",J231,0)</f>
        <v>0</v>
      </c>
      <c r="BG231" s="164">
        <f>IF(N231="zákl. přenesená",J231,0)</f>
        <v>0</v>
      </c>
      <c r="BH231" s="164">
        <f>IF(N231="sníž. přenesená",J231,0)</f>
        <v>0</v>
      </c>
      <c r="BI231" s="164">
        <f>IF(N231="nulová",J231,0)</f>
        <v>0</v>
      </c>
      <c r="BJ231" s="73" t="s">
        <v>56</v>
      </c>
      <c r="BK231" s="164">
        <f>ROUND(I231*H231,2)</f>
        <v>0</v>
      </c>
      <c r="BL231" s="73" t="s">
        <v>209</v>
      </c>
      <c r="BM231" s="115" t="s">
        <v>248</v>
      </c>
    </row>
    <row r="232" spans="1:65" s="83" customFormat="1" ht="24" x14ac:dyDescent="0.2">
      <c r="A232" s="79"/>
      <c r="B232" s="80"/>
      <c r="C232" s="172">
        <v>55</v>
      </c>
      <c r="D232" s="172" t="s">
        <v>132</v>
      </c>
      <c r="E232" s="173" t="s">
        <v>249</v>
      </c>
      <c r="F232" s="174" t="s">
        <v>366</v>
      </c>
      <c r="G232" s="175" t="s">
        <v>301</v>
      </c>
      <c r="H232" s="176">
        <v>1</v>
      </c>
      <c r="I232" s="7">
        <v>0</v>
      </c>
      <c r="J232" s="177">
        <f>ROUND(I232*H232,2)</f>
        <v>0</v>
      </c>
      <c r="K232" s="178"/>
      <c r="L232" s="179"/>
      <c r="M232" s="180"/>
      <c r="N232" s="181"/>
      <c r="O232" s="163"/>
      <c r="P232" s="163"/>
      <c r="Q232" s="163"/>
      <c r="R232" s="163"/>
      <c r="S232" s="163"/>
      <c r="T232" s="163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R232" s="115" t="s">
        <v>135</v>
      </c>
      <c r="AT232" s="115" t="s">
        <v>132</v>
      </c>
      <c r="AU232" s="115" t="s">
        <v>58</v>
      </c>
      <c r="AY232" s="73" t="s">
        <v>96</v>
      </c>
      <c r="BE232" s="164">
        <f>IF(N232="základní",J232,0)</f>
        <v>0</v>
      </c>
      <c r="BF232" s="164">
        <f>IF(N232="snížená",J232,0)</f>
        <v>0</v>
      </c>
      <c r="BG232" s="164">
        <f>IF(N232="zákl. přenesená",J232,0)</f>
        <v>0</v>
      </c>
      <c r="BH232" s="164">
        <f>IF(N232="sníž. přenesená",J232,0)</f>
        <v>0</v>
      </c>
      <c r="BI232" s="164">
        <f>IF(N232="nulová",J232,0)</f>
        <v>0</v>
      </c>
      <c r="BJ232" s="73" t="s">
        <v>56</v>
      </c>
      <c r="BK232" s="164">
        <f>ROUND(I232*H232,2)</f>
        <v>0</v>
      </c>
      <c r="BL232" s="73" t="s">
        <v>209</v>
      </c>
      <c r="BM232" s="115" t="s">
        <v>250</v>
      </c>
    </row>
    <row r="233" spans="1:65" s="143" customFormat="1" ht="22.75" customHeight="1" x14ac:dyDescent="0.25">
      <c r="B233" s="144"/>
      <c r="D233" s="145" t="s">
        <v>50</v>
      </c>
      <c r="E233" s="152" t="s">
        <v>251</v>
      </c>
      <c r="F233" s="152" t="s">
        <v>252</v>
      </c>
      <c r="J233" s="153">
        <f>SUM(J234:J239)</f>
        <v>0</v>
      </c>
      <c r="L233" s="144"/>
      <c r="M233" s="148"/>
      <c r="N233" s="148"/>
      <c r="O233" s="148"/>
      <c r="P233" s="149"/>
      <c r="Q233" s="148"/>
      <c r="R233" s="149"/>
      <c r="S233" s="148"/>
      <c r="T233" s="149"/>
      <c r="AR233" s="145" t="s">
        <v>58</v>
      </c>
      <c r="AT233" s="150" t="s">
        <v>50</v>
      </c>
      <c r="AU233" s="150" t="s">
        <v>56</v>
      </c>
      <c r="AY233" s="145" t="s">
        <v>96</v>
      </c>
      <c r="BK233" s="151">
        <f>BK239</f>
        <v>0</v>
      </c>
    </row>
    <row r="234" spans="1:65" s="83" customFormat="1" ht="34.5" x14ac:dyDescent="0.2">
      <c r="A234" s="79"/>
      <c r="B234" s="80"/>
      <c r="C234" s="154">
        <v>56</v>
      </c>
      <c r="D234" s="154" t="s">
        <v>99</v>
      </c>
      <c r="E234" s="155" t="s">
        <v>329</v>
      </c>
      <c r="F234" s="156" t="s">
        <v>328</v>
      </c>
      <c r="G234" s="157" t="s">
        <v>175</v>
      </c>
      <c r="H234" s="158">
        <v>1</v>
      </c>
      <c r="I234" s="3">
        <v>0</v>
      </c>
      <c r="J234" s="159">
        <f t="shared" ref="J234:J239" si="0">ROUND(I234*H234,2)</f>
        <v>0</v>
      </c>
      <c r="K234" s="160"/>
      <c r="L234" s="80"/>
      <c r="M234" s="161"/>
      <c r="N234" s="162"/>
      <c r="O234" s="163"/>
      <c r="P234" s="163"/>
      <c r="Q234" s="163"/>
      <c r="R234" s="163"/>
      <c r="S234" s="163"/>
      <c r="T234" s="163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R234" s="115" t="s">
        <v>209</v>
      </c>
      <c r="AT234" s="115" t="s">
        <v>99</v>
      </c>
      <c r="AU234" s="115" t="s">
        <v>58</v>
      </c>
      <c r="AY234" s="73" t="s">
        <v>96</v>
      </c>
      <c r="BE234" s="164">
        <f t="shared" ref="BE234:BE239" si="1">IF(N234="základní",J234,0)</f>
        <v>0</v>
      </c>
      <c r="BF234" s="164">
        <f t="shared" ref="BF234:BF239" si="2">IF(N234="snížená",J234,0)</f>
        <v>0</v>
      </c>
      <c r="BG234" s="164">
        <f t="shared" ref="BG234:BG239" si="3">IF(N234="zákl. přenesená",J234,0)</f>
        <v>0</v>
      </c>
      <c r="BH234" s="164">
        <f t="shared" ref="BH234:BH239" si="4">IF(N234="sníž. přenesená",J234,0)</f>
        <v>0</v>
      </c>
      <c r="BI234" s="164">
        <f t="shared" ref="BI234:BI239" si="5">IF(N234="nulová",J234,0)</f>
        <v>0</v>
      </c>
      <c r="BJ234" s="73" t="s">
        <v>56</v>
      </c>
      <c r="BK234" s="164">
        <f t="shared" ref="BK234:BK239" si="6">ROUND(I234*H234,2)</f>
        <v>0</v>
      </c>
      <c r="BL234" s="73" t="s">
        <v>209</v>
      </c>
      <c r="BM234" s="115" t="s">
        <v>253</v>
      </c>
    </row>
    <row r="235" spans="1:65" s="83" customFormat="1" ht="46" x14ac:dyDescent="0.2">
      <c r="A235" s="79"/>
      <c r="B235" s="80"/>
      <c r="C235" s="154">
        <v>57</v>
      </c>
      <c r="D235" s="154" t="s">
        <v>99</v>
      </c>
      <c r="E235" s="155" t="s">
        <v>329</v>
      </c>
      <c r="F235" s="156" t="s">
        <v>334</v>
      </c>
      <c r="G235" s="157" t="s">
        <v>175</v>
      </c>
      <c r="H235" s="158">
        <v>1</v>
      </c>
      <c r="I235" s="3">
        <v>0</v>
      </c>
      <c r="J235" s="159">
        <f t="shared" si="0"/>
        <v>0</v>
      </c>
      <c r="K235" s="160"/>
      <c r="L235" s="80"/>
      <c r="M235" s="161"/>
      <c r="N235" s="162"/>
      <c r="O235" s="163"/>
      <c r="P235" s="163"/>
      <c r="Q235" s="163"/>
      <c r="R235" s="163"/>
      <c r="S235" s="163"/>
      <c r="T235" s="163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R235" s="115" t="s">
        <v>209</v>
      </c>
      <c r="AT235" s="115" t="s">
        <v>99</v>
      </c>
      <c r="AU235" s="115" t="s">
        <v>58</v>
      </c>
      <c r="AY235" s="73" t="s">
        <v>96</v>
      </c>
      <c r="BE235" s="164">
        <f t="shared" si="1"/>
        <v>0</v>
      </c>
      <c r="BF235" s="164">
        <f t="shared" si="2"/>
        <v>0</v>
      </c>
      <c r="BG235" s="164">
        <f t="shared" si="3"/>
        <v>0</v>
      </c>
      <c r="BH235" s="164">
        <f t="shared" si="4"/>
        <v>0</v>
      </c>
      <c r="BI235" s="164">
        <f t="shared" si="5"/>
        <v>0</v>
      </c>
      <c r="BJ235" s="73" t="s">
        <v>56</v>
      </c>
      <c r="BK235" s="164">
        <f t="shared" si="6"/>
        <v>0</v>
      </c>
      <c r="BL235" s="73" t="s">
        <v>209</v>
      </c>
      <c r="BM235" s="115" t="s">
        <v>253</v>
      </c>
    </row>
    <row r="236" spans="1:65" s="83" customFormat="1" ht="34.5" x14ac:dyDescent="0.2">
      <c r="A236" s="79"/>
      <c r="B236" s="80"/>
      <c r="C236" s="154">
        <v>58</v>
      </c>
      <c r="D236" s="154" t="s">
        <v>99</v>
      </c>
      <c r="E236" s="155" t="s">
        <v>329</v>
      </c>
      <c r="F236" s="156" t="s">
        <v>330</v>
      </c>
      <c r="G236" s="157" t="s">
        <v>175</v>
      </c>
      <c r="H236" s="158">
        <v>1</v>
      </c>
      <c r="I236" s="3">
        <v>0</v>
      </c>
      <c r="J236" s="159">
        <f t="shared" si="0"/>
        <v>0</v>
      </c>
      <c r="K236" s="160"/>
      <c r="L236" s="80"/>
      <c r="M236" s="161"/>
      <c r="N236" s="162"/>
      <c r="O236" s="163"/>
      <c r="P236" s="163"/>
      <c r="Q236" s="163"/>
      <c r="R236" s="163"/>
      <c r="S236" s="163"/>
      <c r="T236" s="163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R236" s="115" t="s">
        <v>209</v>
      </c>
      <c r="AT236" s="115" t="s">
        <v>99</v>
      </c>
      <c r="AU236" s="115" t="s">
        <v>58</v>
      </c>
      <c r="AY236" s="73" t="s">
        <v>96</v>
      </c>
      <c r="BE236" s="164">
        <f t="shared" si="1"/>
        <v>0</v>
      </c>
      <c r="BF236" s="164">
        <f t="shared" si="2"/>
        <v>0</v>
      </c>
      <c r="BG236" s="164">
        <f t="shared" si="3"/>
        <v>0</v>
      </c>
      <c r="BH236" s="164">
        <f t="shared" si="4"/>
        <v>0</v>
      </c>
      <c r="BI236" s="164">
        <f t="shared" si="5"/>
        <v>0</v>
      </c>
      <c r="BJ236" s="73" t="s">
        <v>56</v>
      </c>
      <c r="BK236" s="164">
        <f t="shared" si="6"/>
        <v>0</v>
      </c>
      <c r="BL236" s="73" t="s">
        <v>209</v>
      </c>
      <c r="BM236" s="115" t="s">
        <v>253</v>
      </c>
    </row>
    <row r="237" spans="1:65" s="83" customFormat="1" ht="11.5" x14ac:dyDescent="0.2">
      <c r="A237" s="79"/>
      <c r="B237" s="80"/>
      <c r="C237" s="154">
        <v>59</v>
      </c>
      <c r="D237" s="154" t="s">
        <v>99</v>
      </c>
      <c r="E237" s="155" t="s">
        <v>329</v>
      </c>
      <c r="F237" s="156" t="s">
        <v>354</v>
      </c>
      <c r="G237" s="157" t="s">
        <v>175</v>
      </c>
      <c r="H237" s="158">
        <v>1</v>
      </c>
      <c r="I237" s="3">
        <v>0</v>
      </c>
      <c r="J237" s="159">
        <f t="shared" si="0"/>
        <v>0</v>
      </c>
      <c r="K237" s="160"/>
      <c r="L237" s="80"/>
      <c r="M237" s="161"/>
      <c r="N237" s="162"/>
      <c r="O237" s="163"/>
      <c r="P237" s="163"/>
      <c r="Q237" s="163"/>
      <c r="R237" s="163"/>
      <c r="S237" s="163"/>
      <c r="T237" s="163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R237" s="115" t="s">
        <v>209</v>
      </c>
      <c r="AT237" s="115" t="s">
        <v>99</v>
      </c>
      <c r="AU237" s="115" t="s">
        <v>58</v>
      </c>
      <c r="AY237" s="73" t="s">
        <v>96</v>
      </c>
      <c r="BE237" s="164">
        <f t="shared" si="1"/>
        <v>0</v>
      </c>
      <c r="BF237" s="164">
        <f t="shared" si="2"/>
        <v>0</v>
      </c>
      <c r="BG237" s="164">
        <f t="shared" si="3"/>
        <v>0</v>
      </c>
      <c r="BH237" s="164">
        <f t="shared" si="4"/>
        <v>0</v>
      </c>
      <c r="BI237" s="164">
        <f t="shared" si="5"/>
        <v>0</v>
      </c>
      <c r="BJ237" s="73" t="s">
        <v>56</v>
      </c>
      <c r="BK237" s="164">
        <f t="shared" si="6"/>
        <v>0</v>
      </c>
      <c r="BL237" s="73" t="s">
        <v>209</v>
      </c>
      <c r="BM237" s="115" t="s">
        <v>253</v>
      </c>
    </row>
    <row r="238" spans="1:65" s="83" customFormat="1" ht="23" x14ac:dyDescent="0.2">
      <c r="A238" s="79"/>
      <c r="B238" s="80"/>
      <c r="C238" s="154">
        <v>60</v>
      </c>
      <c r="D238" s="154" t="s">
        <v>99</v>
      </c>
      <c r="E238" s="155" t="s">
        <v>329</v>
      </c>
      <c r="F238" s="156" t="s">
        <v>331</v>
      </c>
      <c r="G238" s="157" t="s">
        <v>175</v>
      </c>
      <c r="H238" s="158">
        <v>1</v>
      </c>
      <c r="I238" s="3">
        <v>0</v>
      </c>
      <c r="J238" s="159">
        <f t="shared" si="0"/>
        <v>0</v>
      </c>
      <c r="K238" s="160"/>
      <c r="L238" s="80"/>
      <c r="M238" s="161"/>
      <c r="N238" s="162"/>
      <c r="O238" s="163"/>
      <c r="P238" s="163"/>
      <c r="Q238" s="163"/>
      <c r="R238" s="163"/>
      <c r="S238" s="163"/>
      <c r="T238" s="163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R238" s="115" t="s">
        <v>209</v>
      </c>
      <c r="AT238" s="115" t="s">
        <v>99</v>
      </c>
      <c r="AU238" s="115" t="s">
        <v>58</v>
      </c>
      <c r="AY238" s="73" t="s">
        <v>96</v>
      </c>
      <c r="BE238" s="164">
        <f t="shared" si="1"/>
        <v>0</v>
      </c>
      <c r="BF238" s="164">
        <f t="shared" si="2"/>
        <v>0</v>
      </c>
      <c r="BG238" s="164">
        <f t="shared" si="3"/>
        <v>0</v>
      </c>
      <c r="BH238" s="164">
        <f t="shared" si="4"/>
        <v>0</v>
      </c>
      <c r="BI238" s="164">
        <f t="shared" si="5"/>
        <v>0</v>
      </c>
      <c r="BJ238" s="73" t="s">
        <v>56</v>
      </c>
      <c r="BK238" s="164">
        <f t="shared" si="6"/>
        <v>0</v>
      </c>
      <c r="BL238" s="73" t="s">
        <v>209</v>
      </c>
      <c r="BM238" s="115" t="s">
        <v>253</v>
      </c>
    </row>
    <row r="239" spans="1:65" s="83" customFormat="1" ht="23" x14ac:dyDescent="0.2">
      <c r="A239" s="79"/>
      <c r="B239" s="80"/>
      <c r="C239" s="154">
        <v>61</v>
      </c>
      <c r="D239" s="154" t="s">
        <v>99</v>
      </c>
      <c r="E239" s="155" t="s">
        <v>329</v>
      </c>
      <c r="F239" s="156" t="s">
        <v>339</v>
      </c>
      <c r="G239" s="157" t="s">
        <v>301</v>
      </c>
      <c r="H239" s="158">
        <v>23</v>
      </c>
      <c r="I239" s="3">
        <v>0</v>
      </c>
      <c r="J239" s="159">
        <f t="shared" si="0"/>
        <v>0</v>
      </c>
      <c r="K239" s="160"/>
      <c r="L239" s="80"/>
      <c r="M239" s="161"/>
      <c r="N239" s="162"/>
      <c r="O239" s="163"/>
      <c r="P239" s="163"/>
      <c r="Q239" s="163"/>
      <c r="R239" s="163"/>
      <c r="S239" s="163"/>
      <c r="T239" s="163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R239" s="115" t="s">
        <v>209</v>
      </c>
      <c r="AT239" s="115" t="s">
        <v>99</v>
      </c>
      <c r="AU239" s="115" t="s">
        <v>58</v>
      </c>
      <c r="AY239" s="73" t="s">
        <v>96</v>
      </c>
      <c r="BE239" s="164">
        <f t="shared" si="1"/>
        <v>0</v>
      </c>
      <c r="BF239" s="164">
        <f t="shared" si="2"/>
        <v>0</v>
      </c>
      <c r="BG239" s="164">
        <f t="shared" si="3"/>
        <v>0</v>
      </c>
      <c r="BH239" s="164">
        <f t="shared" si="4"/>
        <v>0</v>
      </c>
      <c r="BI239" s="164">
        <f t="shared" si="5"/>
        <v>0</v>
      </c>
      <c r="BJ239" s="73" t="s">
        <v>56</v>
      </c>
      <c r="BK239" s="164">
        <f t="shared" si="6"/>
        <v>0</v>
      </c>
      <c r="BL239" s="73" t="s">
        <v>209</v>
      </c>
      <c r="BM239" s="115" t="s">
        <v>253</v>
      </c>
    </row>
    <row r="240" spans="1:65" s="143" customFormat="1" ht="22.75" hidden="1" customHeight="1" x14ac:dyDescent="0.25">
      <c r="B240" s="144"/>
      <c r="D240" s="145" t="s">
        <v>50</v>
      </c>
      <c r="E240" s="152" t="s">
        <v>254</v>
      </c>
      <c r="F240" s="152" t="s">
        <v>255</v>
      </c>
      <c r="J240" s="153">
        <f>BK240</f>
        <v>0</v>
      </c>
      <c r="L240" s="144"/>
      <c r="M240" s="148"/>
      <c r="N240" s="148"/>
      <c r="O240" s="148"/>
      <c r="P240" s="149"/>
      <c r="Q240" s="148"/>
      <c r="R240" s="149"/>
      <c r="S240" s="148"/>
      <c r="T240" s="149"/>
      <c r="AR240" s="145" t="s">
        <v>58</v>
      </c>
      <c r="AT240" s="150" t="s">
        <v>50</v>
      </c>
      <c r="AU240" s="150" t="s">
        <v>56</v>
      </c>
      <c r="AY240" s="145" t="s">
        <v>96</v>
      </c>
      <c r="BK240" s="151">
        <f>SUM(BK241:BK241)</f>
        <v>0</v>
      </c>
    </row>
    <row r="241" spans="1:65" s="83" customFormat="1" ht="16.5" hidden="1" customHeight="1" x14ac:dyDescent="0.2">
      <c r="A241" s="79"/>
      <c r="B241" s="80"/>
      <c r="C241" s="154"/>
      <c r="D241" s="154"/>
      <c r="E241" s="155"/>
      <c r="F241" s="156"/>
      <c r="G241" s="157" t="s">
        <v>100</v>
      </c>
      <c r="H241" s="158">
        <v>0</v>
      </c>
      <c r="I241" s="159">
        <v>0</v>
      </c>
      <c r="J241" s="159">
        <f>ROUND(I241*H241,2)</f>
        <v>0</v>
      </c>
      <c r="K241" s="160"/>
      <c r="L241" s="80"/>
      <c r="M241" s="161"/>
      <c r="N241" s="162"/>
      <c r="O241" s="163"/>
      <c r="P241" s="163"/>
      <c r="Q241" s="163"/>
      <c r="R241" s="163"/>
      <c r="S241" s="163"/>
      <c r="T241" s="163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R241" s="115" t="s">
        <v>209</v>
      </c>
      <c r="AT241" s="115" t="s">
        <v>99</v>
      </c>
      <c r="AU241" s="115" t="s">
        <v>58</v>
      </c>
      <c r="AY241" s="73" t="s">
        <v>96</v>
      </c>
      <c r="BE241" s="164">
        <f>IF(N241="základní",J241,0)</f>
        <v>0</v>
      </c>
      <c r="BF241" s="164">
        <f>IF(N241="snížená",J241,0)</f>
        <v>0</v>
      </c>
      <c r="BG241" s="164">
        <f>IF(N241="zákl. přenesená",J241,0)</f>
        <v>0</v>
      </c>
      <c r="BH241" s="164">
        <f>IF(N241="sníž. přenesená",J241,0)</f>
        <v>0</v>
      </c>
      <c r="BI241" s="164">
        <f>IF(N241="nulová",J241,0)</f>
        <v>0</v>
      </c>
      <c r="BJ241" s="73" t="s">
        <v>56</v>
      </c>
      <c r="BK241" s="164">
        <f>ROUND(I241*H241,2)</f>
        <v>0</v>
      </c>
      <c r="BL241" s="73" t="s">
        <v>209</v>
      </c>
      <c r="BM241" s="115" t="s">
        <v>256</v>
      </c>
    </row>
    <row r="242" spans="1:65" s="143" customFormat="1" ht="22.75" customHeight="1" x14ac:dyDescent="0.25">
      <c r="B242" s="144"/>
      <c r="D242" s="145" t="s">
        <v>50</v>
      </c>
      <c r="E242" s="152" t="s">
        <v>257</v>
      </c>
      <c r="F242" s="152" t="s">
        <v>258</v>
      </c>
      <c r="J242" s="153">
        <f>SUM(J243:J249)</f>
        <v>0</v>
      </c>
      <c r="L242" s="144"/>
      <c r="M242" s="148"/>
      <c r="N242" s="148"/>
      <c r="O242" s="148"/>
      <c r="P242" s="149"/>
      <c r="Q242" s="148"/>
      <c r="R242" s="149"/>
      <c r="S242" s="148"/>
      <c r="T242" s="149"/>
      <c r="AR242" s="145" t="s">
        <v>58</v>
      </c>
      <c r="AT242" s="150" t="s">
        <v>50</v>
      </c>
      <c r="AU242" s="150" t="s">
        <v>56</v>
      </c>
      <c r="AY242" s="145" t="s">
        <v>96</v>
      </c>
      <c r="BK242" s="151">
        <f>SUM(BK243:BK249)</f>
        <v>0</v>
      </c>
    </row>
    <row r="243" spans="1:65" s="83" customFormat="1" ht="24.15" customHeight="1" x14ac:dyDescent="0.2">
      <c r="A243" s="79"/>
      <c r="B243" s="80"/>
      <c r="C243" s="154">
        <v>62</v>
      </c>
      <c r="D243" s="154" t="s">
        <v>99</v>
      </c>
      <c r="E243" s="155" t="s">
        <v>259</v>
      </c>
      <c r="F243" s="156" t="s">
        <v>260</v>
      </c>
      <c r="G243" s="157" t="s">
        <v>100</v>
      </c>
      <c r="H243" s="158">
        <v>230.87</v>
      </c>
      <c r="I243" s="3">
        <v>0</v>
      </c>
      <c r="J243" s="159">
        <f>ROUND(I243*H243,2)</f>
        <v>0</v>
      </c>
      <c r="K243" s="160"/>
      <c r="L243" s="80"/>
      <c r="M243" s="161"/>
      <c r="N243" s="162"/>
      <c r="O243" s="163"/>
      <c r="P243" s="163"/>
      <c r="Q243" s="163"/>
      <c r="R243" s="163"/>
      <c r="S243" s="163"/>
      <c r="T243" s="163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R243" s="115" t="s">
        <v>209</v>
      </c>
      <c r="AT243" s="115" t="s">
        <v>99</v>
      </c>
      <c r="AU243" s="115" t="s">
        <v>58</v>
      </c>
      <c r="AY243" s="73" t="s">
        <v>96</v>
      </c>
      <c r="BE243" s="164">
        <f>IF(N243="základní",J243,0)</f>
        <v>0</v>
      </c>
      <c r="BF243" s="164">
        <f>IF(N243="snížená",J243,0)</f>
        <v>0</v>
      </c>
      <c r="BG243" s="164">
        <f>IF(N243="zákl. přenesená",J243,0)</f>
        <v>0</v>
      </c>
      <c r="BH243" s="164">
        <f>IF(N243="sníž. přenesená",J243,0)</f>
        <v>0</v>
      </c>
      <c r="BI243" s="164">
        <f>IF(N243="nulová",J243,0)</f>
        <v>0</v>
      </c>
      <c r="BJ243" s="73" t="s">
        <v>56</v>
      </c>
      <c r="BK243" s="164">
        <f>ROUND(I243*H243,2)</f>
        <v>0</v>
      </c>
      <c r="BL243" s="73" t="s">
        <v>209</v>
      </c>
      <c r="BM243" s="115" t="s">
        <v>261</v>
      </c>
    </row>
    <row r="244" spans="1:65" s="165" customFormat="1" x14ac:dyDescent="0.2">
      <c r="B244" s="166"/>
      <c r="D244" s="167" t="s">
        <v>101</v>
      </c>
      <c r="E244" s="168" t="s">
        <v>0</v>
      </c>
      <c r="F244" s="169" t="s">
        <v>262</v>
      </c>
      <c r="H244" s="170">
        <v>230.87</v>
      </c>
      <c r="L244" s="166"/>
      <c r="M244" s="171"/>
      <c r="N244" s="171"/>
      <c r="O244" s="171"/>
      <c r="P244" s="171"/>
      <c r="Q244" s="171"/>
      <c r="R244" s="171"/>
      <c r="S244" s="171"/>
      <c r="T244" s="171"/>
      <c r="AT244" s="168" t="s">
        <v>101</v>
      </c>
      <c r="AU244" s="168" t="s">
        <v>58</v>
      </c>
      <c r="AV244" s="165" t="s">
        <v>58</v>
      </c>
      <c r="AW244" s="165" t="s">
        <v>21</v>
      </c>
      <c r="AX244" s="165" t="s">
        <v>56</v>
      </c>
      <c r="AY244" s="168" t="s">
        <v>96</v>
      </c>
    </row>
    <row r="245" spans="1:65" s="83" customFormat="1" ht="16.5" customHeight="1" x14ac:dyDescent="0.2">
      <c r="A245" s="79"/>
      <c r="B245" s="80"/>
      <c r="C245" s="154">
        <v>63</v>
      </c>
      <c r="D245" s="154" t="s">
        <v>99</v>
      </c>
      <c r="E245" s="155" t="s">
        <v>263</v>
      </c>
      <c r="F245" s="156" t="s">
        <v>264</v>
      </c>
      <c r="G245" s="157" t="s">
        <v>100</v>
      </c>
      <c r="H245" s="158">
        <v>95.4</v>
      </c>
      <c r="I245" s="3">
        <v>0</v>
      </c>
      <c r="J245" s="159">
        <f>ROUND(I245*H245,2)</f>
        <v>0</v>
      </c>
      <c r="K245" s="160"/>
      <c r="L245" s="80"/>
      <c r="M245" s="161"/>
      <c r="N245" s="162"/>
      <c r="O245" s="163"/>
      <c r="P245" s="163"/>
      <c r="Q245" s="163"/>
      <c r="R245" s="163"/>
      <c r="S245" s="163"/>
      <c r="T245" s="163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R245" s="115" t="s">
        <v>209</v>
      </c>
      <c r="AT245" s="115" t="s">
        <v>99</v>
      </c>
      <c r="AU245" s="115" t="s">
        <v>58</v>
      </c>
      <c r="AY245" s="73" t="s">
        <v>96</v>
      </c>
      <c r="BE245" s="164">
        <f>IF(N245="základní",J245,0)</f>
        <v>0</v>
      </c>
      <c r="BF245" s="164">
        <f>IF(N245="snížená",J245,0)</f>
        <v>0</v>
      </c>
      <c r="BG245" s="164">
        <f>IF(N245="zákl. přenesená",J245,0)</f>
        <v>0</v>
      </c>
      <c r="BH245" s="164">
        <f>IF(N245="sníž. přenesená",J245,0)</f>
        <v>0</v>
      </c>
      <c r="BI245" s="164">
        <f>IF(N245="nulová",J245,0)</f>
        <v>0</v>
      </c>
      <c r="BJ245" s="73" t="s">
        <v>56</v>
      </c>
      <c r="BK245" s="164">
        <f>ROUND(I245*H245,2)</f>
        <v>0</v>
      </c>
      <c r="BL245" s="73" t="s">
        <v>209</v>
      </c>
      <c r="BM245" s="115" t="s">
        <v>265</v>
      </c>
    </row>
    <row r="246" spans="1:65" s="83" customFormat="1" ht="16.5" customHeight="1" x14ac:dyDescent="0.2">
      <c r="A246" s="79"/>
      <c r="B246" s="80"/>
      <c r="C246" s="172">
        <v>64</v>
      </c>
      <c r="D246" s="172" t="s">
        <v>132</v>
      </c>
      <c r="E246" s="173" t="s">
        <v>266</v>
      </c>
      <c r="F246" s="174" t="s">
        <v>267</v>
      </c>
      <c r="G246" s="175" t="s">
        <v>100</v>
      </c>
      <c r="H246" s="176">
        <v>100.17</v>
      </c>
      <c r="I246" s="7">
        <v>0</v>
      </c>
      <c r="J246" s="177">
        <f>ROUND(I246*H246,2)</f>
        <v>0</v>
      </c>
      <c r="K246" s="178"/>
      <c r="L246" s="179"/>
      <c r="M246" s="180"/>
      <c r="N246" s="181"/>
      <c r="O246" s="163"/>
      <c r="P246" s="163"/>
      <c r="Q246" s="163"/>
      <c r="R246" s="163"/>
      <c r="S246" s="163"/>
      <c r="T246" s="163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R246" s="115" t="s">
        <v>135</v>
      </c>
      <c r="AT246" s="115" t="s">
        <v>132</v>
      </c>
      <c r="AU246" s="115" t="s">
        <v>58</v>
      </c>
      <c r="AY246" s="73" t="s">
        <v>96</v>
      </c>
      <c r="BE246" s="164">
        <f>IF(N246="základní",J246,0)</f>
        <v>0</v>
      </c>
      <c r="BF246" s="164">
        <f>IF(N246="snížená",J246,0)</f>
        <v>0</v>
      </c>
      <c r="BG246" s="164">
        <f>IF(N246="zákl. přenesená",J246,0)</f>
        <v>0</v>
      </c>
      <c r="BH246" s="164">
        <f>IF(N246="sníž. přenesená",J246,0)</f>
        <v>0</v>
      </c>
      <c r="BI246" s="164">
        <f>IF(N246="nulová",J246,0)</f>
        <v>0</v>
      </c>
      <c r="BJ246" s="73" t="s">
        <v>56</v>
      </c>
      <c r="BK246" s="164">
        <f>ROUND(I246*H246,2)</f>
        <v>0</v>
      </c>
      <c r="BL246" s="73" t="s">
        <v>209</v>
      </c>
      <c r="BM246" s="115" t="s">
        <v>268</v>
      </c>
    </row>
    <row r="247" spans="1:65" s="165" customFormat="1" x14ac:dyDescent="0.2">
      <c r="B247" s="166"/>
      <c r="D247" s="167" t="s">
        <v>101</v>
      </c>
      <c r="E247" s="168" t="s">
        <v>0</v>
      </c>
      <c r="F247" s="169" t="s">
        <v>211</v>
      </c>
      <c r="H247" s="170">
        <v>95.4</v>
      </c>
      <c r="L247" s="166"/>
      <c r="M247" s="171"/>
      <c r="N247" s="171"/>
      <c r="O247" s="171"/>
      <c r="P247" s="171"/>
      <c r="Q247" s="171"/>
      <c r="R247" s="171"/>
      <c r="S247" s="171"/>
      <c r="T247" s="171"/>
      <c r="AT247" s="168" t="s">
        <v>101</v>
      </c>
      <c r="AU247" s="168" t="s">
        <v>58</v>
      </c>
      <c r="AV247" s="165" t="s">
        <v>58</v>
      </c>
      <c r="AW247" s="165" t="s">
        <v>21</v>
      </c>
      <c r="AX247" s="165" t="s">
        <v>56</v>
      </c>
      <c r="AY247" s="168" t="s">
        <v>96</v>
      </c>
    </row>
    <row r="248" spans="1:65" s="165" customFormat="1" x14ac:dyDescent="0.2">
      <c r="B248" s="166"/>
      <c r="D248" s="167" t="s">
        <v>101</v>
      </c>
      <c r="F248" s="169" t="s">
        <v>269</v>
      </c>
      <c r="H248" s="170">
        <v>100.17</v>
      </c>
      <c r="L248" s="166"/>
      <c r="M248" s="171"/>
      <c r="N248" s="171"/>
      <c r="O248" s="171"/>
      <c r="P248" s="171"/>
      <c r="Q248" s="171"/>
      <c r="R248" s="171"/>
      <c r="S248" s="171"/>
      <c r="T248" s="171"/>
      <c r="AT248" s="168" t="s">
        <v>101</v>
      </c>
      <c r="AU248" s="168" t="s">
        <v>58</v>
      </c>
      <c r="AV248" s="165" t="s">
        <v>58</v>
      </c>
      <c r="AW248" s="165" t="s">
        <v>2</v>
      </c>
      <c r="AX248" s="165" t="s">
        <v>56</v>
      </c>
      <c r="AY248" s="168" t="s">
        <v>96</v>
      </c>
    </row>
    <row r="249" spans="1:65" s="83" customFormat="1" ht="33" customHeight="1" x14ac:dyDescent="0.2">
      <c r="A249" s="79"/>
      <c r="B249" s="80"/>
      <c r="C249" s="154">
        <v>65</v>
      </c>
      <c r="D249" s="154" t="s">
        <v>99</v>
      </c>
      <c r="E249" s="155" t="s">
        <v>302</v>
      </c>
      <c r="F249" s="156" t="s">
        <v>303</v>
      </c>
      <c r="G249" s="157" t="s">
        <v>100</v>
      </c>
      <c r="H249" s="158">
        <v>230.87</v>
      </c>
      <c r="I249" s="3">
        <v>0</v>
      </c>
      <c r="J249" s="159">
        <f>ROUND(I249*H249,2)</f>
        <v>0</v>
      </c>
      <c r="K249" s="160"/>
      <c r="L249" s="80"/>
      <c r="M249" s="161"/>
      <c r="N249" s="162"/>
      <c r="O249" s="163"/>
      <c r="P249" s="163"/>
      <c r="Q249" s="163"/>
      <c r="R249" s="163"/>
      <c r="S249" s="163"/>
      <c r="T249" s="163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R249" s="115" t="s">
        <v>209</v>
      </c>
      <c r="AT249" s="115" t="s">
        <v>99</v>
      </c>
      <c r="AU249" s="115" t="s">
        <v>58</v>
      </c>
      <c r="AY249" s="73" t="s">
        <v>96</v>
      </c>
      <c r="BE249" s="164">
        <f>IF(N249="základní",J249,0)</f>
        <v>0</v>
      </c>
      <c r="BF249" s="164">
        <f>IF(N249="snížená",J249,0)</f>
        <v>0</v>
      </c>
      <c r="BG249" s="164">
        <f>IF(N249="zákl. přenesená",J249,0)</f>
        <v>0</v>
      </c>
      <c r="BH249" s="164">
        <f>IF(N249="sníž. přenesená",J249,0)</f>
        <v>0</v>
      </c>
      <c r="BI249" s="164">
        <f>IF(N249="nulová",J249,0)</f>
        <v>0</v>
      </c>
      <c r="BJ249" s="73" t="s">
        <v>56</v>
      </c>
      <c r="BK249" s="164">
        <f>ROUND(I249*H249,2)</f>
        <v>0</v>
      </c>
      <c r="BL249" s="73" t="s">
        <v>209</v>
      </c>
      <c r="BM249" s="115" t="s">
        <v>270</v>
      </c>
    </row>
    <row r="250" spans="1:65" s="143" customFormat="1" ht="25.9" customHeight="1" x14ac:dyDescent="0.35">
      <c r="B250" s="144"/>
      <c r="D250" s="145" t="s">
        <v>50</v>
      </c>
      <c r="E250" s="146" t="s">
        <v>271</v>
      </c>
      <c r="F250" s="146" t="s">
        <v>272</v>
      </c>
      <c r="J250" s="147">
        <f>J251+J254</f>
        <v>0</v>
      </c>
      <c r="L250" s="144"/>
      <c r="M250" s="148"/>
      <c r="N250" s="148"/>
      <c r="O250" s="148"/>
      <c r="P250" s="149"/>
      <c r="Q250" s="148"/>
      <c r="R250" s="149"/>
      <c r="S250" s="148"/>
      <c r="T250" s="149"/>
      <c r="AR250" s="145" t="s">
        <v>102</v>
      </c>
      <c r="AT250" s="150" t="s">
        <v>50</v>
      </c>
      <c r="AU250" s="150" t="s">
        <v>51</v>
      </c>
      <c r="AY250" s="145" t="s">
        <v>96</v>
      </c>
      <c r="BK250" s="151">
        <f>BK251+BK254</f>
        <v>0</v>
      </c>
    </row>
    <row r="251" spans="1:65" s="143" customFormat="1" ht="22.75" customHeight="1" x14ac:dyDescent="0.25">
      <c r="B251" s="144"/>
      <c r="D251" s="145" t="s">
        <v>50</v>
      </c>
      <c r="E251" s="152" t="s">
        <v>273</v>
      </c>
      <c r="F251" s="152" t="s">
        <v>274</v>
      </c>
      <c r="J251" s="153">
        <f>SUM(J252:J253)</f>
        <v>0</v>
      </c>
      <c r="L251" s="144"/>
      <c r="M251" s="148"/>
      <c r="N251" s="148"/>
      <c r="O251" s="148"/>
      <c r="P251" s="149"/>
      <c r="Q251" s="148"/>
      <c r="R251" s="149"/>
      <c r="S251" s="148"/>
      <c r="T251" s="149"/>
      <c r="AR251" s="145" t="s">
        <v>102</v>
      </c>
      <c r="AT251" s="150" t="s">
        <v>50</v>
      </c>
      <c r="AU251" s="150" t="s">
        <v>56</v>
      </c>
      <c r="AY251" s="145" t="s">
        <v>96</v>
      </c>
      <c r="BK251" s="151">
        <f>SUM(BK252:BK253)</f>
        <v>0</v>
      </c>
    </row>
    <row r="252" spans="1:65" s="83" customFormat="1" ht="24.15" customHeight="1" x14ac:dyDescent="0.2">
      <c r="A252" s="79"/>
      <c r="B252" s="80"/>
      <c r="C252" s="154">
        <v>66</v>
      </c>
      <c r="D252" s="154" t="s">
        <v>99</v>
      </c>
      <c r="E252" s="155" t="s">
        <v>275</v>
      </c>
      <c r="F252" s="156" t="s">
        <v>276</v>
      </c>
      <c r="G252" s="157" t="s">
        <v>277</v>
      </c>
      <c r="H252" s="158">
        <v>1</v>
      </c>
      <c r="I252" s="3">
        <v>0</v>
      </c>
      <c r="J252" s="159">
        <f>ROUND(I252*H252,2)</f>
        <v>0</v>
      </c>
      <c r="K252" s="160"/>
      <c r="L252" s="80"/>
      <c r="M252" s="161"/>
      <c r="N252" s="162"/>
      <c r="O252" s="163"/>
      <c r="P252" s="163"/>
      <c r="Q252" s="163"/>
      <c r="R252" s="163"/>
      <c r="S252" s="163"/>
      <c r="T252" s="163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R252" s="115" t="s">
        <v>278</v>
      </c>
      <c r="AT252" s="115" t="s">
        <v>99</v>
      </c>
      <c r="AU252" s="115" t="s">
        <v>58</v>
      </c>
      <c r="AY252" s="73" t="s">
        <v>96</v>
      </c>
      <c r="BE252" s="164">
        <f>IF(N252="základní",J252,0)</f>
        <v>0</v>
      </c>
      <c r="BF252" s="164">
        <f>IF(N252="snížená",J252,0)</f>
        <v>0</v>
      </c>
      <c r="BG252" s="164">
        <f>IF(N252="zákl. přenesená",J252,0)</f>
        <v>0</v>
      </c>
      <c r="BH252" s="164">
        <f>IF(N252="sníž. přenesená",J252,0)</f>
        <v>0</v>
      </c>
      <c r="BI252" s="164">
        <f>IF(N252="nulová",J252,0)</f>
        <v>0</v>
      </c>
      <c r="BJ252" s="73" t="s">
        <v>56</v>
      </c>
      <c r="BK252" s="164">
        <f>ROUND(I252*H252,2)</f>
        <v>0</v>
      </c>
      <c r="BL252" s="73" t="s">
        <v>278</v>
      </c>
      <c r="BM252" s="115" t="s">
        <v>279</v>
      </c>
    </row>
    <row r="253" spans="1:65" s="83" customFormat="1" ht="16.5" customHeight="1" x14ac:dyDescent="0.2">
      <c r="A253" s="79"/>
      <c r="B253" s="80"/>
      <c r="C253" s="154">
        <v>67</v>
      </c>
      <c r="D253" s="154" t="s">
        <v>99</v>
      </c>
      <c r="E253" s="155" t="s">
        <v>280</v>
      </c>
      <c r="F253" s="156" t="s">
        <v>281</v>
      </c>
      <c r="G253" s="157" t="s">
        <v>277</v>
      </c>
      <c r="H253" s="158">
        <v>1</v>
      </c>
      <c r="I253" s="3">
        <v>0</v>
      </c>
      <c r="J253" s="159">
        <f>ROUND(I253*H253,2)</f>
        <v>0</v>
      </c>
      <c r="K253" s="160"/>
      <c r="L253" s="80"/>
      <c r="M253" s="161"/>
      <c r="N253" s="162"/>
      <c r="O253" s="163"/>
      <c r="P253" s="163"/>
      <c r="Q253" s="163"/>
      <c r="R253" s="163"/>
      <c r="S253" s="163"/>
      <c r="T253" s="163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R253" s="115" t="s">
        <v>278</v>
      </c>
      <c r="AT253" s="115" t="s">
        <v>99</v>
      </c>
      <c r="AU253" s="115" t="s">
        <v>58</v>
      </c>
      <c r="AY253" s="73" t="s">
        <v>96</v>
      </c>
      <c r="BE253" s="164">
        <f>IF(N253="základní",J253,0)</f>
        <v>0</v>
      </c>
      <c r="BF253" s="164">
        <f>IF(N253="snížená",J253,0)</f>
        <v>0</v>
      </c>
      <c r="BG253" s="164">
        <f>IF(N253="zákl. přenesená",J253,0)</f>
        <v>0</v>
      </c>
      <c r="BH253" s="164">
        <f>IF(N253="sníž. přenesená",J253,0)</f>
        <v>0</v>
      </c>
      <c r="BI253" s="164">
        <f>IF(N253="nulová",J253,0)</f>
        <v>0</v>
      </c>
      <c r="BJ253" s="73" t="s">
        <v>56</v>
      </c>
      <c r="BK253" s="164">
        <f>ROUND(I253*H253,2)</f>
        <v>0</v>
      </c>
      <c r="BL253" s="73" t="s">
        <v>278</v>
      </c>
      <c r="BM253" s="115" t="s">
        <v>282</v>
      </c>
    </row>
    <row r="254" spans="1:65" s="143" customFormat="1" ht="22.75" customHeight="1" x14ac:dyDescent="0.25">
      <c r="B254" s="144"/>
      <c r="D254" s="145" t="s">
        <v>50</v>
      </c>
      <c r="E254" s="152" t="s">
        <v>283</v>
      </c>
      <c r="F254" s="152" t="s">
        <v>284</v>
      </c>
      <c r="J254" s="153">
        <f>J255</f>
        <v>0</v>
      </c>
      <c r="L254" s="144"/>
      <c r="M254" s="148"/>
      <c r="N254" s="148"/>
      <c r="O254" s="148"/>
      <c r="P254" s="149"/>
      <c r="Q254" s="148"/>
      <c r="R254" s="149"/>
      <c r="S254" s="148"/>
      <c r="T254" s="149"/>
      <c r="AR254" s="145" t="s">
        <v>102</v>
      </c>
      <c r="AT254" s="150" t="s">
        <v>50</v>
      </c>
      <c r="AU254" s="150" t="s">
        <v>56</v>
      </c>
      <c r="AY254" s="145" t="s">
        <v>96</v>
      </c>
      <c r="BK254" s="151">
        <f>BK255</f>
        <v>0</v>
      </c>
    </row>
    <row r="255" spans="1:65" s="83" customFormat="1" ht="24.15" customHeight="1" x14ac:dyDescent="0.2">
      <c r="A255" s="79"/>
      <c r="B255" s="80"/>
      <c r="C255" s="154">
        <v>68</v>
      </c>
      <c r="D255" s="154" t="s">
        <v>99</v>
      </c>
      <c r="E255" s="155" t="s">
        <v>285</v>
      </c>
      <c r="F255" s="156" t="s">
        <v>286</v>
      </c>
      <c r="G255" s="157" t="s">
        <v>277</v>
      </c>
      <c r="H255" s="158">
        <v>1</v>
      </c>
      <c r="I255" s="3">
        <v>0</v>
      </c>
      <c r="J255" s="159">
        <f>ROUND(I255*H255,2)</f>
        <v>0</v>
      </c>
      <c r="K255" s="160"/>
      <c r="L255" s="80"/>
      <c r="M255" s="161"/>
      <c r="N255" s="162"/>
      <c r="O255" s="163"/>
      <c r="P255" s="163"/>
      <c r="Q255" s="163"/>
      <c r="R255" s="163"/>
      <c r="S255" s="163"/>
      <c r="T255" s="163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R255" s="115" t="s">
        <v>278</v>
      </c>
      <c r="AT255" s="115" t="s">
        <v>99</v>
      </c>
      <c r="AU255" s="115" t="s">
        <v>58</v>
      </c>
      <c r="AY255" s="73" t="s">
        <v>96</v>
      </c>
      <c r="BE255" s="164">
        <f>IF(N255="základní",J255,0)</f>
        <v>0</v>
      </c>
      <c r="BF255" s="164">
        <f>IF(N255="snížená",J255,0)</f>
        <v>0</v>
      </c>
      <c r="BG255" s="164">
        <f>IF(N255="zákl. přenesená",J255,0)</f>
        <v>0</v>
      </c>
      <c r="BH255" s="164">
        <f>IF(N255="sníž. přenesená",J255,0)</f>
        <v>0</v>
      </c>
      <c r="BI255" s="164">
        <f>IF(N255="nulová",J255,0)</f>
        <v>0</v>
      </c>
      <c r="BJ255" s="73" t="s">
        <v>56</v>
      </c>
      <c r="BK255" s="164">
        <f>ROUND(I255*H255,2)</f>
        <v>0</v>
      </c>
      <c r="BL255" s="73" t="s">
        <v>278</v>
      </c>
      <c r="BM255" s="115" t="s">
        <v>287</v>
      </c>
    </row>
    <row r="256" spans="1:65" s="83" customFormat="1" ht="7" customHeight="1" x14ac:dyDescent="0.2">
      <c r="A256" s="79"/>
      <c r="B256" s="110"/>
      <c r="C256" s="111"/>
      <c r="D256" s="111"/>
      <c r="E256" s="111"/>
      <c r="F256" s="111"/>
      <c r="G256" s="111"/>
      <c r="H256" s="111"/>
      <c r="I256" s="111"/>
      <c r="J256" s="111"/>
      <c r="K256" s="111"/>
      <c r="L256" s="80"/>
      <c r="M256" s="129"/>
      <c r="N256" s="128"/>
      <c r="O256" s="129"/>
      <c r="P256" s="129"/>
      <c r="Q256" s="129"/>
      <c r="R256" s="129"/>
      <c r="S256" s="129"/>
      <c r="T256" s="12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</row>
    <row r="257" spans="13:20" s="5" customFormat="1" x14ac:dyDescent="0.2">
      <c r="M257" s="182"/>
      <c r="N257" s="182"/>
      <c r="O257" s="182"/>
      <c r="P257" s="182"/>
      <c r="Q257" s="182"/>
      <c r="R257" s="182"/>
      <c r="S257" s="182"/>
      <c r="T257" s="182"/>
    </row>
    <row r="258" spans="13:20" s="5" customFormat="1" x14ac:dyDescent="0.2">
      <c r="M258" s="182"/>
      <c r="N258" s="182"/>
      <c r="O258" s="182"/>
      <c r="P258" s="182"/>
      <c r="Q258" s="182"/>
      <c r="R258" s="182"/>
      <c r="S258" s="182"/>
      <c r="T258" s="182"/>
    </row>
    <row r="259" spans="13:20" s="5" customFormat="1" x14ac:dyDescent="0.2">
      <c r="M259" s="182"/>
      <c r="N259" s="182"/>
      <c r="O259" s="182"/>
      <c r="P259" s="182"/>
      <c r="Q259" s="182"/>
      <c r="R259" s="182"/>
      <c r="S259" s="182"/>
      <c r="T259" s="182"/>
    </row>
    <row r="260" spans="13:20" s="5" customFormat="1" x14ac:dyDescent="0.2">
      <c r="M260" s="182"/>
      <c r="N260" s="182"/>
      <c r="O260" s="182"/>
      <c r="P260" s="182"/>
      <c r="Q260" s="182"/>
      <c r="R260" s="182"/>
      <c r="S260" s="182"/>
      <c r="T260" s="182"/>
    </row>
    <row r="261" spans="13:20" s="5" customFormat="1" x14ac:dyDescent="0.2">
      <c r="M261" s="182"/>
      <c r="N261" s="182"/>
      <c r="O261" s="182"/>
      <c r="P261" s="182"/>
      <c r="Q261" s="182"/>
      <c r="R261" s="182"/>
      <c r="S261" s="182"/>
      <c r="T261" s="182"/>
    </row>
    <row r="262" spans="13:20" s="5" customFormat="1" x14ac:dyDescent="0.2">
      <c r="M262" s="182"/>
      <c r="N262" s="182"/>
      <c r="O262" s="182"/>
      <c r="P262" s="182"/>
      <c r="Q262" s="182"/>
      <c r="R262" s="182"/>
      <c r="S262" s="182"/>
      <c r="T262" s="182"/>
    </row>
    <row r="263" spans="13:20" s="5" customFormat="1" x14ac:dyDescent="0.2">
      <c r="M263" s="182"/>
      <c r="N263" s="182"/>
      <c r="O263" s="182"/>
      <c r="P263" s="182"/>
      <c r="Q263" s="182"/>
      <c r="R263" s="182"/>
      <c r="S263" s="182"/>
      <c r="T263" s="182"/>
    </row>
    <row r="264" spans="13:20" s="5" customFormat="1" x14ac:dyDescent="0.2">
      <c r="M264" s="182"/>
      <c r="N264" s="182"/>
      <c r="O264" s="182"/>
      <c r="P264" s="182"/>
      <c r="Q264" s="182"/>
      <c r="R264" s="182"/>
      <c r="S264" s="182"/>
      <c r="T264" s="182"/>
    </row>
    <row r="265" spans="13:20" s="5" customFormat="1" x14ac:dyDescent="0.2">
      <c r="M265" s="182"/>
      <c r="N265" s="182"/>
      <c r="O265" s="182"/>
      <c r="P265" s="182"/>
      <c r="Q265" s="182"/>
      <c r="R265" s="182"/>
      <c r="S265" s="182"/>
      <c r="T265" s="182"/>
    </row>
    <row r="266" spans="13:20" s="5" customFormat="1" x14ac:dyDescent="0.2">
      <c r="M266" s="182"/>
      <c r="N266" s="182"/>
      <c r="O266" s="182"/>
      <c r="P266" s="182"/>
      <c r="Q266" s="182"/>
      <c r="R266" s="182"/>
      <c r="S266" s="182"/>
      <c r="T266" s="182"/>
    </row>
    <row r="267" spans="13:20" s="5" customFormat="1" x14ac:dyDescent="0.2">
      <c r="M267" s="182"/>
      <c r="N267" s="182"/>
      <c r="O267" s="182"/>
      <c r="P267" s="182"/>
      <c r="Q267" s="182"/>
      <c r="R267" s="182"/>
      <c r="S267" s="182"/>
      <c r="T267" s="182"/>
    </row>
    <row r="268" spans="13:20" s="5" customFormat="1" x14ac:dyDescent="0.2">
      <c r="M268" s="182"/>
      <c r="N268" s="182"/>
      <c r="O268" s="182"/>
      <c r="P268" s="182"/>
      <c r="Q268" s="182"/>
      <c r="R268" s="182"/>
      <c r="S268" s="182"/>
      <c r="T268" s="182"/>
    </row>
    <row r="269" spans="13:20" s="5" customFormat="1" x14ac:dyDescent="0.2">
      <c r="M269" s="182"/>
      <c r="N269" s="182"/>
      <c r="O269" s="182"/>
      <c r="P269" s="182"/>
      <c r="Q269" s="182"/>
      <c r="R269" s="182"/>
      <c r="S269" s="182"/>
      <c r="T269" s="182"/>
    </row>
    <row r="270" spans="13:20" s="5" customFormat="1" x14ac:dyDescent="0.2">
      <c r="M270" s="182"/>
      <c r="N270" s="182"/>
      <c r="O270" s="182"/>
      <c r="P270" s="182"/>
      <c r="Q270" s="182"/>
      <c r="R270" s="182"/>
      <c r="S270" s="182"/>
      <c r="T270" s="182"/>
    </row>
    <row r="271" spans="13:20" s="5" customFormat="1" x14ac:dyDescent="0.2">
      <c r="M271" s="182"/>
      <c r="N271" s="182"/>
      <c r="O271" s="182"/>
      <c r="P271" s="182"/>
      <c r="Q271" s="182"/>
      <c r="R271" s="182"/>
      <c r="S271" s="182"/>
      <c r="T271" s="182"/>
    </row>
    <row r="272" spans="13:20" s="5" customFormat="1" x14ac:dyDescent="0.2">
      <c r="M272" s="182"/>
      <c r="N272" s="182"/>
      <c r="O272" s="182"/>
      <c r="P272" s="182"/>
      <c r="Q272" s="182"/>
      <c r="R272" s="182"/>
      <c r="S272" s="182"/>
      <c r="T272" s="182"/>
    </row>
    <row r="273" spans="13:20" s="5" customFormat="1" x14ac:dyDescent="0.2">
      <c r="M273" s="182"/>
      <c r="N273" s="182"/>
      <c r="O273" s="182"/>
      <c r="P273" s="182"/>
      <c r="Q273" s="182"/>
      <c r="R273" s="182"/>
      <c r="S273" s="182"/>
      <c r="T273" s="182"/>
    </row>
    <row r="274" spans="13:20" s="5" customFormat="1" x14ac:dyDescent="0.2">
      <c r="M274" s="182"/>
      <c r="N274" s="182"/>
      <c r="O274" s="182"/>
      <c r="P274" s="182"/>
      <c r="Q274" s="182"/>
      <c r="R274" s="182"/>
      <c r="S274" s="182"/>
      <c r="T274" s="182"/>
    </row>
    <row r="275" spans="13:20" s="5" customFormat="1" x14ac:dyDescent="0.2">
      <c r="M275" s="182"/>
      <c r="N275" s="182"/>
      <c r="O275" s="182"/>
      <c r="P275" s="182"/>
      <c r="Q275" s="182"/>
      <c r="R275" s="182"/>
      <c r="S275" s="182"/>
      <c r="T275" s="182"/>
    </row>
    <row r="276" spans="13:20" s="5" customFormat="1" x14ac:dyDescent="0.2">
      <c r="M276" s="182"/>
      <c r="N276" s="182"/>
      <c r="O276" s="182"/>
      <c r="P276" s="182"/>
      <c r="Q276" s="182"/>
      <c r="R276" s="182"/>
      <c r="S276" s="182"/>
      <c r="T276" s="182"/>
    </row>
    <row r="277" spans="13:20" s="5" customFormat="1" x14ac:dyDescent="0.2">
      <c r="M277" s="182"/>
      <c r="N277" s="182"/>
      <c r="O277" s="182"/>
      <c r="P277" s="182"/>
      <c r="Q277" s="182"/>
      <c r="R277" s="182"/>
      <c r="S277" s="182"/>
      <c r="T277" s="182"/>
    </row>
    <row r="278" spans="13:20" s="5" customFormat="1" x14ac:dyDescent="0.2">
      <c r="M278" s="182"/>
      <c r="N278" s="182"/>
      <c r="O278" s="182"/>
      <c r="P278" s="182"/>
      <c r="Q278" s="182"/>
      <c r="R278" s="182"/>
      <c r="S278" s="182"/>
      <c r="T278" s="182"/>
    </row>
    <row r="279" spans="13:20" s="5" customFormat="1" x14ac:dyDescent="0.2">
      <c r="M279" s="182"/>
      <c r="N279" s="182"/>
      <c r="O279" s="182"/>
      <c r="P279" s="182"/>
      <c r="Q279" s="182"/>
      <c r="R279" s="182"/>
      <c r="S279" s="182"/>
      <c r="T279" s="182"/>
    </row>
    <row r="280" spans="13:20" s="5" customFormat="1" x14ac:dyDescent="0.2">
      <c r="M280" s="182"/>
      <c r="N280" s="182"/>
      <c r="O280" s="182"/>
      <c r="P280" s="182"/>
      <c r="Q280" s="182"/>
      <c r="R280" s="182"/>
      <c r="S280" s="182"/>
      <c r="T280" s="182"/>
    </row>
    <row r="281" spans="13:20" s="5" customFormat="1" x14ac:dyDescent="0.2">
      <c r="M281" s="182"/>
      <c r="N281" s="182"/>
      <c r="O281" s="182"/>
      <c r="P281" s="182"/>
      <c r="Q281" s="182"/>
      <c r="R281" s="182"/>
      <c r="S281" s="182"/>
      <c r="T281" s="182"/>
    </row>
    <row r="282" spans="13:20" s="5" customFormat="1" x14ac:dyDescent="0.2">
      <c r="M282" s="182"/>
      <c r="N282" s="182"/>
      <c r="O282" s="182"/>
      <c r="P282" s="182"/>
      <c r="Q282" s="182"/>
      <c r="R282" s="182"/>
      <c r="S282" s="182"/>
      <c r="T282" s="182"/>
    </row>
    <row r="283" spans="13:20" s="5" customFormat="1" x14ac:dyDescent="0.2">
      <c r="M283" s="182"/>
      <c r="N283" s="182"/>
      <c r="O283" s="182"/>
      <c r="P283" s="182"/>
      <c r="Q283" s="182"/>
      <c r="R283" s="182"/>
      <c r="S283" s="182"/>
      <c r="T283" s="182"/>
    </row>
    <row r="284" spans="13:20" s="5" customFormat="1" x14ac:dyDescent="0.2">
      <c r="M284" s="182"/>
      <c r="N284" s="182"/>
      <c r="O284" s="182"/>
      <c r="P284" s="182"/>
      <c r="Q284" s="182"/>
      <c r="R284" s="182"/>
      <c r="S284" s="182"/>
      <c r="T284" s="182"/>
    </row>
    <row r="285" spans="13:20" s="5" customFormat="1" x14ac:dyDescent="0.2">
      <c r="M285" s="182"/>
      <c r="N285" s="182"/>
      <c r="O285" s="182"/>
      <c r="P285" s="182"/>
      <c r="Q285" s="182"/>
      <c r="R285" s="182"/>
      <c r="S285" s="182"/>
      <c r="T285" s="182"/>
    </row>
    <row r="286" spans="13:20" s="5" customFormat="1" x14ac:dyDescent="0.2">
      <c r="M286" s="182"/>
      <c r="N286" s="182"/>
      <c r="O286" s="182"/>
      <c r="P286" s="182"/>
      <c r="Q286" s="182"/>
      <c r="R286" s="182"/>
      <c r="S286" s="182"/>
      <c r="T286" s="182"/>
    </row>
    <row r="287" spans="13:20" s="5" customFormat="1" x14ac:dyDescent="0.2">
      <c r="M287" s="182"/>
      <c r="N287" s="182"/>
      <c r="O287" s="182"/>
      <c r="P287" s="182"/>
      <c r="Q287" s="182"/>
      <c r="R287" s="182"/>
      <c r="S287" s="182"/>
      <c r="T287" s="182"/>
    </row>
    <row r="288" spans="13:20" s="5" customFormat="1" x14ac:dyDescent="0.2">
      <c r="M288" s="182"/>
      <c r="N288" s="182"/>
      <c r="O288" s="182"/>
      <c r="P288" s="182"/>
      <c r="Q288" s="182"/>
      <c r="R288" s="182"/>
      <c r="S288" s="182"/>
      <c r="T288" s="182"/>
    </row>
    <row r="289" spans="13:20" s="5" customFormat="1" x14ac:dyDescent="0.2">
      <c r="M289" s="182"/>
      <c r="N289" s="182"/>
      <c r="O289" s="182"/>
      <c r="P289" s="182"/>
      <c r="Q289" s="182"/>
      <c r="R289" s="182"/>
      <c r="S289" s="182"/>
      <c r="T289" s="182"/>
    </row>
    <row r="290" spans="13:20" s="5" customFormat="1" x14ac:dyDescent="0.2">
      <c r="M290" s="182"/>
      <c r="N290" s="182"/>
      <c r="O290" s="182"/>
      <c r="P290" s="182"/>
      <c r="Q290" s="182"/>
      <c r="R290" s="182"/>
      <c r="S290" s="182"/>
      <c r="T290" s="182"/>
    </row>
    <row r="291" spans="13:20" s="5" customFormat="1" x14ac:dyDescent="0.2">
      <c r="M291" s="182"/>
      <c r="N291" s="182"/>
      <c r="O291" s="182"/>
      <c r="P291" s="182"/>
      <c r="Q291" s="182"/>
      <c r="R291" s="182"/>
      <c r="S291" s="182"/>
      <c r="T291" s="182"/>
    </row>
    <row r="292" spans="13:20" s="5" customFormat="1" x14ac:dyDescent="0.2">
      <c r="M292" s="182"/>
      <c r="N292" s="182"/>
      <c r="O292" s="182"/>
      <c r="P292" s="182"/>
      <c r="Q292" s="182"/>
      <c r="R292" s="182"/>
      <c r="S292" s="182"/>
      <c r="T292" s="182"/>
    </row>
    <row r="293" spans="13:20" s="5" customFormat="1" x14ac:dyDescent="0.2">
      <c r="M293" s="182"/>
      <c r="N293" s="182"/>
      <c r="O293" s="182"/>
      <c r="P293" s="182"/>
      <c r="Q293" s="182"/>
      <c r="R293" s="182"/>
      <c r="S293" s="182"/>
      <c r="T293" s="182"/>
    </row>
    <row r="294" spans="13:20" s="5" customFormat="1" x14ac:dyDescent="0.2">
      <c r="M294" s="182"/>
      <c r="N294" s="182"/>
      <c r="O294" s="182"/>
      <c r="P294" s="182"/>
      <c r="Q294" s="182"/>
      <c r="R294" s="182"/>
      <c r="S294" s="182"/>
      <c r="T294" s="182"/>
    </row>
    <row r="295" spans="13:20" s="5" customFormat="1" x14ac:dyDescent="0.2">
      <c r="M295" s="182"/>
      <c r="N295" s="182"/>
      <c r="O295" s="182"/>
      <c r="P295" s="182"/>
      <c r="Q295" s="182"/>
      <c r="R295" s="182"/>
      <c r="S295" s="182"/>
      <c r="T295" s="182"/>
    </row>
    <row r="296" spans="13:20" s="5" customFormat="1" x14ac:dyDescent="0.2">
      <c r="M296" s="182"/>
      <c r="N296" s="182"/>
      <c r="O296" s="182"/>
      <c r="P296" s="182"/>
      <c r="Q296" s="182"/>
      <c r="R296" s="182"/>
      <c r="S296" s="182"/>
      <c r="T296" s="182"/>
    </row>
    <row r="297" spans="13:20" s="5" customFormat="1" x14ac:dyDescent="0.2">
      <c r="M297" s="182"/>
      <c r="N297" s="182"/>
      <c r="O297" s="182"/>
      <c r="P297" s="182"/>
      <c r="Q297" s="182"/>
      <c r="R297" s="182"/>
      <c r="S297" s="182"/>
      <c r="T297" s="182"/>
    </row>
    <row r="298" spans="13:20" s="5" customFormat="1" x14ac:dyDescent="0.2">
      <c r="M298" s="182"/>
      <c r="N298" s="182"/>
      <c r="O298" s="182"/>
      <c r="P298" s="182"/>
      <c r="Q298" s="182"/>
      <c r="R298" s="182"/>
      <c r="S298" s="182"/>
      <c r="T298" s="182"/>
    </row>
    <row r="299" spans="13:20" s="5" customFormat="1" x14ac:dyDescent="0.2">
      <c r="M299" s="182"/>
      <c r="N299" s="182"/>
      <c r="O299" s="182"/>
      <c r="P299" s="182"/>
      <c r="Q299" s="182"/>
      <c r="R299" s="182"/>
      <c r="S299" s="182"/>
      <c r="T299" s="182"/>
    </row>
    <row r="300" spans="13:20" s="5" customFormat="1" x14ac:dyDescent="0.2">
      <c r="M300" s="182"/>
      <c r="N300" s="182"/>
      <c r="O300" s="182"/>
      <c r="P300" s="182"/>
      <c r="Q300" s="182"/>
      <c r="R300" s="182"/>
      <c r="S300" s="182"/>
      <c r="T300" s="182"/>
    </row>
    <row r="301" spans="13:20" s="5" customFormat="1" x14ac:dyDescent="0.2">
      <c r="M301" s="182"/>
      <c r="N301" s="182"/>
      <c r="O301" s="182"/>
      <c r="P301" s="182"/>
      <c r="Q301" s="182"/>
      <c r="R301" s="182"/>
      <c r="S301" s="182"/>
      <c r="T301" s="182"/>
    </row>
    <row r="302" spans="13:20" s="5" customFormat="1" x14ac:dyDescent="0.2">
      <c r="M302" s="182"/>
      <c r="N302" s="182"/>
      <c r="O302" s="182"/>
      <c r="P302" s="182"/>
      <c r="Q302" s="182"/>
      <c r="R302" s="182"/>
      <c r="S302" s="182"/>
      <c r="T302" s="182"/>
    </row>
    <row r="303" spans="13:20" s="5" customFormat="1" x14ac:dyDescent="0.2">
      <c r="M303" s="182"/>
      <c r="N303" s="182"/>
      <c r="O303" s="182"/>
      <c r="P303" s="182"/>
      <c r="Q303" s="182"/>
      <c r="R303" s="182"/>
      <c r="S303" s="182"/>
      <c r="T303" s="182"/>
    </row>
    <row r="304" spans="13:20" s="5" customFormat="1" x14ac:dyDescent="0.2">
      <c r="M304" s="182"/>
      <c r="N304" s="182"/>
      <c r="O304" s="182"/>
      <c r="P304" s="182"/>
      <c r="Q304" s="182"/>
      <c r="R304" s="182"/>
      <c r="S304" s="182"/>
      <c r="T304" s="182"/>
    </row>
    <row r="305" spans="13:20" s="5" customFormat="1" x14ac:dyDescent="0.2">
      <c r="M305" s="182"/>
      <c r="N305" s="182"/>
      <c r="O305" s="182"/>
      <c r="P305" s="182"/>
      <c r="Q305" s="182"/>
      <c r="R305" s="182"/>
      <c r="S305" s="182"/>
      <c r="T305" s="182"/>
    </row>
    <row r="306" spans="13:20" s="5" customFormat="1" x14ac:dyDescent="0.2">
      <c r="M306" s="182"/>
      <c r="N306" s="182"/>
      <c r="O306" s="182"/>
      <c r="P306" s="182"/>
      <c r="Q306" s="182"/>
      <c r="R306" s="182"/>
      <c r="S306" s="182"/>
      <c r="T306" s="182"/>
    </row>
    <row r="307" spans="13:20" s="5" customFormat="1" x14ac:dyDescent="0.2">
      <c r="M307" s="182"/>
      <c r="N307" s="182"/>
      <c r="O307" s="182"/>
      <c r="P307" s="182"/>
      <c r="Q307" s="182"/>
      <c r="R307" s="182"/>
      <c r="S307" s="182"/>
      <c r="T307" s="182"/>
    </row>
    <row r="308" spans="13:20" s="5" customFormat="1" x14ac:dyDescent="0.2">
      <c r="M308" s="182"/>
      <c r="N308" s="182"/>
      <c r="O308" s="182"/>
      <c r="P308" s="182"/>
      <c r="Q308" s="182"/>
      <c r="R308" s="182"/>
      <c r="S308" s="182"/>
      <c r="T308" s="182"/>
    </row>
    <row r="309" spans="13:20" s="5" customFormat="1" x14ac:dyDescent="0.2">
      <c r="M309" s="182"/>
      <c r="N309" s="182"/>
      <c r="O309" s="182"/>
      <c r="P309" s="182"/>
      <c r="Q309" s="182"/>
      <c r="R309" s="182"/>
      <c r="S309" s="182"/>
      <c r="T309" s="182"/>
    </row>
    <row r="310" spans="13:20" s="5" customFormat="1" x14ac:dyDescent="0.2">
      <c r="M310" s="182"/>
      <c r="N310" s="182"/>
      <c r="O310" s="182"/>
      <c r="P310" s="182"/>
      <c r="Q310" s="182"/>
      <c r="R310" s="182"/>
      <c r="S310" s="182"/>
      <c r="T310" s="182"/>
    </row>
    <row r="311" spans="13:20" s="5" customFormat="1" x14ac:dyDescent="0.2">
      <c r="M311" s="182"/>
      <c r="N311" s="182"/>
      <c r="O311" s="182"/>
      <c r="P311" s="182"/>
      <c r="Q311" s="182"/>
      <c r="R311" s="182"/>
      <c r="S311" s="182"/>
      <c r="T311" s="182"/>
    </row>
    <row r="312" spans="13:20" s="5" customFormat="1" x14ac:dyDescent="0.2">
      <c r="M312" s="182"/>
      <c r="N312" s="182"/>
      <c r="O312" s="182"/>
      <c r="P312" s="182"/>
      <c r="Q312" s="182"/>
      <c r="R312" s="182"/>
      <c r="S312" s="182"/>
      <c r="T312" s="182"/>
    </row>
    <row r="313" spans="13:20" s="5" customFormat="1" x14ac:dyDescent="0.2">
      <c r="M313" s="182"/>
      <c r="N313" s="182"/>
      <c r="O313" s="182"/>
      <c r="P313" s="182"/>
      <c r="Q313" s="182"/>
      <c r="R313" s="182"/>
      <c r="S313" s="182"/>
      <c r="T313" s="182"/>
    </row>
    <row r="314" spans="13:20" s="5" customFormat="1" x14ac:dyDescent="0.2">
      <c r="M314" s="182"/>
      <c r="N314" s="182"/>
      <c r="O314" s="182"/>
      <c r="P314" s="182"/>
      <c r="Q314" s="182"/>
      <c r="R314" s="182"/>
      <c r="S314" s="182"/>
      <c r="T314" s="182"/>
    </row>
    <row r="315" spans="13:20" s="5" customFormat="1" x14ac:dyDescent="0.2">
      <c r="M315" s="182"/>
      <c r="N315" s="182"/>
      <c r="O315" s="182"/>
      <c r="P315" s="182"/>
      <c r="Q315" s="182"/>
      <c r="R315" s="182"/>
      <c r="S315" s="182"/>
      <c r="T315" s="182"/>
    </row>
    <row r="316" spans="13:20" s="5" customFormat="1" x14ac:dyDescent="0.2">
      <c r="M316" s="182"/>
      <c r="N316" s="182"/>
      <c r="O316" s="182"/>
      <c r="P316" s="182"/>
      <c r="Q316" s="182"/>
      <c r="R316" s="182"/>
      <c r="S316" s="182"/>
      <c r="T316" s="182"/>
    </row>
    <row r="317" spans="13:20" s="5" customFormat="1" x14ac:dyDescent="0.2">
      <c r="M317" s="182"/>
      <c r="N317" s="182"/>
      <c r="O317" s="182"/>
      <c r="P317" s="182"/>
      <c r="Q317" s="182"/>
      <c r="R317" s="182"/>
      <c r="S317" s="182"/>
      <c r="T317" s="182"/>
    </row>
    <row r="318" spans="13:20" s="5" customFormat="1" x14ac:dyDescent="0.2">
      <c r="M318" s="182"/>
      <c r="N318" s="182"/>
      <c r="O318" s="182"/>
      <c r="P318" s="182"/>
      <c r="Q318" s="182"/>
      <c r="R318" s="182"/>
      <c r="S318" s="182"/>
      <c r="T318" s="182"/>
    </row>
    <row r="319" spans="13:20" s="5" customFormat="1" x14ac:dyDescent="0.2">
      <c r="M319" s="182"/>
      <c r="N319" s="182"/>
      <c r="O319" s="182"/>
      <c r="P319" s="182"/>
      <c r="Q319" s="182"/>
      <c r="R319" s="182"/>
      <c r="S319" s="182"/>
      <c r="T319" s="182"/>
    </row>
    <row r="320" spans="13:20" s="5" customFormat="1" x14ac:dyDescent="0.2">
      <c r="M320" s="182"/>
      <c r="N320" s="182"/>
      <c r="O320" s="182"/>
      <c r="P320" s="182"/>
      <c r="Q320" s="182"/>
      <c r="R320" s="182"/>
      <c r="S320" s="182"/>
      <c r="T320" s="182"/>
    </row>
    <row r="321" spans="13:20" s="5" customFormat="1" x14ac:dyDescent="0.2">
      <c r="M321" s="182"/>
      <c r="N321" s="182"/>
      <c r="O321" s="182"/>
      <c r="P321" s="182"/>
      <c r="Q321" s="182"/>
      <c r="R321" s="182"/>
      <c r="S321" s="182"/>
      <c r="T321" s="182"/>
    </row>
    <row r="322" spans="13:20" s="5" customFormat="1" x14ac:dyDescent="0.2">
      <c r="M322" s="182"/>
      <c r="N322" s="182"/>
      <c r="O322" s="182"/>
      <c r="P322" s="182"/>
      <c r="Q322" s="182"/>
      <c r="R322" s="182"/>
      <c r="S322" s="182"/>
      <c r="T322" s="182"/>
    </row>
    <row r="323" spans="13:20" s="5" customFormat="1" x14ac:dyDescent="0.2">
      <c r="M323" s="182"/>
      <c r="N323" s="182"/>
      <c r="O323" s="182"/>
      <c r="P323" s="182"/>
      <c r="Q323" s="182"/>
      <c r="R323" s="182"/>
      <c r="S323" s="182"/>
      <c r="T323" s="182"/>
    </row>
    <row r="324" spans="13:20" s="5" customFormat="1" x14ac:dyDescent="0.2">
      <c r="M324" s="182"/>
      <c r="N324" s="182"/>
      <c r="O324" s="182"/>
      <c r="P324" s="182"/>
      <c r="Q324" s="182"/>
      <c r="R324" s="182"/>
      <c r="S324" s="182"/>
      <c r="T324" s="182"/>
    </row>
    <row r="325" spans="13:20" s="5" customFormat="1" x14ac:dyDescent="0.2">
      <c r="M325" s="182"/>
      <c r="N325" s="182"/>
      <c r="O325" s="182"/>
      <c r="P325" s="182"/>
      <c r="Q325" s="182"/>
      <c r="R325" s="182"/>
      <c r="S325" s="182"/>
      <c r="T325" s="182"/>
    </row>
    <row r="326" spans="13:20" s="5" customFormat="1" x14ac:dyDescent="0.2">
      <c r="M326" s="182"/>
      <c r="N326" s="182"/>
      <c r="O326" s="182"/>
      <c r="P326" s="182"/>
      <c r="Q326" s="182"/>
      <c r="R326" s="182"/>
      <c r="S326" s="182"/>
      <c r="T326" s="182"/>
    </row>
    <row r="327" spans="13:20" s="5" customFormat="1" x14ac:dyDescent="0.2">
      <c r="M327" s="182"/>
      <c r="N327" s="182"/>
      <c r="O327" s="182"/>
      <c r="P327" s="182"/>
      <c r="Q327" s="182"/>
      <c r="R327" s="182"/>
      <c r="S327" s="182"/>
      <c r="T327" s="182"/>
    </row>
    <row r="328" spans="13:20" s="5" customFormat="1" x14ac:dyDescent="0.2">
      <c r="M328" s="182"/>
      <c r="N328" s="182"/>
      <c r="O328" s="182"/>
      <c r="P328" s="182"/>
      <c r="Q328" s="182"/>
      <c r="R328" s="182"/>
      <c r="S328" s="182"/>
      <c r="T328" s="182"/>
    </row>
    <row r="329" spans="13:20" s="5" customFormat="1" x14ac:dyDescent="0.2">
      <c r="M329" s="182"/>
      <c r="N329" s="182"/>
      <c r="O329" s="182"/>
      <c r="P329" s="182"/>
      <c r="Q329" s="182"/>
      <c r="R329" s="182"/>
      <c r="S329" s="182"/>
      <c r="T329" s="182"/>
    </row>
    <row r="330" spans="13:20" s="5" customFormat="1" x14ac:dyDescent="0.2">
      <c r="M330" s="182"/>
      <c r="N330" s="182"/>
      <c r="O330" s="182"/>
      <c r="P330" s="182"/>
      <c r="Q330" s="182"/>
      <c r="R330" s="182"/>
      <c r="S330" s="182"/>
      <c r="T330" s="182"/>
    </row>
    <row r="331" spans="13:20" s="5" customFormat="1" x14ac:dyDescent="0.2">
      <c r="M331" s="182"/>
      <c r="N331" s="182"/>
      <c r="O331" s="182"/>
      <c r="P331" s="182"/>
      <c r="Q331" s="182"/>
      <c r="R331" s="182"/>
      <c r="S331" s="182"/>
      <c r="T331" s="182"/>
    </row>
    <row r="332" spans="13:20" s="5" customFormat="1" x14ac:dyDescent="0.2">
      <c r="M332" s="182"/>
      <c r="N332" s="182"/>
      <c r="O332" s="182"/>
      <c r="P332" s="182"/>
      <c r="Q332" s="182"/>
      <c r="R332" s="182"/>
      <c r="S332" s="182"/>
      <c r="T332" s="182"/>
    </row>
    <row r="333" spans="13:20" s="5" customFormat="1" x14ac:dyDescent="0.2">
      <c r="M333" s="182"/>
      <c r="N333" s="182"/>
      <c r="O333" s="182"/>
      <c r="P333" s="182"/>
      <c r="Q333" s="182"/>
      <c r="R333" s="182"/>
      <c r="S333" s="182"/>
      <c r="T333" s="182"/>
    </row>
    <row r="334" spans="13:20" s="5" customFormat="1" x14ac:dyDescent="0.2">
      <c r="M334" s="182"/>
      <c r="N334" s="182"/>
      <c r="O334" s="182"/>
      <c r="P334" s="182"/>
      <c r="Q334" s="182"/>
      <c r="R334" s="182"/>
      <c r="S334" s="182"/>
      <c r="T334" s="182"/>
    </row>
    <row r="335" spans="13:20" s="5" customFormat="1" x14ac:dyDescent="0.2">
      <c r="M335" s="182"/>
      <c r="N335" s="182"/>
      <c r="O335" s="182"/>
      <c r="P335" s="182"/>
      <c r="Q335" s="182"/>
      <c r="R335" s="182"/>
      <c r="S335" s="182"/>
      <c r="T335" s="182"/>
    </row>
    <row r="336" spans="13:20" s="5" customFormat="1" x14ac:dyDescent="0.2">
      <c r="M336" s="182"/>
      <c r="N336" s="182"/>
      <c r="O336" s="182"/>
      <c r="P336" s="182"/>
      <c r="Q336" s="182"/>
      <c r="R336" s="182"/>
      <c r="S336" s="182"/>
      <c r="T336" s="182"/>
    </row>
    <row r="337" spans="13:20" s="5" customFormat="1" x14ac:dyDescent="0.2">
      <c r="M337" s="182"/>
      <c r="N337" s="182"/>
      <c r="O337" s="182"/>
      <c r="P337" s="182"/>
      <c r="Q337" s="182"/>
      <c r="R337" s="182"/>
      <c r="S337" s="182"/>
      <c r="T337" s="182"/>
    </row>
    <row r="338" spans="13:20" s="5" customFormat="1" x14ac:dyDescent="0.2">
      <c r="M338" s="182"/>
      <c r="N338" s="182"/>
      <c r="O338" s="182"/>
      <c r="P338" s="182"/>
      <c r="Q338" s="182"/>
      <c r="R338" s="182"/>
      <c r="S338" s="182"/>
      <c r="T338" s="182"/>
    </row>
    <row r="339" spans="13:20" s="5" customFormat="1" x14ac:dyDescent="0.2">
      <c r="M339" s="182"/>
      <c r="N339" s="182"/>
      <c r="O339" s="182"/>
      <c r="P339" s="182"/>
      <c r="Q339" s="182"/>
      <c r="R339" s="182"/>
      <c r="S339" s="182"/>
      <c r="T339" s="182"/>
    </row>
    <row r="340" spans="13:20" s="5" customFormat="1" x14ac:dyDescent="0.2">
      <c r="M340" s="182"/>
      <c r="N340" s="182"/>
      <c r="O340" s="182"/>
      <c r="P340" s="182"/>
      <c r="Q340" s="182"/>
      <c r="R340" s="182"/>
      <c r="S340" s="182"/>
      <c r="T340" s="182"/>
    </row>
    <row r="341" spans="13:20" s="5" customFormat="1" x14ac:dyDescent="0.2">
      <c r="M341" s="182"/>
      <c r="N341" s="182"/>
      <c r="O341" s="182"/>
      <c r="P341" s="182"/>
      <c r="Q341" s="182"/>
      <c r="R341" s="182"/>
      <c r="S341" s="182"/>
      <c r="T341" s="182"/>
    </row>
    <row r="342" spans="13:20" s="5" customFormat="1" x14ac:dyDescent="0.2">
      <c r="M342" s="182"/>
      <c r="N342" s="182"/>
      <c r="O342" s="182"/>
      <c r="P342" s="182"/>
      <c r="Q342" s="182"/>
      <c r="R342" s="182"/>
      <c r="S342" s="182"/>
      <c r="T342" s="182"/>
    </row>
    <row r="343" spans="13:20" s="5" customFormat="1" x14ac:dyDescent="0.2">
      <c r="M343" s="182"/>
      <c r="N343" s="182"/>
      <c r="O343" s="182"/>
      <c r="P343" s="182"/>
      <c r="Q343" s="182"/>
      <c r="R343" s="182"/>
      <c r="S343" s="182"/>
      <c r="T343" s="182"/>
    </row>
    <row r="344" spans="13:20" s="5" customFormat="1" x14ac:dyDescent="0.2">
      <c r="M344" s="182"/>
      <c r="N344" s="182"/>
      <c r="O344" s="182"/>
      <c r="P344" s="182"/>
      <c r="Q344" s="182"/>
      <c r="R344" s="182"/>
      <c r="S344" s="182"/>
      <c r="T344" s="182"/>
    </row>
    <row r="345" spans="13:20" s="5" customFormat="1" x14ac:dyDescent="0.2">
      <c r="M345" s="182"/>
      <c r="N345" s="182"/>
      <c r="O345" s="182"/>
      <c r="P345" s="182"/>
      <c r="Q345" s="182"/>
      <c r="R345" s="182"/>
      <c r="S345" s="182"/>
      <c r="T345" s="182"/>
    </row>
    <row r="346" spans="13:20" s="5" customFormat="1" x14ac:dyDescent="0.2">
      <c r="M346" s="182"/>
      <c r="N346" s="182"/>
      <c r="O346" s="182"/>
      <c r="P346" s="182"/>
      <c r="Q346" s="182"/>
      <c r="R346" s="182"/>
      <c r="S346" s="182"/>
      <c r="T346" s="182"/>
    </row>
    <row r="347" spans="13:20" s="5" customFormat="1" x14ac:dyDescent="0.2">
      <c r="M347" s="182"/>
      <c r="N347" s="182"/>
      <c r="O347" s="182"/>
      <c r="P347" s="182"/>
      <c r="Q347" s="182"/>
      <c r="R347" s="182"/>
      <c r="S347" s="182"/>
      <c r="T347" s="182"/>
    </row>
    <row r="348" spans="13:20" s="5" customFormat="1" x14ac:dyDescent="0.2">
      <c r="M348" s="182"/>
      <c r="N348" s="182"/>
      <c r="O348" s="182"/>
      <c r="P348" s="182"/>
      <c r="Q348" s="182"/>
      <c r="R348" s="182"/>
      <c r="S348" s="182"/>
      <c r="T348" s="182"/>
    </row>
    <row r="349" spans="13:20" s="5" customFormat="1" x14ac:dyDescent="0.2">
      <c r="M349" s="182"/>
      <c r="N349" s="182"/>
      <c r="O349" s="182"/>
      <c r="P349" s="182"/>
      <c r="Q349" s="182"/>
      <c r="R349" s="182"/>
      <c r="S349" s="182"/>
      <c r="T349" s="182"/>
    </row>
    <row r="350" spans="13:20" s="5" customFormat="1" x14ac:dyDescent="0.2">
      <c r="M350" s="182"/>
      <c r="N350" s="182"/>
      <c r="O350" s="182"/>
      <c r="P350" s="182"/>
      <c r="Q350" s="182"/>
      <c r="R350" s="182"/>
      <c r="S350" s="182"/>
      <c r="T350" s="182"/>
    </row>
    <row r="351" spans="13:20" s="5" customFormat="1" x14ac:dyDescent="0.2">
      <c r="M351" s="182"/>
      <c r="N351" s="182"/>
      <c r="O351" s="182"/>
      <c r="P351" s="182"/>
      <c r="Q351" s="182"/>
      <c r="R351" s="182"/>
      <c r="S351" s="182"/>
      <c r="T351" s="182"/>
    </row>
    <row r="352" spans="13:20" s="5" customFormat="1" x14ac:dyDescent="0.2">
      <c r="M352" s="182"/>
      <c r="N352" s="182"/>
      <c r="O352" s="182"/>
      <c r="P352" s="182"/>
      <c r="Q352" s="182"/>
      <c r="R352" s="182"/>
      <c r="S352" s="182"/>
      <c r="T352" s="182"/>
    </row>
    <row r="353" spans="13:20" s="5" customFormat="1" x14ac:dyDescent="0.2">
      <c r="M353" s="182"/>
      <c r="N353" s="182"/>
      <c r="O353" s="182"/>
      <c r="P353" s="182"/>
      <c r="Q353" s="182"/>
      <c r="R353" s="182"/>
      <c r="S353" s="182"/>
      <c r="T353" s="182"/>
    </row>
    <row r="354" spans="13:20" s="5" customFormat="1" x14ac:dyDescent="0.2">
      <c r="M354" s="182"/>
      <c r="N354" s="182"/>
      <c r="O354" s="182"/>
      <c r="P354" s="182"/>
      <c r="Q354" s="182"/>
      <c r="R354" s="182"/>
      <c r="S354" s="182"/>
      <c r="T354" s="182"/>
    </row>
    <row r="355" spans="13:20" s="5" customFormat="1" x14ac:dyDescent="0.2">
      <c r="M355" s="182"/>
      <c r="N355" s="182"/>
      <c r="O355" s="182"/>
      <c r="P355" s="182"/>
      <c r="Q355" s="182"/>
      <c r="R355" s="182"/>
      <c r="S355" s="182"/>
      <c r="T355" s="182"/>
    </row>
    <row r="356" spans="13:20" s="5" customFormat="1" x14ac:dyDescent="0.2">
      <c r="M356" s="182"/>
      <c r="N356" s="182"/>
      <c r="O356" s="182"/>
      <c r="P356" s="182"/>
      <c r="Q356" s="182"/>
      <c r="R356" s="182"/>
      <c r="S356" s="182"/>
      <c r="T356" s="182"/>
    </row>
    <row r="357" spans="13:20" s="5" customFormat="1" x14ac:dyDescent="0.2">
      <c r="M357" s="182"/>
      <c r="N357" s="182"/>
      <c r="O357" s="182"/>
      <c r="P357" s="182"/>
      <c r="Q357" s="182"/>
      <c r="R357" s="182"/>
      <c r="S357" s="182"/>
      <c r="T357" s="182"/>
    </row>
    <row r="358" spans="13:20" s="5" customFormat="1" x14ac:dyDescent="0.2">
      <c r="M358" s="182"/>
      <c r="N358" s="182"/>
      <c r="O358" s="182"/>
      <c r="P358" s="182"/>
      <c r="Q358" s="182"/>
      <c r="R358" s="182"/>
      <c r="S358" s="182"/>
      <c r="T358" s="182"/>
    </row>
    <row r="359" spans="13:20" s="5" customFormat="1" x14ac:dyDescent="0.2">
      <c r="M359" s="182"/>
      <c r="N359" s="182"/>
      <c r="O359" s="182"/>
      <c r="P359" s="182"/>
      <c r="Q359" s="182"/>
      <c r="R359" s="182"/>
      <c r="S359" s="182"/>
      <c r="T359" s="182"/>
    </row>
    <row r="360" spans="13:20" s="5" customFormat="1" x14ac:dyDescent="0.2">
      <c r="M360" s="182"/>
      <c r="N360" s="182"/>
      <c r="O360" s="182"/>
      <c r="P360" s="182"/>
      <c r="Q360" s="182"/>
      <c r="R360" s="182"/>
      <c r="S360" s="182"/>
      <c r="T360" s="182"/>
    </row>
    <row r="361" spans="13:20" s="5" customFormat="1" x14ac:dyDescent="0.2">
      <c r="M361" s="182"/>
      <c r="N361" s="182"/>
      <c r="O361" s="182"/>
      <c r="P361" s="182"/>
      <c r="Q361" s="182"/>
      <c r="R361" s="182"/>
      <c r="S361" s="182"/>
      <c r="T361" s="182"/>
    </row>
    <row r="362" spans="13:20" s="5" customFormat="1" x14ac:dyDescent="0.2">
      <c r="M362" s="182"/>
      <c r="N362" s="182"/>
      <c r="O362" s="182"/>
      <c r="P362" s="182"/>
      <c r="Q362" s="182"/>
      <c r="R362" s="182"/>
      <c r="S362" s="182"/>
      <c r="T362" s="182"/>
    </row>
    <row r="363" spans="13:20" s="5" customFormat="1" x14ac:dyDescent="0.2">
      <c r="M363" s="182"/>
      <c r="N363" s="182"/>
      <c r="O363" s="182"/>
      <c r="P363" s="182"/>
      <c r="Q363" s="182"/>
      <c r="R363" s="182"/>
      <c r="S363" s="182"/>
      <c r="T363" s="182"/>
    </row>
    <row r="364" spans="13:20" s="5" customFormat="1" x14ac:dyDescent="0.2">
      <c r="M364" s="182"/>
      <c r="N364" s="182"/>
      <c r="O364" s="182"/>
      <c r="P364" s="182"/>
      <c r="Q364" s="182"/>
      <c r="R364" s="182"/>
      <c r="S364" s="182"/>
      <c r="T364" s="182"/>
    </row>
    <row r="365" spans="13:20" s="5" customFormat="1" x14ac:dyDescent="0.2">
      <c r="M365" s="182"/>
      <c r="N365" s="182"/>
      <c r="O365" s="182"/>
      <c r="P365" s="182"/>
      <c r="Q365" s="182"/>
      <c r="R365" s="182"/>
      <c r="S365" s="182"/>
      <c r="T365" s="182"/>
    </row>
    <row r="366" spans="13:20" s="5" customFormat="1" x14ac:dyDescent="0.2">
      <c r="M366" s="182"/>
      <c r="N366" s="182"/>
      <c r="O366" s="182"/>
      <c r="P366" s="182"/>
      <c r="Q366" s="182"/>
      <c r="R366" s="182"/>
      <c r="S366" s="182"/>
      <c r="T366" s="182"/>
    </row>
    <row r="367" spans="13:20" s="5" customFormat="1" x14ac:dyDescent="0.2">
      <c r="M367" s="182"/>
      <c r="N367" s="182"/>
      <c r="O367" s="182"/>
      <c r="P367" s="182"/>
      <c r="Q367" s="182"/>
      <c r="R367" s="182"/>
      <c r="S367" s="182"/>
      <c r="T367" s="182"/>
    </row>
    <row r="368" spans="13:20" s="5" customFormat="1" x14ac:dyDescent="0.2">
      <c r="M368" s="182"/>
      <c r="N368" s="182"/>
      <c r="O368" s="182"/>
      <c r="P368" s="182"/>
      <c r="Q368" s="182"/>
      <c r="R368" s="182"/>
      <c r="S368" s="182"/>
      <c r="T368" s="182"/>
    </row>
    <row r="369" spans="13:20" s="5" customFormat="1" x14ac:dyDescent="0.2">
      <c r="M369" s="182"/>
      <c r="N369" s="182"/>
      <c r="O369" s="182"/>
      <c r="P369" s="182"/>
      <c r="Q369" s="182"/>
      <c r="R369" s="182"/>
      <c r="S369" s="182"/>
      <c r="T369" s="182"/>
    </row>
    <row r="370" spans="13:20" s="5" customFormat="1" x14ac:dyDescent="0.2">
      <c r="M370" s="182"/>
      <c r="N370" s="182"/>
      <c r="O370" s="182"/>
      <c r="P370" s="182"/>
      <c r="Q370" s="182"/>
      <c r="R370" s="182"/>
      <c r="S370" s="182"/>
      <c r="T370" s="182"/>
    </row>
    <row r="371" spans="13:20" s="5" customFormat="1" x14ac:dyDescent="0.2">
      <c r="M371" s="182"/>
      <c r="N371" s="182"/>
      <c r="O371" s="182"/>
      <c r="P371" s="182"/>
      <c r="Q371" s="182"/>
      <c r="R371" s="182"/>
      <c r="S371" s="182"/>
      <c r="T371" s="182"/>
    </row>
    <row r="372" spans="13:20" s="5" customFormat="1" x14ac:dyDescent="0.2">
      <c r="M372" s="182"/>
      <c r="N372" s="182"/>
      <c r="O372" s="182"/>
      <c r="P372" s="182"/>
      <c r="Q372" s="182"/>
      <c r="R372" s="182"/>
      <c r="S372" s="182"/>
      <c r="T372" s="182"/>
    </row>
    <row r="373" spans="13:20" s="5" customFormat="1" x14ac:dyDescent="0.2">
      <c r="M373" s="182"/>
      <c r="N373" s="182"/>
      <c r="O373" s="182"/>
      <c r="P373" s="182"/>
      <c r="Q373" s="182"/>
      <c r="R373" s="182"/>
      <c r="S373" s="182"/>
      <c r="T373" s="182"/>
    </row>
    <row r="374" spans="13:20" s="5" customFormat="1" x14ac:dyDescent="0.2">
      <c r="M374" s="182"/>
      <c r="N374" s="182"/>
      <c r="O374" s="182"/>
      <c r="P374" s="182"/>
      <c r="Q374" s="182"/>
      <c r="R374" s="182"/>
      <c r="S374" s="182"/>
      <c r="T374" s="182"/>
    </row>
    <row r="375" spans="13:20" s="5" customFormat="1" x14ac:dyDescent="0.2">
      <c r="M375" s="182"/>
      <c r="N375" s="182"/>
      <c r="O375" s="182"/>
      <c r="P375" s="182"/>
      <c r="Q375" s="182"/>
      <c r="R375" s="182"/>
      <c r="S375" s="182"/>
      <c r="T375" s="182"/>
    </row>
    <row r="376" spans="13:20" s="5" customFormat="1" x14ac:dyDescent="0.2">
      <c r="M376" s="182"/>
      <c r="N376" s="182"/>
      <c r="O376" s="182"/>
      <c r="P376" s="182"/>
      <c r="Q376" s="182"/>
      <c r="R376" s="182"/>
      <c r="S376" s="182"/>
      <c r="T376" s="182"/>
    </row>
    <row r="377" spans="13:20" s="5" customFormat="1" x14ac:dyDescent="0.2">
      <c r="M377" s="182"/>
      <c r="N377" s="182"/>
      <c r="O377" s="182"/>
      <c r="P377" s="182"/>
      <c r="Q377" s="182"/>
      <c r="R377" s="182"/>
      <c r="S377" s="182"/>
      <c r="T377" s="182"/>
    </row>
    <row r="378" spans="13:20" s="5" customFormat="1" x14ac:dyDescent="0.2">
      <c r="M378" s="182"/>
      <c r="N378" s="182"/>
      <c r="O378" s="182"/>
      <c r="P378" s="182"/>
      <c r="Q378" s="182"/>
      <c r="R378" s="182"/>
      <c r="S378" s="182"/>
      <c r="T378" s="182"/>
    </row>
    <row r="379" spans="13:20" s="5" customFormat="1" x14ac:dyDescent="0.2">
      <c r="M379" s="182"/>
      <c r="N379" s="182"/>
      <c r="O379" s="182"/>
      <c r="P379" s="182"/>
      <c r="Q379" s="182"/>
      <c r="R379" s="182"/>
      <c r="S379" s="182"/>
      <c r="T379" s="182"/>
    </row>
    <row r="380" spans="13:20" s="5" customFormat="1" x14ac:dyDescent="0.2">
      <c r="M380" s="182"/>
      <c r="N380" s="182"/>
      <c r="O380" s="182"/>
      <c r="P380" s="182"/>
      <c r="Q380" s="182"/>
      <c r="R380" s="182"/>
      <c r="S380" s="182"/>
      <c r="T380" s="182"/>
    </row>
    <row r="381" spans="13:20" s="5" customFormat="1" x14ac:dyDescent="0.2">
      <c r="M381" s="182"/>
      <c r="N381" s="182"/>
      <c r="O381" s="182"/>
      <c r="P381" s="182"/>
      <c r="Q381" s="182"/>
      <c r="R381" s="182"/>
      <c r="S381" s="182"/>
      <c r="T381" s="182"/>
    </row>
    <row r="382" spans="13:20" s="5" customFormat="1" x14ac:dyDescent="0.2">
      <c r="M382" s="182"/>
      <c r="N382" s="182"/>
      <c r="O382" s="182"/>
      <c r="P382" s="182"/>
      <c r="Q382" s="182"/>
      <c r="R382" s="182"/>
      <c r="S382" s="182"/>
      <c r="T382" s="182"/>
    </row>
    <row r="383" spans="13:20" s="5" customFormat="1" x14ac:dyDescent="0.2">
      <c r="M383" s="182"/>
      <c r="N383" s="182"/>
      <c r="O383" s="182"/>
      <c r="P383" s="182"/>
      <c r="Q383" s="182"/>
      <c r="R383" s="182"/>
      <c r="S383" s="182"/>
      <c r="T383" s="182"/>
    </row>
    <row r="384" spans="13:20" s="5" customFormat="1" x14ac:dyDescent="0.2">
      <c r="M384" s="182"/>
      <c r="N384" s="182"/>
      <c r="O384" s="182"/>
      <c r="P384" s="182"/>
      <c r="Q384" s="182"/>
      <c r="R384" s="182"/>
      <c r="S384" s="182"/>
      <c r="T384" s="182"/>
    </row>
    <row r="385" spans="13:20" s="5" customFormat="1" x14ac:dyDescent="0.2">
      <c r="M385" s="182"/>
      <c r="N385" s="182"/>
      <c r="O385" s="182"/>
      <c r="P385" s="182"/>
      <c r="Q385" s="182"/>
      <c r="R385" s="182"/>
      <c r="S385" s="182"/>
      <c r="T385" s="182"/>
    </row>
    <row r="386" spans="13:20" s="5" customFormat="1" x14ac:dyDescent="0.2">
      <c r="M386" s="182"/>
      <c r="N386" s="182"/>
      <c r="O386" s="182"/>
      <c r="P386" s="182"/>
      <c r="Q386" s="182"/>
      <c r="R386" s="182"/>
      <c r="S386" s="182"/>
      <c r="T386" s="182"/>
    </row>
    <row r="387" spans="13:20" s="5" customFormat="1" x14ac:dyDescent="0.2">
      <c r="M387" s="182"/>
      <c r="N387" s="182"/>
      <c r="O387" s="182"/>
      <c r="P387" s="182"/>
      <c r="Q387" s="182"/>
      <c r="R387" s="182"/>
      <c r="S387" s="182"/>
      <c r="T387" s="182"/>
    </row>
    <row r="388" spans="13:20" s="5" customFormat="1" x14ac:dyDescent="0.2">
      <c r="M388" s="182"/>
      <c r="N388" s="182"/>
      <c r="O388" s="182"/>
      <c r="P388" s="182"/>
      <c r="Q388" s="182"/>
      <c r="R388" s="182"/>
      <c r="S388" s="182"/>
      <c r="T388" s="182"/>
    </row>
    <row r="389" spans="13:20" s="5" customFormat="1" x14ac:dyDescent="0.2">
      <c r="M389" s="182"/>
      <c r="N389" s="182"/>
      <c r="O389" s="182"/>
      <c r="P389" s="182"/>
      <c r="Q389" s="182"/>
      <c r="R389" s="182"/>
      <c r="S389" s="182"/>
      <c r="T389" s="182"/>
    </row>
    <row r="390" spans="13:20" s="5" customFormat="1" x14ac:dyDescent="0.2">
      <c r="M390" s="182"/>
      <c r="N390" s="182"/>
      <c r="O390" s="182"/>
      <c r="P390" s="182"/>
      <c r="Q390" s="182"/>
      <c r="R390" s="182"/>
      <c r="S390" s="182"/>
      <c r="T390" s="182"/>
    </row>
    <row r="391" spans="13:20" s="5" customFormat="1" x14ac:dyDescent="0.2">
      <c r="M391" s="182"/>
      <c r="N391" s="182"/>
      <c r="O391" s="182"/>
      <c r="P391" s="182"/>
      <c r="Q391" s="182"/>
      <c r="R391" s="182"/>
      <c r="S391" s="182"/>
      <c r="T391" s="182"/>
    </row>
    <row r="392" spans="13:20" s="5" customFormat="1" x14ac:dyDescent="0.2">
      <c r="M392" s="182"/>
      <c r="N392" s="182"/>
      <c r="O392" s="182"/>
      <c r="P392" s="182"/>
      <c r="Q392" s="182"/>
      <c r="R392" s="182"/>
      <c r="S392" s="182"/>
      <c r="T392" s="182"/>
    </row>
    <row r="393" spans="13:20" s="5" customFormat="1" x14ac:dyDescent="0.2">
      <c r="M393" s="182"/>
      <c r="N393" s="182"/>
      <c r="O393" s="182"/>
      <c r="P393" s="182"/>
      <c r="Q393" s="182"/>
      <c r="R393" s="182"/>
      <c r="S393" s="182"/>
      <c r="T393" s="182"/>
    </row>
    <row r="394" spans="13:20" s="5" customFormat="1" x14ac:dyDescent="0.2">
      <c r="M394" s="182"/>
      <c r="N394" s="182"/>
      <c r="O394" s="182"/>
      <c r="P394" s="182"/>
      <c r="Q394" s="182"/>
      <c r="R394" s="182"/>
      <c r="S394" s="182"/>
      <c r="T394" s="182"/>
    </row>
    <row r="395" spans="13:20" s="5" customFormat="1" x14ac:dyDescent="0.2">
      <c r="M395" s="182"/>
      <c r="N395" s="182"/>
      <c r="O395" s="182"/>
      <c r="P395" s="182"/>
      <c r="Q395" s="182"/>
      <c r="R395" s="182"/>
      <c r="S395" s="182"/>
      <c r="T395" s="182"/>
    </row>
    <row r="396" spans="13:20" s="5" customFormat="1" x14ac:dyDescent="0.2">
      <c r="M396" s="182"/>
      <c r="N396" s="182"/>
      <c r="O396" s="182"/>
      <c r="P396" s="182"/>
      <c r="Q396" s="182"/>
      <c r="R396" s="182"/>
      <c r="S396" s="182"/>
      <c r="T396" s="182"/>
    </row>
    <row r="397" spans="13:20" s="5" customFormat="1" x14ac:dyDescent="0.2">
      <c r="M397" s="182"/>
      <c r="N397" s="182"/>
      <c r="O397" s="182"/>
      <c r="P397" s="182"/>
      <c r="Q397" s="182"/>
      <c r="R397" s="182"/>
      <c r="S397" s="182"/>
      <c r="T397" s="182"/>
    </row>
    <row r="398" spans="13:20" s="5" customFormat="1" x14ac:dyDescent="0.2">
      <c r="M398" s="182"/>
      <c r="N398" s="182"/>
      <c r="O398" s="182"/>
      <c r="P398" s="182"/>
      <c r="Q398" s="182"/>
      <c r="R398" s="182"/>
      <c r="S398" s="182"/>
      <c r="T398" s="182"/>
    </row>
    <row r="399" spans="13:20" s="5" customFormat="1" x14ac:dyDescent="0.2">
      <c r="M399" s="182"/>
      <c r="N399" s="182"/>
      <c r="O399" s="182"/>
      <c r="P399" s="182"/>
      <c r="Q399" s="182"/>
      <c r="R399" s="182"/>
      <c r="S399" s="182"/>
      <c r="T399" s="182"/>
    </row>
    <row r="400" spans="13:20" s="5" customFormat="1" x14ac:dyDescent="0.2">
      <c r="M400" s="182"/>
      <c r="N400" s="182"/>
      <c r="O400" s="182"/>
      <c r="P400" s="182"/>
      <c r="Q400" s="182"/>
      <c r="R400" s="182"/>
      <c r="S400" s="182"/>
      <c r="T400" s="182"/>
    </row>
    <row r="401" spans="13:20" s="5" customFormat="1" x14ac:dyDescent="0.2">
      <c r="M401" s="182"/>
      <c r="N401" s="182"/>
      <c r="O401" s="182"/>
      <c r="P401" s="182"/>
      <c r="Q401" s="182"/>
      <c r="R401" s="182"/>
      <c r="S401" s="182"/>
      <c r="T401" s="182"/>
    </row>
    <row r="402" spans="13:20" s="5" customFormat="1" x14ac:dyDescent="0.2">
      <c r="M402" s="182"/>
      <c r="N402" s="182"/>
      <c r="O402" s="182"/>
      <c r="P402" s="182"/>
      <c r="Q402" s="182"/>
      <c r="R402" s="182"/>
      <c r="S402" s="182"/>
      <c r="T402" s="182"/>
    </row>
    <row r="403" spans="13:20" s="5" customFormat="1" x14ac:dyDescent="0.2">
      <c r="M403" s="182"/>
      <c r="N403" s="182"/>
      <c r="O403" s="182"/>
      <c r="P403" s="182"/>
      <c r="Q403" s="182"/>
      <c r="R403" s="182"/>
      <c r="S403" s="182"/>
      <c r="T403" s="182"/>
    </row>
    <row r="404" spans="13:20" s="5" customFormat="1" x14ac:dyDescent="0.2">
      <c r="M404" s="182"/>
      <c r="N404" s="182"/>
      <c r="O404" s="182"/>
      <c r="P404" s="182"/>
      <c r="Q404" s="182"/>
      <c r="R404" s="182"/>
      <c r="S404" s="182"/>
      <c r="T404" s="182"/>
    </row>
    <row r="405" spans="13:20" s="5" customFormat="1" x14ac:dyDescent="0.2">
      <c r="M405" s="182"/>
      <c r="N405" s="182"/>
      <c r="O405" s="182"/>
      <c r="P405" s="182"/>
      <c r="Q405" s="182"/>
      <c r="R405" s="182"/>
      <c r="S405" s="182"/>
      <c r="T405" s="182"/>
    </row>
    <row r="406" spans="13:20" s="5" customFormat="1" x14ac:dyDescent="0.2">
      <c r="M406" s="182"/>
      <c r="N406" s="182"/>
      <c r="O406" s="182"/>
      <c r="P406" s="182"/>
      <c r="Q406" s="182"/>
      <c r="R406" s="182"/>
      <c r="S406" s="182"/>
      <c r="T406" s="182"/>
    </row>
    <row r="407" spans="13:20" s="5" customFormat="1" x14ac:dyDescent="0.2">
      <c r="M407" s="182"/>
      <c r="N407" s="182"/>
      <c r="O407" s="182"/>
      <c r="P407" s="182"/>
      <c r="Q407" s="182"/>
      <c r="R407" s="182"/>
      <c r="S407" s="182"/>
      <c r="T407" s="182"/>
    </row>
    <row r="408" spans="13:20" s="5" customFormat="1" x14ac:dyDescent="0.2">
      <c r="M408" s="182"/>
      <c r="N408" s="182"/>
      <c r="O408" s="182"/>
      <c r="P408" s="182"/>
      <c r="Q408" s="182"/>
      <c r="R408" s="182"/>
      <c r="S408" s="182"/>
      <c r="T408" s="182"/>
    </row>
    <row r="409" spans="13:20" s="5" customFormat="1" x14ac:dyDescent="0.2">
      <c r="M409" s="182"/>
      <c r="N409" s="182"/>
      <c r="O409" s="182"/>
      <c r="P409" s="182"/>
      <c r="Q409" s="182"/>
      <c r="R409" s="182"/>
      <c r="S409" s="182"/>
      <c r="T409" s="182"/>
    </row>
    <row r="410" spans="13:20" s="5" customFormat="1" x14ac:dyDescent="0.2">
      <c r="M410" s="182"/>
      <c r="N410" s="182"/>
      <c r="O410" s="182"/>
      <c r="P410" s="182"/>
      <c r="Q410" s="182"/>
      <c r="R410" s="182"/>
      <c r="S410" s="182"/>
      <c r="T410" s="182"/>
    </row>
    <row r="411" spans="13:20" s="5" customFormat="1" x14ac:dyDescent="0.2">
      <c r="M411" s="182"/>
      <c r="N411" s="182"/>
      <c r="O411" s="182"/>
      <c r="P411" s="182"/>
      <c r="Q411" s="182"/>
      <c r="R411" s="182"/>
      <c r="S411" s="182"/>
      <c r="T411" s="182"/>
    </row>
    <row r="412" spans="13:20" s="5" customFormat="1" x14ac:dyDescent="0.2">
      <c r="M412" s="182"/>
      <c r="N412" s="182"/>
      <c r="O412" s="182"/>
      <c r="P412" s="182"/>
      <c r="Q412" s="182"/>
      <c r="R412" s="182"/>
      <c r="S412" s="182"/>
      <c r="T412" s="182"/>
    </row>
    <row r="413" spans="13:20" s="5" customFormat="1" x14ac:dyDescent="0.2">
      <c r="M413" s="182"/>
      <c r="N413" s="182"/>
      <c r="O413" s="182"/>
      <c r="P413" s="182"/>
      <c r="Q413" s="182"/>
      <c r="R413" s="182"/>
      <c r="S413" s="182"/>
      <c r="T413" s="182"/>
    </row>
    <row r="414" spans="13:20" s="5" customFormat="1" x14ac:dyDescent="0.2">
      <c r="M414" s="182"/>
      <c r="N414" s="182"/>
      <c r="O414" s="182"/>
      <c r="P414" s="182"/>
      <c r="Q414" s="182"/>
      <c r="R414" s="182"/>
      <c r="S414" s="182"/>
      <c r="T414" s="182"/>
    </row>
    <row r="415" spans="13:20" s="5" customFormat="1" x14ac:dyDescent="0.2">
      <c r="M415" s="182"/>
      <c r="N415" s="182"/>
      <c r="O415" s="182"/>
      <c r="P415" s="182"/>
      <c r="Q415" s="182"/>
      <c r="R415" s="182"/>
      <c r="S415" s="182"/>
      <c r="T415" s="182"/>
    </row>
    <row r="416" spans="13:20" s="5" customFormat="1" x14ac:dyDescent="0.2">
      <c r="M416" s="182"/>
      <c r="N416" s="182"/>
      <c r="O416" s="182"/>
      <c r="P416" s="182"/>
      <c r="Q416" s="182"/>
      <c r="R416" s="182"/>
      <c r="S416" s="182"/>
      <c r="T416" s="182"/>
    </row>
    <row r="417" spans="13:20" s="5" customFormat="1" x14ac:dyDescent="0.2">
      <c r="M417" s="182"/>
      <c r="N417" s="182"/>
      <c r="O417" s="182"/>
      <c r="P417" s="182"/>
      <c r="Q417" s="182"/>
      <c r="R417" s="182"/>
      <c r="S417" s="182"/>
      <c r="T417" s="182"/>
    </row>
    <row r="418" spans="13:20" s="5" customFormat="1" x14ac:dyDescent="0.2">
      <c r="M418" s="182"/>
      <c r="N418" s="182"/>
      <c r="O418" s="182"/>
      <c r="P418" s="182"/>
      <c r="Q418" s="182"/>
      <c r="R418" s="182"/>
      <c r="S418" s="182"/>
      <c r="T418" s="182"/>
    </row>
    <row r="419" spans="13:20" s="5" customFormat="1" x14ac:dyDescent="0.2">
      <c r="M419" s="182"/>
      <c r="N419" s="182"/>
      <c r="O419" s="182"/>
      <c r="P419" s="182"/>
      <c r="Q419" s="182"/>
      <c r="R419" s="182"/>
      <c r="S419" s="182"/>
      <c r="T419" s="182"/>
    </row>
    <row r="420" spans="13:20" s="5" customFormat="1" x14ac:dyDescent="0.2">
      <c r="M420" s="182"/>
      <c r="N420" s="182"/>
      <c r="O420" s="182"/>
      <c r="P420" s="182"/>
      <c r="Q420" s="182"/>
      <c r="R420" s="182"/>
      <c r="S420" s="182"/>
      <c r="T420" s="182"/>
    </row>
    <row r="421" spans="13:20" s="5" customFormat="1" x14ac:dyDescent="0.2">
      <c r="M421" s="182"/>
      <c r="N421" s="182"/>
      <c r="O421" s="182"/>
      <c r="P421" s="182"/>
      <c r="Q421" s="182"/>
      <c r="R421" s="182"/>
      <c r="S421" s="182"/>
      <c r="T421" s="182"/>
    </row>
    <row r="422" spans="13:20" s="5" customFormat="1" x14ac:dyDescent="0.2">
      <c r="M422" s="182"/>
      <c r="N422" s="182"/>
      <c r="O422" s="182"/>
      <c r="P422" s="182"/>
      <c r="Q422" s="182"/>
      <c r="R422" s="182"/>
      <c r="S422" s="182"/>
      <c r="T422" s="182"/>
    </row>
    <row r="423" spans="13:20" s="5" customFormat="1" x14ac:dyDescent="0.2">
      <c r="M423" s="182"/>
      <c r="N423" s="182"/>
      <c r="O423" s="182"/>
      <c r="P423" s="182"/>
      <c r="Q423" s="182"/>
      <c r="R423" s="182"/>
      <c r="S423" s="182"/>
      <c r="T423" s="182"/>
    </row>
    <row r="424" spans="13:20" s="5" customFormat="1" x14ac:dyDescent="0.2">
      <c r="M424" s="182"/>
      <c r="N424" s="182"/>
      <c r="O424" s="182"/>
      <c r="P424" s="182"/>
      <c r="Q424" s="182"/>
      <c r="R424" s="182"/>
      <c r="S424" s="182"/>
      <c r="T424" s="182"/>
    </row>
    <row r="425" spans="13:20" s="5" customFormat="1" x14ac:dyDescent="0.2">
      <c r="M425" s="182"/>
      <c r="N425" s="182"/>
      <c r="O425" s="182"/>
      <c r="P425" s="182"/>
      <c r="Q425" s="182"/>
      <c r="R425" s="182"/>
      <c r="S425" s="182"/>
      <c r="T425" s="182"/>
    </row>
    <row r="426" spans="13:20" s="5" customFormat="1" x14ac:dyDescent="0.2">
      <c r="M426" s="182"/>
      <c r="N426" s="182"/>
      <c r="O426" s="182"/>
      <c r="P426" s="182"/>
      <c r="Q426" s="182"/>
      <c r="R426" s="182"/>
      <c r="S426" s="182"/>
      <c r="T426" s="182"/>
    </row>
    <row r="427" spans="13:20" s="5" customFormat="1" x14ac:dyDescent="0.2">
      <c r="M427" s="182"/>
      <c r="N427" s="182"/>
      <c r="O427" s="182"/>
      <c r="P427" s="182"/>
      <c r="Q427" s="182"/>
      <c r="R427" s="182"/>
      <c r="S427" s="182"/>
      <c r="T427" s="182"/>
    </row>
    <row r="428" spans="13:20" s="5" customFormat="1" x14ac:dyDescent="0.2">
      <c r="M428" s="182"/>
      <c r="N428" s="182"/>
      <c r="O428" s="182"/>
      <c r="P428" s="182"/>
      <c r="Q428" s="182"/>
      <c r="R428" s="182"/>
      <c r="S428" s="182"/>
      <c r="T428" s="182"/>
    </row>
    <row r="429" spans="13:20" s="5" customFormat="1" x14ac:dyDescent="0.2">
      <c r="M429" s="182"/>
      <c r="N429" s="182"/>
      <c r="O429" s="182"/>
      <c r="P429" s="182"/>
      <c r="Q429" s="182"/>
      <c r="R429" s="182"/>
      <c r="S429" s="182"/>
      <c r="T429" s="182"/>
    </row>
    <row r="430" spans="13:20" s="5" customFormat="1" x14ac:dyDescent="0.2">
      <c r="M430" s="182"/>
      <c r="N430" s="182"/>
      <c r="O430" s="182"/>
      <c r="P430" s="182"/>
      <c r="Q430" s="182"/>
      <c r="R430" s="182"/>
      <c r="S430" s="182"/>
      <c r="T430" s="182"/>
    </row>
    <row r="431" spans="13:20" s="5" customFormat="1" x14ac:dyDescent="0.2">
      <c r="M431" s="182"/>
      <c r="N431" s="182"/>
      <c r="O431" s="182"/>
      <c r="P431" s="182"/>
      <c r="Q431" s="182"/>
      <c r="R431" s="182"/>
      <c r="S431" s="182"/>
      <c r="T431" s="182"/>
    </row>
    <row r="432" spans="13:20" s="5" customFormat="1" x14ac:dyDescent="0.2">
      <c r="M432" s="182"/>
      <c r="N432" s="182"/>
      <c r="O432" s="182"/>
      <c r="P432" s="182"/>
      <c r="Q432" s="182"/>
      <c r="R432" s="182"/>
      <c r="S432" s="182"/>
      <c r="T432" s="182"/>
    </row>
    <row r="433" spans="13:20" s="5" customFormat="1" x14ac:dyDescent="0.2">
      <c r="M433" s="182"/>
      <c r="N433" s="182"/>
      <c r="O433" s="182"/>
      <c r="P433" s="182"/>
      <c r="Q433" s="182"/>
      <c r="R433" s="182"/>
      <c r="S433" s="182"/>
      <c r="T433" s="182"/>
    </row>
    <row r="434" spans="13:20" s="5" customFormat="1" x14ac:dyDescent="0.2">
      <c r="M434" s="182"/>
      <c r="N434" s="182"/>
      <c r="O434" s="182"/>
      <c r="P434" s="182"/>
      <c r="Q434" s="182"/>
      <c r="R434" s="182"/>
      <c r="S434" s="182"/>
      <c r="T434" s="182"/>
    </row>
    <row r="435" spans="13:20" s="5" customFormat="1" x14ac:dyDescent="0.2">
      <c r="M435" s="182"/>
      <c r="N435" s="182"/>
      <c r="O435" s="182"/>
      <c r="P435" s="182"/>
      <c r="Q435" s="182"/>
      <c r="R435" s="182"/>
      <c r="S435" s="182"/>
      <c r="T435" s="182"/>
    </row>
    <row r="436" spans="13:20" s="5" customFormat="1" x14ac:dyDescent="0.2">
      <c r="M436" s="182"/>
      <c r="N436" s="182"/>
      <c r="O436" s="182"/>
      <c r="P436" s="182"/>
      <c r="Q436" s="182"/>
      <c r="R436" s="182"/>
      <c r="S436" s="182"/>
      <c r="T436" s="182"/>
    </row>
    <row r="437" spans="13:20" s="5" customFormat="1" x14ac:dyDescent="0.2">
      <c r="M437" s="182"/>
      <c r="N437" s="182"/>
      <c r="O437" s="182"/>
      <c r="P437" s="182"/>
      <c r="Q437" s="182"/>
      <c r="R437" s="182"/>
      <c r="S437" s="182"/>
      <c r="T437" s="182"/>
    </row>
    <row r="438" spans="13:20" s="5" customFormat="1" x14ac:dyDescent="0.2">
      <c r="M438" s="182"/>
      <c r="N438" s="182"/>
      <c r="O438" s="182"/>
      <c r="P438" s="182"/>
      <c r="Q438" s="182"/>
      <c r="R438" s="182"/>
      <c r="S438" s="182"/>
      <c r="T438" s="182"/>
    </row>
    <row r="439" spans="13:20" s="5" customFormat="1" x14ac:dyDescent="0.2">
      <c r="M439" s="182"/>
      <c r="N439" s="182"/>
      <c r="O439" s="182"/>
      <c r="P439" s="182"/>
      <c r="Q439" s="182"/>
      <c r="R439" s="182"/>
      <c r="S439" s="182"/>
      <c r="T439" s="182"/>
    </row>
    <row r="440" spans="13:20" s="5" customFormat="1" x14ac:dyDescent="0.2">
      <c r="M440" s="182"/>
      <c r="N440" s="182"/>
      <c r="O440" s="182"/>
      <c r="P440" s="182"/>
      <c r="Q440" s="182"/>
      <c r="R440" s="182"/>
      <c r="S440" s="182"/>
      <c r="T440" s="182"/>
    </row>
    <row r="441" spans="13:20" s="5" customFormat="1" x14ac:dyDescent="0.2">
      <c r="M441" s="182"/>
      <c r="N441" s="182"/>
      <c r="O441" s="182"/>
      <c r="P441" s="182"/>
      <c r="Q441" s="182"/>
      <c r="R441" s="182"/>
      <c r="S441" s="182"/>
      <c r="T441" s="182"/>
    </row>
    <row r="442" spans="13:20" s="5" customFormat="1" x14ac:dyDescent="0.2">
      <c r="M442" s="182"/>
      <c r="N442" s="182"/>
      <c r="O442" s="182"/>
      <c r="P442" s="182"/>
      <c r="Q442" s="182"/>
      <c r="R442" s="182"/>
      <c r="S442" s="182"/>
      <c r="T442" s="182"/>
    </row>
    <row r="443" spans="13:20" s="5" customFormat="1" x14ac:dyDescent="0.2">
      <c r="M443" s="182"/>
      <c r="N443" s="182"/>
      <c r="O443" s="182"/>
      <c r="P443" s="182"/>
      <c r="Q443" s="182"/>
      <c r="R443" s="182"/>
      <c r="S443" s="182"/>
      <c r="T443" s="182"/>
    </row>
    <row r="444" spans="13:20" s="5" customFormat="1" x14ac:dyDescent="0.2">
      <c r="M444" s="182"/>
      <c r="N444" s="182"/>
      <c r="O444" s="182"/>
      <c r="P444" s="182"/>
      <c r="Q444" s="182"/>
      <c r="R444" s="182"/>
      <c r="S444" s="182"/>
      <c r="T444" s="182"/>
    </row>
    <row r="445" spans="13:20" s="5" customFormat="1" x14ac:dyDescent="0.2">
      <c r="M445" s="182"/>
      <c r="N445" s="182"/>
      <c r="O445" s="182"/>
      <c r="P445" s="182"/>
      <c r="Q445" s="182"/>
      <c r="R445" s="182"/>
      <c r="S445" s="182"/>
      <c r="T445" s="182"/>
    </row>
    <row r="446" spans="13:20" s="4" customFormat="1" x14ac:dyDescent="0.2">
      <c r="M446" s="6"/>
      <c r="N446" s="6"/>
      <c r="O446" s="6"/>
      <c r="P446" s="6"/>
      <c r="Q446" s="6"/>
      <c r="R446" s="6"/>
      <c r="S446" s="6"/>
      <c r="T446" s="6"/>
    </row>
    <row r="447" spans="13:20" s="4" customFormat="1" x14ac:dyDescent="0.2">
      <c r="M447" s="6"/>
      <c r="N447" s="6"/>
      <c r="O447" s="6"/>
      <c r="P447" s="6"/>
      <c r="Q447" s="6"/>
      <c r="R447" s="6"/>
      <c r="S447" s="6"/>
      <c r="T447" s="6"/>
    </row>
    <row r="448" spans="13:20" s="4" customFormat="1" x14ac:dyDescent="0.2">
      <c r="M448" s="6"/>
      <c r="N448" s="6"/>
      <c r="O448" s="6"/>
      <c r="P448" s="6"/>
      <c r="Q448" s="6"/>
      <c r="R448" s="6"/>
      <c r="S448" s="6"/>
      <c r="T448" s="6"/>
    </row>
    <row r="449" spans="13:20" s="4" customFormat="1" x14ac:dyDescent="0.2">
      <c r="M449" s="6"/>
      <c r="N449" s="6"/>
      <c r="O449" s="6"/>
      <c r="P449" s="6"/>
      <c r="Q449" s="6"/>
      <c r="R449" s="6"/>
      <c r="S449" s="6"/>
      <c r="T449" s="6"/>
    </row>
    <row r="450" spans="13:20" s="4" customFormat="1" x14ac:dyDescent="0.2">
      <c r="M450" s="6"/>
      <c r="N450" s="6"/>
      <c r="O450" s="6"/>
      <c r="P450" s="6"/>
      <c r="Q450" s="6"/>
      <c r="R450" s="6"/>
      <c r="S450" s="6"/>
      <c r="T450" s="6"/>
    </row>
    <row r="451" spans="13:20" s="4" customFormat="1" x14ac:dyDescent="0.2">
      <c r="M451" s="6"/>
      <c r="N451" s="6"/>
      <c r="O451" s="6"/>
      <c r="P451" s="6"/>
      <c r="Q451" s="6"/>
      <c r="R451" s="6"/>
      <c r="S451" s="6"/>
      <c r="T451" s="6"/>
    </row>
    <row r="452" spans="13:20" s="4" customFormat="1" x14ac:dyDescent="0.2">
      <c r="M452" s="6"/>
      <c r="N452" s="6"/>
      <c r="O452" s="6"/>
      <c r="P452" s="6"/>
      <c r="Q452" s="6"/>
      <c r="R452" s="6"/>
      <c r="S452" s="6"/>
      <c r="T452" s="6"/>
    </row>
    <row r="453" spans="13:20" s="4" customFormat="1" x14ac:dyDescent="0.2">
      <c r="M453" s="6"/>
      <c r="N453" s="6"/>
      <c r="O453" s="6"/>
      <c r="P453" s="6"/>
      <c r="Q453" s="6"/>
      <c r="R453" s="6"/>
      <c r="S453" s="6"/>
      <c r="T453" s="6"/>
    </row>
    <row r="454" spans="13:20" s="4" customFormat="1" x14ac:dyDescent="0.2">
      <c r="M454" s="6"/>
      <c r="N454" s="6"/>
      <c r="O454" s="6"/>
      <c r="P454" s="6"/>
      <c r="Q454" s="6"/>
      <c r="R454" s="6"/>
      <c r="S454" s="6"/>
      <c r="T454" s="6"/>
    </row>
    <row r="455" spans="13:20" s="4" customFormat="1" x14ac:dyDescent="0.2">
      <c r="M455" s="6"/>
      <c r="N455" s="6"/>
      <c r="O455" s="6"/>
      <c r="P455" s="6"/>
      <c r="Q455" s="6"/>
      <c r="R455" s="6"/>
      <c r="S455" s="6"/>
      <c r="T455" s="6"/>
    </row>
    <row r="456" spans="13:20" s="4" customFormat="1" x14ac:dyDescent="0.2">
      <c r="M456" s="6"/>
      <c r="N456" s="6"/>
      <c r="O456" s="6"/>
      <c r="P456" s="6"/>
      <c r="Q456" s="6"/>
      <c r="R456" s="6"/>
      <c r="S456" s="6"/>
      <c r="T456" s="6"/>
    </row>
    <row r="457" spans="13:20" s="4" customFormat="1" x14ac:dyDescent="0.2">
      <c r="M457" s="6"/>
      <c r="N457" s="6"/>
      <c r="O457" s="6"/>
      <c r="P457" s="6"/>
      <c r="Q457" s="6"/>
      <c r="R457" s="6"/>
      <c r="S457" s="6"/>
      <c r="T457" s="6"/>
    </row>
    <row r="458" spans="13:20" s="4" customFormat="1" x14ac:dyDescent="0.2">
      <c r="M458" s="6"/>
      <c r="N458" s="6"/>
      <c r="O458" s="6"/>
      <c r="P458" s="6"/>
      <c r="Q458" s="6"/>
      <c r="R458" s="6"/>
      <c r="S458" s="6"/>
      <c r="T458" s="6"/>
    </row>
    <row r="459" spans="13:20" s="4" customFormat="1" x14ac:dyDescent="0.2">
      <c r="M459" s="6"/>
      <c r="N459" s="6"/>
      <c r="O459" s="6"/>
      <c r="P459" s="6"/>
      <c r="Q459" s="6"/>
      <c r="R459" s="6"/>
      <c r="S459" s="6"/>
      <c r="T459" s="6"/>
    </row>
    <row r="460" spans="13:20" s="4" customFormat="1" x14ac:dyDescent="0.2">
      <c r="M460" s="6"/>
      <c r="N460" s="6"/>
      <c r="O460" s="6"/>
      <c r="P460" s="6"/>
      <c r="Q460" s="6"/>
      <c r="R460" s="6"/>
      <c r="S460" s="6"/>
      <c r="T460" s="6"/>
    </row>
    <row r="461" spans="13:20" s="4" customFormat="1" x14ac:dyDescent="0.2">
      <c r="M461" s="6"/>
      <c r="N461" s="6"/>
      <c r="O461" s="6"/>
      <c r="P461" s="6"/>
      <c r="Q461" s="6"/>
      <c r="R461" s="6"/>
      <c r="S461" s="6"/>
      <c r="T461" s="6"/>
    </row>
    <row r="462" spans="13:20" s="4" customFormat="1" x14ac:dyDescent="0.2">
      <c r="M462" s="6"/>
      <c r="N462" s="6"/>
      <c r="O462" s="6"/>
      <c r="P462" s="6"/>
      <c r="Q462" s="6"/>
      <c r="R462" s="6"/>
      <c r="S462" s="6"/>
      <c r="T462" s="6"/>
    </row>
    <row r="463" spans="13:20" s="4" customFormat="1" x14ac:dyDescent="0.2">
      <c r="M463" s="6"/>
      <c r="N463" s="6"/>
      <c r="O463" s="6"/>
      <c r="P463" s="6"/>
      <c r="Q463" s="6"/>
      <c r="R463" s="6"/>
      <c r="S463" s="6"/>
      <c r="T463" s="6"/>
    </row>
    <row r="464" spans="13:20" s="4" customFormat="1" x14ac:dyDescent="0.2">
      <c r="M464" s="6"/>
      <c r="N464" s="6"/>
      <c r="O464" s="6"/>
      <c r="P464" s="6"/>
      <c r="Q464" s="6"/>
      <c r="R464" s="6"/>
      <c r="S464" s="6"/>
      <c r="T464" s="6"/>
    </row>
    <row r="465" spans="13:20" s="4" customFormat="1" x14ac:dyDescent="0.2">
      <c r="M465" s="6"/>
      <c r="N465" s="6"/>
      <c r="O465" s="6"/>
      <c r="P465" s="6"/>
      <c r="Q465" s="6"/>
      <c r="R465" s="6"/>
      <c r="S465" s="6"/>
      <c r="T465" s="6"/>
    </row>
    <row r="466" spans="13:20" s="4" customFormat="1" x14ac:dyDescent="0.2">
      <c r="M466" s="6"/>
      <c r="N466" s="6"/>
      <c r="O466" s="6"/>
      <c r="P466" s="6"/>
      <c r="Q466" s="6"/>
      <c r="R466" s="6"/>
      <c r="S466" s="6"/>
      <c r="T466" s="6"/>
    </row>
    <row r="467" spans="13:20" s="4" customFormat="1" x14ac:dyDescent="0.2">
      <c r="M467" s="6"/>
      <c r="N467" s="6"/>
      <c r="O467" s="6"/>
      <c r="P467" s="6"/>
      <c r="Q467" s="6"/>
      <c r="R467" s="6"/>
      <c r="S467" s="6"/>
      <c r="T467" s="6"/>
    </row>
    <row r="468" spans="13:20" s="4" customFormat="1" x14ac:dyDescent="0.2">
      <c r="M468" s="6"/>
      <c r="N468" s="6"/>
      <c r="O468" s="6"/>
      <c r="P468" s="6"/>
      <c r="Q468" s="6"/>
      <c r="R468" s="6"/>
      <c r="S468" s="6"/>
      <c r="T468" s="6"/>
    </row>
    <row r="469" spans="13:20" s="4" customFormat="1" x14ac:dyDescent="0.2">
      <c r="M469" s="6"/>
      <c r="N469" s="6"/>
      <c r="O469" s="6"/>
      <c r="P469" s="6"/>
      <c r="Q469" s="6"/>
      <c r="R469" s="6"/>
      <c r="S469" s="6"/>
      <c r="T469" s="6"/>
    </row>
    <row r="470" spans="13:20" s="4" customFormat="1" x14ac:dyDescent="0.2">
      <c r="M470" s="6"/>
      <c r="N470" s="6"/>
      <c r="O470" s="6"/>
      <c r="P470" s="6"/>
      <c r="Q470" s="6"/>
      <c r="R470" s="6"/>
      <c r="S470" s="6"/>
      <c r="T470" s="6"/>
    </row>
    <row r="471" spans="13:20" s="4" customFormat="1" x14ac:dyDescent="0.2">
      <c r="M471" s="6"/>
      <c r="N471" s="6"/>
      <c r="O471" s="6"/>
      <c r="P471" s="6"/>
      <c r="Q471" s="6"/>
      <c r="R471" s="6"/>
      <c r="S471" s="6"/>
      <c r="T471" s="6"/>
    </row>
    <row r="472" spans="13:20" s="4" customFormat="1" x14ac:dyDescent="0.2">
      <c r="M472" s="6"/>
      <c r="N472" s="6"/>
      <c r="O472" s="6"/>
      <c r="P472" s="6"/>
      <c r="Q472" s="6"/>
      <c r="R472" s="6"/>
      <c r="S472" s="6"/>
      <c r="T472" s="6"/>
    </row>
    <row r="473" spans="13:20" s="4" customFormat="1" x14ac:dyDescent="0.2">
      <c r="M473" s="6"/>
      <c r="N473" s="6"/>
      <c r="O473" s="6"/>
      <c r="P473" s="6"/>
      <c r="Q473" s="6"/>
      <c r="R473" s="6"/>
      <c r="S473" s="6"/>
      <c r="T473" s="6"/>
    </row>
    <row r="474" spans="13:20" s="4" customFormat="1" x14ac:dyDescent="0.2">
      <c r="M474" s="6"/>
      <c r="N474" s="6"/>
      <c r="O474" s="6"/>
      <c r="P474" s="6"/>
      <c r="Q474" s="6"/>
      <c r="R474" s="6"/>
      <c r="S474" s="6"/>
      <c r="T474" s="6"/>
    </row>
    <row r="475" spans="13:20" s="4" customFormat="1" x14ac:dyDescent="0.2">
      <c r="M475" s="6"/>
      <c r="N475" s="6"/>
      <c r="O475" s="6"/>
      <c r="P475" s="6"/>
      <c r="Q475" s="6"/>
      <c r="R475" s="6"/>
      <c r="S475" s="6"/>
      <c r="T475" s="6"/>
    </row>
    <row r="476" spans="13:20" s="4" customFormat="1" x14ac:dyDescent="0.2">
      <c r="M476" s="6"/>
      <c r="N476" s="6"/>
      <c r="O476" s="6"/>
      <c r="P476" s="6"/>
      <c r="Q476" s="6"/>
      <c r="R476" s="6"/>
      <c r="S476" s="6"/>
      <c r="T476" s="6"/>
    </row>
    <row r="477" spans="13:20" s="4" customFormat="1" x14ac:dyDescent="0.2">
      <c r="M477" s="6"/>
      <c r="N477" s="6"/>
      <c r="O477" s="6"/>
      <c r="P477" s="6"/>
      <c r="Q477" s="6"/>
      <c r="R477" s="6"/>
      <c r="S477" s="6"/>
      <c r="T477" s="6"/>
    </row>
    <row r="478" spans="13:20" s="4" customFormat="1" x14ac:dyDescent="0.2">
      <c r="M478" s="6"/>
      <c r="N478" s="6"/>
      <c r="O478" s="6"/>
      <c r="P478" s="6"/>
      <c r="Q478" s="6"/>
      <c r="R478" s="6"/>
      <c r="S478" s="6"/>
      <c r="T478" s="6"/>
    </row>
    <row r="479" spans="13:20" s="4" customFormat="1" x14ac:dyDescent="0.2">
      <c r="M479" s="6"/>
      <c r="N479" s="6"/>
      <c r="O479" s="6"/>
      <c r="P479" s="6"/>
      <c r="Q479" s="6"/>
      <c r="R479" s="6"/>
      <c r="S479" s="6"/>
      <c r="T479" s="6"/>
    </row>
    <row r="480" spans="13:2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</sheetData>
  <sheetProtection password="D62F" sheet="1" objects="1" scenarios="1"/>
  <autoFilter ref="C133:K255"/>
  <mergeCells count="5">
    <mergeCell ref="E7:H7"/>
    <mergeCell ref="E25:H25"/>
    <mergeCell ref="E85:H85"/>
    <mergeCell ref="E126:H126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GO hrazení a stání</vt:lpstr>
      <vt:lpstr>'GO hrazení a stání'!Názvy_tisku</vt:lpstr>
      <vt:lpstr>'Rekapitulace stavby'!Názvy_tisku</vt:lpstr>
      <vt:lpstr>'GO hrazení a stání'!Oblast_tisku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Simona.Jirickova</dc:creator>
  <cp:lastModifiedBy>Simona.Jirickova</cp:lastModifiedBy>
  <dcterms:created xsi:type="dcterms:W3CDTF">2025-04-28T09:10:24Z</dcterms:created>
  <dcterms:modified xsi:type="dcterms:W3CDTF">2025-05-16T09:48:43Z</dcterms:modified>
</cp:coreProperties>
</file>