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0C367A2B-6D6C-456D-8016-37CA0989570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</sheets>
  <definedNames>
    <definedName name="_xlnm.Print_Area" localSheetId="0">List1!$B$2:$G$46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" l="1"/>
  <c r="E20" i="1"/>
  <c r="E27" i="1"/>
  <c r="E34" i="1"/>
  <c r="F12" i="1" l="1"/>
  <c r="G12" i="1" s="1"/>
  <c r="F19" i="1"/>
  <c r="G19" i="1" s="1"/>
  <c r="F26" i="1"/>
  <c r="G26" i="1" s="1"/>
  <c r="F34" i="1"/>
  <c r="G34" i="1" s="1"/>
  <c r="E43" i="1"/>
  <c r="F43" i="1" s="1"/>
  <c r="G43" i="1" s="1"/>
  <c r="E41" i="1"/>
  <c r="F41" i="1" s="1"/>
  <c r="G41" i="1" s="1"/>
  <c r="F40" i="1"/>
  <c r="G40" i="1" s="1"/>
  <c r="F42" i="1"/>
  <c r="G42" i="1" s="1"/>
  <c r="F33" i="1"/>
  <c r="G33" i="1" s="1"/>
  <c r="F27" i="1"/>
  <c r="G27" i="1" s="1"/>
  <c r="F13" i="1"/>
  <c r="G13" i="1" s="1"/>
  <c r="E44" i="1" l="1"/>
  <c r="J20" i="1" l="1"/>
  <c r="K20" i="1" s="1" a="1"/>
  <c r="K20" i="1" s="1"/>
  <c r="F46" i="1"/>
  <c r="K48" i="1" s="1"/>
  <c r="J27" i="1"/>
  <c r="K27" i="1" s="1" a="1"/>
  <c r="K27" i="1" s="1"/>
  <c r="J44" i="1"/>
  <c r="K44" i="1" s="1" a="1"/>
  <c r="K44" i="1" s="1"/>
  <c r="J34" i="1"/>
  <c r="K34" i="1" s="1" a="1"/>
  <c r="K34" i="1" s="1"/>
  <c r="J13" i="1"/>
  <c r="F44" i="1"/>
  <c r="G44" i="1" s="1"/>
  <c r="F20" i="1"/>
  <c r="G20" i="1" s="1"/>
  <c r="J45" i="1" l="1"/>
  <c r="K13" i="1" a="1"/>
  <c r="K13" i="1" s="1"/>
  <c r="J46" i="1" s="1" a="1"/>
  <c r="J4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<sst xmlns="http://schemas.openxmlformats.org/spreadsheetml/2006/main" count="69" uniqueCount="39">
  <si>
    <t>Nabídková cena za Etapu 1</t>
  </si>
  <si>
    <t>Kč bez DPH</t>
  </si>
  <si>
    <t>DPH</t>
  </si>
  <si>
    <t>Kč s DPH</t>
  </si>
  <si>
    <t>Nabídková cena za Etapu 2</t>
  </si>
  <si>
    <t>Nabídková cena za Etapu 3</t>
  </si>
  <si>
    <t>Nabídková cena celkem bez DPH - hodnotící kritérium</t>
  </si>
  <si>
    <t>Maximální podíl na nabídkové ceně</t>
  </si>
  <si>
    <t>Aktuální podíl na nabídkové ceně</t>
  </si>
  <si>
    <t>Kontrola</t>
  </si>
  <si>
    <t>ROZPOČET</t>
  </si>
  <si>
    <t>Nabídková cena za Etapu 4</t>
  </si>
  <si>
    <t>Nabídková cena za Etapu 5</t>
  </si>
  <si>
    <t>Dodavatel vyplní pouze žlutě podbarvené buňky.</t>
  </si>
  <si>
    <t>Skutečný rozsah Služeb se bude odvíjet od časových okolností a skutečných potřeb Díla a Objednatele.</t>
  </si>
  <si>
    <t>Etapa 1 - Přípravná fáze Správce stavby</t>
  </si>
  <si>
    <t>Etapa 2 - Fáze zadávacího řízení na Zhotovitele Díla</t>
  </si>
  <si>
    <t>Etapa 3 - Fáze projekční přípravy a projekčních prací Díla</t>
  </si>
  <si>
    <t>Etapa 4 - Fáze realizace stavebních prací Díla</t>
  </si>
  <si>
    <t>Etapa 5 - Fáze záruční doby a ověření vlastností stavby (Díla)</t>
  </si>
  <si>
    <t>Měsíční paušální sazba</t>
  </si>
  <si>
    <t>měsíců</t>
  </si>
  <si>
    <t>Etapa 1 trvá v maximální délce celkem:</t>
  </si>
  <si>
    <t>Etapa 2 trvá v maximální délce celkem:</t>
  </si>
  <si>
    <t>Etapa 3 trvá v maximální délce celkem:</t>
  </si>
  <si>
    <t>Etapa 4 trvá v maximální délce celkem:</t>
  </si>
  <si>
    <r>
      <t xml:space="preserve">Měsíční paušální sazba </t>
    </r>
    <r>
      <rPr>
        <i/>
        <sz val="11"/>
        <rFont val="Times New Roman"/>
        <family val="1"/>
        <charset val="238"/>
      </rPr>
      <t>(25. až 60. měsíc této etapy)</t>
    </r>
  </si>
  <si>
    <r>
      <t xml:space="preserve">Měsíční paušální sazba </t>
    </r>
    <r>
      <rPr>
        <i/>
        <sz val="11"/>
        <rFont val="Times New Roman"/>
        <family val="1"/>
        <charset val="238"/>
      </rPr>
      <t>(1. až 24. měsíc této etapy)</t>
    </r>
  </si>
  <si>
    <r>
      <t xml:space="preserve">Celková cena </t>
    </r>
    <r>
      <rPr>
        <i/>
        <sz val="11"/>
        <rFont val="Times New Roman"/>
        <family val="1"/>
        <charset val="238"/>
      </rPr>
      <t>(1. až 24. měsíc této etapy)</t>
    </r>
  </si>
  <si>
    <r>
      <t xml:space="preserve">Celková cena </t>
    </r>
    <r>
      <rPr>
        <i/>
        <sz val="11"/>
        <rFont val="Times New Roman"/>
        <family val="1"/>
        <charset val="238"/>
      </rPr>
      <t>(25. až 60. měsíc této etapy)</t>
    </r>
  </si>
  <si>
    <t>Kontrola
ceny celkem</t>
  </si>
  <si>
    <t>Předpokládaná hodnota VZ:</t>
  </si>
  <si>
    <r>
      <t xml:space="preserve">V této fázi bude Správce stavby poskytovat Objednateli zejména konzultační činnost, jejímž cílem je zajištění podkladů pro potřeby následující fáze zadávacího řízení na Zhotovitele Díla (tj. projekčních a stavebních prací formou Design &amp; Build).
</t>
    </r>
    <r>
      <rPr>
        <b/>
        <i/>
        <sz val="11"/>
        <rFont val="Times New Roman"/>
        <family val="1"/>
        <charset val="238"/>
      </rPr>
      <t>Činnosti, které jsou předmětem této fáze jsou blíže vymezeny v příloze č. 1 smlouvy.</t>
    </r>
  </si>
  <si>
    <r>
      <t xml:space="preserve">V této fázi bude Správce stavby pro Objednatele připravovat veškeré podklady potřebné pro vypsání veřejné zakázky na Zhotovitele Díla (tj. projekčních a stavebních prací formou Design &amp; Build) v předpokládaném režimu JŘSU s prvky užší soutěže o návrh. Poskytovaná činnost Správce stavby v této fázi se bude týkat výhradně technických aspektů nabídek či žádostí o účast. 
Správce stavby připraví a zpracuje zadávací podmínky, zjistí a připraví veškeré úkony a podklady potřebné pro realizaci a průběh tohoto zadávacího řízení. V této fázi bude Správce stavby také poskytovat poradenské a konzultační služby v rámci zadávacího řízení.
</t>
    </r>
    <r>
      <rPr>
        <b/>
        <i/>
        <sz val="11"/>
        <rFont val="Times New Roman"/>
        <family val="1"/>
        <charset val="238"/>
      </rPr>
      <t>Činnosti, které jsou předmětem této fáze jsou blíže vymezeny v příloze č. 1 smlouvy.</t>
    </r>
  </si>
  <si>
    <r>
      <t xml:space="preserve">V této fázi bude Správce stavby provádět standardní činnost TDS (technický dozor stavebníka) a koordinátora BOZP (bezpečnost a ochrana zdraví při práci) při realizaci stavebních prací Díla.
</t>
    </r>
    <r>
      <rPr>
        <b/>
        <i/>
        <sz val="11"/>
        <rFont val="Times New Roman"/>
        <family val="1"/>
        <charset val="238"/>
      </rPr>
      <t>Činnosti, které jsou předmětem této fáze jsou blíže vymezeny v příloze č. 1 smlouvy.</t>
    </r>
  </si>
  <si>
    <r>
      <t xml:space="preserve">Správce stavby je v této fázi povinen poskytovat, vydávat a sdělovat Zadavateli jako Objednateli konzultace, vyjádření, připomínky, stanoviska, doporučení, zjištění apod. ohledně projektové přípravy Díla.
</t>
    </r>
    <r>
      <rPr>
        <b/>
        <i/>
        <sz val="11"/>
        <rFont val="Times New Roman"/>
        <family val="1"/>
        <charset val="238"/>
      </rPr>
      <t>Činnosti, které jsou předmětem této fáze jsou blíže vymezeny v příloze č. 1 smlouvy.</t>
    </r>
  </si>
  <si>
    <r>
      <t xml:space="preserve">V této fázi bude Správce stavy povinen vykonávat povinnosti obdobné běžným povinnostem stanoveným Správce stavby výše, pokud to není z povahy této fáze vyloučeno. Činnosti spojené se záruční dobou za dílo budou rozděleny na dvě fáze, a to:
   • 24 měsíců od předání díla - kontrola technických parametrů stavby a běžná kontrola záruky
   • 25. až 60. měsíc od předání díla - běžná kontrola záruky
</t>
    </r>
    <r>
      <rPr>
        <b/>
        <i/>
        <sz val="11"/>
        <rFont val="Times New Roman"/>
        <family val="1"/>
        <charset val="238"/>
      </rPr>
      <t>Činnosti, které jsou předmětem této fáze jsou blíže vymezeny v příloze č. 1 smlouvy.</t>
    </r>
  </si>
  <si>
    <t>Příloha č. 4 zadávací dokumentace</t>
  </si>
  <si>
    <t>Identifikace Dodavatele (Správce stavby):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</si>
</sst>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č&quot;_-;\-* #,##0.00\ &quot;Kč&quot;_-;_-* &quot;-&quot;??\ &quot;Kč&quot;_-;_-@_-"/>
    <numFmt numFmtId="164" formatCode="#,##0.00\ &quot;Kč&quot;"/>
    <numFmt numFmtId="165" formatCode="0.0%"/>
    <numFmt numFmtId="166" formatCode="_-* #,##0.00\ [$Kč-405]_-;\-* #,##0.00\ [$Kč-405]_-;_-* &quot;-&quot;??\ [$Kč-405]_-;_-@_-"/>
    <numFmt numFmtId="167" formatCode="#,##0.00&quot; Kč bez DPH&quot;"/>
  </numFmts>
  <fonts count="1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24"/>
      <color theme="1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name val="Times New Roman"/>
      <family val="1"/>
      <charset val="238"/>
    </font>
    <font>
      <b/>
      <sz val="14"/>
      <name val="Times New Roman"/>
      <family val="1"/>
      <charset val="238"/>
    </font>
    <font>
      <i/>
      <sz val="11"/>
      <name val="Times New Roman"/>
      <family val="1"/>
      <charset val="238"/>
    </font>
    <font>
      <b/>
      <i/>
      <sz val="1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auto="1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21">
    <xf numFmtId="0" fontId="0" fillId="0" borderId="0" xfId="0"/>
    <xf numFmtId="0" fontId="5" fillId="4" borderId="0" xfId="0" applyFont="1" applyFill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0" xfId="0" applyFont="1" applyFill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center" vertical="center"/>
    </xf>
    <xf numFmtId="0" fontId="4" fillId="4" borderId="0" xfId="0" applyFont="1" applyFill="1" applyBorder="1" applyAlignment="1" applyProtection="1">
      <alignment horizontal="justify" vertical="center" wrapText="1"/>
    </xf>
    <xf numFmtId="0" fontId="7" fillId="0" borderId="0" xfId="0" applyFont="1" applyBorder="1" applyAlignment="1" applyProtection="1">
      <alignment vertical="center" wrapText="1"/>
    </xf>
    <xf numFmtId="0" fontId="10" fillId="0" borderId="20" xfId="0" applyFont="1" applyBorder="1" applyAlignment="1" applyProtection="1">
      <alignment horizontal="justify" vertical="center" wrapText="1"/>
    </xf>
    <xf numFmtId="0" fontId="10" fillId="0" borderId="10" xfId="0" applyFont="1" applyBorder="1" applyAlignment="1" applyProtection="1">
      <alignment horizontal="justify" vertical="center" wrapText="1"/>
    </xf>
    <xf numFmtId="0" fontId="10" fillId="0" borderId="21" xfId="0" applyFont="1" applyBorder="1" applyAlignment="1" applyProtection="1">
      <alignment horizontal="justify" vertical="center" wrapText="1"/>
    </xf>
    <xf numFmtId="9" fontId="4" fillId="0" borderId="0" xfId="2" applyFont="1" applyBorder="1" applyAlignment="1" applyProtection="1">
      <alignment horizontal="center" vertical="center"/>
    </xf>
    <xf numFmtId="0" fontId="12" fillId="7" borderId="50" xfId="0" applyFont="1" applyFill="1" applyBorder="1" applyAlignment="1" applyProtection="1">
      <alignment vertical="center"/>
    </xf>
    <xf numFmtId="0" fontId="13" fillId="4" borderId="9" xfId="0" applyFont="1" applyFill="1" applyBorder="1" applyAlignment="1" applyProtection="1">
      <alignment horizontal="right" vertical="center"/>
    </xf>
    <xf numFmtId="0" fontId="13" fillId="7" borderId="59" xfId="0" applyFont="1" applyFill="1" applyBorder="1" applyAlignment="1" applyProtection="1">
      <alignment vertical="center"/>
    </xf>
    <xf numFmtId="0" fontId="10" fillId="5" borderId="8" xfId="0" applyFont="1" applyFill="1" applyBorder="1" applyAlignment="1" applyProtection="1">
      <alignment horizontal="center" vertical="center"/>
    </xf>
    <xf numFmtId="0" fontId="10" fillId="5" borderId="9" xfId="0" applyFont="1" applyFill="1" applyBorder="1" applyAlignment="1" applyProtection="1">
      <alignment horizontal="center" vertical="center"/>
    </xf>
    <xf numFmtId="0" fontId="10" fillId="5" borderId="22" xfId="0" applyFont="1" applyFill="1" applyBorder="1" applyAlignment="1" applyProtection="1">
      <alignment horizontal="center" vertical="center"/>
    </xf>
    <xf numFmtId="44" fontId="10" fillId="0" borderId="9" xfId="1" applyFont="1" applyFill="1" applyBorder="1" applyAlignment="1" applyProtection="1">
      <alignment vertical="center"/>
    </xf>
    <xf numFmtId="44" fontId="10" fillId="0" borderId="22" xfId="1" applyFont="1" applyFill="1" applyBorder="1" applyAlignment="1" applyProtection="1">
      <alignment vertical="center"/>
    </xf>
    <xf numFmtId="44" fontId="4" fillId="4" borderId="0" xfId="1" applyFont="1" applyFill="1" applyBorder="1" applyAlignment="1" applyProtection="1">
      <alignment vertical="center"/>
    </xf>
    <xf numFmtId="44" fontId="8" fillId="6" borderId="46" xfId="0" applyNumberFormat="1" applyFont="1" applyFill="1" applyBorder="1" applyAlignment="1" applyProtection="1">
      <alignment vertical="center"/>
    </xf>
    <xf numFmtId="44" fontId="8" fillId="6" borderId="23" xfId="1" applyFont="1" applyFill="1" applyBorder="1" applyAlignment="1" applyProtection="1">
      <alignment vertical="center"/>
    </xf>
    <xf numFmtId="44" fontId="8" fillId="6" borderId="24" xfId="1" applyFont="1" applyFill="1" applyBorder="1" applyAlignment="1" applyProtection="1">
      <alignment vertical="center"/>
    </xf>
    <xf numFmtId="10" fontId="4" fillId="0" borderId="4" xfId="2" applyNumberFormat="1" applyFont="1" applyBorder="1" applyAlignment="1" applyProtection="1">
      <alignment horizontal="center" vertical="center"/>
    </xf>
    <xf numFmtId="10" fontId="4" fillId="0" borderId="5" xfId="2" applyNumberFormat="1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vertical="center"/>
    </xf>
    <xf numFmtId="0" fontId="4" fillId="4" borderId="0" xfId="0" applyFont="1" applyFill="1" applyBorder="1" applyAlignment="1" applyProtection="1">
      <alignment vertical="center"/>
    </xf>
    <xf numFmtId="9" fontId="7" fillId="0" borderId="0" xfId="2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horizontal="left" vertical="center"/>
    </xf>
    <xf numFmtId="0" fontId="13" fillId="4" borderId="9" xfId="0" applyFont="1" applyFill="1" applyBorder="1" applyAlignment="1" applyProtection="1">
      <alignment vertical="center"/>
    </xf>
    <xf numFmtId="44" fontId="8" fillId="6" borderId="32" xfId="1" applyFont="1" applyFill="1" applyBorder="1" applyAlignment="1" applyProtection="1">
      <alignment vertical="center"/>
    </xf>
    <xf numFmtId="44" fontId="8" fillId="6" borderId="33" xfId="1" applyFont="1" applyFill="1" applyBorder="1" applyAlignment="1" applyProtection="1">
      <alignment vertical="center"/>
    </xf>
    <xf numFmtId="44" fontId="8" fillId="6" borderId="37" xfId="0" applyNumberFormat="1" applyFont="1" applyFill="1" applyBorder="1" applyAlignment="1" applyProtection="1">
      <alignment vertical="center"/>
    </xf>
    <xf numFmtId="44" fontId="8" fillId="6" borderId="38" xfId="0" applyNumberFormat="1" applyFont="1" applyFill="1" applyBorder="1" applyAlignment="1" applyProtection="1">
      <alignment vertical="center"/>
    </xf>
    <xf numFmtId="44" fontId="10" fillId="4" borderId="12" xfId="1" applyFont="1" applyFill="1" applyBorder="1" applyAlignment="1" applyProtection="1">
      <alignment horizontal="left" vertical="center"/>
    </xf>
    <xf numFmtId="44" fontId="10" fillId="4" borderId="30" xfId="1" applyFont="1" applyFill="1" applyBorder="1" applyAlignment="1" applyProtection="1">
      <alignment horizontal="left" vertical="center"/>
    </xf>
    <xf numFmtId="44" fontId="4" fillId="4" borderId="0" xfId="1" applyFont="1" applyFill="1" applyBorder="1" applyAlignment="1" applyProtection="1">
      <alignment horizontal="left" vertical="center"/>
    </xf>
    <xf numFmtId="166" fontId="10" fillId="4" borderId="66" xfId="1" applyNumberFormat="1" applyFont="1" applyFill="1" applyBorder="1" applyAlignment="1" applyProtection="1">
      <alignment horizontal="left" vertical="center"/>
    </xf>
    <xf numFmtId="44" fontId="10" fillId="4" borderId="42" xfId="1" applyFont="1" applyFill="1" applyBorder="1" applyAlignment="1" applyProtection="1">
      <alignment horizontal="left" vertical="center"/>
    </xf>
    <xf numFmtId="44" fontId="10" fillId="4" borderId="67" xfId="1" applyFont="1" applyFill="1" applyBorder="1" applyAlignment="1" applyProtection="1">
      <alignment horizontal="left" vertical="center"/>
    </xf>
    <xf numFmtId="44" fontId="10" fillId="4" borderId="2" xfId="1" applyFont="1" applyFill="1" applyBorder="1" applyAlignment="1" applyProtection="1">
      <alignment horizontal="left" vertical="center"/>
    </xf>
    <xf numFmtId="44" fontId="10" fillId="4" borderId="68" xfId="1" applyFont="1" applyFill="1" applyBorder="1" applyAlignment="1" applyProtection="1">
      <alignment horizontal="left" vertical="center"/>
    </xf>
    <xf numFmtId="166" fontId="10" fillId="4" borderId="48" xfId="1" applyNumberFormat="1" applyFont="1" applyFill="1" applyBorder="1" applyAlignment="1" applyProtection="1">
      <alignment horizontal="left" vertical="center"/>
    </xf>
    <xf numFmtId="44" fontId="10" fillId="4" borderId="5" xfId="1" applyFont="1" applyFill="1" applyBorder="1" applyAlignment="1" applyProtection="1">
      <alignment horizontal="left" vertical="center"/>
    </xf>
    <xf numFmtId="44" fontId="10" fillId="4" borderId="31" xfId="1" applyFont="1" applyFill="1" applyBorder="1" applyAlignment="1" applyProtection="1">
      <alignment horizontal="left" vertical="center"/>
    </xf>
    <xf numFmtId="44" fontId="8" fillId="6" borderId="46" xfId="1" applyFont="1" applyFill="1" applyBorder="1" applyAlignment="1" applyProtection="1">
      <alignment horizontal="left" vertical="center"/>
    </xf>
    <xf numFmtId="44" fontId="8" fillId="6" borderId="37" xfId="1" applyFont="1" applyFill="1" applyBorder="1" applyAlignment="1" applyProtection="1">
      <alignment horizontal="left" vertical="center"/>
    </xf>
    <xf numFmtId="44" fontId="8" fillId="6" borderId="38" xfId="1" applyFont="1" applyFill="1" applyBorder="1" applyAlignment="1" applyProtection="1">
      <alignment horizontal="left" vertical="center"/>
    </xf>
    <xf numFmtId="44" fontId="10" fillId="0" borderId="0" xfId="1" applyFont="1" applyBorder="1" applyAlignment="1" applyProtection="1">
      <alignment vertical="center"/>
    </xf>
    <xf numFmtId="165" fontId="4" fillId="0" borderId="0" xfId="0" applyNumberFormat="1" applyFont="1" applyBorder="1" applyAlignment="1" applyProtection="1">
      <alignment horizontal="center" vertical="center"/>
    </xf>
    <xf numFmtId="164" fontId="5" fillId="4" borderId="0" xfId="0" applyNumberFormat="1" applyFont="1" applyFill="1" applyBorder="1" applyAlignment="1" applyProtection="1">
      <alignment horizontal="center" vertical="center"/>
    </xf>
    <xf numFmtId="0" fontId="4" fillId="2" borderId="69" xfId="0" applyFont="1" applyFill="1" applyBorder="1" applyAlignment="1" applyProtection="1">
      <alignment horizontal="center" vertical="center" wrapText="1"/>
    </xf>
    <xf numFmtId="166" fontId="10" fillId="3" borderId="56" xfId="1" applyNumberFormat="1" applyFont="1" applyFill="1" applyBorder="1" applyAlignment="1" applyProtection="1">
      <alignment horizontal="left" vertical="center"/>
      <protection locked="0"/>
    </xf>
    <xf numFmtId="166" fontId="10" fillId="3" borderId="47" xfId="1" applyNumberFormat="1" applyFont="1" applyFill="1" applyBorder="1" applyAlignment="1" applyProtection="1">
      <alignment horizontal="left" vertical="center"/>
      <protection locked="0"/>
    </xf>
    <xf numFmtId="44" fontId="10" fillId="3" borderId="8" xfId="1" applyFont="1" applyFill="1" applyBorder="1" applyAlignment="1" applyProtection="1">
      <alignment vertical="center"/>
      <protection locked="0"/>
    </xf>
    <xf numFmtId="0" fontId="10" fillId="0" borderId="0" xfId="0" applyFont="1" applyFill="1" applyBorder="1" applyAlignment="1" applyProtection="1">
      <alignment horizontal="center" vertical="center"/>
    </xf>
    <xf numFmtId="0" fontId="10" fillId="0" borderId="73" xfId="0" applyFont="1" applyFill="1" applyBorder="1" applyAlignment="1" applyProtection="1">
      <alignment horizontal="left" vertical="center"/>
    </xf>
    <xf numFmtId="0" fontId="10" fillId="3" borderId="74" xfId="0" applyFont="1" applyFill="1" applyBorder="1" applyAlignment="1" applyProtection="1">
      <alignment horizontal="left" vertical="center"/>
      <protection locked="0"/>
    </xf>
    <xf numFmtId="0" fontId="10" fillId="3" borderId="75" xfId="0" applyFont="1" applyFill="1" applyBorder="1" applyAlignment="1" applyProtection="1">
      <alignment horizontal="left" vertical="center"/>
      <protection locked="0"/>
    </xf>
    <xf numFmtId="0" fontId="10" fillId="3" borderId="76" xfId="0" applyFont="1" applyFill="1" applyBorder="1" applyAlignment="1" applyProtection="1">
      <alignment horizontal="left" vertical="center"/>
      <protection locked="0"/>
    </xf>
    <xf numFmtId="167" fontId="4" fillId="0" borderId="4" xfId="2" applyNumberFormat="1" applyFont="1" applyBorder="1" applyAlignment="1" applyProtection="1">
      <alignment horizontal="center" vertical="center" wrapText="1"/>
    </xf>
    <xf numFmtId="167" fontId="4" fillId="0" borderId="5" xfId="2" applyNumberFormat="1" applyFont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167" fontId="8" fillId="0" borderId="71" xfId="0" applyNumberFormat="1" applyFont="1" applyFill="1" applyBorder="1" applyAlignment="1" applyProtection="1">
      <alignment horizontal="center" vertical="center" wrapText="1"/>
    </xf>
    <xf numFmtId="167" fontId="8" fillId="0" borderId="72" xfId="0" applyNumberFormat="1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/>
    </xf>
    <xf numFmtId="0" fontId="4" fillId="2" borderId="14" xfId="0" applyFont="1" applyFill="1" applyBorder="1" applyAlignment="1" applyProtection="1">
      <alignment horizontal="center" vertical="center"/>
    </xf>
    <xf numFmtId="0" fontId="4" fillId="2" borderId="13" xfId="0" applyFont="1" applyFill="1" applyBorder="1" applyAlignment="1" applyProtection="1">
      <alignment horizontal="center" vertical="center" wrapText="1"/>
    </xf>
    <xf numFmtId="0" fontId="4" fillId="2" borderId="12" xfId="0" applyFont="1" applyFill="1" applyBorder="1" applyAlignment="1" applyProtection="1">
      <alignment horizontal="center" vertical="center" wrapText="1"/>
    </xf>
    <xf numFmtId="167" fontId="8" fillId="8" borderId="9" xfId="0" applyNumberFormat="1" applyFont="1" applyFill="1" applyBorder="1" applyAlignment="1" applyProtection="1">
      <alignment horizontal="center" vertical="center" wrapText="1"/>
    </xf>
    <xf numFmtId="167" fontId="8" fillId="8" borderId="7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left" vertical="center"/>
    </xf>
    <xf numFmtId="0" fontId="11" fillId="6" borderId="34" xfId="0" applyFont="1" applyFill="1" applyBorder="1" applyAlignment="1" applyProtection="1">
      <alignment horizontal="center" vertical="center"/>
    </xf>
    <xf numFmtId="0" fontId="11" fillId="6" borderId="45" xfId="0" applyFont="1" applyFill="1" applyBorder="1" applyAlignment="1" applyProtection="1">
      <alignment horizontal="center" vertical="center"/>
    </xf>
    <xf numFmtId="0" fontId="11" fillId="6" borderId="35" xfId="0" applyFont="1" applyFill="1" applyBorder="1" applyAlignment="1" applyProtection="1">
      <alignment horizontal="center" vertical="center"/>
    </xf>
    <xf numFmtId="0" fontId="11" fillId="6" borderId="36" xfId="0" applyFont="1" applyFill="1" applyBorder="1" applyAlignment="1" applyProtection="1">
      <alignment horizontal="center" vertical="center"/>
    </xf>
    <xf numFmtId="0" fontId="11" fillId="6" borderId="25" xfId="0" applyFont="1" applyFill="1" applyBorder="1" applyAlignment="1" applyProtection="1">
      <alignment horizontal="center" vertical="center"/>
    </xf>
    <xf numFmtId="0" fontId="11" fillId="6" borderId="43" xfId="0" applyFont="1" applyFill="1" applyBorder="1" applyAlignment="1" applyProtection="1">
      <alignment horizontal="center" vertical="center"/>
    </xf>
    <xf numFmtId="0" fontId="11" fillId="6" borderId="26" xfId="0" applyFont="1" applyFill="1" applyBorder="1" applyAlignment="1" applyProtection="1">
      <alignment horizontal="center" vertical="center"/>
    </xf>
    <xf numFmtId="0" fontId="11" fillId="6" borderId="27" xfId="0" applyFont="1" applyFill="1" applyBorder="1" applyAlignment="1" applyProtection="1">
      <alignment horizontal="center" vertical="center"/>
    </xf>
    <xf numFmtId="0" fontId="10" fillId="0" borderId="28" xfId="0" applyFont="1" applyBorder="1" applyAlignment="1" applyProtection="1">
      <alignment horizontal="justify" vertical="center" wrapText="1"/>
    </xf>
    <xf numFmtId="0" fontId="10" fillId="0" borderId="44" xfId="0" applyFont="1" applyBorder="1" applyAlignment="1" applyProtection="1">
      <alignment horizontal="justify" vertical="center" wrapText="1"/>
    </xf>
    <xf numFmtId="0" fontId="10" fillId="0" borderId="11" xfId="0" applyFont="1" applyBorder="1" applyAlignment="1" applyProtection="1">
      <alignment horizontal="justify" vertical="center" wrapText="1"/>
    </xf>
    <xf numFmtId="0" fontId="10" fillId="0" borderId="29" xfId="0" applyFont="1" applyBorder="1" applyAlignment="1" applyProtection="1">
      <alignment horizontal="justify" vertical="center" wrapText="1"/>
    </xf>
    <xf numFmtId="0" fontId="9" fillId="0" borderId="0" xfId="0" applyFont="1" applyFill="1" applyBorder="1" applyAlignment="1" applyProtection="1">
      <alignment horizontal="center" vertical="center"/>
    </xf>
    <xf numFmtId="0" fontId="10" fillId="3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11" fillId="6" borderId="15" xfId="0" applyFont="1" applyFill="1" applyBorder="1" applyAlignment="1" applyProtection="1">
      <alignment horizontal="center" vertical="center"/>
    </xf>
    <xf numFmtId="0" fontId="11" fillId="6" borderId="16" xfId="0" applyFont="1" applyFill="1" applyBorder="1" applyAlignment="1" applyProtection="1">
      <alignment horizontal="center" vertical="center"/>
    </xf>
    <xf numFmtId="0" fontId="11" fillId="6" borderId="17" xfId="0" applyFont="1" applyFill="1" applyBorder="1" applyAlignment="1" applyProtection="1">
      <alignment horizontal="center" vertical="center"/>
    </xf>
    <xf numFmtId="0" fontId="10" fillId="0" borderId="18" xfId="0" applyFont="1" applyBorder="1" applyAlignment="1" applyProtection="1">
      <alignment horizontal="justify" vertical="center" wrapText="1"/>
    </xf>
    <xf numFmtId="0" fontId="10" fillId="0" borderId="7" xfId="0" applyFont="1" applyBorder="1" applyAlignment="1" applyProtection="1">
      <alignment horizontal="justify" vertical="center" wrapText="1"/>
    </xf>
    <xf numFmtId="0" fontId="10" fillId="0" borderId="19" xfId="0" applyFont="1" applyBorder="1" applyAlignment="1" applyProtection="1">
      <alignment horizontal="justify" vertical="center" wrapText="1"/>
    </xf>
    <xf numFmtId="0" fontId="8" fillId="4" borderId="50" xfId="0" applyFont="1" applyFill="1" applyBorder="1" applyAlignment="1" applyProtection="1">
      <alignment vertical="center" wrapText="1"/>
    </xf>
    <xf numFmtId="0" fontId="8" fillId="4" borderId="51" xfId="0" applyFont="1" applyFill="1" applyBorder="1" applyAlignment="1" applyProtection="1">
      <alignment vertical="center" wrapText="1"/>
    </xf>
    <xf numFmtId="0" fontId="8" fillId="4" borderId="59" xfId="0" applyFont="1" applyFill="1" applyBorder="1" applyAlignment="1" applyProtection="1">
      <alignment vertical="center" wrapText="1"/>
    </xf>
    <xf numFmtId="0" fontId="8" fillId="6" borderId="52" xfId="0" applyFont="1" applyFill="1" applyBorder="1" applyAlignment="1" applyProtection="1">
      <alignment vertical="center" wrapText="1"/>
    </xf>
    <xf numFmtId="0" fontId="8" fillId="6" borderId="53" xfId="0" applyFont="1" applyFill="1" applyBorder="1" applyAlignment="1" applyProtection="1">
      <alignment vertical="center" wrapText="1"/>
    </xf>
    <xf numFmtId="0" fontId="8" fillId="6" borderId="60" xfId="0" applyFont="1" applyFill="1" applyBorder="1" applyAlignment="1" applyProtection="1">
      <alignment vertical="center" wrapText="1"/>
    </xf>
    <xf numFmtId="0" fontId="11" fillId="6" borderId="39" xfId="0" applyFont="1" applyFill="1" applyBorder="1" applyAlignment="1" applyProtection="1">
      <alignment horizontal="center" vertical="center"/>
    </xf>
    <xf numFmtId="0" fontId="11" fillId="6" borderId="49" xfId="0" applyFont="1" applyFill="1" applyBorder="1" applyAlignment="1" applyProtection="1">
      <alignment horizontal="center" vertical="center"/>
    </xf>
    <xf numFmtId="0" fontId="11" fillId="6" borderId="40" xfId="0" applyFont="1" applyFill="1" applyBorder="1" applyAlignment="1" applyProtection="1">
      <alignment horizontal="center" vertical="center"/>
    </xf>
    <xf numFmtId="0" fontId="8" fillId="4" borderId="54" xfId="0" applyFont="1" applyFill="1" applyBorder="1" applyAlignment="1" applyProtection="1">
      <alignment vertical="center" wrapText="1"/>
    </xf>
    <xf numFmtId="0" fontId="8" fillId="4" borderId="55" xfId="0" applyFont="1" applyFill="1" applyBorder="1" applyAlignment="1" applyProtection="1">
      <alignment vertical="center" wrapText="1"/>
    </xf>
    <xf numFmtId="0" fontId="8" fillId="4" borderId="61" xfId="0" applyFont="1" applyFill="1" applyBorder="1" applyAlignment="1" applyProtection="1">
      <alignment vertical="center" wrapText="1"/>
    </xf>
    <xf numFmtId="0" fontId="8" fillId="4" borderId="63" xfId="0" applyFont="1" applyFill="1" applyBorder="1" applyAlignment="1" applyProtection="1">
      <alignment vertical="center" wrapText="1"/>
    </xf>
    <xf numFmtId="0" fontId="8" fillId="4" borderId="64" xfId="0" applyFont="1" applyFill="1" applyBorder="1" applyAlignment="1" applyProtection="1">
      <alignment vertical="center" wrapText="1"/>
    </xf>
    <xf numFmtId="0" fontId="8" fillId="4" borderId="65" xfId="0" applyFont="1" applyFill="1" applyBorder="1" applyAlignment="1" applyProtection="1">
      <alignment vertical="center" wrapText="1"/>
    </xf>
    <xf numFmtId="0" fontId="8" fillId="4" borderId="57" xfId="0" applyFont="1" applyFill="1" applyBorder="1" applyAlignment="1" applyProtection="1">
      <alignment vertical="center" wrapText="1"/>
    </xf>
    <xf numFmtId="0" fontId="8" fillId="4" borderId="58" xfId="0" applyFont="1" applyFill="1" applyBorder="1" applyAlignment="1" applyProtection="1">
      <alignment vertical="center" wrapText="1"/>
    </xf>
    <xf numFmtId="0" fontId="8" fillId="4" borderId="62" xfId="0" applyFont="1" applyFill="1" applyBorder="1" applyAlignment="1" applyProtection="1">
      <alignment vertical="center" wrapText="1"/>
    </xf>
    <xf numFmtId="0" fontId="12" fillId="7" borderId="50" xfId="0" applyFont="1" applyFill="1" applyBorder="1" applyAlignment="1" applyProtection="1">
      <alignment horizontal="center" vertical="center"/>
    </xf>
    <xf numFmtId="0" fontId="12" fillId="7" borderId="51" xfId="0" applyFont="1" applyFill="1" applyBorder="1" applyAlignment="1" applyProtection="1">
      <alignment horizontal="center" vertical="center"/>
    </xf>
    <xf numFmtId="0" fontId="12" fillId="7" borderId="59" xfId="0" applyFont="1" applyFill="1" applyBorder="1" applyAlignment="1" applyProtection="1">
      <alignment horizontal="center" vertical="center"/>
    </xf>
    <xf numFmtId="167" fontId="11" fillId="4" borderId="40" xfId="0" applyNumberFormat="1" applyFont="1" applyFill="1" applyBorder="1" applyAlignment="1" applyProtection="1">
      <alignment horizontal="center" vertical="center" wrapText="1"/>
    </xf>
    <xf numFmtId="167" fontId="11" fillId="4" borderId="41" xfId="0" applyNumberFormat="1" applyFont="1" applyFill="1" applyBorder="1" applyAlignment="1" applyProtection="1">
      <alignment horizontal="center" vertical="center" wrapText="1"/>
    </xf>
  </cellXfs>
  <cellStyles count="3">
    <cellStyle name="Měna" xfId="1" builtinId="4"/>
    <cellStyle name="Normální" xfId="0" builtinId="0"/>
    <cellStyle name="Procenta" xfId="2" builtinId="5"/>
  </cellStyles>
  <dxfs count="18"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R49"/>
  <sheetViews>
    <sheetView showGridLines="0" tabSelected="1" zoomScaleNormal="100" workbookViewId="0">
      <selection activeCell="B9" sqref="B9:G9"/>
    </sheetView>
  </sheetViews>
  <sheetFormatPr defaultColWidth="9.21875" defaultRowHeight="13.8" x14ac:dyDescent="0.3"/>
  <cols>
    <col min="1" max="1" width="4.44140625" style="3" customWidth="1"/>
    <col min="2" max="2" width="35.109375" style="3" customWidth="1"/>
    <col min="3" max="3" width="3.33203125" style="3" customWidth="1"/>
    <col min="4" max="4" width="8.44140625" style="3" customWidth="1"/>
    <col min="5" max="7" width="24.44140625" style="3" customWidth="1"/>
    <col min="8" max="8" width="5" style="30" customWidth="1"/>
    <col min="9" max="10" width="16.6640625" style="2" customWidth="1"/>
    <col min="11" max="11" width="25.5546875" style="3" customWidth="1"/>
    <col min="12" max="16384" width="9.21875" style="3"/>
  </cols>
  <sheetData>
    <row r="2" spans="2:18" x14ac:dyDescent="0.3">
      <c r="B2" s="76" t="s">
        <v>37</v>
      </c>
      <c r="C2" s="76"/>
      <c r="D2" s="76"/>
      <c r="E2" s="76"/>
      <c r="F2" s="76"/>
      <c r="G2" s="76"/>
      <c r="H2" s="1"/>
    </row>
    <row r="3" spans="2:18" ht="30" x14ac:dyDescent="0.3">
      <c r="B3" s="89" t="s">
        <v>10</v>
      </c>
      <c r="C3" s="89"/>
      <c r="D3" s="89"/>
      <c r="E3" s="89"/>
      <c r="F3" s="89"/>
      <c r="G3" s="89"/>
      <c r="H3" s="4"/>
    </row>
    <row r="4" spans="2:18" x14ac:dyDescent="0.3">
      <c r="B4" s="90" t="s">
        <v>13</v>
      </c>
      <c r="C4" s="90"/>
      <c r="D4" s="90"/>
      <c r="E4" s="90"/>
      <c r="F4" s="90"/>
      <c r="G4" s="90"/>
      <c r="H4" s="5"/>
      <c r="I4" s="6"/>
      <c r="J4" s="3"/>
      <c r="K4" s="6"/>
    </row>
    <row r="5" spans="2:18" ht="24" customHeight="1" thickBot="1" x14ac:dyDescent="0.35">
      <c r="B5" s="91" t="s">
        <v>14</v>
      </c>
      <c r="C5" s="91"/>
      <c r="D5" s="91"/>
      <c r="E5" s="91"/>
      <c r="F5" s="91"/>
      <c r="G5" s="91"/>
      <c r="H5" s="5"/>
      <c r="I5" s="6"/>
    </row>
    <row r="6" spans="2:18" ht="15" customHeight="1" thickTop="1" thickBot="1" x14ac:dyDescent="0.35">
      <c r="B6" s="60" t="s">
        <v>38</v>
      </c>
      <c r="C6" s="61"/>
      <c r="D6" s="62"/>
      <c r="E6" s="62"/>
      <c r="F6" s="62"/>
      <c r="G6" s="63"/>
      <c r="H6" s="5"/>
      <c r="I6" s="6"/>
    </row>
    <row r="7" spans="2:18" ht="9" customHeight="1" thickTop="1" thickBot="1" x14ac:dyDescent="0.35">
      <c r="B7" s="59"/>
      <c r="C7" s="59"/>
      <c r="D7" s="59"/>
      <c r="E7" s="59"/>
      <c r="F7" s="59"/>
      <c r="G7" s="59"/>
      <c r="H7" s="5"/>
      <c r="I7" s="6"/>
    </row>
    <row r="8" spans="2:18" ht="18.600000000000001" thickTop="1" thickBot="1" x14ac:dyDescent="0.35">
      <c r="B8" s="92" t="s">
        <v>15</v>
      </c>
      <c r="C8" s="93"/>
      <c r="D8" s="93"/>
      <c r="E8" s="93"/>
      <c r="F8" s="93"/>
      <c r="G8" s="94"/>
      <c r="H8" s="7"/>
      <c r="I8" s="6"/>
    </row>
    <row r="9" spans="2:18" ht="45" customHeight="1" x14ac:dyDescent="0.3">
      <c r="B9" s="95" t="s">
        <v>32</v>
      </c>
      <c r="C9" s="96"/>
      <c r="D9" s="96"/>
      <c r="E9" s="96"/>
      <c r="F9" s="96"/>
      <c r="G9" s="97"/>
      <c r="H9" s="8"/>
      <c r="I9" s="9"/>
      <c r="J9" s="9"/>
      <c r="K9" s="9"/>
      <c r="L9" s="9"/>
      <c r="M9" s="9"/>
      <c r="N9" s="9"/>
      <c r="O9" s="9"/>
      <c r="P9" s="9"/>
      <c r="Q9" s="9"/>
      <c r="R9" s="9"/>
    </row>
    <row r="10" spans="2:18" ht="9" customHeight="1" thickBot="1" x14ac:dyDescent="0.35">
      <c r="B10" s="10"/>
      <c r="C10" s="11"/>
      <c r="D10" s="11"/>
      <c r="E10" s="11"/>
      <c r="F10" s="11"/>
      <c r="G10" s="12"/>
      <c r="H10" s="8"/>
      <c r="I10" s="6"/>
      <c r="J10" s="13"/>
      <c r="K10" s="2"/>
    </row>
    <row r="11" spans="2:18" ht="15" customHeight="1" thickBot="1" x14ac:dyDescent="0.35">
      <c r="B11" s="14" t="s">
        <v>22</v>
      </c>
      <c r="C11" s="15">
        <v>3</v>
      </c>
      <c r="D11" s="16" t="s">
        <v>21</v>
      </c>
      <c r="E11" s="17" t="s">
        <v>1</v>
      </c>
      <c r="F11" s="18" t="s">
        <v>2</v>
      </c>
      <c r="G11" s="19" t="s">
        <v>3</v>
      </c>
      <c r="H11" s="5"/>
      <c r="I11" s="66" t="s">
        <v>7</v>
      </c>
      <c r="J11" s="67" t="s">
        <v>8</v>
      </c>
      <c r="K11" s="70" t="s">
        <v>9</v>
      </c>
    </row>
    <row r="12" spans="2:18" ht="15" customHeight="1" thickBot="1" x14ac:dyDescent="0.35">
      <c r="B12" s="98" t="s">
        <v>20</v>
      </c>
      <c r="C12" s="99"/>
      <c r="D12" s="100"/>
      <c r="E12" s="58">
        <v>0</v>
      </c>
      <c r="F12" s="20">
        <f>E12*0.21</f>
        <v>0</v>
      </c>
      <c r="G12" s="21">
        <f>F12+E12</f>
        <v>0</v>
      </c>
      <c r="H12" s="22"/>
      <c r="I12" s="72"/>
      <c r="J12" s="73"/>
      <c r="K12" s="71"/>
    </row>
    <row r="13" spans="2:18" ht="30" customHeight="1" thickBot="1" x14ac:dyDescent="0.35">
      <c r="B13" s="101" t="s">
        <v>0</v>
      </c>
      <c r="C13" s="102"/>
      <c r="D13" s="103"/>
      <c r="E13" s="23">
        <f>E12*C11</f>
        <v>0</v>
      </c>
      <c r="F13" s="24">
        <f>E13*0.21</f>
        <v>0</v>
      </c>
      <c r="G13" s="25">
        <f>F13+E13</f>
        <v>0</v>
      </c>
      <c r="H13" s="22"/>
      <c r="I13" s="26">
        <v>0.15</v>
      </c>
      <c r="J13" s="27">
        <f>IFERROR(ROUND(E13/(E34+E27+E20+E13+E44),4),0)</f>
        <v>0</v>
      </c>
      <c r="K13" s="28" t="str" cm="1">
        <f t="array" ref="K13">_xlfn.IFS(J13&lt;I13,"OK",I13=J13,"OK",J13&gt;I13,"Příliš vysoká hodnota")</f>
        <v>OK</v>
      </c>
    </row>
    <row r="14" spans="2:18" ht="24" customHeight="1" thickTop="1" thickBot="1" x14ac:dyDescent="0.35">
      <c r="B14" s="29"/>
      <c r="C14" s="29"/>
      <c r="D14" s="29"/>
      <c r="E14" s="29"/>
      <c r="F14" s="29"/>
      <c r="G14" s="29"/>
    </row>
    <row r="15" spans="2:18" ht="18" customHeight="1" thickTop="1" thickBot="1" x14ac:dyDescent="0.35">
      <c r="B15" s="81" t="s">
        <v>16</v>
      </c>
      <c r="C15" s="82"/>
      <c r="D15" s="82"/>
      <c r="E15" s="83"/>
      <c r="F15" s="83"/>
      <c r="G15" s="84"/>
      <c r="H15" s="7"/>
      <c r="I15" s="6"/>
    </row>
    <row r="16" spans="2:18" s="32" customFormat="1" ht="84" customHeight="1" x14ac:dyDescent="0.3">
      <c r="B16" s="85" t="s">
        <v>33</v>
      </c>
      <c r="C16" s="86"/>
      <c r="D16" s="86"/>
      <c r="E16" s="87"/>
      <c r="F16" s="87"/>
      <c r="G16" s="88"/>
      <c r="H16" s="8"/>
      <c r="I16" s="31"/>
      <c r="J16" s="31"/>
      <c r="K16" s="31"/>
      <c r="L16" s="31"/>
      <c r="M16" s="31"/>
      <c r="N16" s="31"/>
      <c r="O16" s="31"/>
      <c r="P16" s="31"/>
      <c r="Q16" s="31"/>
      <c r="R16" s="31"/>
    </row>
    <row r="17" spans="2:11" ht="9" customHeight="1" thickBot="1" x14ac:dyDescent="0.35">
      <c r="B17" s="10"/>
      <c r="C17" s="11"/>
      <c r="D17" s="11"/>
      <c r="E17" s="11"/>
      <c r="F17" s="11"/>
      <c r="G17" s="12"/>
      <c r="H17" s="8"/>
      <c r="I17" s="6"/>
      <c r="J17" s="13"/>
      <c r="K17" s="2"/>
    </row>
    <row r="18" spans="2:11" ht="15" customHeight="1" thickBot="1" x14ac:dyDescent="0.35">
      <c r="B18" s="14" t="s">
        <v>23</v>
      </c>
      <c r="C18" s="33">
        <v>13</v>
      </c>
      <c r="D18" s="16" t="s">
        <v>21</v>
      </c>
      <c r="E18" s="17" t="s">
        <v>1</v>
      </c>
      <c r="F18" s="18" t="s">
        <v>2</v>
      </c>
      <c r="G18" s="19" t="s">
        <v>3</v>
      </c>
      <c r="H18" s="5"/>
      <c r="I18" s="66" t="s">
        <v>7</v>
      </c>
      <c r="J18" s="67" t="s">
        <v>8</v>
      </c>
      <c r="K18" s="70" t="s">
        <v>9</v>
      </c>
    </row>
    <row r="19" spans="2:11" ht="15" customHeight="1" thickBot="1" x14ac:dyDescent="0.35">
      <c r="B19" s="98" t="s">
        <v>20</v>
      </c>
      <c r="C19" s="99"/>
      <c r="D19" s="100"/>
      <c r="E19" s="58">
        <v>0</v>
      </c>
      <c r="F19" s="20">
        <f>E19*0.21</f>
        <v>0</v>
      </c>
      <c r="G19" s="21">
        <f>F19+E19</f>
        <v>0</v>
      </c>
      <c r="H19" s="22"/>
      <c r="I19" s="72"/>
      <c r="J19" s="73"/>
      <c r="K19" s="71"/>
    </row>
    <row r="20" spans="2:11" ht="30" customHeight="1" thickBot="1" x14ac:dyDescent="0.35">
      <c r="B20" s="101" t="s">
        <v>4</v>
      </c>
      <c r="C20" s="102"/>
      <c r="D20" s="103"/>
      <c r="E20" s="23">
        <f>E19*C18</f>
        <v>0</v>
      </c>
      <c r="F20" s="34">
        <f>E20*0.21</f>
        <v>0</v>
      </c>
      <c r="G20" s="35">
        <f>F20+E20</f>
        <v>0</v>
      </c>
      <c r="H20" s="22"/>
      <c r="I20" s="26">
        <v>0.25</v>
      </c>
      <c r="J20" s="27">
        <f>IFERROR(ROUND(E20/(E34+E27+E20+E13+E44),4),0)</f>
        <v>0</v>
      </c>
      <c r="K20" s="28" t="str" cm="1">
        <f t="array" ref="K20">_xlfn.IFS(J20&lt;I20,"OK",I20=J20,"OK",J20&gt;I20,"Příliš vysoká hodnota")</f>
        <v>OK</v>
      </c>
    </row>
    <row r="21" spans="2:11" ht="24" customHeight="1" thickTop="1" thickBot="1" x14ac:dyDescent="0.35">
      <c r="B21" s="29"/>
      <c r="C21" s="29"/>
      <c r="D21" s="29"/>
      <c r="E21" s="29"/>
      <c r="F21" s="29"/>
      <c r="G21" s="29"/>
      <c r="I21" s="3"/>
      <c r="J21" s="3"/>
    </row>
    <row r="22" spans="2:11" ht="18.600000000000001" thickTop="1" thickBot="1" x14ac:dyDescent="0.35">
      <c r="B22" s="77" t="s">
        <v>17</v>
      </c>
      <c r="C22" s="78"/>
      <c r="D22" s="78"/>
      <c r="E22" s="79"/>
      <c r="F22" s="79"/>
      <c r="G22" s="80"/>
      <c r="H22" s="7"/>
      <c r="I22" s="6"/>
      <c r="J22" s="3"/>
    </row>
    <row r="23" spans="2:11" ht="45" customHeight="1" x14ac:dyDescent="0.3">
      <c r="B23" s="85" t="s">
        <v>35</v>
      </c>
      <c r="C23" s="86"/>
      <c r="D23" s="86"/>
      <c r="E23" s="87"/>
      <c r="F23" s="87"/>
      <c r="G23" s="88"/>
      <c r="H23" s="8"/>
      <c r="I23" s="6"/>
      <c r="J23" s="13"/>
      <c r="K23" s="2"/>
    </row>
    <row r="24" spans="2:11" ht="9" customHeight="1" thickBot="1" x14ac:dyDescent="0.35">
      <c r="B24" s="10"/>
      <c r="C24" s="11"/>
      <c r="D24" s="11"/>
      <c r="E24" s="11"/>
      <c r="F24" s="11"/>
      <c r="G24" s="12"/>
      <c r="H24" s="8"/>
      <c r="I24" s="6"/>
      <c r="J24" s="13"/>
      <c r="K24" s="2"/>
    </row>
    <row r="25" spans="2:11" ht="15" customHeight="1" thickBot="1" x14ac:dyDescent="0.35">
      <c r="B25" s="14" t="s">
        <v>24</v>
      </c>
      <c r="C25" s="33">
        <v>18</v>
      </c>
      <c r="D25" s="16" t="s">
        <v>21</v>
      </c>
      <c r="E25" s="17" t="s">
        <v>1</v>
      </c>
      <c r="F25" s="18" t="s">
        <v>2</v>
      </c>
      <c r="G25" s="19" t="s">
        <v>3</v>
      </c>
      <c r="H25" s="5"/>
      <c r="I25" s="66" t="s">
        <v>7</v>
      </c>
      <c r="J25" s="67" t="s">
        <v>8</v>
      </c>
      <c r="K25" s="70" t="s">
        <v>9</v>
      </c>
    </row>
    <row r="26" spans="2:11" ht="15" customHeight="1" thickBot="1" x14ac:dyDescent="0.35">
      <c r="B26" s="98" t="s">
        <v>20</v>
      </c>
      <c r="C26" s="99"/>
      <c r="D26" s="100"/>
      <c r="E26" s="58">
        <v>0</v>
      </c>
      <c r="F26" s="20">
        <f>E26*0.21</f>
        <v>0</v>
      </c>
      <c r="G26" s="21">
        <f>F26+E26</f>
        <v>0</v>
      </c>
      <c r="H26" s="22"/>
      <c r="I26" s="72"/>
      <c r="J26" s="73"/>
      <c r="K26" s="71"/>
    </row>
    <row r="27" spans="2:11" ht="30" customHeight="1" thickBot="1" x14ac:dyDescent="0.35">
      <c r="B27" s="101" t="s">
        <v>5</v>
      </c>
      <c r="C27" s="102"/>
      <c r="D27" s="103"/>
      <c r="E27" s="23">
        <f>E26*C25</f>
        <v>0</v>
      </c>
      <c r="F27" s="34">
        <f>E27*0.21</f>
        <v>0</v>
      </c>
      <c r="G27" s="35">
        <f>F27+E27</f>
        <v>0</v>
      </c>
      <c r="H27" s="22"/>
      <c r="I27" s="26">
        <v>0.1</v>
      </c>
      <c r="J27" s="27">
        <f>IFERROR(ROUND(E27/(E34+E27+E20+E13+E44),4),0)</f>
        <v>0</v>
      </c>
      <c r="K27" s="28" t="str" cm="1">
        <f t="array" ref="K27">_xlfn.IFS(J27&lt;I27,"OK",I27=J27,"OK",J27&gt;I27,"Příliš vysoká hodnota")</f>
        <v>OK</v>
      </c>
    </row>
    <row r="28" spans="2:11" ht="24" customHeight="1" thickTop="1" thickBot="1" x14ac:dyDescent="0.35">
      <c r="B28" s="29"/>
      <c r="C28" s="29"/>
      <c r="D28" s="29"/>
      <c r="E28" s="29"/>
      <c r="F28" s="29"/>
      <c r="G28" s="29"/>
      <c r="I28" s="3"/>
      <c r="J28" s="3"/>
    </row>
    <row r="29" spans="2:11" ht="18.600000000000001" thickTop="1" thickBot="1" x14ac:dyDescent="0.35">
      <c r="B29" s="77" t="s">
        <v>18</v>
      </c>
      <c r="C29" s="78"/>
      <c r="D29" s="78"/>
      <c r="E29" s="79"/>
      <c r="F29" s="79"/>
      <c r="G29" s="80"/>
      <c r="H29" s="7"/>
      <c r="I29" s="3"/>
      <c r="J29" s="3"/>
    </row>
    <row r="30" spans="2:11" ht="45" customHeight="1" x14ac:dyDescent="0.3">
      <c r="B30" s="85" t="s">
        <v>34</v>
      </c>
      <c r="C30" s="86"/>
      <c r="D30" s="86"/>
      <c r="E30" s="87"/>
      <c r="F30" s="87"/>
      <c r="G30" s="88"/>
      <c r="H30" s="8"/>
      <c r="I30" s="13"/>
      <c r="J30" s="13"/>
      <c r="K30" s="2"/>
    </row>
    <row r="31" spans="2:11" ht="9" customHeight="1" thickBot="1" x14ac:dyDescent="0.35">
      <c r="B31" s="10"/>
      <c r="C31" s="11"/>
      <c r="D31" s="11"/>
      <c r="E31" s="11"/>
      <c r="F31" s="11"/>
      <c r="G31" s="12"/>
      <c r="H31" s="8"/>
      <c r="I31" s="6"/>
      <c r="J31" s="13"/>
      <c r="K31" s="2"/>
    </row>
    <row r="32" spans="2:11" ht="15" customHeight="1" thickBot="1" x14ac:dyDescent="0.35">
      <c r="B32" s="14" t="s">
        <v>25</v>
      </c>
      <c r="C32" s="33">
        <v>18</v>
      </c>
      <c r="D32" s="16" t="s">
        <v>21</v>
      </c>
      <c r="E32" s="17" t="s">
        <v>1</v>
      </c>
      <c r="F32" s="18" t="s">
        <v>2</v>
      </c>
      <c r="G32" s="19" t="s">
        <v>3</v>
      </c>
      <c r="H32" s="5"/>
      <c r="I32" s="66" t="s">
        <v>7</v>
      </c>
      <c r="J32" s="67" t="s">
        <v>8</v>
      </c>
      <c r="K32" s="70" t="s">
        <v>9</v>
      </c>
    </row>
    <row r="33" spans="2:11" ht="15" customHeight="1" thickBot="1" x14ac:dyDescent="0.35">
      <c r="B33" s="98" t="s">
        <v>20</v>
      </c>
      <c r="C33" s="99"/>
      <c r="D33" s="100"/>
      <c r="E33" s="58">
        <v>0</v>
      </c>
      <c r="F33" s="20">
        <f>E33*0.21</f>
        <v>0</v>
      </c>
      <c r="G33" s="21">
        <f>F33+E33</f>
        <v>0</v>
      </c>
      <c r="H33" s="22"/>
      <c r="I33" s="72"/>
      <c r="J33" s="73"/>
      <c r="K33" s="71"/>
    </row>
    <row r="34" spans="2:11" ht="30" customHeight="1" thickBot="1" x14ac:dyDescent="0.35">
      <c r="B34" s="101" t="s">
        <v>11</v>
      </c>
      <c r="C34" s="102"/>
      <c r="D34" s="103"/>
      <c r="E34" s="23">
        <f>E33*C32</f>
        <v>0</v>
      </c>
      <c r="F34" s="36">
        <f>E34*0.21</f>
        <v>0</v>
      </c>
      <c r="G34" s="37">
        <f>F34+E34</f>
        <v>0</v>
      </c>
      <c r="I34" s="26">
        <v>0.6</v>
      </c>
      <c r="J34" s="27">
        <f>IFERROR(ROUND(E34/(E34+E27+E20+E13+E44),4),0)</f>
        <v>0</v>
      </c>
      <c r="K34" s="28" t="str" cm="1">
        <f t="array" ref="K34">_xlfn.IFS(J34&lt;I34,"OK",I34=J34,"OK",J34&gt;I34,"Příliš vysoká hodnota")</f>
        <v>OK</v>
      </c>
    </row>
    <row r="35" spans="2:11" ht="24" customHeight="1" thickTop="1" thickBot="1" x14ac:dyDescent="0.35">
      <c r="B35" s="29"/>
      <c r="C35" s="29"/>
      <c r="D35" s="29"/>
      <c r="E35" s="29"/>
      <c r="F35" s="29"/>
      <c r="G35" s="29"/>
      <c r="I35" s="3"/>
      <c r="J35" s="3"/>
    </row>
    <row r="36" spans="2:11" ht="18.600000000000001" thickTop="1" thickBot="1" x14ac:dyDescent="0.35">
      <c r="B36" s="77" t="s">
        <v>19</v>
      </c>
      <c r="C36" s="78"/>
      <c r="D36" s="78"/>
      <c r="E36" s="79"/>
      <c r="F36" s="79"/>
      <c r="G36" s="80"/>
      <c r="H36" s="7"/>
      <c r="I36" s="3"/>
      <c r="J36" s="3"/>
    </row>
    <row r="37" spans="2:11" ht="71.400000000000006" customHeight="1" x14ac:dyDescent="0.3">
      <c r="B37" s="85" t="s">
        <v>36</v>
      </c>
      <c r="C37" s="86"/>
      <c r="D37" s="86"/>
      <c r="E37" s="87"/>
      <c r="F37" s="87"/>
      <c r="G37" s="88"/>
      <c r="H37" s="8"/>
      <c r="I37" s="13"/>
    </row>
    <row r="38" spans="2:11" ht="9" customHeight="1" thickBot="1" x14ac:dyDescent="0.35">
      <c r="B38" s="10"/>
      <c r="C38" s="11"/>
      <c r="D38" s="11"/>
      <c r="E38" s="11"/>
      <c r="F38" s="11"/>
      <c r="G38" s="12"/>
      <c r="H38" s="8"/>
      <c r="I38" s="6"/>
      <c r="J38" s="13"/>
      <c r="K38" s="2"/>
    </row>
    <row r="39" spans="2:11" ht="14.4" customHeight="1" thickBot="1" x14ac:dyDescent="0.35">
      <c r="B39" s="116"/>
      <c r="C39" s="117"/>
      <c r="D39" s="118"/>
      <c r="E39" s="17" t="s">
        <v>1</v>
      </c>
      <c r="F39" s="18" t="s">
        <v>2</v>
      </c>
      <c r="G39" s="19" t="s">
        <v>3</v>
      </c>
      <c r="I39" s="13"/>
    </row>
    <row r="40" spans="2:11" ht="13.8" customHeight="1" x14ac:dyDescent="0.3">
      <c r="B40" s="107" t="s">
        <v>27</v>
      </c>
      <c r="C40" s="108"/>
      <c r="D40" s="109"/>
      <c r="E40" s="57">
        <v>0</v>
      </c>
      <c r="F40" s="38">
        <f t="shared" ref="F40:F43" si="0">E40*0.21</f>
        <v>0</v>
      </c>
      <c r="G40" s="39">
        <f>F40+E40</f>
        <v>0</v>
      </c>
      <c r="H40" s="40"/>
      <c r="I40" s="13"/>
      <c r="J40" s="13"/>
      <c r="K40" s="2"/>
    </row>
    <row r="41" spans="2:11" ht="15" customHeight="1" thickBot="1" x14ac:dyDescent="0.35">
      <c r="B41" s="110" t="s">
        <v>28</v>
      </c>
      <c r="C41" s="111"/>
      <c r="D41" s="112"/>
      <c r="E41" s="41">
        <f>E40*24</f>
        <v>0</v>
      </c>
      <c r="F41" s="42">
        <f>E41*0.21</f>
        <v>0</v>
      </c>
      <c r="G41" s="43">
        <f>F41+E41</f>
        <v>0</v>
      </c>
      <c r="H41" s="40"/>
      <c r="I41" s="6"/>
      <c r="J41" s="13"/>
      <c r="K41" s="2"/>
    </row>
    <row r="42" spans="2:11" ht="13.8" customHeight="1" x14ac:dyDescent="0.3">
      <c r="B42" s="107" t="s">
        <v>26</v>
      </c>
      <c r="C42" s="108"/>
      <c r="D42" s="109"/>
      <c r="E42" s="56">
        <v>0</v>
      </c>
      <c r="F42" s="44">
        <f t="shared" si="0"/>
        <v>0</v>
      </c>
      <c r="G42" s="45">
        <f>F42+E42</f>
        <v>0</v>
      </c>
      <c r="H42" s="40"/>
      <c r="I42" s="66" t="s">
        <v>7</v>
      </c>
      <c r="J42" s="67" t="s">
        <v>8</v>
      </c>
      <c r="K42" s="70" t="s">
        <v>9</v>
      </c>
    </row>
    <row r="43" spans="2:11" ht="14.4" customHeight="1" thickBot="1" x14ac:dyDescent="0.35">
      <c r="B43" s="113" t="s">
        <v>29</v>
      </c>
      <c r="C43" s="114"/>
      <c r="D43" s="115"/>
      <c r="E43" s="46">
        <f>E42*36</f>
        <v>0</v>
      </c>
      <c r="F43" s="47">
        <f t="shared" si="0"/>
        <v>0</v>
      </c>
      <c r="G43" s="48">
        <f>F43+E43</f>
        <v>0</v>
      </c>
      <c r="H43" s="40"/>
      <c r="I43" s="72"/>
      <c r="J43" s="73"/>
      <c r="K43" s="71"/>
    </row>
    <row r="44" spans="2:11" ht="30.6" customHeight="1" thickBot="1" x14ac:dyDescent="0.35">
      <c r="B44" s="101" t="s">
        <v>12</v>
      </c>
      <c r="C44" s="102"/>
      <c r="D44" s="103"/>
      <c r="E44" s="49">
        <f>E41+E43</f>
        <v>0</v>
      </c>
      <c r="F44" s="50">
        <f>E44*0.21</f>
        <v>0</v>
      </c>
      <c r="G44" s="51">
        <f>F44+E44</f>
        <v>0</v>
      </c>
      <c r="H44" s="40"/>
      <c r="I44" s="26">
        <v>0.15</v>
      </c>
      <c r="J44" s="27">
        <f>IFERROR(ROUND(E44/(E34+E27+E20+E13+E44),4),0)</f>
        <v>0</v>
      </c>
      <c r="K44" s="28" t="str" cm="1">
        <f t="array" ref="K44">_xlfn.IFS(J44&lt;I44,"OK",I44=J44,"OK",J44&gt;I44,"Příliš vysoká hodnota")</f>
        <v>OK</v>
      </c>
    </row>
    <row r="45" spans="2:11" ht="24" customHeight="1" thickTop="1" thickBot="1" x14ac:dyDescent="0.35">
      <c r="B45" s="29"/>
      <c r="C45" s="29"/>
      <c r="D45" s="29"/>
      <c r="E45" s="29"/>
      <c r="F45" s="52"/>
      <c r="G45" s="29"/>
      <c r="J45" s="53">
        <f>ROUND(SUM(J13,J20,J27,J34,J44),2)</f>
        <v>0</v>
      </c>
    </row>
    <row r="46" spans="2:11" ht="36" customHeight="1" thickTop="1" thickBot="1" x14ac:dyDescent="0.35">
      <c r="B46" s="104" t="s">
        <v>6</v>
      </c>
      <c r="C46" s="105"/>
      <c r="D46" s="105"/>
      <c r="E46" s="106"/>
      <c r="F46" s="119">
        <f>E13+E20+E27+E34+E44</f>
        <v>0</v>
      </c>
      <c r="G46" s="120"/>
      <c r="H46" s="54"/>
      <c r="I46" s="55" t="s">
        <v>30</v>
      </c>
      <c r="J46" s="74" cm="1">
        <f t="array" ref="J46">_xlfn.IFS(AND(K13:K44&lt;&gt;"Příliš vysoká hodnota"),E34+E27+E20+E13+E44,OR(K13:K44="Příliš vysoká hodnota"),"Překročen maximální podíl nabídkové ceny pro určitou etapu")</f>
        <v>0</v>
      </c>
      <c r="K46" s="75"/>
    </row>
    <row r="47" spans="2:11" ht="15" thickTop="1" thickBot="1" x14ac:dyDescent="0.35"/>
    <row r="48" spans="2:11" x14ac:dyDescent="0.3">
      <c r="I48" s="66" t="s">
        <v>31</v>
      </c>
      <c r="J48" s="67"/>
      <c r="K48" s="68" t="str">
        <f>IF(F46&lt;I49,"OK","Nabídková cena převyšuje předpokládanou hodnotu")</f>
        <v>OK</v>
      </c>
    </row>
    <row r="49" spans="9:11" ht="14.4" customHeight="1" thickBot="1" x14ac:dyDescent="0.35">
      <c r="I49" s="64">
        <v>7440000</v>
      </c>
      <c r="J49" s="65"/>
      <c r="K49" s="69"/>
    </row>
  </sheetData>
  <sheetProtection sheet="1" objects="1" scenarios="1"/>
  <mergeCells count="50">
    <mergeCell ref="B33:D33"/>
    <mergeCell ref="B34:D34"/>
    <mergeCell ref="B26:D26"/>
    <mergeCell ref="B27:D27"/>
    <mergeCell ref="B46:E46"/>
    <mergeCell ref="B36:G36"/>
    <mergeCell ref="B37:G37"/>
    <mergeCell ref="B40:D40"/>
    <mergeCell ref="B41:D41"/>
    <mergeCell ref="B42:D42"/>
    <mergeCell ref="B43:D43"/>
    <mergeCell ref="B44:D44"/>
    <mergeCell ref="B39:D39"/>
    <mergeCell ref="F46:G46"/>
    <mergeCell ref="B30:G30"/>
    <mergeCell ref="K25:K26"/>
    <mergeCell ref="I18:I19"/>
    <mergeCell ref="J18:J19"/>
    <mergeCell ref="K18:K19"/>
    <mergeCell ref="B8:G8"/>
    <mergeCell ref="B9:G9"/>
    <mergeCell ref="B23:G23"/>
    <mergeCell ref="B22:G22"/>
    <mergeCell ref="B12:D12"/>
    <mergeCell ref="B13:D13"/>
    <mergeCell ref="B19:D19"/>
    <mergeCell ref="B20:D20"/>
    <mergeCell ref="B2:G2"/>
    <mergeCell ref="B29:G29"/>
    <mergeCell ref="B15:G15"/>
    <mergeCell ref="B16:G16"/>
    <mergeCell ref="B3:G3"/>
    <mergeCell ref="B4:G4"/>
    <mergeCell ref="B5:G5"/>
    <mergeCell ref="C6:G6"/>
    <mergeCell ref="I49:J49"/>
    <mergeCell ref="I48:J48"/>
    <mergeCell ref="K48:K49"/>
    <mergeCell ref="K32:K33"/>
    <mergeCell ref="I32:I33"/>
    <mergeCell ref="J32:J33"/>
    <mergeCell ref="J42:J43"/>
    <mergeCell ref="J46:K46"/>
    <mergeCell ref="K42:K43"/>
    <mergeCell ref="I42:I43"/>
    <mergeCell ref="I11:I12"/>
    <mergeCell ref="J11:J12"/>
    <mergeCell ref="K11:K12"/>
    <mergeCell ref="I25:I26"/>
    <mergeCell ref="J25:J26"/>
  </mergeCells>
  <phoneticPr fontId="1" type="noConversion"/>
  <conditionalFormatting sqref="E13">
    <cfRule type="expression" dxfId="17" priority="21">
      <formula>$K$13="Příliš vysoká hodnota"</formula>
    </cfRule>
  </conditionalFormatting>
  <conditionalFormatting sqref="E20">
    <cfRule type="expression" dxfId="16" priority="22">
      <formula>$K$20="Příliš vysoká hodnota"</formula>
    </cfRule>
  </conditionalFormatting>
  <conditionalFormatting sqref="E27">
    <cfRule type="expression" dxfId="15" priority="23">
      <formula>$K$27="Příliš vysoká hodnota"</formula>
    </cfRule>
  </conditionalFormatting>
  <conditionalFormatting sqref="E34">
    <cfRule type="expression" dxfId="14" priority="44">
      <formula>$K$34="Příliš vysoká hodnota"</formula>
    </cfRule>
  </conditionalFormatting>
  <conditionalFormatting sqref="E44">
    <cfRule type="expression" dxfId="13" priority="4">
      <formula>$K$44="Příliš vysoká hodnota"</formula>
    </cfRule>
  </conditionalFormatting>
  <conditionalFormatting sqref="F46:H46 J46:K46">
    <cfRule type="containsText" dxfId="12" priority="32" operator="containsText" text="Překročen maximální podíl nabídkové ceny pro určitou etapu">
      <formula>NOT(ISERROR(SEARCH("Překročen maximální podíl nabídkové ceny pro určitou etapu",F46)))</formula>
    </cfRule>
  </conditionalFormatting>
  <conditionalFormatting sqref="K13">
    <cfRule type="containsText" dxfId="11" priority="5" operator="containsText" text="Příliš vysoká hodnota">
      <formula>NOT(ISERROR(SEARCH("Příliš vysoká hodnota",K13)))</formula>
    </cfRule>
    <cfRule type="containsText" dxfId="10" priority="6" operator="containsText" text="OK">
      <formula>NOT(ISERROR(SEARCH("OK",K13)))</formula>
    </cfRule>
  </conditionalFormatting>
  <conditionalFormatting sqref="K20">
    <cfRule type="containsText" dxfId="9" priority="7" operator="containsText" text="Příliš vysoká hodnota">
      <formula>NOT(ISERROR(SEARCH("Příliš vysoká hodnota",K20)))</formula>
    </cfRule>
    <cfRule type="containsText" dxfId="8" priority="8" operator="containsText" text="OK">
      <formula>NOT(ISERROR(SEARCH("OK",K20)))</formula>
    </cfRule>
  </conditionalFormatting>
  <conditionalFormatting sqref="K27">
    <cfRule type="containsText" dxfId="7" priority="9" operator="containsText" text="Příliš vysoká hodnota">
      <formula>NOT(ISERROR(SEARCH("Příliš vysoká hodnota",K27)))</formula>
    </cfRule>
    <cfRule type="containsText" dxfId="6" priority="10" operator="containsText" text="OK">
      <formula>NOT(ISERROR(SEARCH("OK",K27)))</formula>
    </cfRule>
  </conditionalFormatting>
  <conditionalFormatting sqref="K34">
    <cfRule type="containsText" dxfId="5" priority="11" operator="containsText" text="Příliš vysoká hodnota">
      <formula>NOT(ISERROR(SEARCH("Příliš vysoká hodnota",K34)))</formula>
    </cfRule>
    <cfRule type="containsText" dxfId="4" priority="12" operator="containsText" text="OK">
      <formula>NOT(ISERROR(SEARCH("OK",K34)))</formula>
    </cfRule>
  </conditionalFormatting>
  <conditionalFormatting sqref="K44">
    <cfRule type="containsText" dxfId="3" priority="33" operator="containsText" text="Příliš vysoká hodnota">
      <formula>NOT(ISERROR(SEARCH("Příliš vysoká hodnota",K44)))</formula>
    </cfRule>
    <cfRule type="containsText" dxfId="2" priority="34" operator="containsText" text="OK">
      <formula>NOT(ISERROR(SEARCH("OK",K44)))</formula>
    </cfRule>
  </conditionalFormatting>
  <conditionalFormatting sqref="K48:K49">
    <cfRule type="containsText" dxfId="1" priority="1" operator="containsText" text="Nabídková cena převyšuje předpokládanou hodnotu">
      <formula>NOT(ISERROR(SEARCH("Nabídková cena převyšuje předpokládanou hodnotu",K48)))</formula>
    </cfRule>
    <cfRule type="containsText" dxfId="0" priority="2" operator="containsText" text="OK">
      <formula>NOT(ISERROR(SEARCH("OK",K48)))</formula>
    </cfRule>
  </conditionalFormatting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7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E1BADC4B10C440834938164B71C86F" ma:contentTypeVersion="4" ma:contentTypeDescription="Vytvoří nový dokument" ma:contentTypeScope="" ma:versionID="96acbb792c95286471e7f0a2311716f2">
  <xsd:schema xmlns:xsd="http://www.w3.org/2001/XMLSchema" xmlns:xs="http://www.w3.org/2001/XMLSchema" xmlns:p="http://schemas.microsoft.com/office/2006/metadata/properties" xmlns:ns2="c82cc234-e860-4e3a-b9b9-f815272dfa7b" targetNamespace="http://schemas.microsoft.com/office/2006/metadata/properties" ma:root="true" ma:fieldsID="2ba8c5a98cbaf450c811325b91fa8d4b" ns2:_="">
    <xsd:import namespace="c82cc234-e860-4e3a-b9b9-f815272dfa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2cc234-e860-4e3a-b9b9-f815272dfa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6EB3B2E-3E27-41D7-876B-96B980C79EF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D837BF2-5C88-4FCC-BA41-3E4FA3E513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2cc234-e860-4e3a-b9b9-f815272dfa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AC1D83B-FF9F-499B-B53D-A99E09B67D36}">
  <ds:schemaRefs>
    <ds:schemaRef ds:uri="http://purl.org/dc/dcmitype/"/>
    <ds:schemaRef ds:uri="http://schemas.microsoft.com/office/2006/documentManagement/types"/>
    <ds:schemaRef ds:uri="http://purl.org/dc/elements/1.1/"/>
    <ds:schemaRef ds:uri="http://www.w3.org/XML/1998/namespace"/>
    <ds:schemaRef ds:uri="1b0a2e31-377b-4a4f-8b74-191dd8e2e1a2"/>
    <ds:schemaRef ds:uri="http://schemas.microsoft.com/sharepoint/v3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schemas.microsoft.com/sharepoint/v3/fields"/>
    <ds:schemaRef ds:uri="1c5afdd9-10a7-4471-939e-3b6fefddb120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2023-11-07T10:49:14Z</dcterms:created>
  <dcterms:modified xsi:type="dcterms:W3CDTF">2025-04-17T08:37:40Z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0x01010076E1BADC4B10C440834938164B71C86F</vt:lpwstr>
  </property>
</Properties>
</file>