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B4C754E5-CF6A-4509-8848-8DA365E06EB2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CN Celková" sheetId="1" r:id="rId1"/>
    <sheet name="CN Přístroj" sheetId="3" r:id="rId2"/>
    <sheet name="CN Pozáruční servis" sheetId="2" r:id="rId3"/>
    <sheet name="CN Materiál" sheetId="4" r:id="rId4"/>
  </sheets>
  <calcPr calcId="191029"/>
</workbook>
</file>

<file path=xl/calcChain.xml><?xml version="1.0" encoding="utf-8"?>
<calcChain xmlns="http://schemas.openxmlformats.org/spreadsheetml/2006/main">
  <c r="C11" i="2" l="1"/>
  <c r="C10" i="2"/>
  <c r="E25" i="3"/>
  <c r="E24" i="3"/>
  <c r="J95" i="4" l="1"/>
  <c r="J94" i="4"/>
  <c r="J93" i="4"/>
  <c r="J92" i="4"/>
  <c r="J91" i="4"/>
  <c r="J90" i="4"/>
  <c r="J89" i="4"/>
  <c r="J88" i="4"/>
  <c r="J87" i="4"/>
  <c r="J86" i="4"/>
  <c r="J85" i="4"/>
  <c r="G95" i="4"/>
  <c r="G94" i="4"/>
  <c r="G93" i="4"/>
  <c r="G92" i="4"/>
  <c r="G91" i="4"/>
  <c r="G90" i="4"/>
  <c r="G89" i="4"/>
  <c r="G88" i="4"/>
  <c r="G87" i="4"/>
  <c r="G86" i="4"/>
  <c r="G85" i="4"/>
  <c r="G54" i="4"/>
  <c r="G53" i="4"/>
  <c r="G52" i="4"/>
  <c r="G51" i="4"/>
  <c r="G50" i="4"/>
  <c r="G49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K92" i="4" l="1"/>
  <c r="K93" i="4"/>
  <c r="K86" i="4"/>
  <c r="K90" i="4"/>
  <c r="K94" i="4"/>
  <c r="K91" i="4"/>
  <c r="K95" i="4"/>
  <c r="K87" i="4"/>
  <c r="K85" i="4"/>
  <c r="K88" i="4"/>
  <c r="K89" i="4"/>
  <c r="J36" i="4"/>
  <c r="G36" i="4"/>
  <c r="G48" i="4"/>
  <c r="G47" i="4"/>
  <c r="G46" i="4"/>
  <c r="G45" i="4"/>
  <c r="G4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J18" i="4"/>
  <c r="K36" i="4" l="1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J16" i="4"/>
  <c r="G15" i="4"/>
  <c r="G16" i="4"/>
  <c r="G10" i="4"/>
  <c r="G11" i="4"/>
  <c r="G12" i="4"/>
  <c r="G13" i="4"/>
  <c r="G14" i="4"/>
  <c r="G9" i="4"/>
  <c r="J8" i="4" l="1"/>
  <c r="J9" i="4"/>
  <c r="J10" i="4"/>
  <c r="J11" i="4"/>
  <c r="J12" i="4"/>
  <c r="J13" i="4"/>
  <c r="J14" i="4"/>
  <c r="J15" i="4"/>
  <c r="J17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7" i="4"/>
  <c r="J38" i="4"/>
  <c r="J39" i="4"/>
  <c r="J40" i="4"/>
  <c r="J41" i="4"/>
  <c r="J42" i="4"/>
  <c r="J43" i="4"/>
  <c r="J44" i="4"/>
  <c r="J45" i="4"/>
  <c r="J46" i="4"/>
  <c r="J47" i="4"/>
  <c r="J48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49" i="4"/>
  <c r="J50" i="4"/>
  <c r="J51" i="4"/>
  <c r="J52" i="4"/>
  <c r="J53" i="4"/>
  <c r="J54" i="4"/>
  <c r="K11" i="4" l="1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7" i="4"/>
  <c r="K38" i="4"/>
  <c r="K39" i="4"/>
  <c r="K40" i="4"/>
  <c r="K41" i="4"/>
  <c r="K42" i="4"/>
  <c r="K43" i="4"/>
  <c r="K44" i="4"/>
  <c r="K45" i="4"/>
  <c r="K46" i="4"/>
  <c r="K47" i="4"/>
  <c r="K48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49" i="4"/>
  <c r="K50" i="4"/>
  <c r="K51" i="4"/>
  <c r="K52" i="4"/>
  <c r="K53" i="4"/>
  <c r="K54" i="4"/>
  <c r="K9" i="4"/>
  <c r="K10" i="4"/>
  <c r="G8" i="4"/>
  <c r="E22" i="3"/>
  <c r="E20" i="3"/>
  <c r="E8" i="3"/>
  <c r="E9" i="3"/>
  <c r="E10" i="3"/>
  <c r="E11" i="3"/>
  <c r="E12" i="3"/>
  <c r="E13" i="3"/>
  <c r="E14" i="3"/>
  <c r="E15" i="3"/>
  <c r="E16" i="3"/>
  <c r="E17" i="3"/>
  <c r="E18" i="3"/>
  <c r="E7" i="3"/>
  <c r="K8" i="4" l="1"/>
  <c r="K97" i="4" s="1"/>
  <c r="K99" i="4" l="1"/>
  <c r="G7" i="1" s="1"/>
  <c r="C9" i="2"/>
  <c r="G6" i="1" s="1"/>
  <c r="G5" i="1" l="1"/>
  <c r="G9" i="1" s="1"/>
</calcChain>
</file>

<file path=xl/sharedStrings.xml><?xml version="1.0" encoding="utf-8"?>
<sst xmlns="http://schemas.openxmlformats.org/spreadsheetml/2006/main" count="193" uniqueCount="187">
  <si>
    <t>Příloha č. x ZD - Cenová nabídka</t>
  </si>
  <si>
    <t>Cenová nabídka za celý předmět plnění</t>
  </si>
  <si>
    <t>Cena za robotický operační systém vč. příslušenství</t>
  </si>
  <si>
    <t>Kč bez DPH</t>
  </si>
  <si>
    <t>Cena za pozáruční servis</t>
  </si>
  <si>
    <t>Cena za spotřební materiál</t>
  </si>
  <si>
    <t>Celkové náklady životního cyklu za předmět plnění</t>
  </si>
  <si>
    <t>Cenová nabídka - Robotický operační systém vč. příslušenství</t>
  </si>
  <si>
    <t>Popis</t>
  </si>
  <si>
    <t>Název a typ</t>
  </si>
  <si>
    <t>Počet</t>
  </si>
  <si>
    <t>Cena v Kč bez DPH</t>
  </si>
  <si>
    <t>Cena v Kč bez DPH celkem</t>
  </si>
  <si>
    <t>Věž zobrazovacího  zařízení</t>
  </si>
  <si>
    <t>Monitor hlavní</t>
  </si>
  <si>
    <t>Monitor asistenční</t>
  </si>
  <si>
    <t>Monitor náhledový</t>
  </si>
  <si>
    <t>Kamerová jednotka</t>
  </si>
  <si>
    <r>
      <t>Endoskop s úhlem pohledu 0</t>
    </r>
    <r>
      <rPr>
        <sz val="10"/>
        <color theme="1"/>
        <rFont val="Calibri"/>
        <family val="2"/>
      </rPr>
      <t>° vč. sterilizačního boxu a světlovodného kabelu</t>
    </r>
  </si>
  <si>
    <t>Endoskop s úhlem pohledu 30° vč. sterilizačního boxu a světlovodného kabelu</t>
  </si>
  <si>
    <t>Záznamové zařízení</t>
  </si>
  <si>
    <t>Zdroj světla</t>
  </si>
  <si>
    <t>Sací a irigační pumpa</t>
  </si>
  <si>
    <t>Elektrochirurgický přístroj - integrovaný</t>
  </si>
  <si>
    <t>Přístroj pro trvalou koagulaci velkých cév do 7 mm*</t>
  </si>
  <si>
    <t>Přístrojový vozík</t>
  </si>
  <si>
    <t>Operační konzole</t>
  </si>
  <si>
    <t>Pojízdný operační sytém</t>
  </si>
  <si>
    <t>Pojízdný operační systém</t>
  </si>
  <si>
    <t>Dodavatel vyplní název a typ</t>
  </si>
  <si>
    <t>Pozn.:</t>
  </si>
  <si>
    <t>*Integrovaný koagulační přístroj s pokročilou bipolární koagulací / integrovaný harmonický skalpel / neintegrovaný koagulační přístroj s pokročilou bipolární koagulací</t>
  </si>
  <si>
    <t>Výsledná cena použita pro hodnocení nabídek</t>
  </si>
  <si>
    <t xml:space="preserve">Pokud dodavatelem nabízené řešení zahrnuje zdravotnický prostředek, který je v tabulce na tomto listu, rozdělen do více položek (dále jen "Sloučený zdravotnický </t>
  </si>
  <si>
    <t>prostředek"), je dodavatel oprávněn cenu Sloučeného zdravotnického prostředku uvést pouze u jedné z položek, která je součástí Sloučeného zdravotnického prostředku.</t>
  </si>
  <si>
    <t>Ostatní položky, které jsou součástí Sloučeného zdravotnického prostředku mohou být oceněny nulou s tím, že tento postup je dodavatel povinen odůvodnit ve sloupci "Název a typ".</t>
  </si>
  <si>
    <t>Příloha č. 5b ZD</t>
  </si>
  <si>
    <t>Cenová nabídka - Pozáruční servis a BTK</t>
  </si>
  <si>
    <t>72 měsíců</t>
  </si>
  <si>
    <t>Cena v Kč bez DPH za 1 měsíc</t>
  </si>
  <si>
    <t>Cena v Kč bez DPH za 72 měsíců</t>
  </si>
  <si>
    <t>Pozáruční full servis celého systému</t>
  </si>
  <si>
    <t>Informace k vyplnění:</t>
  </si>
  <si>
    <t>Zhotovitel vyplní cenu pro celý dodávaný systém včetně veškerého dodávaného příslušenství</t>
  </si>
  <si>
    <t>Označená buňka je součástí hodnocení</t>
  </si>
  <si>
    <t>Poznámky:</t>
  </si>
  <si>
    <t>1. Výše uvedené ceny bez DPH budou fakturovány s aktuální sazbou DPH.</t>
  </si>
  <si>
    <t>2. Součástí full servisu jsou veškeré předepsané kontroly v souladu s platnou legislativou z oblasti</t>
  </si>
  <si>
    <t>zdravotnických prostředků, a to včetně případného materiálu nutného k provedení kontroly.</t>
  </si>
  <si>
    <t>3. Součástí full servisu je provádění veškerých zásahů, doprava do místa, potřebné náhradní díly.</t>
  </si>
  <si>
    <t>4. Součástí full servisu jsou pravidelně měněné náhradní díly určené výrobcem.</t>
  </si>
  <si>
    <t>5. Kupující nebude hradit prodávajícímu žádné další náklady (např. stravné či ubytování servisního</t>
  </si>
  <si>
    <t>technika nebo úhradu času stráveného na cestě).</t>
  </si>
  <si>
    <t>Cenová nabídka spotřebního materiálu a příslušenství</t>
  </si>
  <si>
    <r>
      <rPr>
        <b/>
        <sz val="9"/>
        <color theme="1"/>
        <rFont val="Calibri"/>
        <family val="2"/>
        <charset val="238"/>
        <scheme val="minor"/>
      </rPr>
      <t>Tolerance:</t>
    </r>
    <r>
      <rPr>
        <sz val="9"/>
        <color theme="1"/>
        <rFont val="Calibri"/>
        <family val="2"/>
        <scheme val="minor"/>
      </rPr>
      <t xml:space="preserve"> Na všechny číselné údaje uvedené v popisu jednotlivých položek se vztahuje tolerance +/- 10%, není-li u konkrétní položky uvedeno jinak.</t>
    </r>
  </si>
  <si>
    <t>Číslo položky</t>
  </si>
  <si>
    <t>Název položky předmětu plnění</t>
  </si>
  <si>
    <t>Katalogové číslo</t>
  </si>
  <si>
    <t>Obchodní název</t>
  </si>
  <si>
    <t>Cena za balení v Kč bez DPH</t>
  </si>
  <si>
    <t>Poček ks v balení</t>
  </si>
  <si>
    <t>Nabídková cena za 1 ks v Kč bez DPH</t>
  </si>
  <si>
    <t>Počet operačních životů</t>
  </si>
  <si>
    <t>Předpokládaný roční počet užití</t>
  </si>
  <si>
    <t>Předpokládaná roční spotřeba v ks</t>
  </si>
  <si>
    <t>Nabídková cena celkem v Kč bez DPH při předpokládané roční spotřebě</t>
  </si>
  <si>
    <t>a</t>
  </si>
  <si>
    <t>b</t>
  </si>
  <si>
    <t>d</t>
  </si>
  <si>
    <t>e</t>
  </si>
  <si>
    <t>c = a / b</t>
  </si>
  <si>
    <t>f = e / d</t>
  </si>
  <si>
    <t>g = c x f</t>
  </si>
  <si>
    <t>háček kauterizační permanentní - délka háčku 16 mm, pracovní délka 32 cm k radikálním prostatektomiím, k přední nízké resekci rekta v chirurgii, v urologii k resekci ledviny, u pravostranná hemikolektomie a hysterektomie v gynekologii, taktéž pro použití v rizikové oblasti daných výkonů</t>
  </si>
  <si>
    <r>
      <t>nůžky monopolární zakřivené, úhel rozevření 29</t>
    </r>
    <r>
      <rPr>
        <sz val="9"/>
        <color theme="1"/>
        <rFont val="Calibri"/>
        <family val="2"/>
      </rPr>
      <t>°, délka branží 13 mm, pracovní délka 32 cm; monopolární kauter k radikálním prostatektomiím, k přední nízké resekci rekta v chirurgii, v urologii k resekci ledviny, u pravostranná hemikolektomie a hysterektomie v gynekologii</t>
    </r>
  </si>
  <si>
    <t>spatula kauterizační permanentní - délka 17 mm, pracovní délka 32 cm k radikálním prostatektomiím, k přední nízké resekci rekta v chirurgii, v urologii k resekci ledviny, u pravostranná hemikolektomie a hysterektomie v gynekologii, vhodnost použití pro rizikové oblasti daných výkonů, v oblasti krku při nádorech kořene jazyka</t>
  </si>
  <si>
    <t>kleště bipolární dlouhé s úhlem rozevření 42°, délkou branží 28 mm, pracovní délkou 33 cm; umožňující dvojí sílu úchopu především pro uchopení tkáně při hysterektomii</t>
  </si>
  <si>
    <t>kleště bipolární dlouhé s úhlem rozevření 70°, délkou branží 22 mm, pracovní délkou 33 cm; dlouhý bipolární kauter s velkým rozevřením</t>
  </si>
  <si>
    <t>kleště bipolární fenestrované s úhel rozevření 45°, délkou branží 22 mm a  pracovní délkou 33 cm</t>
  </si>
  <si>
    <t>kleště bipolární malé s úhlem rozevření 45°, délkou branží 14 mm, pracovní délkou 32 cm; bipolární mikrokleště sloužící k  mikro výkonům na tkáni</t>
  </si>
  <si>
    <t>kleště bipolární s úhlem rozevření 45°, délkou branže 20 mm, pracovní délkou 33 cm k radikálním prostatektomiím a resekci ledviny</t>
  </si>
  <si>
    <t>disektor bipolární zakřivený s úhlem rozevření 45°, délkou branží 22 mm, pracovní délkou 33 cm; bipolární kauter sloužící k disekčním výkonům na tkáni</t>
  </si>
  <si>
    <t>úchopový instrument - kleště s úhlem rozevření 55°, délka branží 28 mm, pracovní délka 33 cm k použití u výkonu  radikální prostatektomie</t>
  </si>
  <si>
    <t>kleště atraumatické s úhlem rozevření 30°, délkou branží 20 mm, pracovní délkou 34 cm;  atraumatické kleště pro výkony v oblasti colonu</t>
  </si>
  <si>
    <t>kleště s dlouhým hrotem s úhlem rozevření 30°, délkou branží 20 mm, pracovní délkou 33 cm; kleště rovné s dlouhým rovným zakončením k atraumatickému použití</t>
  </si>
  <si>
    <t>kleště úchopové ostré s úhlem rozevření 75°, délkou branží 30 mm, pracovní délkou 33 cm; traumatický úchopový ostrý instrument pro uchopení  benigní tkáně</t>
  </si>
  <si>
    <t>grasper pro traumatické uchopení s úhlem rozevření 60°, délkou branží 20 mm, pracovní délkou 33 cm; pro traumatické uchopení benigní tkáně</t>
  </si>
  <si>
    <t>grasper s fenestrací s úhlem rozevření 60°, délkou branží 32 mm, pracovní  délkou 33 cm; kleště s mírně zahnutým zakončením k atraumatickému použití</t>
  </si>
  <si>
    <t>retraktor úchopový malý s úhlem rozevření 60°, délkou branží 45 mm, pracovní délkou 32 cm; retrakční kleště malé k drobným výkonům</t>
  </si>
  <si>
    <t>jehelec se stříhací funkcí s úhlem rozevření 38°, délkou branží 11 mm, pracovní délkou 31 cm</t>
  </si>
  <si>
    <t>jehelec se stříhací funkcí s úhlem rozevření 40°, délkou branží 11 mm, pracovní délkou 31 cm</t>
  </si>
  <si>
    <t>jehelec velký s úhlem rozevření 30°, délkou branží 10 mm, pracovní délkou 31 cm k úchopu jehly při šití dle jednotlivých šicích výkonů</t>
  </si>
  <si>
    <t>jehelec velký s úhlem rozevření 30°, délkou branží 11 mm, pracovní délkou 32 cm; slouží k úchopu jehly a používá se při šití dle jednotlivých šicích výkonů</t>
  </si>
  <si>
    <t>nůžky s kulatým hrotem s úhlem rozevření 30°, délkou branží 11 mm, pracovní délkou 32 cm; nůžky s kulatým zakončením branží</t>
  </si>
  <si>
    <t>nůžky s ostrým zakončením branží s úhlem rozevření 22°, délkou branží 11 mm, pracovní délkou 32 cm</t>
  </si>
  <si>
    <t xml:space="preserve">nástroj bipolární zatavovací k disekci cév </t>
  </si>
  <si>
    <t>nástroj sací/irigační koubový pro použití na robotickém rameni</t>
  </si>
  <si>
    <t>nástroj zatavovací k pokročilé bipolární koagulaci cév až do 7 mm (nevztahuje se tolerance +/-10%)</t>
  </si>
  <si>
    <t>kleště úchopové "Resano" 8 mm s úhlem rozevření 30°, délkou branží 11 mm, pracovní délkou 32 cm</t>
  </si>
  <si>
    <t>mikrokleště s úhlem rozevření 30°, délkou branží 10 mm, pracovní délkou 32 cm</t>
  </si>
  <si>
    <t>kleště úchopové "DeBakey" 8 mm s úhlem rozevření k0°, délkou branží 12 mm, pracovní délkou 31 cm</t>
  </si>
  <si>
    <t>stapler pracovní délka 45 mm</t>
  </si>
  <si>
    <t>stapler pracovní délka 60 mm</t>
  </si>
  <si>
    <t>stapler se zakřiveným hrotem pracovní délka 45 mm</t>
  </si>
  <si>
    <t>náboj do stapleru 45 mm, slabá (vaskulární) tloušťka tkáně</t>
  </si>
  <si>
    <t>náboj do stapleru 45 mm, standardní tloušťka tkáně</t>
  </si>
  <si>
    <t>náboj do stapleru 45 mm, standardní silnější tloušťka tkáně</t>
  </si>
  <si>
    <t>náboj do stapleru 45 mm, silná tloušťka tkáně</t>
  </si>
  <si>
    <t>náboj do stapleru 45 mm, velmi silná tloušťka tkáně</t>
  </si>
  <si>
    <t>náboj do stapleru 60 mm, standardní tloušťka tkáně</t>
  </si>
  <si>
    <t>náboj do stapleru 60 mm, slabá (vaskulární) tloušťka tkáně</t>
  </si>
  <si>
    <t>náboj do stapleru 60 mm, silná tloušťka tkáně</t>
  </si>
  <si>
    <t>náboj do stapleru 60 mm, velmi silná tloušťka tkáně</t>
  </si>
  <si>
    <t>aplikátor malých svorek s úhlem rozevření 30°, délkou branží 11 mm, pracovní délkou 32 cm ke konečnému uzavření malých cév</t>
  </si>
  <si>
    <t>aplikátor středně velkých svorek s úhlem rozevření 55°, délkou branží 21 mm, pracovní délkou 33 cm ke konečnému uzavření středně velkých cév</t>
  </si>
  <si>
    <t>aplikátor velkých svorek s úhlem rozevření 55°, délkou branží 24 mm, pracovní délkou 33 cm ke konečnému uzavření velkých cév</t>
  </si>
  <si>
    <t>kabel bipolární k elektrokoagulačním nástrojům 5 m</t>
  </si>
  <si>
    <t>kabel monopolární k elektrokoagulačním nástrojům 4 m</t>
  </si>
  <si>
    <t>kabel optický pro propjení jednotlivých komponent robotického systému</t>
  </si>
  <si>
    <t>krytka hrotu nůžek - speciální ochranná guma, která chrání před tepelnými defekty tkáně pacienta při použití monopolárního pálení</t>
  </si>
  <si>
    <t>kužel Hassonův 12 mm</t>
  </si>
  <si>
    <t xml:space="preserve">kužel Hassonův 8 mm </t>
  </si>
  <si>
    <t>obturátor  bezbřitý pro stapler k perforaci do 12 mm trokaru 100 mm</t>
  </si>
  <si>
    <t>obturátor  bezbřitý pro stapler k perforaci do 12 mm trokaru 150 mm</t>
  </si>
  <si>
    <t>obturátor  tupý pro stapler k perforaci do 12 mm trokaru 100 mm</t>
  </si>
  <si>
    <t>obturátor  tupý pro stapler k perforaci do 12 mm trokaru 150 mm</t>
  </si>
  <si>
    <t>obturátor bezbřitý k perforaci do 8 mm trokaru 100 mm s  optickou kontrolou pro endoskop</t>
  </si>
  <si>
    <t>obturátor bezbřitý k perforaci do 8 mm trokaru 150 mm s  optickou kontrolou pro endoskop</t>
  </si>
  <si>
    <t>redukce k trokaru v případě, že je zapotřebí zúžení vstupu z 12 na 8 mm</t>
  </si>
  <si>
    <t>trokar ke staplerům  průměrem 12 mm, délkou 100 mm k stapleru 45-60 mm</t>
  </si>
  <si>
    <t>trokar ke staplerům  průměrem 12 mm, délkou 150 mm k stapleru 45-60 mm</t>
  </si>
  <si>
    <t>trokar průměr 8 mm, délka 100 mm k stapleru 45-60 mm</t>
  </si>
  <si>
    <t>trokar průměr 8 mm, délka 150 mm k stapleru 45-60 mm</t>
  </si>
  <si>
    <t>zátka těsnící k trokaru 12 mm</t>
  </si>
  <si>
    <t>zátka těsnící k trokaru 5-8 mm</t>
  </si>
  <si>
    <t>stapler pracovní délka 30-35 mm</t>
  </si>
  <si>
    <t>stapler se zakřiveným hrotem pracovní délka 30-35 mm</t>
  </si>
  <si>
    <t>náboj do stapleru 30-35 mm, slabá (vaskulární) tloušťka tkáně</t>
  </si>
  <si>
    <t>náboj do stapleru 30-35 mm, standardní tloušťka tkáně</t>
  </si>
  <si>
    <t>náboj do stapleru 30-35 mm, silná tloušťka tkáně</t>
  </si>
  <si>
    <t>náboj do stapleru 30-35 mm, velmi silná tloušťka tkáně</t>
  </si>
  <si>
    <t>skalpel harmonický lehce zakřivený</t>
  </si>
  <si>
    <t>síto sterilisační pro endoskop</t>
  </si>
  <si>
    <t xml:space="preserve">rouška sloupu - jednotlivě sterilně balený obal na sloup nabízeného přístroje, je-li nutná pro provoz přístroje. Ne-ní nutná pro provoz přístroje, Dodavatel ji ponechá nevyplněnou. Pro účely hodnocení pak tato položka u takového Dodavatele nebude dopočítávána. </t>
  </si>
  <si>
    <t>rouška operačního ramene -  jednotlivě sterilně balený obal na ramena nabízeného přístroje</t>
  </si>
  <si>
    <t>obturátor  tupý k perforaci do 10 mm trokaru 150 mm</t>
  </si>
  <si>
    <t>obturátor  tupý k perforaci do 10 mm trokaru 100 mm</t>
  </si>
  <si>
    <t>endoskop 8 mm nebo 10 mm se zakřivením (30°)</t>
  </si>
  <si>
    <r>
      <t>endoskop 8 mm nebo 10 mm rovný bez zakřivení (0</t>
    </r>
    <r>
      <rPr>
        <sz val="9"/>
        <color theme="1"/>
        <rFont val="Calibri"/>
        <family val="2"/>
      </rPr>
      <t>°)</t>
    </r>
  </si>
  <si>
    <t>Celková nabídková cena spotřebního materiálu a příslušenství za 1 rok</t>
  </si>
  <si>
    <t>Celková nabídková cena spotřebního materiálu a příslušenství za 8 let</t>
  </si>
  <si>
    <t>Poznámka k vyplnění:</t>
  </si>
  <si>
    <t>Účastník vyplní žlutě podbarvené sloupce</t>
  </si>
  <si>
    <t>Účastník vyplní sloupec Katalogové číslo k jednotlivým nabízeným položkám</t>
  </si>
  <si>
    <t>Účastník vyplní sloupec Obchodní název k jednotlivým nabízeným položkám</t>
  </si>
  <si>
    <t>Účastník vyplní sloupec Cena za balení v Kč bez DPH k jednotlivým nabízeným položkám</t>
  </si>
  <si>
    <t>Účastník vyplní sloupec Počet ks v balení (počet jednotlivých položek v nejmenším balení, které je možné dodat)</t>
  </si>
  <si>
    <t>které nejsou barevně zvýrazněné nejsou předmětem uvedeného hodnotícího kritéria.</t>
  </si>
  <si>
    <t>1) monopolární elektrochirurgické nástroje</t>
  </si>
  <si>
    <t>2) bipolární elektrochirurgické nástroje</t>
  </si>
  <si>
    <t>3) graspery</t>
  </si>
  <si>
    <t>4) jehelce</t>
  </si>
  <si>
    <t>Příloha č. 5c ZD</t>
  </si>
  <si>
    <r>
      <t>retraktor s duálním ostřím s úhlem rozevření 70</t>
    </r>
    <r>
      <rPr>
        <vertAlign val="superscript"/>
        <sz val="9"/>
        <rFont val="Calibri"/>
        <family val="2"/>
        <charset val="238"/>
        <scheme val="minor"/>
      </rPr>
      <t>o</t>
    </r>
    <r>
      <rPr>
        <sz val="9"/>
        <rFont val="Calibri"/>
        <family val="2"/>
        <scheme val="minor"/>
      </rPr>
      <t xml:space="preserve">, délkou branží 48 mm, pracovní délkou 32 cm </t>
    </r>
  </si>
  <si>
    <t>12 mm port s tupým obturátorem, délka 120 mm</t>
  </si>
  <si>
    <t>5 mm port a nízkoprofilový bezžiletkový obturátor s optickým hrotem, délka 100 mm</t>
  </si>
  <si>
    <t>8 mm port a nízkoprofilový bezžiletkový obturátor s optickým hrotem, délka 100 mm</t>
  </si>
  <si>
    <t>5 mm port a nízkoprofilový bezžiletkový obturátor s optickým hrotem, délka 120 mm</t>
  </si>
  <si>
    <t>8 mm port a nízkoprofilový bezžiletkový obturátor s optickým hrotem, délka 120 mm</t>
  </si>
  <si>
    <t>12 mm port a bezžiletkový obturátor s gripem a s optickým hrotem, délka 100 mm</t>
  </si>
  <si>
    <t>12 mm port a bezžiletkový obturátor s gripem a s optickým hrotem, délka 120 mm</t>
  </si>
  <si>
    <t>12 mm port a bezžiletkový obturátor s optickým hrotem, délka 150 mm</t>
  </si>
  <si>
    <t>hadicový set s filtrem pro běžnou insuflaci</t>
  </si>
  <si>
    <t>hadicový set s filtrem pro běžnou insuflaci a odsávání kouře</t>
  </si>
  <si>
    <t>trojlumenový hadicový set s filtrem</t>
  </si>
  <si>
    <t>5) nůžky bez koagulačních vlastností</t>
  </si>
  <si>
    <t>Vybavení pro zajištění sterilizace</t>
  </si>
  <si>
    <t>kpl</t>
  </si>
  <si>
    <t>Příloha č. 5a ZD - Cenová nabídka</t>
  </si>
  <si>
    <t>Pozáruční servis mycího a sterilizačního zařízení</t>
  </si>
  <si>
    <t>Účastník vyplní sloupec Počet operačních životů - počet možných použití jednotlivých nástrojů a dalších položek, pokud daná položka nemá omezen počet použití, vyplní Účastník hodnotu N/A (dojde k automatickému přiřazení předpokládané roční spotřeby 0,5 ks za rok, tj. 1 ks za 2 roky)</t>
  </si>
  <si>
    <t>Dodavatel není povinen nabídnout veškeré položky uvedené na tomto listu Cenové nabídky. Při splnění podmínek uvedených v příloze č. 4 ZD - Technické podmínky, je dodavatel oprávněn vyplnit cenu pouze položek, které je schopen nabídnout. Zadavatel následně pro účely hodnocení kritérií nákladů životního cyklu k neoceněným položkám připočítá cenu za položku vypočítanou jako aritmetický průměr cen příslušné položky z nabídek ostatních účastníků zadávacího řízení, kteří uvedenou položku nabízejí. Nebude-li možno k neoceněné položce připočítat cenu stanovenou aritmetickým průměrem z důvodu jediné cenové nabídky pro příslušnou položku, bude pro účely hodnocení nákladů životního cyklu připočtena cena z této jediné nabídky. V případě, že příslušná položka nebude oceněna v žádné z hodnocených nabídek bude pro účely hodnocení nákladů životního cyklu ve všech nabídkách položka oceněna nulovou hodnotou.</t>
  </si>
  <si>
    <r>
      <t xml:space="preserve">Poznámka k barevnému rozlišení:                                      </t>
    </r>
    <r>
      <rPr>
        <sz val="9"/>
        <color theme="1"/>
        <rFont val="Calibri"/>
        <family val="2"/>
        <charset val="238"/>
        <scheme val="minor"/>
      </rPr>
      <t>Barevné rozlišení odpovídá instrumentům, které zadavatel rozdělil do základních skupin pro potřeby hodnocení, viz. hodnotící kritérium č. 7 - Počet instrumentů (uvedeno v příloze č. 4 ZD - Technické podmínky). Ostatní položky,</t>
    </r>
  </si>
  <si>
    <t xml:space="preserve">Celková cena </t>
  </si>
  <si>
    <t xml:space="preserve">DélKa pozáručního servisu </t>
  </si>
  <si>
    <t>6. Pozáruční servis mycího a sterilizačního zařízení zahrnuje kompletně vše vyjma náhradních dílů</t>
  </si>
  <si>
    <t>Účastník vyplní cenu  za 1 ks v Kč bez DPH. V případě vybavení pro zajištění sterilizace vyplní cenu za kpl v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</si>
</sst>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8"/>
      <color theme="1"/>
      <name val="Calibri"/>
      <family val="2"/>
      <scheme val="minor"/>
    </font>
    <font>
      <b/>
      <sz val="8"/>
      <color rgb="FFFF0000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</font>
    <font>
      <sz val="9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ED0000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sz val="9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ED0000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AAE571"/>
        <bgColor indexed="64"/>
      </patternFill>
    </fill>
    <fill>
      <patternFill patternType="solid">
        <fgColor rgb="FFFF747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6C3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6E3F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/>
    <xf numFmtId="0" fontId="2" fillId="0" borderId="0" xfId="0" applyFont="1"/>
    <xf numFmtId="4" fontId="0" fillId="0" borderId="0" xfId="0" applyNumberFormat="1"/>
    <xf numFmtId="4" fontId="1" fillId="0" borderId="0" xfId="0" applyNumberFormat="1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3" fillId="0" borderId="10" xfId="0" applyFont="1" applyBorder="1"/>
    <xf numFmtId="0" fontId="3" fillId="0" borderId="16" xfId="0" applyFont="1" applyBorder="1"/>
    <xf numFmtId="0" fontId="3" fillId="0" borderId="18" xfId="0" applyFont="1" applyBorder="1"/>
    <xf numFmtId="0" fontId="3" fillId="0" borderId="21" xfId="0" applyFont="1" applyBorder="1"/>
    <xf numFmtId="0" fontId="0" fillId="5" borderId="11" xfId="0" applyFill="1" applyBorder="1"/>
    <xf numFmtId="0" fontId="0" fillId="5" borderId="1" xfId="0" applyFill="1" applyBorder="1"/>
    <xf numFmtId="0" fontId="0" fillId="5" borderId="17" xfId="0" applyFill="1" applyBorder="1"/>
    <xf numFmtId="0" fontId="0" fillId="5" borderId="19" xfId="0" applyFill="1" applyBorder="1"/>
    <xf numFmtId="0" fontId="0" fillId="5" borderId="22" xfId="0" applyFill="1" applyBorder="1"/>
    <xf numFmtId="0" fontId="0" fillId="5" borderId="0" xfId="0" applyFill="1"/>
    <xf numFmtId="0" fontId="5" fillId="0" borderId="0" xfId="0" applyFont="1"/>
    <xf numFmtId="0" fontId="5" fillId="5" borderId="0" xfId="0" applyFont="1" applyFill="1"/>
    <xf numFmtId="0" fontId="0" fillId="6" borderId="0" xfId="0" applyFill="1"/>
    <xf numFmtId="0" fontId="5" fillId="6" borderId="0" xfId="0" applyFont="1" applyFill="1"/>
    <xf numFmtId="0" fontId="0" fillId="3" borderId="0" xfId="0" applyFill="1"/>
    <xf numFmtId="0" fontId="5" fillId="3" borderId="0" xfId="0" applyFont="1" applyFill="1"/>
    <xf numFmtId="0" fontId="6" fillId="0" borderId="0" xfId="0" applyFont="1"/>
    <xf numFmtId="0" fontId="0" fillId="0" borderId="1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2" xfId="0" applyBorder="1" applyAlignment="1">
      <alignment horizontal="center"/>
    </xf>
    <xf numFmtId="4" fontId="0" fillId="0" borderId="12" xfId="0" applyNumberFormat="1" applyBorder="1"/>
    <xf numFmtId="4" fontId="0" fillId="0" borderId="20" xfId="0" applyNumberFormat="1" applyBorder="1"/>
    <xf numFmtId="4" fontId="0" fillId="0" borderId="23" xfId="0" applyNumberFormat="1" applyBorder="1"/>
    <xf numFmtId="4" fontId="1" fillId="3" borderId="2" xfId="0" applyNumberFormat="1" applyFont="1" applyFill="1" applyBorder="1"/>
    <xf numFmtId="0" fontId="1" fillId="0" borderId="3" xfId="0" applyFont="1" applyBorder="1"/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7" fillId="6" borderId="0" xfId="0" applyFont="1" applyFill="1"/>
    <xf numFmtId="0" fontId="7" fillId="3" borderId="0" xfId="0" applyFont="1" applyFill="1"/>
    <xf numFmtId="0" fontId="8" fillId="0" borderId="0" xfId="0" applyFont="1"/>
    <xf numFmtId="0" fontId="7" fillId="0" borderId="0" xfId="0" applyFont="1"/>
    <xf numFmtId="0" fontId="9" fillId="0" borderId="0" xfId="0" applyFont="1"/>
    <xf numFmtId="0" fontId="10" fillId="0" borderId="0" xfId="0" applyFont="1"/>
    <xf numFmtId="0" fontId="7" fillId="0" borderId="1" xfId="0" applyFont="1" applyBorder="1" applyAlignment="1">
      <alignment horizontal="center" wrapText="1"/>
    </xf>
    <xf numFmtId="0" fontId="0" fillId="8" borderId="1" xfId="0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12" fillId="5" borderId="1" xfId="0" applyFont="1" applyFill="1" applyBorder="1" applyAlignment="1">
      <alignment vertical="center" wrapText="1"/>
    </xf>
    <xf numFmtId="0" fontId="12" fillId="8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vertical="center" wrapText="1"/>
    </xf>
    <xf numFmtId="0" fontId="7" fillId="9" borderId="1" xfId="0" applyFont="1" applyFill="1" applyBorder="1" applyAlignment="1">
      <alignment horizontal="left" wrapText="1"/>
    </xf>
    <xf numFmtId="0" fontId="12" fillId="9" borderId="1" xfId="0" applyFont="1" applyFill="1" applyBorder="1" applyAlignment="1">
      <alignment vertical="center" wrapText="1"/>
    </xf>
    <xf numFmtId="0" fontId="12" fillId="10" borderId="1" xfId="0" applyFont="1" applyFill="1" applyBorder="1" applyAlignment="1">
      <alignment vertical="center" wrapText="1"/>
    </xf>
    <xf numFmtId="0" fontId="13" fillId="11" borderId="1" xfId="0" applyFont="1" applyFill="1" applyBorder="1" applyAlignment="1">
      <alignment vertical="center" wrapText="1"/>
    </xf>
    <xf numFmtId="4" fontId="7" fillId="0" borderId="1" xfId="0" applyNumberFormat="1" applyFont="1" applyBorder="1"/>
    <xf numFmtId="4" fontId="1" fillId="0" borderId="2" xfId="0" applyNumberFormat="1" applyFont="1" applyBorder="1"/>
    <xf numFmtId="4" fontId="0" fillId="6" borderId="11" xfId="0" applyNumberFormat="1" applyFill="1" applyBorder="1"/>
    <xf numFmtId="4" fontId="0" fillId="6" borderId="19" xfId="0" applyNumberFormat="1" applyFill="1" applyBorder="1"/>
    <xf numFmtId="4" fontId="0" fillId="6" borderId="22" xfId="0" applyNumberFormat="1" applyFill="1" applyBorder="1"/>
    <xf numFmtId="0" fontId="7" fillId="6" borderId="1" xfId="0" applyFont="1" applyFill="1" applyBorder="1"/>
    <xf numFmtId="0" fontId="0" fillId="6" borderId="1" xfId="0" applyFill="1" applyBorder="1"/>
    <xf numFmtId="0" fontId="0" fillId="0" borderId="0" xfId="0" applyAlignment="1">
      <alignment wrapText="1"/>
    </xf>
    <xf numFmtId="0" fontId="7" fillId="0" borderId="1" xfId="0" applyFont="1" applyBorder="1" applyAlignment="1">
      <alignment wrapText="1"/>
    </xf>
    <xf numFmtId="0" fontId="15" fillId="0" borderId="0" xfId="0" applyFont="1" applyAlignment="1">
      <alignment wrapText="1"/>
    </xf>
    <xf numFmtId="1" fontId="12" fillId="13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0" fontId="7" fillId="14" borderId="1" xfId="0" applyFont="1" applyFill="1" applyBorder="1"/>
    <xf numFmtId="1" fontId="13" fillId="13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3" fillId="15" borderId="24" xfId="0" applyFont="1" applyFill="1" applyBorder="1"/>
    <xf numFmtId="0" fontId="0" fillId="15" borderId="26" xfId="0" applyFill="1" applyBorder="1"/>
    <xf numFmtId="0" fontId="0" fillId="15" borderId="26" xfId="0" applyFill="1" applyBorder="1" applyAlignment="1">
      <alignment horizontal="center"/>
    </xf>
    <xf numFmtId="4" fontId="0" fillId="15" borderId="26" xfId="0" applyNumberFormat="1" applyFill="1" applyBorder="1"/>
    <xf numFmtId="4" fontId="0" fillId="15" borderId="25" xfId="0" applyNumberFormat="1" applyFill="1" applyBorder="1"/>
    <xf numFmtId="4" fontId="1" fillId="3" borderId="30" xfId="0" applyNumberFormat="1" applyFont="1" applyFill="1" applyBorder="1"/>
    <xf numFmtId="4" fontId="0" fillId="0" borderId="1" xfId="0" applyNumberFormat="1" applyBorder="1"/>
    <xf numFmtId="0" fontId="0" fillId="0" borderId="1" xfId="0" applyBorder="1"/>
    <xf numFmtId="0" fontId="0" fillId="0" borderId="17" xfId="0" applyBorder="1"/>
    <xf numFmtId="4" fontId="13" fillId="0" borderId="1" xfId="0" applyNumberFormat="1" applyFont="1" applyBorder="1"/>
    <xf numFmtId="0" fontId="13" fillId="0" borderId="1" xfId="0" applyFont="1" applyBorder="1" applyAlignment="1">
      <alignment vertical="center"/>
    </xf>
    <xf numFmtId="0" fontId="13" fillId="14" borderId="1" xfId="0" applyFont="1" applyFill="1" applyBorder="1"/>
    <xf numFmtId="0" fontId="18" fillId="6" borderId="1" xfId="0" applyFont="1" applyFill="1" applyBorder="1"/>
    <xf numFmtId="0" fontId="13" fillId="0" borderId="0" xfId="0" applyFont="1" applyAlignment="1">
      <alignment wrapText="1"/>
    </xf>
    <xf numFmtId="0" fontId="13" fillId="0" borderId="1" xfId="0" applyFont="1" applyBorder="1" applyAlignment="1">
      <alignment wrapText="1"/>
    </xf>
    <xf numFmtId="0" fontId="9" fillId="6" borderId="2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7" fillId="0" borderId="33" xfId="0" applyFont="1" applyBorder="1" applyAlignment="1">
      <alignment wrapText="1"/>
    </xf>
    <xf numFmtId="0" fontId="9" fillId="0" borderId="34" xfId="0" applyFont="1" applyBorder="1" applyAlignment="1">
      <alignment wrapText="1"/>
    </xf>
    <xf numFmtId="0" fontId="7" fillId="0" borderId="35" xfId="0" applyFont="1" applyBorder="1" applyAlignment="1">
      <alignment wrapText="1"/>
    </xf>
    <xf numFmtId="0" fontId="7" fillId="9" borderId="35" xfId="0" applyFont="1" applyFill="1" applyBorder="1" applyAlignment="1">
      <alignment wrapText="1"/>
    </xf>
    <xf numFmtId="0" fontId="7" fillId="5" borderId="35" xfId="0" applyFont="1" applyFill="1" applyBorder="1" applyAlignment="1">
      <alignment wrapText="1"/>
    </xf>
    <xf numFmtId="0" fontId="7" fillId="8" borderId="35" xfId="0" applyFont="1" applyFill="1" applyBorder="1" applyAlignment="1">
      <alignment wrapText="1"/>
    </xf>
    <xf numFmtId="0" fontId="7" fillId="12" borderId="35" xfId="0" applyFont="1" applyFill="1" applyBorder="1" applyAlignment="1">
      <alignment wrapText="1"/>
    </xf>
    <xf numFmtId="0" fontId="7" fillId="2" borderId="30" xfId="0" applyFont="1" applyFill="1" applyBorder="1" applyAlignment="1">
      <alignment wrapText="1"/>
    </xf>
    <xf numFmtId="0" fontId="3" fillId="2" borderId="13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left"/>
    </xf>
    <xf numFmtId="0" fontId="3" fillId="7" borderId="13" xfId="0" applyFont="1" applyFill="1" applyBorder="1" applyAlignment="1">
      <alignment horizontal="left"/>
    </xf>
    <xf numFmtId="0" fontId="3" fillId="7" borderId="14" xfId="0" applyFont="1" applyFill="1" applyBorder="1" applyAlignment="1">
      <alignment horizontal="left"/>
    </xf>
    <xf numFmtId="0" fontId="3" fillId="7" borderId="15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15" xfId="0" applyFont="1" applyFill="1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left"/>
    </xf>
    <xf numFmtId="0" fontId="19" fillId="0" borderId="24" xfId="0" applyFont="1" applyBorder="1" applyAlignment="1">
      <alignment horizontal="left" vertical="top" wrapText="1"/>
    </xf>
    <xf numFmtId="0" fontId="19" fillId="0" borderId="26" xfId="0" applyFont="1" applyBorder="1" applyAlignment="1">
      <alignment horizontal="left" vertical="top" wrapText="1"/>
    </xf>
    <xf numFmtId="0" fontId="19" fillId="0" borderId="25" xfId="0" applyFont="1" applyBorder="1" applyAlignment="1">
      <alignment horizontal="left" vertical="top" wrapText="1"/>
    </xf>
    <xf numFmtId="0" fontId="17" fillId="0" borderId="28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" fillId="8" borderId="24" xfId="0" applyFont="1" applyFill="1" applyBorder="1" applyAlignment="1">
      <alignment horizontal="center"/>
    </xf>
    <xf numFmtId="0" fontId="1" fillId="8" borderId="26" xfId="0" applyFont="1" applyFill="1" applyBorder="1" applyAlignment="1">
      <alignment horizontal="center"/>
    </xf>
    <xf numFmtId="0" fontId="1" fillId="8" borderId="25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"/>
  <sheetViews>
    <sheetView workbookViewId="0">
      <selection activeCell="G6" sqref="G6"/>
    </sheetView>
  </sheetViews>
  <sheetFormatPr defaultRowHeight="14.4" x14ac:dyDescent="0.3"/>
  <cols>
    <col min="7" max="7" width="15.33203125" customWidth="1"/>
  </cols>
  <sheetData>
    <row r="1" spans="1:8" x14ac:dyDescent="0.3">
      <c r="A1" t="s">
        <v>0</v>
      </c>
    </row>
    <row r="3" spans="1:8" ht="18" x14ac:dyDescent="0.35">
      <c r="A3" s="2" t="s">
        <v>1</v>
      </c>
    </row>
    <row r="5" spans="1:8" x14ac:dyDescent="0.3">
      <c r="A5" t="s">
        <v>2</v>
      </c>
      <c r="G5" s="3">
        <f>'CN Přístroj'!E25</f>
        <v>0</v>
      </c>
      <c r="H5" t="s">
        <v>3</v>
      </c>
    </row>
    <row r="6" spans="1:8" x14ac:dyDescent="0.3">
      <c r="A6" t="s">
        <v>4</v>
      </c>
      <c r="G6" s="3">
        <f>'CN Pozáruční servis'!C11</f>
        <v>0</v>
      </c>
      <c r="H6" t="s">
        <v>3</v>
      </c>
    </row>
    <row r="7" spans="1:8" x14ac:dyDescent="0.3">
      <c r="A7" t="s">
        <v>5</v>
      </c>
      <c r="G7" s="3">
        <f>'CN Materiál'!K99</f>
        <v>0</v>
      </c>
      <c r="H7" t="s">
        <v>3</v>
      </c>
    </row>
    <row r="9" spans="1:8" x14ac:dyDescent="0.3">
      <c r="A9" s="1" t="s">
        <v>6</v>
      </c>
      <c r="G9" s="4">
        <f>SUM(G5:G7)</f>
        <v>0</v>
      </c>
      <c r="H9" s="1" t="s">
        <v>3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DD0EF-441A-4D0C-B69B-FF5FE44BC2D4}">
  <dimension ref="A1:E35"/>
  <sheetViews>
    <sheetView tabSelected="1" workbookViewId="0">
      <selection activeCell="K21" sqref="K21"/>
    </sheetView>
  </sheetViews>
  <sheetFormatPr defaultRowHeight="14.4" x14ac:dyDescent="0.3"/>
  <cols>
    <col min="1" max="1" width="35.109375" customWidth="1"/>
    <col min="2" max="2" width="28.5546875" customWidth="1"/>
    <col min="4" max="4" width="17" customWidth="1"/>
    <col min="5" max="5" width="15.44140625" customWidth="1"/>
  </cols>
  <sheetData>
    <row r="1" spans="1:5" x14ac:dyDescent="0.3">
      <c r="A1" t="s">
        <v>178</v>
      </c>
    </row>
    <row r="3" spans="1:5" ht="18" x14ac:dyDescent="0.35">
      <c r="A3" s="2" t="s">
        <v>7</v>
      </c>
    </row>
    <row r="4" spans="1:5" ht="15" thickBot="1" x14ac:dyDescent="0.35"/>
    <row r="5" spans="1:5" ht="30.6" customHeight="1" thickBot="1" x14ac:dyDescent="0.35">
      <c r="A5" s="9" t="s">
        <v>8</v>
      </c>
      <c r="B5" s="10" t="s">
        <v>9</v>
      </c>
      <c r="C5" s="10" t="s">
        <v>10</v>
      </c>
      <c r="D5" s="11" t="s">
        <v>11</v>
      </c>
      <c r="E5" s="12" t="s">
        <v>12</v>
      </c>
    </row>
    <row r="6" spans="1:5" ht="15" thickBot="1" x14ac:dyDescent="0.35">
      <c r="A6" s="104" t="s">
        <v>13</v>
      </c>
      <c r="B6" s="105"/>
      <c r="C6" s="105"/>
      <c r="D6" s="105"/>
      <c r="E6" s="106"/>
    </row>
    <row r="7" spans="1:5" x14ac:dyDescent="0.3">
      <c r="A7" s="13" t="s">
        <v>14</v>
      </c>
      <c r="B7" s="17"/>
      <c r="C7" s="30">
        <v>1</v>
      </c>
      <c r="D7" s="63">
        <v>0</v>
      </c>
      <c r="E7" s="34">
        <f>D7*C7</f>
        <v>0</v>
      </c>
    </row>
    <row r="8" spans="1:5" x14ac:dyDescent="0.3">
      <c r="A8" s="7" t="s">
        <v>15</v>
      </c>
      <c r="B8" s="18"/>
      <c r="C8" s="6">
        <v>1</v>
      </c>
      <c r="D8" s="63">
        <v>0</v>
      </c>
      <c r="E8" s="34">
        <f t="shared" ref="E8:E18" si="0">D8*C8</f>
        <v>0</v>
      </c>
    </row>
    <row r="9" spans="1:5" x14ac:dyDescent="0.3">
      <c r="A9" s="7" t="s">
        <v>16</v>
      </c>
      <c r="B9" s="18"/>
      <c r="C9" s="6">
        <v>1</v>
      </c>
      <c r="D9" s="63">
        <v>0</v>
      </c>
      <c r="E9" s="34">
        <f t="shared" si="0"/>
        <v>0</v>
      </c>
    </row>
    <row r="10" spans="1:5" x14ac:dyDescent="0.3">
      <c r="A10" s="7" t="s">
        <v>17</v>
      </c>
      <c r="B10" s="18"/>
      <c r="C10" s="6">
        <v>1</v>
      </c>
      <c r="D10" s="63">
        <v>0</v>
      </c>
      <c r="E10" s="34">
        <f t="shared" si="0"/>
        <v>0</v>
      </c>
    </row>
    <row r="11" spans="1:5" ht="27" customHeight="1" x14ac:dyDescent="0.3">
      <c r="A11" s="8" t="s">
        <v>18</v>
      </c>
      <c r="B11" s="18"/>
      <c r="C11" s="6">
        <v>2</v>
      </c>
      <c r="D11" s="63">
        <v>0</v>
      </c>
      <c r="E11" s="34">
        <f t="shared" si="0"/>
        <v>0</v>
      </c>
    </row>
    <row r="12" spans="1:5" ht="27.6" x14ac:dyDescent="0.3">
      <c r="A12" s="8" t="s">
        <v>19</v>
      </c>
      <c r="B12" s="18"/>
      <c r="C12" s="6">
        <v>2</v>
      </c>
      <c r="D12" s="63">
        <v>0</v>
      </c>
      <c r="E12" s="34">
        <f t="shared" si="0"/>
        <v>0</v>
      </c>
    </row>
    <row r="13" spans="1:5" x14ac:dyDescent="0.3">
      <c r="A13" s="7" t="s">
        <v>20</v>
      </c>
      <c r="B13" s="18"/>
      <c r="C13" s="6">
        <v>1</v>
      </c>
      <c r="D13" s="63">
        <v>0</v>
      </c>
      <c r="E13" s="34">
        <f t="shared" si="0"/>
        <v>0</v>
      </c>
    </row>
    <row r="14" spans="1:5" x14ac:dyDescent="0.3">
      <c r="A14" s="7" t="s">
        <v>21</v>
      </c>
      <c r="B14" s="18"/>
      <c r="C14" s="6">
        <v>1</v>
      </c>
      <c r="D14" s="63">
        <v>0</v>
      </c>
      <c r="E14" s="34">
        <f t="shared" si="0"/>
        <v>0</v>
      </c>
    </row>
    <row r="15" spans="1:5" x14ac:dyDescent="0.3">
      <c r="A15" s="7" t="s">
        <v>22</v>
      </c>
      <c r="B15" s="18"/>
      <c r="C15" s="6">
        <v>1</v>
      </c>
      <c r="D15" s="63">
        <v>0</v>
      </c>
      <c r="E15" s="34">
        <f t="shared" si="0"/>
        <v>0</v>
      </c>
    </row>
    <row r="16" spans="1:5" x14ac:dyDescent="0.3">
      <c r="A16" s="7" t="s">
        <v>23</v>
      </c>
      <c r="B16" s="18"/>
      <c r="C16" s="6">
        <v>1</v>
      </c>
      <c r="D16" s="63">
        <v>0</v>
      </c>
      <c r="E16" s="34">
        <f t="shared" si="0"/>
        <v>0</v>
      </c>
    </row>
    <row r="17" spans="1:5" ht="27.6" x14ac:dyDescent="0.3">
      <c r="A17" s="8" t="s">
        <v>24</v>
      </c>
      <c r="B17" s="18"/>
      <c r="C17" s="6">
        <v>1</v>
      </c>
      <c r="D17" s="63">
        <v>0</v>
      </c>
      <c r="E17" s="34">
        <f t="shared" si="0"/>
        <v>0</v>
      </c>
    </row>
    <row r="18" spans="1:5" ht="15" thickBot="1" x14ac:dyDescent="0.35">
      <c r="A18" s="14" t="s">
        <v>25</v>
      </c>
      <c r="B18" s="19"/>
      <c r="C18" s="31">
        <v>1</v>
      </c>
      <c r="D18" s="63">
        <v>0</v>
      </c>
      <c r="E18" s="34">
        <f t="shared" si="0"/>
        <v>0</v>
      </c>
    </row>
    <row r="19" spans="1:5" ht="15" thickBot="1" x14ac:dyDescent="0.35">
      <c r="A19" s="107" t="s">
        <v>26</v>
      </c>
      <c r="B19" s="108"/>
      <c r="C19" s="108"/>
      <c r="D19" s="108"/>
      <c r="E19" s="109"/>
    </row>
    <row r="20" spans="1:5" ht="15" thickBot="1" x14ac:dyDescent="0.35">
      <c r="A20" s="15" t="s">
        <v>26</v>
      </c>
      <c r="B20" s="20"/>
      <c r="C20" s="32">
        <v>1</v>
      </c>
      <c r="D20" s="64">
        <v>0</v>
      </c>
      <c r="E20" s="35">
        <f>D20*C20</f>
        <v>0</v>
      </c>
    </row>
    <row r="21" spans="1:5" ht="15" thickBot="1" x14ac:dyDescent="0.35">
      <c r="A21" s="110" t="s">
        <v>27</v>
      </c>
      <c r="B21" s="111"/>
      <c r="C21" s="111"/>
      <c r="D21" s="111"/>
      <c r="E21" s="112"/>
    </row>
    <row r="22" spans="1:5" ht="15" thickBot="1" x14ac:dyDescent="0.35">
      <c r="A22" s="16" t="s">
        <v>28</v>
      </c>
      <c r="B22" s="21"/>
      <c r="C22" s="33">
        <v>1</v>
      </c>
      <c r="D22" s="65">
        <v>0</v>
      </c>
      <c r="E22" s="36">
        <f>D22*C22</f>
        <v>0</v>
      </c>
    </row>
    <row r="23" spans="1:5" ht="15" thickBot="1" x14ac:dyDescent="0.35">
      <c r="A23" s="77" t="s">
        <v>176</v>
      </c>
      <c r="B23" s="78"/>
      <c r="C23" s="79"/>
      <c r="D23" s="80"/>
      <c r="E23" s="81"/>
    </row>
    <row r="24" spans="1:5" ht="15" thickBot="1" x14ac:dyDescent="0.35">
      <c r="A24" s="16" t="s">
        <v>176</v>
      </c>
      <c r="B24" s="21"/>
      <c r="C24" s="33" t="s">
        <v>177</v>
      </c>
      <c r="D24" s="65">
        <v>0</v>
      </c>
      <c r="E24" s="36">
        <f>D24</f>
        <v>0</v>
      </c>
    </row>
    <row r="25" spans="1:5" ht="15" thickBot="1" x14ac:dyDescent="0.35">
      <c r="E25" s="82">
        <f>SUM(E7:E18)+E20+E22+E24</f>
        <v>0</v>
      </c>
    </row>
    <row r="26" spans="1:5" x14ac:dyDescent="0.3">
      <c r="A26" t="s">
        <v>30</v>
      </c>
    </row>
    <row r="27" spans="1:5" x14ac:dyDescent="0.3">
      <c r="A27" s="23" t="s">
        <v>31</v>
      </c>
    </row>
    <row r="28" spans="1:5" x14ac:dyDescent="0.3">
      <c r="A28" s="24" t="s">
        <v>29</v>
      </c>
      <c r="B28" s="22"/>
      <c r="C28" s="22"/>
      <c r="D28" s="22"/>
      <c r="E28" s="22"/>
    </row>
    <row r="29" spans="1:5" x14ac:dyDescent="0.3">
      <c r="A29" s="26" t="s">
        <v>186</v>
      </c>
      <c r="B29" s="25"/>
      <c r="C29" s="25"/>
      <c r="D29" s="25"/>
      <c r="E29" s="25"/>
    </row>
    <row r="30" spans="1:5" x14ac:dyDescent="0.3">
      <c r="A30" s="28" t="s">
        <v>32</v>
      </c>
      <c r="B30" s="27"/>
      <c r="C30" s="27"/>
      <c r="D30" s="27"/>
      <c r="E30" s="27"/>
    </row>
    <row r="33" spans="1:1" x14ac:dyDescent="0.3">
      <c r="A33" s="29" t="s">
        <v>33</v>
      </c>
    </row>
    <row r="34" spans="1:1" x14ac:dyDescent="0.3">
      <c r="A34" s="29" t="s">
        <v>34</v>
      </c>
    </row>
    <row r="35" spans="1:1" x14ac:dyDescent="0.3">
      <c r="A35" s="29" t="s">
        <v>35</v>
      </c>
    </row>
  </sheetData>
  <mergeCells count="3">
    <mergeCell ref="A6:E6"/>
    <mergeCell ref="A19:E19"/>
    <mergeCell ref="A21:E21"/>
  </mergeCells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F7DDC-DC0E-4779-B9D9-6AE4B15513CA}">
  <dimension ref="A1:C25"/>
  <sheetViews>
    <sheetView workbookViewId="0">
      <selection activeCell="F16" sqref="F16"/>
    </sheetView>
  </sheetViews>
  <sheetFormatPr defaultRowHeight="14.4" x14ac:dyDescent="0.3"/>
  <cols>
    <col min="1" max="1" width="40.21875" customWidth="1"/>
    <col min="2" max="2" width="16.44140625" customWidth="1"/>
    <col min="3" max="3" width="17" customWidth="1"/>
  </cols>
  <sheetData>
    <row r="1" spans="1:3" x14ac:dyDescent="0.3">
      <c r="A1" t="s">
        <v>36</v>
      </c>
    </row>
    <row r="3" spans="1:3" ht="18" x14ac:dyDescent="0.35">
      <c r="A3" s="2" t="s">
        <v>37</v>
      </c>
    </row>
    <row r="6" spans="1:3" x14ac:dyDescent="0.3">
      <c r="A6" t="s">
        <v>184</v>
      </c>
      <c r="C6" t="s">
        <v>38</v>
      </c>
    </row>
    <row r="7" spans="1:3" ht="15" thickBot="1" x14ac:dyDescent="0.35"/>
    <row r="8" spans="1:3" ht="28.8" x14ac:dyDescent="0.3">
      <c r="A8" s="38" t="s">
        <v>8</v>
      </c>
      <c r="B8" s="39" t="s">
        <v>39</v>
      </c>
      <c r="C8" s="40" t="s">
        <v>40</v>
      </c>
    </row>
    <row r="9" spans="1:3" x14ac:dyDescent="0.3">
      <c r="A9" s="84" t="s">
        <v>41</v>
      </c>
      <c r="B9" s="67">
        <v>0</v>
      </c>
      <c r="C9" s="83">
        <f>B9*72</f>
        <v>0</v>
      </c>
    </row>
    <row r="10" spans="1:3" ht="15" thickBot="1" x14ac:dyDescent="0.35">
      <c r="A10" s="85" t="s">
        <v>179</v>
      </c>
      <c r="B10" s="67">
        <v>0</v>
      </c>
      <c r="C10" s="83">
        <f>B10*72</f>
        <v>0</v>
      </c>
    </row>
    <row r="11" spans="1:3" ht="15" thickBot="1" x14ac:dyDescent="0.35">
      <c r="A11" s="113" t="s">
        <v>183</v>
      </c>
      <c r="B11" s="114"/>
      <c r="C11" s="37">
        <f>C9+C10</f>
        <v>0</v>
      </c>
    </row>
    <row r="13" spans="1:3" x14ac:dyDescent="0.3">
      <c r="A13" s="45" t="s">
        <v>42</v>
      </c>
    </row>
    <row r="14" spans="1:3" x14ac:dyDescent="0.3">
      <c r="A14" s="41" t="s">
        <v>43</v>
      </c>
      <c r="B14" s="25"/>
      <c r="C14" s="25"/>
    </row>
    <row r="15" spans="1:3" x14ac:dyDescent="0.3">
      <c r="A15" s="42" t="s">
        <v>44</v>
      </c>
    </row>
    <row r="17" spans="1:1" x14ac:dyDescent="0.3">
      <c r="A17" s="43" t="s">
        <v>45</v>
      </c>
    </row>
    <row r="18" spans="1:1" x14ac:dyDescent="0.3">
      <c r="A18" s="44" t="s">
        <v>46</v>
      </c>
    </row>
    <row r="19" spans="1:1" x14ac:dyDescent="0.3">
      <c r="A19" s="44" t="s">
        <v>47</v>
      </c>
    </row>
    <row r="20" spans="1:1" x14ac:dyDescent="0.3">
      <c r="A20" s="44" t="s">
        <v>48</v>
      </c>
    </row>
    <row r="21" spans="1:1" x14ac:dyDescent="0.3">
      <c r="A21" s="44" t="s">
        <v>49</v>
      </c>
    </row>
    <row r="22" spans="1:1" x14ac:dyDescent="0.3">
      <c r="A22" s="44" t="s">
        <v>50</v>
      </c>
    </row>
    <row r="23" spans="1:1" x14ac:dyDescent="0.3">
      <c r="A23" s="44" t="s">
        <v>51</v>
      </c>
    </row>
    <row r="24" spans="1:1" x14ac:dyDescent="0.3">
      <c r="A24" s="44" t="s">
        <v>52</v>
      </c>
    </row>
    <row r="25" spans="1:1" x14ac:dyDescent="0.3">
      <c r="A25" s="44" t="s">
        <v>185</v>
      </c>
    </row>
  </sheetData>
  <mergeCells count="1">
    <mergeCell ref="A11:B11"/>
  </mergeCells>
  <pageMargins left="0.7" right="0.7" top="0.78740157499999996" bottom="0.78740157499999996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5AF2-AD6E-4A53-A807-7AEC2A758A8C}">
  <sheetPr>
    <pageSetUpPr fitToPage="1"/>
  </sheetPr>
  <dimension ref="A1:L118"/>
  <sheetViews>
    <sheetView zoomScale="85" zoomScaleNormal="85" workbookViewId="0">
      <selection activeCell="O112" sqref="O112"/>
    </sheetView>
  </sheetViews>
  <sheetFormatPr defaultRowHeight="14.4" x14ac:dyDescent="0.3"/>
  <cols>
    <col min="1" max="1" width="6.6640625" customWidth="1"/>
    <col min="2" max="2" width="43.6640625" style="68" customWidth="1"/>
    <col min="3" max="3" width="12.5546875" customWidth="1"/>
    <col min="4" max="4" width="18" customWidth="1"/>
    <col min="5" max="5" width="10.6640625" customWidth="1"/>
    <col min="7" max="7" width="10.88671875" customWidth="1"/>
    <col min="8" max="8" width="10.109375" customWidth="1"/>
    <col min="9" max="9" width="12.33203125" customWidth="1"/>
    <col min="10" max="10" width="12.6640625" customWidth="1"/>
    <col min="11" max="11" width="18.77734375" customWidth="1"/>
  </cols>
  <sheetData>
    <row r="1" spans="1:11" x14ac:dyDescent="0.3">
      <c r="A1" t="s">
        <v>162</v>
      </c>
    </row>
    <row r="3" spans="1:11" x14ac:dyDescent="0.3">
      <c r="A3" s="1" t="s">
        <v>53</v>
      </c>
    </row>
    <row r="4" spans="1:11" x14ac:dyDescent="0.3">
      <c r="A4" s="46" t="s">
        <v>54</v>
      </c>
    </row>
    <row r="6" spans="1:11" ht="48.6" x14ac:dyDescent="0.3">
      <c r="A6" s="124" t="s">
        <v>55</v>
      </c>
      <c r="B6" s="124" t="s">
        <v>56</v>
      </c>
      <c r="C6" s="125" t="s">
        <v>57</v>
      </c>
      <c r="D6" s="125" t="s">
        <v>58</v>
      </c>
      <c r="E6" s="49" t="s">
        <v>59</v>
      </c>
      <c r="F6" s="49" t="s">
        <v>60</v>
      </c>
      <c r="G6" s="47" t="s">
        <v>61</v>
      </c>
      <c r="H6" s="49" t="s">
        <v>62</v>
      </c>
      <c r="I6" s="47" t="s">
        <v>63</v>
      </c>
      <c r="J6" s="47" t="s">
        <v>64</v>
      </c>
      <c r="K6" s="47" t="s">
        <v>65</v>
      </c>
    </row>
    <row r="7" spans="1:11" x14ac:dyDescent="0.3">
      <c r="A7" s="124"/>
      <c r="B7" s="124"/>
      <c r="C7" s="125"/>
      <c r="D7" s="125"/>
      <c r="E7" s="48" t="s">
        <v>66</v>
      </c>
      <c r="F7" s="48" t="s">
        <v>67</v>
      </c>
      <c r="G7" s="48" t="s">
        <v>70</v>
      </c>
      <c r="H7" s="48" t="s">
        <v>68</v>
      </c>
      <c r="I7" s="48" t="s">
        <v>69</v>
      </c>
      <c r="J7" s="48" t="s">
        <v>71</v>
      </c>
      <c r="K7" s="48" t="s">
        <v>72</v>
      </c>
    </row>
    <row r="8" spans="1:11" ht="60.6" x14ac:dyDescent="0.3">
      <c r="A8" s="50">
        <v>1</v>
      </c>
      <c r="B8" s="57" t="s">
        <v>74</v>
      </c>
      <c r="C8" s="66"/>
      <c r="D8" s="66"/>
      <c r="E8" s="66">
        <v>0</v>
      </c>
      <c r="F8" s="66">
        <v>0</v>
      </c>
      <c r="G8" s="61">
        <f>IF(F8=0,0,E8/F8)</f>
        <v>0</v>
      </c>
      <c r="H8" s="66">
        <v>0</v>
      </c>
      <c r="I8" s="71">
        <v>330</v>
      </c>
      <c r="J8" s="76">
        <f>IF(H8=0,0,IF(H8="N/A",0.5,I8/H8))</f>
        <v>0</v>
      </c>
      <c r="K8" s="73">
        <f>J8*G8</f>
        <v>0</v>
      </c>
    </row>
    <row r="9" spans="1:11" ht="72" x14ac:dyDescent="0.3">
      <c r="A9" s="50">
        <v>2</v>
      </c>
      <c r="B9" s="58" t="s">
        <v>73</v>
      </c>
      <c r="C9" s="66"/>
      <c r="D9" s="66"/>
      <c r="E9" s="66">
        <v>0</v>
      </c>
      <c r="F9" s="66">
        <v>0</v>
      </c>
      <c r="G9" s="61">
        <f>IF(F9=0,0,E9/F9)</f>
        <v>0</v>
      </c>
      <c r="H9" s="66">
        <v>0</v>
      </c>
      <c r="I9" s="72">
        <v>10</v>
      </c>
      <c r="J9" s="76">
        <f t="shared" ref="J9:J79" si="0">IF(H9=0,0,IF(H9="N/A",0.5,I9/H9))</f>
        <v>0</v>
      </c>
      <c r="K9" s="73">
        <f t="shared" ref="K9:K79" si="1">J9*G9</f>
        <v>0</v>
      </c>
    </row>
    <row r="10" spans="1:11" ht="72" x14ac:dyDescent="0.3">
      <c r="A10" s="50">
        <v>3</v>
      </c>
      <c r="B10" s="58" t="s">
        <v>75</v>
      </c>
      <c r="C10" s="66"/>
      <c r="D10" s="66"/>
      <c r="E10" s="66">
        <v>0</v>
      </c>
      <c r="F10" s="66">
        <v>0</v>
      </c>
      <c r="G10" s="61">
        <f t="shared" ref="G10:G79" si="2">IF(F10=0,0,E10/F10)</f>
        <v>0</v>
      </c>
      <c r="H10" s="66">
        <v>0</v>
      </c>
      <c r="I10" s="72">
        <v>10</v>
      </c>
      <c r="J10" s="76">
        <f t="shared" si="0"/>
        <v>0</v>
      </c>
      <c r="K10" s="73">
        <f t="shared" si="1"/>
        <v>0</v>
      </c>
    </row>
    <row r="11" spans="1:11" ht="36" x14ac:dyDescent="0.3">
      <c r="A11" s="50">
        <v>4</v>
      </c>
      <c r="B11" s="51" t="s">
        <v>76</v>
      </c>
      <c r="C11" s="66"/>
      <c r="D11" s="66"/>
      <c r="E11" s="66">
        <v>0</v>
      </c>
      <c r="F11" s="66">
        <v>0</v>
      </c>
      <c r="G11" s="61">
        <f t="shared" si="2"/>
        <v>0</v>
      </c>
      <c r="H11" s="66">
        <v>0</v>
      </c>
      <c r="I11" s="71">
        <v>12</v>
      </c>
      <c r="J11" s="76">
        <f t="shared" si="0"/>
        <v>0</v>
      </c>
      <c r="K11" s="73">
        <f t="shared" si="1"/>
        <v>0</v>
      </c>
    </row>
    <row r="12" spans="1:11" ht="36" x14ac:dyDescent="0.3">
      <c r="A12" s="50">
        <v>5</v>
      </c>
      <c r="B12" s="51" t="s">
        <v>77</v>
      </c>
      <c r="C12" s="66"/>
      <c r="D12" s="66"/>
      <c r="E12" s="66">
        <v>0</v>
      </c>
      <c r="F12" s="66">
        <v>0</v>
      </c>
      <c r="G12" s="61">
        <f t="shared" si="2"/>
        <v>0</v>
      </c>
      <c r="H12" s="66">
        <v>0</v>
      </c>
      <c r="I12" s="71">
        <v>14</v>
      </c>
      <c r="J12" s="76">
        <f t="shared" si="0"/>
        <v>0</v>
      </c>
      <c r="K12" s="73">
        <f t="shared" si="1"/>
        <v>0</v>
      </c>
    </row>
    <row r="13" spans="1:11" ht="24" x14ac:dyDescent="0.3">
      <c r="A13" s="50">
        <v>6</v>
      </c>
      <c r="B13" s="51" t="s">
        <v>78</v>
      </c>
      <c r="C13" s="66"/>
      <c r="D13" s="66"/>
      <c r="E13" s="66">
        <v>0</v>
      </c>
      <c r="F13" s="66">
        <v>0</v>
      </c>
      <c r="G13" s="61">
        <f t="shared" si="2"/>
        <v>0</v>
      </c>
      <c r="H13" s="66">
        <v>0</v>
      </c>
      <c r="I13" s="71">
        <v>168</v>
      </c>
      <c r="J13" s="76">
        <f t="shared" si="0"/>
        <v>0</v>
      </c>
      <c r="K13" s="73">
        <f t="shared" si="1"/>
        <v>0</v>
      </c>
    </row>
    <row r="14" spans="1:11" ht="36" x14ac:dyDescent="0.3">
      <c r="A14" s="50">
        <v>7</v>
      </c>
      <c r="B14" s="51" t="s">
        <v>79</v>
      </c>
      <c r="C14" s="66"/>
      <c r="D14" s="66"/>
      <c r="E14" s="66">
        <v>0</v>
      </c>
      <c r="F14" s="66">
        <v>0</v>
      </c>
      <c r="G14" s="61">
        <f t="shared" si="2"/>
        <v>0</v>
      </c>
      <c r="H14" s="66">
        <v>0</v>
      </c>
      <c r="I14" s="71">
        <v>7</v>
      </c>
      <c r="J14" s="76">
        <f t="shared" si="0"/>
        <v>0</v>
      </c>
      <c r="K14" s="73">
        <f t="shared" si="1"/>
        <v>0</v>
      </c>
    </row>
    <row r="15" spans="1:11" ht="36" x14ac:dyDescent="0.3">
      <c r="A15" s="50">
        <v>8</v>
      </c>
      <c r="B15" s="51" t="s">
        <v>80</v>
      </c>
      <c r="C15" s="66"/>
      <c r="D15" s="66"/>
      <c r="E15" s="66">
        <v>0</v>
      </c>
      <c r="F15" s="66">
        <v>0</v>
      </c>
      <c r="G15" s="61">
        <f t="shared" si="2"/>
        <v>0</v>
      </c>
      <c r="H15" s="66">
        <v>0</v>
      </c>
      <c r="I15" s="71">
        <v>168</v>
      </c>
      <c r="J15" s="76">
        <f t="shared" si="0"/>
        <v>0</v>
      </c>
      <c r="K15" s="73">
        <f t="shared" si="1"/>
        <v>0</v>
      </c>
    </row>
    <row r="16" spans="1:11" ht="36" x14ac:dyDescent="0.3">
      <c r="A16" s="50">
        <v>9</v>
      </c>
      <c r="B16" s="51" t="s">
        <v>81</v>
      </c>
      <c r="C16" s="66"/>
      <c r="D16" s="66"/>
      <c r="E16" s="66">
        <v>0</v>
      </c>
      <c r="F16" s="66">
        <v>0</v>
      </c>
      <c r="G16" s="61">
        <f t="shared" si="2"/>
        <v>0</v>
      </c>
      <c r="H16" s="66">
        <v>0</v>
      </c>
      <c r="I16" s="72">
        <v>7</v>
      </c>
      <c r="J16" s="76">
        <f t="shared" si="0"/>
        <v>0</v>
      </c>
      <c r="K16" s="73">
        <f t="shared" si="1"/>
        <v>0</v>
      </c>
    </row>
    <row r="17" spans="1:11" ht="36" x14ac:dyDescent="0.3">
      <c r="A17" s="50">
        <v>10</v>
      </c>
      <c r="B17" s="52" t="s">
        <v>82</v>
      </c>
      <c r="C17" s="66"/>
      <c r="D17" s="66"/>
      <c r="E17" s="66">
        <v>0</v>
      </c>
      <c r="F17" s="66">
        <v>0</v>
      </c>
      <c r="G17" s="61">
        <f t="shared" si="2"/>
        <v>0</v>
      </c>
      <c r="H17" s="66">
        <v>0</v>
      </c>
      <c r="I17" s="71">
        <v>324</v>
      </c>
      <c r="J17" s="76">
        <f t="shared" si="0"/>
        <v>0</v>
      </c>
      <c r="K17" s="73">
        <f t="shared" si="1"/>
        <v>0</v>
      </c>
    </row>
    <row r="18" spans="1:11" ht="36" x14ac:dyDescent="0.3">
      <c r="A18" s="50">
        <v>11</v>
      </c>
      <c r="B18" s="52" t="s">
        <v>83</v>
      </c>
      <c r="C18" s="66"/>
      <c r="D18" s="66"/>
      <c r="E18" s="66">
        <v>0</v>
      </c>
      <c r="F18" s="66">
        <v>0</v>
      </c>
      <c r="G18" s="61">
        <f t="shared" si="2"/>
        <v>0</v>
      </c>
      <c r="H18" s="66">
        <v>0</v>
      </c>
      <c r="I18" s="71">
        <v>18</v>
      </c>
      <c r="J18" s="76">
        <f t="shared" si="0"/>
        <v>0</v>
      </c>
      <c r="K18" s="73">
        <f t="shared" si="1"/>
        <v>0</v>
      </c>
    </row>
    <row r="19" spans="1:11" ht="36" x14ac:dyDescent="0.3">
      <c r="A19" s="50">
        <v>12</v>
      </c>
      <c r="B19" s="52" t="s">
        <v>84</v>
      </c>
      <c r="C19" s="66"/>
      <c r="D19" s="66"/>
      <c r="E19" s="66">
        <v>0</v>
      </c>
      <c r="F19" s="66">
        <v>0</v>
      </c>
      <c r="G19" s="61">
        <f t="shared" si="2"/>
        <v>0</v>
      </c>
      <c r="H19" s="66">
        <v>0</v>
      </c>
      <c r="I19" s="71">
        <v>18</v>
      </c>
      <c r="J19" s="76">
        <f t="shared" si="0"/>
        <v>0</v>
      </c>
      <c r="K19" s="73">
        <f t="shared" si="1"/>
        <v>0</v>
      </c>
    </row>
    <row r="20" spans="1:11" ht="36" x14ac:dyDescent="0.3">
      <c r="A20" s="50">
        <v>13</v>
      </c>
      <c r="B20" s="52" t="s">
        <v>85</v>
      </c>
      <c r="C20" s="66"/>
      <c r="D20" s="66"/>
      <c r="E20" s="66">
        <v>0</v>
      </c>
      <c r="F20" s="66">
        <v>0</v>
      </c>
      <c r="G20" s="61">
        <f t="shared" si="2"/>
        <v>0</v>
      </c>
      <c r="H20" s="66">
        <v>0</v>
      </c>
      <c r="I20" s="71">
        <v>10</v>
      </c>
      <c r="J20" s="76">
        <f t="shared" si="0"/>
        <v>0</v>
      </c>
      <c r="K20" s="73">
        <f t="shared" si="1"/>
        <v>0</v>
      </c>
    </row>
    <row r="21" spans="1:11" ht="36" x14ac:dyDescent="0.3">
      <c r="A21" s="50">
        <v>14</v>
      </c>
      <c r="B21" s="52" t="s">
        <v>86</v>
      </c>
      <c r="C21" s="66"/>
      <c r="D21" s="66"/>
      <c r="E21" s="66">
        <v>0</v>
      </c>
      <c r="F21" s="66">
        <v>0</v>
      </c>
      <c r="G21" s="61">
        <f t="shared" si="2"/>
        <v>0</v>
      </c>
      <c r="H21" s="66">
        <v>0</v>
      </c>
      <c r="I21" s="71">
        <v>18</v>
      </c>
      <c r="J21" s="76">
        <f t="shared" si="0"/>
        <v>0</v>
      </c>
      <c r="K21" s="73">
        <f t="shared" si="1"/>
        <v>0</v>
      </c>
    </row>
    <row r="22" spans="1:11" ht="36" x14ac:dyDescent="0.3">
      <c r="A22" s="50">
        <v>15</v>
      </c>
      <c r="B22" s="52" t="s">
        <v>87</v>
      </c>
      <c r="C22" s="66"/>
      <c r="D22" s="66"/>
      <c r="E22" s="66">
        <v>0</v>
      </c>
      <c r="F22" s="66">
        <v>0</v>
      </c>
      <c r="G22" s="61">
        <f t="shared" si="2"/>
        <v>0</v>
      </c>
      <c r="H22" s="66">
        <v>0</v>
      </c>
      <c r="I22" s="72">
        <v>10</v>
      </c>
      <c r="J22" s="76">
        <f t="shared" si="0"/>
        <v>0</v>
      </c>
      <c r="K22" s="73">
        <f t="shared" si="1"/>
        <v>0</v>
      </c>
    </row>
    <row r="23" spans="1:11" ht="36" x14ac:dyDescent="0.3">
      <c r="A23" s="55">
        <v>16</v>
      </c>
      <c r="B23" s="52" t="s">
        <v>88</v>
      </c>
      <c r="C23" s="66"/>
      <c r="D23" s="66"/>
      <c r="E23" s="66">
        <v>0</v>
      </c>
      <c r="F23" s="66">
        <v>0</v>
      </c>
      <c r="G23" s="61">
        <f t="shared" si="2"/>
        <v>0</v>
      </c>
      <c r="H23" s="66">
        <v>0</v>
      </c>
      <c r="I23" s="72">
        <v>10</v>
      </c>
      <c r="J23" s="76">
        <f t="shared" si="0"/>
        <v>0</v>
      </c>
      <c r="K23" s="73">
        <f t="shared" si="1"/>
        <v>0</v>
      </c>
    </row>
    <row r="24" spans="1:11" ht="24" x14ac:dyDescent="0.3">
      <c r="A24" s="55">
        <v>17</v>
      </c>
      <c r="B24" s="59" t="s">
        <v>89</v>
      </c>
      <c r="C24" s="66"/>
      <c r="D24" s="66"/>
      <c r="E24" s="66">
        <v>0</v>
      </c>
      <c r="F24" s="66">
        <v>0</v>
      </c>
      <c r="G24" s="61">
        <f t="shared" si="2"/>
        <v>0</v>
      </c>
      <c r="H24" s="66">
        <v>0</v>
      </c>
      <c r="I24" s="72">
        <v>15</v>
      </c>
      <c r="J24" s="76">
        <f t="shared" si="0"/>
        <v>0</v>
      </c>
      <c r="K24" s="73">
        <f t="shared" si="1"/>
        <v>0</v>
      </c>
    </row>
    <row r="25" spans="1:11" ht="24" x14ac:dyDescent="0.3">
      <c r="A25" s="55">
        <v>18</v>
      </c>
      <c r="B25" s="59" t="s">
        <v>90</v>
      </c>
      <c r="C25" s="66"/>
      <c r="D25" s="66"/>
      <c r="E25" s="66">
        <v>0</v>
      </c>
      <c r="F25" s="66">
        <v>0</v>
      </c>
      <c r="G25" s="61">
        <f t="shared" si="2"/>
        <v>0</v>
      </c>
      <c r="H25" s="66">
        <v>0</v>
      </c>
      <c r="I25" s="72">
        <v>165</v>
      </c>
      <c r="J25" s="76">
        <f t="shared" si="0"/>
        <v>0</v>
      </c>
      <c r="K25" s="73">
        <f t="shared" si="1"/>
        <v>0</v>
      </c>
    </row>
    <row r="26" spans="1:11" ht="36" x14ac:dyDescent="0.3">
      <c r="A26" s="55">
        <v>19</v>
      </c>
      <c r="B26" s="59" t="s">
        <v>91</v>
      </c>
      <c r="C26" s="66"/>
      <c r="D26" s="66"/>
      <c r="E26" s="66">
        <v>0</v>
      </c>
      <c r="F26" s="66">
        <v>0</v>
      </c>
      <c r="G26" s="61">
        <f t="shared" si="2"/>
        <v>0</v>
      </c>
      <c r="H26" s="66">
        <v>0</v>
      </c>
      <c r="I26" s="72">
        <v>495</v>
      </c>
      <c r="J26" s="76">
        <f t="shared" si="0"/>
        <v>0</v>
      </c>
      <c r="K26" s="73">
        <f t="shared" si="1"/>
        <v>0</v>
      </c>
    </row>
    <row r="27" spans="1:11" ht="36" x14ac:dyDescent="0.3">
      <c r="A27" s="55">
        <v>20</v>
      </c>
      <c r="B27" s="59" t="s">
        <v>92</v>
      </c>
      <c r="C27" s="66"/>
      <c r="D27" s="66"/>
      <c r="E27" s="66">
        <v>0</v>
      </c>
      <c r="F27" s="66">
        <v>0</v>
      </c>
      <c r="G27" s="61">
        <f t="shared" si="2"/>
        <v>0</v>
      </c>
      <c r="H27" s="66">
        <v>0</v>
      </c>
      <c r="I27" s="72">
        <v>10</v>
      </c>
      <c r="J27" s="76">
        <f t="shared" si="0"/>
        <v>0</v>
      </c>
      <c r="K27" s="73">
        <f t="shared" si="1"/>
        <v>0</v>
      </c>
    </row>
    <row r="28" spans="1:11" ht="36" x14ac:dyDescent="0.3">
      <c r="A28" s="55">
        <v>21</v>
      </c>
      <c r="B28" s="60" t="s">
        <v>93</v>
      </c>
      <c r="C28" s="67"/>
      <c r="D28" s="67"/>
      <c r="E28" s="66">
        <v>0</v>
      </c>
      <c r="F28" s="66">
        <v>0</v>
      </c>
      <c r="G28" s="61">
        <f t="shared" si="2"/>
        <v>0</v>
      </c>
      <c r="H28" s="66">
        <v>0</v>
      </c>
      <c r="I28" s="71">
        <v>10</v>
      </c>
      <c r="J28" s="76">
        <f t="shared" si="0"/>
        <v>0</v>
      </c>
      <c r="K28" s="73">
        <f t="shared" si="1"/>
        <v>0</v>
      </c>
    </row>
    <row r="29" spans="1:11" ht="24" x14ac:dyDescent="0.3">
      <c r="A29" s="55">
        <v>22</v>
      </c>
      <c r="B29" s="60" t="s">
        <v>94</v>
      </c>
      <c r="C29" s="67"/>
      <c r="D29" s="67"/>
      <c r="E29" s="66">
        <v>0</v>
      </c>
      <c r="F29" s="66">
        <v>0</v>
      </c>
      <c r="G29" s="61">
        <f t="shared" si="2"/>
        <v>0</v>
      </c>
      <c r="H29" s="66">
        <v>0</v>
      </c>
      <c r="I29" s="71">
        <v>10</v>
      </c>
      <c r="J29" s="76">
        <f t="shared" si="0"/>
        <v>0</v>
      </c>
      <c r="K29" s="73">
        <f t="shared" si="1"/>
        <v>0</v>
      </c>
    </row>
    <row r="30" spans="1:11" x14ac:dyDescent="0.3">
      <c r="A30" s="55">
        <v>23</v>
      </c>
      <c r="B30" s="53" t="s">
        <v>95</v>
      </c>
      <c r="C30" s="67"/>
      <c r="D30" s="67"/>
      <c r="E30" s="66">
        <v>0</v>
      </c>
      <c r="F30" s="66">
        <v>0</v>
      </c>
      <c r="G30" s="61">
        <f t="shared" si="2"/>
        <v>0</v>
      </c>
      <c r="H30" s="66">
        <v>0</v>
      </c>
      <c r="I30" s="74">
        <v>30</v>
      </c>
      <c r="J30" s="76">
        <f t="shared" si="0"/>
        <v>0</v>
      </c>
      <c r="K30" s="73">
        <f t="shared" si="1"/>
        <v>0</v>
      </c>
    </row>
    <row r="31" spans="1:11" ht="24" x14ac:dyDescent="0.3">
      <c r="A31" s="55">
        <v>24</v>
      </c>
      <c r="B31" s="56" t="s">
        <v>96</v>
      </c>
      <c r="C31" s="67"/>
      <c r="D31" s="67"/>
      <c r="E31" s="66">
        <v>0</v>
      </c>
      <c r="F31" s="66">
        <v>0</v>
      </c>
      <c r="G31" s="61">
        <f t="shared" si="2"/>
        <v>0</v>
      </c>
      <c r="H31" s="66">
        <v>0</v>
      </c>
      <c r="I31" s="74">
        <v>18</v>
      </c>
      <c r="J31" s="76">
        <f t="shared" si="0"/>
        <v>0</v>
      </c>
      <c r="K31" s="73">
        <f t="shared" si="1"/>
        <v>0</v>
      </c>
    </row>
    <row r="32" spans="1:11" ht="24" x14ac:dyDescent="0.3">
      <c r="A32" s="55">
        <v>25</v>
      </c>
      <c r="B32" s="56" t="s">
        <v>97</v>
      </c>
      <c r="C32" s="67"/>
      <c r="D32" s="67"/>
      <c r="E32" s="66">
        <v>0</v>
      </c>
      <c r="F32" s="66">
        <v>0</v>
      </c>
      <c r="G32" s="61">
        <f t="shared" si="2"/>
        <v>0</v>
      </c>
      <c r="H32" s="66">
        <v>0</v>
      </c>
      <c r="I32" s="74">
        <v>60</v>
      </c>
      <c r="J32" s="76">
        <f t="shared" si="0"/>
        <v>0</v>
      </c>
      <c r="K32" s="73">
        <f t="shared" si="1"/>
        <v>0</v>
      </c>
    </row>
    <row r="33" spans="1:11" ht="24" x14ac:dyDescent="0.3">
      <c r="A33" s="55">
        <v>26</v>
      </c>
      <c r="B33" s="53" t="s">
        <v>98</v>
      </c>
      <c r="C33" s="67"/>
      <c r="D33" s="67"/>
      <c r="E33" s="66">
        <v>0</v>
      </c>
      <c r="F33" s="66">
        <v>0</v>
      </c>
      <c r="G33" s="61">
        <f t="shared" si="2"/>
        <v>0</v>
      </c>
      <c r="H33" s="66">
        <v>0</v>
      </c>
      <c r="I33" s="74">
        <v>10</v>
      </c>
      <c r="J33" s="76">
        <f t="shared" si="0"/>
        <v>0</v>
      </c>
      <c r="K33" s="73">
        <f t="shared" si="1"/>
        <v>0</v>
      </c>
    </row>
    <row r="34" spans="1:11" ht="24" x14ac:dyDescent="0.3">
      <c r="A34" s="55">
        <v>27</v>
      </c>
      <c r="B34" s="53" t="s">
        <v>99</v>
      </c>
      <c r="C34" s="67"/>
      <c r="D34" s="67"/>
      <c r="E34" s="66">
        <v>0</v>
      </c>
      <c r="F34" s="66">
        <v>0</v>
      </c>
      <c r="G34" s="61">
        <f t="shared" si="2"/>
        <v>0</v>
      </c>
      <c r="H34" s="66">
        <v>0</v>
      </c>
      <c r="I34" s="74">
        <v>15</v>
      </c>
      <c r="J34" s="76">
        <f t="shared" si="0"/>
        <v>0</v>
      </c>
      <c r="K34" s="73">
        <f t="shared" si="1"/>
        <v>0</v>
      </c>
    </row>
    <row r="35" spans="1:11" ht="24" x14ac:dyDescent="0.3">
      <c r="A35" s="55">
        <v>28</v>
      </c>
      <c r="B35" s="53" t="s">
        <v>100</v>
      </c>
      <c r="C35" s="67"/>
      <c r="D35" s="67"/>
      <c r="E35" s="66">
        <v>0</v>
      </c>
      <c r="F35" s="66">
        <v>0</v>
      </c>
      <c r="G35" s="61">
        <f t="shared" si="2"/>
        <v>0</v>
      </c>
      <c r="H35" s="66">
        <v>0</v>
      </c>
      <c r="I35" s="74">
        <v>10</v>
      </c>
      <c r="J35" s="76">
        <f t="shared" si="0"/>
        <v>0</v>
      </c>
      <c r="K35" s="73">
        <f t="shared" si="1"/>
        <v>0</v>
      </c>
    </row>
    <row r="36" spans="1:11" ht="25.8" x14ac:dyDescent="0.3">
      <c r="A36" s="55">
        <v>29</v>
      </c>
      <c r="B36" s="53" t="s">
        <v>163</v>
      </c>
      <c r="C36" s="67"/>
      <c r="D36" s="67"/>
      <c r="E36" s="66">
        <v>0</v>
      </c>
      <c r="F36" s="66">
        <v>0</v>
      </c>
      <c r="G36" s="61">
        <f t="shared" si="2"/>
        <v>0</v>
      </c>
      <c r="H36" s="66">
        <v>0</v>
      </c>
      <c r="I36" s="74">
        <v>10</v>
      </c>
      <c r="J36" s="76">
        <f t="shared" si="0"/>
        <v>0</v>
      </c>
      <c r="K36" s="73">
        <f t="shared" si="1"/>
        <v>0</v>
      </c>
    </row>
    <row r="37" spans="1:11" x14ac:dyDescent="0.3">
      <c r="A37" s="55">
        <v>30</v>
      </c>
      <c r="B37" s="53" t="s">
        <v>101</v>
      </c>
      <c r="C37" s="67"/>
      <c r="D37" s="67"/>
      <c r="E37" s="66">
        <v>0</v>
      </c>
      <c r="F37" s="66">
        <v>0</v>
      </c>
      <c r="G37" s="61">
        <f t="shared" si="2"/>
        <v>0</v>
      </c>
      <c r="H37" s="66">
        <v>0</v>
      </c>
      <c r="I37" s="75">
        <v>6</v>
      </c>
      <c r="J37" s="76">
        <f t="shared" si="0"/>
        <v>0</v>
      </c>
      <c r="K37" s="73">
        <f t="shared" si="1"/>
        <v>0</v>
      </c>
    </row>
    <row r="38" spans="1:11" x14ac:dyDescent="0.3">
      <c r="A38" s="55">
        <v>31</v>
      </c>
      <c r="B38" s="53" t="s">
        <v>102</v>
      </c>
      <c r="C38" s="67"/>
      <c r="D38" s="67"/>
      <c r="E38" s="66">
        <v>0</v>
      </c>
      <c r="F38" s="66">
        <v>0</v>
      </c>
      <c r="G38" s="61">
        <f t="shared" si="2"/>
        <v>0</v>
      </c>
      <c r="H38" s="66">
        <v>0</v>
      </c>
      <c r="I38" s="75">
        <v>6</v>
      </c>
      <c r="J38" s="76">
        <f t="shared" si="0"/>
        <v>0</v>
      </c>
      <c r="K38" s="73">
        <f t="shared" si="1"/>
        <v>0</v>
      </c>
    </row>
    <row r="39" spans="1:11" x14ac:dyDescent="0.3">
      <c r="A39" s="55">
        <v>32</v>
      </c>
      <c r="B39" s="53" t="s">
        <v>103</v>
      </c>
      <c r="C39" s="67"/>
      <c r="D39" s="67"/>
      <c r="E39" s="66">
        <v>0</v>
      </c>
      <c r="F39" s="66">
        <v>0</v>
      </c>
      <c r="G39" s="61">
        <f t="shared" si="2"/>
        <v>0</v>
      </c>
      <c r="H39" s="66">
        <v>0</v>
      </c>
      <c r="I39" s="75">
        <v>6</v>
      </c>
      <c r="J39" s="76">
        <f t="shared" si="0"/>
        <v>0</v>
      </c>
      <c r="K39" s="73">
        <f t="shared" si="1"/>
        <v>0</v>
      </c>
    </row>
    <row r="40" spans="1:11" x14ac:dyDescent="0.3">
      <c r="A40" s="55">
        <v>33</v>
      </c>
      <c r="B40" s="69" t="s">
        <v>104</v>
      </c>
      <c r="C40" s="67"/>
      <c r="D40" s="67"/>
      <c r="E40" s="66">
        <v>0</v>
      </c>
      <c r="F40" s="66">
        <v>0</v>
      </c>
      <c r="G40" s="61">
        <f t="shared" si="2"/>
        <v>0</v>
      </c>
      <c r="H40" s="66">
        <v>0</v>
      </c>
      <c r="I40" s="75">
        <v>6</v>
      </c>
      <c r="J40" s="76">
        <f t="shared" si="0"/>
        <v>0</v>
      </c>
      <c r="K40" s="73">
        <f t="shared" si="1"/>
        <v>0</v>
      </c>
    </row>
    <row r="41" spans="1:11" x14ac:dyDescent="0.3">
      <c r="A41" s="55">
        <v>34</v>
      </c>
      <c r="B41" s="69" t="s">
        <v>105</v>
      </c>
      <c r="C41" s="67"/>
      <c r="D41" s="67"/>
      <c r="E41" s="66">
        <v>0</v>
      </c>
      <c r="F41" s="66">
        <v>0</v>
      </c>
      <c r="G41" s="61">
        <f t="shared" si="2"/>
        <v>0</v>
      </c>
      <c r="H41" s="66">
        <v>0</v>
      </c>
      <c r="I41" s="75">
        <v>6</v>
      </c>
      <c r="J41" s="76">
        <f t="shared" si="0"/>
        <v>0</v>
      </c>
      <c r="K41" s="73">
        <f t="shared" si="1"/>
        <v>0</v>
      </c>
    </row>
    <row r="42" spans="1:11" x14ac:dyDescent="0.3">
      <c r="A42" s="55">
        <v>35</v>
      </c>
      <c r="B42" s="69" t="s">
        <v>106</v>
      </c>
      <c r="C42" s="67"/>
      <c r="D42" s="67"/>
      <c r="E42" s="66">
        <v>0</v>
      </c>
      <c r="F42" s="66">
        <v>0</v>
      </c>
      <c r="G42" s="61">
        <f t="shared" si="2"/>
        <v>0</v>
      </c>
      <c r="H42" s="66">
        <v>0</v>
      </c>
      <c r="I42" s="75">
        <v>6</v>
      </c>
      <c r="J42" s="76">
        <f t="shared" si="0"/>
        <v>0</v>
      </c>
      <c r="K42" s="73">
        <f t="shared" si="1"/>
        <v>0</v>
      </c>
    </row>
    <row r="43" spans="1:11" x14ac:dyDescent="0.3">
      <c r="A43" s="55">
        <v>36</v>
      </c>
      <c r="B43" s="69" t="s">
        <v>107</v>
      </c>
      <c r="C43" s="67"/>
      <c r="D43" s="67"/>
      <c r="E43" s="66">
        <v>0</v>
      </c>
      <c r="F43" s="66">
        <v>0</v>
      </c>
      <c r="G43" s="61">
        <f t="shared" si="2"/>
        <v>0</v>
      </c>
      <c r="H43" s="66">
        <v>0</v>
      </c>
      <c r="I43" s="75">
        <v>6</v>
      </c>
      <c r="J43" s="76">
        <f t="shared" si="0"/>
        <v>0</v>
      </c>
      <c r="K43" s="73">
        <f t="shared" si="1"/>
        <v>0</v>
      </c>
    </row>
    <row r="44" spans="1:11" x14ac:dyDescent="0.3">
      <c r="A44" s="55">
        <v>37</v>
      </c>
      <c r="B44" s="69" t="s">
        <v>108</v>
      </c>
      <c r="C44" s="67"/>
      <c r="D44" s="67"/>
      <c r="E44" s="66">
        <v>0</v>
      </c>
      <c r="F44" s="66">
        <v>0</v>
      </c>
      <c r="G44" s="61">
        <f t="shared" si="2"/>
        <v>0</v>
      </c>
      <c r="H44" s="66">
        <v>0</v>
      </c>
      <c r="I44" s="75">
        <v>6</v>
      </c>
      <c r="J44" s="76">
        <f t="shared" si="0"/>
        <v>0</v>
      </c>
      <c r="K44" s="73">
        <f t="shared" si="1"/>
        <v>0</v>
      </c>
    </row>
    <row r="45" spans="1:11" x14ac:dyDescent="0.3">
      <c r="A45" s="55">
        <v>38</v>
      </c>
      <c r="B45" s="69" t="s">
        <v>110</v>
      </c>
      <c r="C45" s="67"/>
      <c r="D45" s="67"/>
      <c r="E45" s="66">
        <v>0</v>
      </c>
      <c r="F45" s="66">
        <v>0</v>
      </c>
      <c r="G45" s="61">
        <f t="shared" si="2"/>
        <v>0</v>
      </c>
      <c r="H45" s="66">
        <v>0</v>
      </c>
      <c r="I45" s="75">
        <v>6</v>
      </c>
      <c r="J45" s="76">
        <f t="shared" si="0"/>
        <v>0</v>
      </c>
      <c r="K45" s="73">
        <f t="shared" si="1"/>
        <v>0</v>
      </c>
    </row>
    <row r="46" spans="1:11" x14ac:dyDescent="0.3">
      <c r="A46" s="55">
        <v>39</v>
      </c>
      <c r="B46" s="69" t="s">
        <v>109</v>
      </c>
      <c r="C46" s="67"/>
      <c r="D46" s="67"/>
      <c r="E46" s="66">
        <v>0</v>
      </c>
      <c r="F46" s="66">
        <v>0</v>
      </c>
      <c r="G46" s="61">
        <f t="shared" si="2"/>
        <v>0</v>
      </c>
      <c r="H46" s="66">
        <v>0</v>
      </c>
      <c r="I46" s="75">
        <v>6</v>
      </c>
      <c r="J46" s="76">
        <f t="shared" si="0"/>
        <v>0</v>
      </c>
      <c r="K46" s="73">
        <f t="shared" si="1"/>
        <v>0</v>
      </c>
    </row>
    <row r="47" spans="1:11" x14ac:dyDescent="0.3">
      <c r="A47" s="55">
        <v>40</v>
      </c>
      <c r="B47" s="69" t="s">
        <v>111</v>
      </c>
      <c r="C47" s="67"/>
      <c r="D47" s="67"/>
      <c r="E47" s="66">
        <v>0</v>
      </c>
      <c r="F47" s="66">
        <v>0</v>
      </c>
      <c r="G47" s="61">
        <f t="shared" si="2"/>
        <v>0</v>
      </c>
      <c r="H47" s="66">
        <v>0</v>
      </c>
      <c r="I47" s="75">
        <v>6</v>
      </c>
      <c r="J47" s="76">
        <f t="shared" si="0"/>
        <v>0</v>
      </c>
      <c r="K47" s="73">
        <f t="shared" si="1"/>
        <v>0</v>
      </c>
    </row>
    <row r="48" spans="1:11" x14ac:dyDescent="0.3">
      <c r="A48" s="55">
        <v>41</v>
      </c>
      <c r="B48" s="69" t="s">
        <v>112</v>
      </c>
      <c r="C48" s="67"/>
      <c r="D48" s="67"/>
      <c r="E48" s="66">
        <v>0</v>
      </c>
      <c r="F48" s="66">
        <v>0</v>
      </c>
      <c r="G48" s="61">
        <f t="shared" si="2"/>
        <v>0</v>
      </c>
      <c r="H48" s="66">
        <v>0</v>
      </c>
      <c r="I48" s="75">
        <v>6</v>
      </c>
      <c r="J48" s="76">
        <f t="shared" si="0"/>
        <v>0</v>
      </c>
      <c r="K48" s="73">
        <f t="shared" si="1"/>
        <v>0</v>
      </c>
    </row>
    <row r="49" spans="1:12" x14ac:dyDescent="0.3">
      <c r="A49" s="55">
        <v>42</v>
      </c>
      <c r="B49" s="53" t="s">
        <v>135</v>
      </c>
      <c r="C49" s="67"/>
      <c r="D49" s="67"/>
      <c r="E49" s="66">
        <v>0</v>
      </c>
      <c r="F49" s="66">
        <v>0</v>
      </c>
      <c r="G49" s="86">
        <f t="shared" ref="G49:G54" si="3">IF(F49=0,0,E49/F49)</f>
        <v>0</v>
      </c>
      <c r="H49" s="66">
        <v>0</v>
      </c>
      <c r="I49" s="75">
        <v>6</v>
      </c>
      <c r="J49" s="87">
        <f t="shared" ref="J49:J54" si="4">IF(H49=0,0,IF(H49="N/A",0.5,I49/H49))</f>
        <v>0</v>
      </c>
      <c r="K49" s="88">
        <f t="shared" ref="K49:K54" si="5">J49*G49</f>
        <v>0</v>
      </c>
      <c r="L49" s="118"/>
    </row>
    <row r="50" spans="1:12" x14ac:dyDescent="0.3">
      <c r="A50" s="55">
        <v>43</v>
      </c>
      <c r="B50" s="53" t="s">
        <v>136</v>
      </c>
      <c r="C50" s="67"/>
      <c r="D50" s="67"/>
      <c r="E50" s="66">
        <v>0</v>
      </c>
      <c r="F50" s="66">
        <v>0</v>
      </c>
      <c r="G50" s="86">
        <f t="shared" si="3"/>
        <v>0</v>
      </c>
      <c r="H50" s="66">
        <v>0</v>
      </c>
      <c r="I50" s="75">
        <v>6</v>
      </c>
      <c r="J50" s="87">
        <f t="shared" si="4"/>
        <v>0</v>
      </c>
      <c r="K50" s="88">
        <f t="shared" si="5"/>
        <v>0</v>
      </c>
      <c r="L50" s="119"/>
    </row>
    <row r="51" spans="1:12" ht="21.6" customHeight="1" x14ac:dyDescent="0.3">
      <c r="A51" s="55">
        <v>44</v>
      </c>
      <c r="B51" s="53" t="s">
        <v>137</v>
      </c>
      <c r="C51" s="67"/>
      <c r="D51" s="67"/>
      <c r="E51" s="66">
        <v>0</v>
      </c>
      <c r="F51" s="66">
        <v>0</v>
      </c>
      <c r="G51" s="86">
        <f t="shared" si="3"/>
        <v>0</v>
      </c>
      <c r="H51" s="66">
        <v>0</v>
      </c>
      <c r="I51" s="75">
        <v>6</v>
      </c>
      <c r="J51" s="87">
        <f t="shared" si="4"/>
        <v>0</v>
      </c>
      <c r="K51" s="88">
        <f t="shared" si="5"/>
        <v>0</v>
      </c>
      <c r="L51" s="119"/>
    </row>
    <row r="52" spans="1:12" x14ac:dyDescent="0.3">
      <c r="A52" s="55">
        <v>45</v>
      </c>
      <c r="B52" s="53" t="s">
        <v>138</v>
      </c>
      <c r="C52" s="67"/>
      <c r="D52" s="67"/>
      <c r="E52" s="66">
        <v>0</v>
      </c>
      <c r="F52" s="66">
        <v>0</v>
      </c>
      <c r="G52" s="86">
        <f t="shared" si="3"/>
        <v>0</v>
      </c>
      <c r="H52" s="66">
        <v>0</v>
      </c>
      <c r="I52" s="75">
        <v>6</v>
      </c>
      <c r="J52" s="87">
        <f t="shared" si="4"/>
        <v>0</v>
      </c>
      <c r="K52" s="88">
        <f t="shared" si="5"/>
        <v>0</v>
      </c>
      <c r="L52" s="119"/>
    </row>
    <row r="53" spans="1:12" x14ac:dyDescent="0.3">
      <c r="A53" s="55">
        <v>46</v>
      </c>
      <c r="B53" s="53" t="s">
        <v>139</v>
      </c>
      <c r="C53" s="67"/>
      <c r="D53" s="67"/>
      <c r="E53" s="66">
        <v>0</v>
      </c>
      <c r="F53" s="66">
        <v>0</v>
      </c>
      <c r="G53" s="86">
        <f t="shared" si="3"/>
        <v>0</v>
      </c>
      <c r="H53" s="66">
        <v>0</v>
      </c>
      <c r="I53" s="75">
        <v>6</v>
      </c>
      <c r="J53" s="87">
        <f t="shared" si="4"/>
        <v>0</v>
      </c>
      <c r="K53" s="88">
        <f t="shared" si="5"/>
        <v>0</v>
      </c>
      <c r="L53" s="119"/>
    </row>
    <row r="54" spans="1:12" x14ac:dyDescent="0.3">
      <c r="A54" s="55">
        <v>47</v>
      </c>
      <c r="B54" s="53" t="s">
        <v>140</v>
      </c>
      <c r="C54" s="67"/>
      <c r="D54" s="67"/>
      <c r="E54" s="66">
        <v>0</v>
      </c>
      <c r="F54" s="66">
        <v>0</v>
      </c>
      <c r="G54" s="86">
        <f t="shared" si="3"/>
        <v>0</v>
      </c>
      <c r="H54" s="66">
        <v>0</v>
      </c>
      <c r="I54" s="75">
        <v>6</v>
      </c>
      <c r="J54" s="87">
        <f t="shared" si="4"/>
        <v>0</v>
      </c>
      <c r="K54" s="88">
        <f t="shared" si="5"/>
        <v>0</v>
      </c>
      <c r="L54" s="120"/>
    </row>
    <row r="55" spans="1:12" ht="36" x14ac:dyDescent="0.3">
      <c r="A55" s="55">
        <v>48</v>
      </c>
      <c r="B55" s="53" t="s">
        <v>113</v>
      </c>
      <c r="C55" s="67"/>
      <c r="D55" s="67"/>
      <c r="E55" s="66">
        <v>0</v>
      </c>
      <c r="F55" s="66">
        <v>0</v>
      </c>
      <c r="G55" s="61">
        <f t="shared" si="2"/>
        <v>0</v>
      </c>
      <c r="H55" s="66">
        <v>0</v>
      </c>
      <c r="I55" s="72">
        <v>25</v>
      </c>
      <c r="J55" s="76">
        <f t="shared" si="0"/>
        <v>0</v>
      </c>
      <c r="K55" s="73">
        <f t="shared" si="1"/>
        <v>0</v>
      </c>
    </row>
    <row r="56" spans="1:12" ht="36" x14ac:dyDescent="0.3">
      <c r="A56" s="55">
        <v>49</v>
      </c>
      <c r="B56" s="53" t="s">
        <v>114</v>
      </c>
      <c r="C56" s="67"/>
      <c r="D56" s="67"/>
      <c r="E56" s="66">
        <v>0</v>
      </c>
      <c r="F56" s="66">
        <v>0</v>
      </c>
      <c r="G56" s="61">
        <f t="shared" si="2"/>
        <v>0</v>
      </c>
      <c r="H56" s="66">
        <v>0</v>
      </c>
      <c r="I56" s="72">
        <v>50</v>
      </c>
      <c r="J56" s="76">
        <f t="shared" si="0"/>
        <v>0</v>
      </c>
      <c r="K56" s="73">
        <f t="shared" si="1"/>
        <v>0</v>
      </c>
    </row>
    <row r="57" spans="1:12" ht="36" x14ac:dyDescent="0.3">
      <c r="A57" s="55">
        <v>50</v>
      </c>
      <c r="B57" s="53" t="s">
        <v>115</v>
      </c>
      <c r="C57" s="67"/>
      <c r="D57" s="67"/>
      <c r="E57" s="66">
        <v>0</v>
      </c>
      <c r="F57" s="66">
        <v>0</v>
      </c>
      <c r="G57" s="61">
        <f t="shared" si="2"/>
        <v>0</v>
      </c>
      <c r="H57" s="66">
        <v>0</v>
      </c>
      <c r="I57" s="72">
        <v>50</v>
      </c>
      <c r="J57" s="76">
        <f t="shared" si="0"/>
        <v>0</v>
      </c>
      <c r="K57" s="73">
        <f t="shared" si="1"/>
        <v>0</v>
      </c>
    </row>
    <row r="58" spans="1:12" x14ac:dyDescent="0.3">
      <c r="A58" s="55">
        <v>51</v>
      </c>
      <c r="B58" s="69" t="s">
        <v>148</v>
      </c>
      <c r="C58" s="67"/>
      <c r="D58" s="67"/>
      <c r="E58" s="66">
        <v>0</v>
      </c>
      <c r="F58" s="66">
        <v>0</v>
      </c>
      <c r="G58" s="61">
        <f t="shared" si="2"/>
        <v>0</v>
      </c>
      <c r="H58" s="66">
        <v>0</v>
      </c>
      <c r="I58" s="72">
        <v>1</v>
      </c>
      <c r="J58" s="76">
        <f t="shared" si="0"/>
        <v>0</v>
      </c>
      <c r="K58" s="73">
        <f t="shared" si="1"/>
        <v>0</v>
      </c>
    </row>
    <row r="59" spans="1:12" x14ac:dyDescent="0.3">
      <c r="A59" s="55">
        <v>52</v>
      </c>
      <c r="B59" s="53" t="s">
        <v>147</v>
      </c>
      <c r="C59" s="67"/>
      <c r="D59" s="67"/>
      <c r="E59" s="66">
        <v>0</v>
      </c>
      <c r="F59" s="66">
        <v>0</v>
      </c>
      <c r="G59" s="61">
        <f t="shared" si="2"/>
        <v>0</v>
      </c>
      <c r="H59" s="66">
        <v>0</v>
      </c>
      <c r="I59" s="72">
        <v>1</v>
      </c>
      <c r="J59" s="76">
        <f t="shared" si="0"/>
        <v>0</v>
      </c>
      <c r="K59" s="73">
        <f t="shared" si="1"/>
        <v>0</v>
      </c>
    </row>
    <row r="60" spans="1:12" x14ac:dyDescent="0.3">
      <c r="A60" s="55">
        <v>53</v>
      </c>
      <c r="B60" s="53" t="s">
        <v>116</v>
      </c>
      <c r="C60" s="67"/>
      <c r="D60" s="67"/>
      <c r="E60" s="66">
        <v>0</v>
      </c>
      <c r="F60" s="66">
        <v>0</v>
      </c>
      <c r="G60" s="61">
        <f t="shared" si="2"/>
        <v>0</v>
      </c>
      <c r="H60" s="66">
        <v>0</v>
      </c>
      <c r="I60" s="72">
        <v>1</v>
      </c>
      <c r="J60" s="76">
        <f t="shared" si="0"/>
        <v>0</v>
      </c>
      <c r="K60" s="73">
        <f t="shared" si="1"/>
        <v>0</v>
      </c>
    </row>
    <row r="61" spans="1:12" x14ac:dyDescent="0.3">
      <c r="A61" s="55">
        <v>54</v>
      </c>
      <c r="B61" s="53" t="s">
        <v>117</v>
      </c>
      <c r="C61" s="67"/>
      <c r="D61" s="67"/>
      <c r="E61" s="66">
        <v>0</v>
      </c>
      <c r="F61" s="66">
        <v>0</v>
      </c>
      <c r="G61" s="61">
        <f t="shared" si="2"/>
        <v>0</v>
      </c>
      <c r="H61" s="66">
        <v>0</v>
      </c>
      <c r="I61" s="72">
        <v>1</v>
      </c>
      <c r="J61" s="76">
        <f t="shared" si="0"/>
        <v>0</v>
      </c>
      <c r="K61" s="73">
        <f t="shared" si="1"/>
        <v>0</v>
      </c>
    </row>
    <row r="62" spans="1:12" ht="24" x14ac:dyDescent="0.3">
      <c r="A62" s="55">
        <v>55</v>
      </c>
      <c r="B62" s="53" t="s">
        <v>118</v>
      </c>
      <c r="C62" s="67"/>
      <c r="D62" s="67"/>
      <c r="E62" s="66">
        <v>0</v>
      </c>
      <c r="F62" s="66">
        <v>0</v>
      </c>
      <c r="G62" s="61">
        <f t="shared" si="2"/>
        <v>0</v>
      </c>
      <c r="H62" s="66">
        <v>0</v>
      </c>
      <c r="I62" s="72">
        <v>1</v>
      </c>
      <c r="J62" s="76">
        <f t="shared" si="0"/>
        <v>0</v>
      </c>
      <c r="K62" s="73">
        <f t="shared" si="1"/>
        <v>0</v>
      </c>
    </row>
    <row r="63" spans="1:12" ht="36" x14ac:dyDescent="0.3">
      <c r="A63" s="55">
        <v>56</v>
      </c>
      <c r="B63" s="53" t="s">
        <v>119</v>
      </c>
      <c r="C63" s="67"/>
      <c r="D63" s="67"/>
      <c r="E63" s="66">
        <v>0</v>
      </c>
      <c r="F63" s="66">
        <v>0</v>
      </c>
      <c r="G63" s="61">
        <f t="shared" si="2"/>
        <v>0</v>
      </c>
      <c r="H63" s="66">
        <v>0</v>
      </c>
      <c r="I63" s="72">
        <v>330</v>
      </c>
      <c r="J63" s="76">
        <f t="shared" si="0"/>
        <v>0</v>
      </c>
      <c r="K63" s="73">
        <f t="shared" si="1"/>
        <v>0</v>
      </c>
    </row>
    <row r="64" spans="1:12" x14ac:dyDescent="0.3">
      <c r="A64" s="55">
        <v>57</v>
      </c>
      <c r="B64" s="53" t="s">
        <v>120</v>
      </c>
      <c r="C64" s="67"/>
      <c r="D64" s="67"/>
      <c r="E64" s="66">
        <v>0</v>
      </c>
      <c r="F64" s="66">
        <v>0</v>
      </c>
      <c r="G64" s="61">
        <f t="shared" si="2"/>
        <v>0</v>
      </c>
      <c r="H64" s="66">
        <v>0</v>
      </c>
      <c r="I64" s="72">
        <v>1</v>
      </c>
      <c r="J64" s="76">
        <f t="shared" si="0"/>
        <v>0</v>
      </c>
      <c r="K64" s="73">
        <f t="shared" si="1"/>
        <v>0</v>
      </c>
    </row>
    <row r="65" spans="1:11" x14ac:dyDescent="0.3">
      <c r="A65" s="55">
        <v>58</v>
      </c>
      <c r="B65" s="53" t="s">
        <v>121</v>
      </c>
      <c r="C65" s="67"/>
      <c r="D65" s="67"/>
      <c r="E65" s="66">
        <v>0</v>
      </c>
      <c r="F65" s="66">
        <v>0</v>
      </c>
      <c r="G65" s="61">
        <f t="shared" si="2"/>
        <v>0</v>
      </c>
      <c r="H65" s="66">
        <v>0</v>
      </c>
      <c r="I65" s="72">
        <v>1</v>
      </c>
      <c r="J65" s="76">
        <f t="shared" si="0"/>
        <v>0</v>
      </c>
      <c r="K65" s="73">
        <f t="shared" si="1"/>
        <v>0</v>
      </c>
    </row>
    <row r="66" spans="1:11" ht="24" x14ac:dyDescent="0.3">
      <c r="A66" s="55">
        <v>59</v>
      </c>
      <c r="B66" s="53" t="s">
        <v>122</v>
      </c>
      <c r="C66" s="67"/>
      <c r="D66" s="67"/>
      <c r="E66" s="66">
        <v>0</v>
      </c>
      <c r="F66" s="66">
        <v>0</v>
      </c>
      <c r="G66" s="61">
        <f t="shared" si="2"/>
        <v>0</v>
      </c>
      <c r="H66" s="66">
        <v>0</v>
      </c>
      <c r="I66" s="72">
        <v>1</v>
      </c>
      <c r="J66" s="76">
        <f t="shared" si="0"/>
        <v>0</v>
      </c>
      <c r="K66" s="73">
        <f t="shared" si="1"/>
        <v>0</v>
      </c>
    </row>
    <row r="67" spans="1:11" ht="24" x14ac:dyDescent="0.3">
      <c r="A67" s="55">
        <v>60</v>
      </c>
      <c r="B67" s="53" t="s">
        <v>123</v>
      </c>
      <c r="C67" s="67"/>
      <c r="D67" s="67"/>
      <c r="E67" s="66">
        <v>0</v>
      </c>
      <c r="F67" s="66">
        <v>0</v>
      </c>
      <c r="G67" s="61">
        <f t="shared" si="2"/>
        <v>0</v>
      </c>
      <c r="H67" s="66">
        <v>0</v>
      </c>
      <c r="I67" s="72">
        <v>1</v>
      </c>
      <c r="J67" s="76">
        <f t="shared" si="0"/>
        <v>0</v>
      </c>
      <c r="K67" s="73">
        <f t="shared" si="1"/>
        <v>0</v>
      </c>
    </row>
    <row r="68" spans="1:11" x14ac:dyDescent="0.3">
      <c r="A68" s="55">
        <v>61</v>
      </c>
      <c r="B68" s="53" t="s">
        <v>146</v>
      </c>
      <c r="C68" s="67"/>
      <c r="D68" s="67"/>
      <c r="E68" s="66">
        <v>0</v>
      </c>
      <c r="F68" s="66">
        <v>0</v>
      </c>
      <c r="G68" s="61">
        <f t="shared" si="2"/>
        <v>0</v>
      </c>
      <c r="H68" s="66">
        <v>0</v>
      </c>
      <c r="I68" s="72">
        <v>1</v>
      </c>
      <c r="J68" s="76">
        <f t="shared" si="0"/>
        <v>0</v>
      </c>
      <c r="K68" s="73">
        <f t="shared" si="1"/>
        <v>0</v>
      </c>
    </row>
    <row r="69" spans="1:11" x14ac:dyDescent="0.3">
      <c r="A69" s="55">
        <v>62</v>
      </c>
      <c r="B69" s="53" t="s">
        <v>145</v>
      </c>
      <c r="C69" s="67"/>
      <c r="D69" s="67"/>
      <c r="E69" s="66">
        <v>0</v>
      </c>
      <c r="F69" s="66">
        <v>0</v>
      </c>
      <c r="G69" s="61">
        <f t="shared" si="2"/>
        <v>0</v>
      </c>
      <c r="H69" s="66">
        <v>0</v>
      </c>
      <c r="I69" s="72">
        <v>1</v>
      </c>
      <c r="J69" s="76">
        <f t="shared" si="0"/>
        <v>0</v>
      </c>
      <c r="K69" s="73">
        <f t="shared" si="1"/>
        <v>0</v>
      </c>
    </row>
    <row r="70" spans="1:11" ht="24" x14ac:dyDescent="0.3">
      <c r="A70" s="55">
        <v>63</v>
      </c>
      <c r="B70" s="53" t="s">
        <v>124</v>
      </c>
      <c r="C70" s="67"/>
      <c r="D70" s="67"/>
      <c r="E70" s="66">
        <v>0</v>
      </c>
      <c r="F70" s="66">
        <v>0</v>
      </c>
      <c r="G70" s="61">
        <f t="shared" si="2"/>
        <v>0</v>
      </c>
      <c r="H70" s="66">
        <v>0</v>
      </c>
      <c r="I70" s="72">
        <v>1</v>
      </c>
      <c r="J70" s="76">
        <f t="shared" si="0"/>
        <v>0</v>
      </c>
      <c r="K70" s="73">
        <f t="shared" si="1"/>
        <v>0</v>
      </c>
    </row>
    <row r="71" spans="1:11" ht="24" x14ac:dyDescent="0.3">
      <c r="A71" s="55">
        <v>64</v>
      </c>
      <c r="B71" s="53" t="s">
        <v>125</v>
      </c>
      <c r="C71" s="67"/>
      <c r="D71" s="67"/>
      <c r="E71" s="66">
        <v>0</v>
      </c>
      <c r="F71" s="66">
        <v>0</v>
      </c>
      <c r="G71" s="61">
        <f t="shared" si="2"/>
        <v>0</v>
      </c>
      <c r="H71" s="66">
        <v>0</v>
      </c>
      <c r="I71" s="72">
        <v>1</v>
      </c>
      <c r="J71" s="76">
        <f t="shared" si="0"/>
        <v>0</v>
      </c>
      <c r="K71" s="73">
        <f t="shared" si="1"/>
        <v>0</v>
      </c>
    </row>
    <row r="72" spans="1:11" ht="24" x14ac:dyDescent="0.3">
      <c r="A72" s="55">
        <v>65</v>
      </c>
      <c r="B72" s="53" t="s">
        <v>126</v>
      </c>
      <c r="C72" s="67"/>
      <c r="D72" s="67"/>
      <c r="E72" s="66">
        <v>0</v>
      </c>
      <c r="F72" s="66">
        <v>0</v>
      </c>
      <c r="G72" s="61">
        <f t="shared" si="2"/>
        <v>0</v>
      </c>
      <c r="H72" s="66">
        <v>0</v>
      </c>
      <c r="I72" s="72">
        <v>6</v>
      </c>
      <c r="J72" s="76">
        <f t="shared" si="0"/>
        <v>0</v>
      </c>
      <c r="K72" s="73">
        <f t="shared" si="1"/>
        <v>0</v>
      </c>
    </row>
    <row r="73" spans="1:11" ht="24" x14ac:dyDescent="0.3">
      <c r="A73" s="55">
        <v>66</v>
      </c>
      <c r="B73" s="53" t="s">
        <v>127</v>
      </c>
      <c r="C73" s="67"/>
      <c r="D73" s="67"/>
      <c r="E73" s="66">
        <v>0</v>
      </c>
      <c r="F73" s="66">
        <v>0</v>
      </c>
      <c r="G73" s="61">
        <f t="shared" si="2"/>
        <v>0</v>
      </c>
      <c r="H73" s="66">
        <v>0</v>
      </c>
      <c r="I73" s="72">
        <v>6</v>
      </c>
      <c r="J73" s="76">
        <f t="shared" si="0"/>
        <v>0</v>
      </c>
      <c r="K73" s="73">
        <f t="shared" si="1"/>
        <v>0</v>
      </c>
    </row>
    <row r="74" spans="1:11" ht="24" x14ac:dyDescent="0.3">
      <c r="A74" s="55">
        <v>67</v>
      </c>
      <c r="B74" s="53" t="s">
        <v>128</v>
      </c>
      <c r="C74" s="67"/>
      <c r="D74" s="67"/>
      <c r="E74" s="66">
        <v>0</v>
      </c>
      <c r="F74" s="66">
        <v>0</v>
      </c>
      <c r="G74" s="61">
        <f t="shared" si="2"/>
        <v>0</v>
      </c>
      <c r="H74" s="66">
        <v>0</v>
      </c>
      <c r="I74" s="72">
        <v>30</v>
      </c>
      <c r="J74" s="76">
        <f t="shared" si="0"/>
        <v>0</v>
      </c>
      <c r="K74" s="73">
        <f t="shared" si="1"/>
        <v>0</v>
      </c>
    </row>
    <row r="75" spans="1:11" ht="24" x14ac:dyDescent="0.3">
      <c r="A75" s="55">
        <v>68</v>
      </c>
      <c r="B75" s="53" t="s">
        <v>144</v>
      </c>
      <c r="C75" s="67"/>
      <c r="D75" s="67"/>
      <c r="E75" s="66">
        <v>0</v>
      </c>
      <c r="F75" s="66">
        <v>0</v>
      </c>
      <c r="G75" s="61">
        <f t="shared" si="2"/>
        <v>0</v>
      </c>
      <c r="H75" s="66">
        <v>0</v>
      </c>
      <c r="I75" s="75">
        <v>1320</v>
      </c>
      <c r="J75" s="76">
        <f t="shared" si="0"/>
        <v>0</v>
      </c>
      <c r="K75" s="73">
        <f t="shared" si="1"/>
        <v>0</v>
      </c>
    </row>
    <row r="76" spans="1:11" ht="60" x14ac:dyDescent="0.3">
      <c r="A76" s="55">
        <v>69</v>
      </c>
      <c r="B76" s="53" t="s">
        <v>143</v>
      </c>
      <c r="C76" s="67"/>
      <c r="D76" s="67"/>
      <c r="E76" s="66">
        <v>0</v>
      </c>
      <c r="F76" s="66">
        <v>0</v>
      </c>
      <c r="G76" s="61">
        <f t="shared" si="2"/>
        <v>0</v>
      </c>
      <c r="H76" s="66">
        <v>0</v>
      </c>
      <c r="I76" s="75">
        <v>330</v>
      </c>
      <c r="J76" s="76">
        <f t="shared" si="0"/>
        <v>0</v>
      </c>
      <c r="K76" s="73">
        <f t="shared" si="1"/>
        <v>0</v>
      </c>
    </row>
    <row r="77" spans="1:11" x14ac:dyDescent="0.3">
      <c r="A77" s="55">
        <v>70</v>
      </c>
      <c r="B77" s="54" t="s">
        <v>142</v>
      </c>
      <c r="C77" s="67"/>
      <c r="D77" s="67"/>
      <c r="E77" s="66">
        <v>0</v>
      </c>
      <c r="F77" s="66">
        <v>0</v>
      </c>
      <c r="G77" s="61">
        <f t="shared" si="2"/>
        <v>0</v>
      </c>
      <c r="H77" s="66">
        <v>0</v>
      </c>
      <c r="I77" s="72">
        <v>1</v>
      </c>
      <c r="J77" s="76">
        <f t="shared" si="0"/>
        <v>0</v>
      </c>
      <c r="K77" s="73">
        <f t="shared" si="1"/>
        <v>0</v>
      </c>
    </row>
    <row r="78" spans="1:11" x14ac:dyDescent="0.3">
      <c r="A78" s="55">
        <v>71</v>
      </c>
      <c r="B78" s="54" t="s">
        <v>141</v>
      </c>
      <c r="C78" s="67"/>
      <c r="D78" s="67"/>
      <c r="E78" s="66">
        <v>0</v>
      </c>
      <c r="F78" s="66">
        <v>0</v>
      </c>
      <c r="G78" s="61">
        <f t="shared" si="2"/>
        <v>0</v>
      </c>
      <c r="H78" s="66">
        <v>0</v>
      </c>
      <c r="I78" s="75">
        <v>1</v>
      </c>
      <c r="J78" s="76">
        <f t="shared" si="0"/>
        <v>0</v>
      </c>
      <c r="K78" s="73">
        <f t="shared" si="1"/>
        <v>0</v>
      </c>
    </row>
    <row r="79" spans="1:11" ht="24" x14ac:dyDescent="0.3">
      <c r="A79" s="55">
        <v>72</v>
      </c>
      <c r="B79" s="53" t="s">
        <v>129</v>
      </c>
      <c r="C79" s="67"/>
      <c r="D79" s="67"/>
      <c r="E79" s="66">
        <v>0</v>
      </c>
      <c r="F79" s="66">
        <v>0</v>
      </c>
      <c r="G79" s="61">
        <f t="shared" si="2"/>
        <v>0</v>
      </c>
      <c r="H79" s="66">
        <v>0</v>
      </c>
      <c r="I79" s="72">
        <v>1</v>
      </c>
      <c r="J79" s="76">
        <f t="shared" si="0"/>
        <v>0</v>
      </c>
      <c r="K79" s="73">
        <f t="shared" si="1"/>
        <v>0</v>
      </c>
    </row>
    <row r="80" spans="1:11" ht="24" x14ac:dyDescent="0.3">
      <c r="A80" s="55">
        <v>73</v>
      </c>
      <c r="B80" s="53" t="s">
        <v>130</v>
      </c>
      <c r="C80" s="67"/>
      <c r="D80" s="67"/>
      <c r="E80" s="66">
        <v>0</v>
      </c>
      <c r="F80" s="66">
        <v>0</v>
      </c>
      <c r="G80" s="61">
        <f t="shared" ref="G80:G95" si="6">IF(F80=0,0,E80/F80)</f>
        <v>0</v>
      </c>
      <c r="H80" s="66">
        <v>0</v>
      </c>
      <c r="I80" s="72">
        <v>1</v>
      </c>
      <c r="J80" s="76">
        <f t="shared" ref="J80:J95" si="7">IF(H80=0,0,IF(H80="N/A",0.5,I80/H80))</f>
        <v>0</v>
      </c>
      <c r="K80" s="73">
        <f t="shared" ref="K80:K95" si="8">J80*G80</f>
        <v>0</v>
      </c>
    </row>
    <row r="81" spans="1:12" x14ac:dyDescent="0.3">
      <c r="A81" s="55">
        <v>74</v>
      </c>
      <c r="B81" s="53" t="s">
        <v>131</v>
      </c>
      <c r="C81" s="67"/>
      <c r="D81" s="67"/>
      <c r="E81" s="66">
        <v>0</v>
      </c>
      <c r="F81" s="66">
        <v>0</v>
      </c>
      <c r="G81" s="61">
        <f t="shared" si="6"/>
        <v>0</v>
      </c>
      <c r="H81" s="66">
        <v>0</v>
      </c>
      <c r="I81" s="72">
        <v>1</v>
      </c>
      <c r="J81" s="76">
        <f t="shared" si="7"/>
        <v>0</v>
      </c>
      <c r="K81" s="73">
        <f t="shared" si="8"/>
        <v>0</v>
      </c>
    </row>
    <row r="82" spans="1:12" x14ac:dyDescent="0.3">
      <c r="A82" s="55">
        <v>75</v>
      </c>
      <c r="B82" s="53" t="s">
        <v>132</v>
      </c>
      <c r="C82" s="67"/>
      <c r="D82" s="67"/>
      <c r="E82" s="66">
        <v>0</v>
      </c>
      <c r="F82" s="66">
        <v>0</v>
      </c>
      <c r="G82" s="61">
        <f t="shared" si="6"/>
        <v>0</v>
      </c>
      <c r="H82" s="66">
        <v>0</v>
      </c>
      <c r="I82" s="72">
        <v>1</v>
      </c>
      <c r="J82" s="76">
        <f t="shared" si="7"/>
        <v>0</v>
      </c>
      <c r="K82" s="73">
        <f t="shared" si="8"/>
        <v>0</v>
      </c>
    </row>
    <row r="83" spans="1:12" x14ac:dyDescent="0.3">
      <c r="A83" s="55">
        <v>76</v>
      </c>
      <c r="B83" s="53" t="s">
        <v>133</v>
      </c>
      <c r="C83" s="67"/>
      <c r="D83" s="67"/>
      <c r="E83" s="66">
        <v>0</v>
      </c>
      <c r="F83" s="66">
        <v>0</v>
      </c>
      <c r="G83" s="61">
        <f t="shared" si="6"/>
        <v>0</v>
      </c>
      <c r="H83" s="66">
        <v>0</v>
      </c>
      <c r="I83" s="72">
        <v>330</v>
      </c>
      <c r="J83" s="76">
        <f t="shared" si="7"/>
        <v>0</v>
      </c>
      <c r="K83" s="73">
        <f t="shared" si="8"/>
        <v>0</v>
      </c>
    </row>
    <row r="84" spans="1:12" x14ac:dyDescent="0.3">
      <c r="A84" s="55">
        <v>77</v>
      </c>
      <c r="B84" s="53" t="s">
        <v>134</v>
      </c>
      <c r="C84" s="67"/>
      <c r="D84" s="67"/>
      <c r="E84" s="66">
        <v>0</v>
      </c>
      <c r="F84" s="66">
        <v>0</v>
      </c>
      <c r="G84" s="61">
        <f t="shared" si="6"/>
        <v>0</v>
      </c>
      <c r="H84" s="66">
        <v>0</v>
      </c>
      <c r="I84" s="72">
        <v>1320</v>
      </c>
      <c r="J84" s="76">
        <f t="shared" si="7"/>
        <v>0</v>
      </c>
      <c r="K84" s="73">
        <f t="shared" si="8"/>
        <v>0</v>
      </c>
    </row>
    <row r="85" spans="1:12" ht="24" x14ac:dyDescent="0.3">
      <c r="A85" s="55">
        <v>78</v>
      </c>
      <c r="B85" s="53" t="s">
        <v>165</v>
      </c>
      <c r="C85" s="89"/>
      <c r="D85" s="89"/>
      <c r="E85" s="66">
        <v>0</v>
      </c>
      <c r="F85" s="66">
        <v>0</v>
      </c>
      <c r="G85" s="86">
        <f t="shared" si="6"/>
        <v>0</v>
      </c>
      <c r="H85" s="66">
        <v>0</v>
      </c>
      <c r="I85" s="75">
        <v>1</v>
      </c>
      <c r="J85" s="87">
        <f t="shared" si="7"/>
        <v>0</v>
      </c>
      <c r="K85" s="88">
        <f t="shared" si="8"/>
        <v>0</v>
      </c>
      <c r="L85" s="118"/>
    </row>
    <row r="86" spans="1:12" ht="24.6" x14ac:dyDescent="0.3">
      <c r="A86" s="55">
        <v>79</v>
      </c>
      <c r="B86" s="90" t="s">
        <v>167</v>
      </c>
      <c r="C86" s="89"/>
      <c r="D86" s="89"/>
      <c r="E86" s="66">
        <v>0</v>
      </c>
      <c r="F86" s="66">
        <v>0</v>
      </c>
      <c r="G86" s="86">
        <f t="shared" si="6"/>
        <v>0</v>
      </c>
      <c r="H86" s="66">
        <v>0</v>
      </c>
      <c r="I86" s="75">
        <v>1</v>
      </c>
      <c r="J86" s="87">
        <f t="shared" si="7"/>
        <v>0</v>
      </c>
      <c r="K86" s="88">
        <f t="shared" si="8"/>
        <v>0</v>
      </c>
      <c r="L86" s="119"/>
    </row>
    <row r="87" spans="1:12" ht="24" x14ac:dyDescent="0.3">
      <c r="A87" s="55">
        <v>80</v>
      </c>
      <c r="B87" s="53" t="s">
        <v>166</v>
      </c>
      <c r="C87" s="89"/>
      <c r="D87" s="89"/>
      <c r="E87" s="66">
        <v>0</v>
      </c>
      <c r="F87" s="66">
        <v>0</v>
      </c>
      <c r="G87" s="86">
        <f t="shared" si="6"/>
        <v>0</v>
      </c>
      <c r="H87" s="66">
        <v>0</v>
      </c>
      <c r="I87" s="75">
        <v>1</v>
      </c>
      <c r="J87" s="87">
        <f t="shared" si="7"/>
        <v>0</v>
      </c>
      <c r="K87" s="88">
        <f t="shared" si="8"/>
        <v>0</v>
      </c>
      <c r="L87" s="119"/>
    </row>
    <row r="88" spans="1:12" ht="24.6" x14ac:dyDescent="0.3">
      <c r="A88" s="55">
        <v>81</v>
      </c>
      <c r="B88" s="90" t="s">
        <v>168</v>
      </c>
      <c r="C88" s="89"/>
      <c r="D88" s="89"/>
      <c r="E88" s="66">
        <v>0</v>
      </c>
      <c r="F88" s="66">
        <v>0</v>
      </c>
      <c r="G88" s="86">
        <f t="shared" si="6"/>
        <v>0</v>
      </c>
      <c r="H88" s="66">
        <v>0</v>
      </c>
      <c r="I88" s="75">
        <v>1</v>
      </c>
      <c r="J88" s="87">
        <f t="shared" si="7"/>
        <v>0</v>
      </c>
      <c r="K88" s="88">
        <f t="shared" si="8"/>
        <v>0</v>
      </c>
      <c r="L88" s="119"/>
    </row>
    <row r="89" spans="1:12" ht="24" x14ac:dyDescent="0.3">
      <c r="A89" s="55">
        <v>82</v>
      </c>
      <c r="B89" s="53" t="s">
        <v>169</v>
      </c>
      <c r="C89" s="89"/>
      <c r="D89" s="89"/>
      <c r="E89" s="66">
        <v>0</v>
      </c>
      <c r="F89" s="66">
        <v>0</v>
      </c>
      <c r="G89" s="86">
        <f t="shared" si="6"/>
        <v>0</v>
      </c>
      <c r="H89" s="66">
        <v>0</v>
      </c>
      <c r="I89" s="75">
        <v>1</v>
      </c>
      <c r="J89" s="87">
        <f t="shared" si="7"/>
        <v>0</v>
      </c>
      <c r="K89" s="88">
        <f t="shared" si="8"/>
        <v>0</v>
      </c>
      <c r="L89" s="119"/>
    </row>
    <row r="90" spans="1:12" ht="24.6" x14ac:dyDescent="0.3">
      <c r="A90" s="55">
        <v>83</v>
      </c>
      <c r="B90" s="91" t="s">
        <v>170</v>
      </c>
      <c r="C90" s="89"/>
      <c r="D90" s="89"/>
      <c r="E90" s="66">
        <v>0</v>
      </c>
      <c r="F90" s="66">
        <v>0</v>
      </c>
      <c r="G90" s="86">
        <f t="shared" si="6"/>
        <v>0</v>
      </c>
      <c r="H90" s="66">
        <v>0</v>
      </c>
      <c r="I90" s="75">
        <v>330</v>
      </c>
      <c r="J90" s="87">
        <f t="shared" si="7"/>
        <v>0</v>
      </c>
      <c r="K90" s="88">
        <f t="shared" si="8"/>
        <v>0</v>
      </c>
      <c r="L90" s="119"/>
    </row>
    <row r="91" spans="1:12" ht="24.6" x14ac:dyDescent="0.3">
      <c r="A91" s="55">
        <v>84</v>
      </c>
      <c r="B91" s="90" t="s">
        <v>171</v>
      </c>
      <c r="C91" s="89"/>
      <c r="D91" s="89"/>
      <c r="E91" s="66">
        <v>0</v>
      </c>
      <c r="F91" s="66">
        <v>0</v>
      </c>
      <c r="G91" s="86">
        <f t="shared" si="6"/>
        <v>0</v>
      </c>
      <c r="H91" s="66">
        <v>0</v>
      </c>
      <c r="I91" s="75">
        <v>1</v>
      </c>
      <c r="J91" s="87">
        <f t="shared" si="7"/>
        <v>0</v>
      </c>
      <c r="K91" s="88">
        <f t="shared" si="8"/>
        <v>0</v>
      </c>
      <c r="L91" s="119"/>
    </row>
    <row r="92" spans="1:12" x14ac:dyDescent="0.3">
      <c r="A92" s="55">
        <v>85</v>
      </c>
      <c r="B92" s="53" t="s">
        <v>164</v>
      </c>
      <c r="C92" s="89"/>
      <c r="D92" s="89"/>
      <c r="E92" s="66">
        <v>0</v>
      </c>
      <c r="F92" s="66">
        <v>0</v>
      </c>
      <c r="G92" s="86">
        <f t="shared" si="6"/>
        <v>0</v>
      </c>
      <c r="H92" s="66">
        <v>0</v>
      </c>
      <c r="I92" s="75">
        <v>1</v>
      </c>
      <c r="J92" s="87">
        <f t="shared" si="7"/>
        <v>0</v>
      </c>
      <c r="K92" s="88">
        <f t="shared" si="8"/>
        <v>0</v>
      </c>
      <c r="L92" s="119"/>
    </row>
    <row r="93" spans="1:12" x14ac:dyDescent="0.3">
      <c r="A93" s="55">
        <v>86</v>
      </c>
      <c r="B93" s="90" t="s">
        <v>174</v>
      </c>
      <c r="C93" s="89"/>
      <c r="D93" s="89"/>
      <c r="E93" s="66">
        <v>0</v>
      </c>
      <c r="F93" s="66">
        <v>0</v>
      </c>
      <c r="G93" s="86">
        <f t="shared" si="6"/>
        <v>0</v>
      </c>
      <c r="H93" s="66">
        <v>0</v>
      </c>
      <c r="I93" s="75">
        <v>330</v>
      </c>
      <c r="J93" s="87">
        <f t="shared" si="7"/>
        <v>0</v>
      </c>
      <c r="K93" s="88">
        <f t="shared" si="8"/>
        <v>0</v>
      </c>
      <c r="L93" s="119"/>
    </row>
    <row r="94" spans="1:12" ht="29.4" customHeight="1" x14ac:dyDescent="0.3">
      <c r="A94" s="55">
        <v>87</v>
      </c>
      <c r="B94" s="53" t="s">
        <v>173</v>
      </c>
      <c r="C94" s="89"/>
      <c r="D94" s="89"/>
      <c r="E94" s="66">
        <v>0</v>
      </c>
      <c r="F94" s="66">
        <v>0</v>
      </c>
      <c r="G94" s="86">
        <f t="shared" si="6"/>
        <v>0</v>
      </c>
      <c r="H94" s="66">
        <v>0</v>
      </c>
      <c r="I94" s="75">
        <v>1</v>
      </c>
      <c r="J94" s="87">
        <f t="shared" si="7"/>
        <v>0</v>
      </c>
      <c r="K94" s="88">
        <f t="shared" si="8"/>
        <v>0</v>
      </c>
      <c r="L94" s="119"/>
    </row>
    <row r="95" spans="1:12" x14ac:dyDescent="0.3">
      <c r="A95" s="55">
        <v>88</v>
      </c>
      <c r="B95" s="53" t="s">
        <v>172</v>
      </c>
      <c r="C95" s="89"/>
      <c r="D95" s="89"/>
      <c r="E95" s="66">
        <v>0</v>
      </c>
      <c r="F95" s="66">
        <v>0</v>
      </c>
      <c r="G95" s="86">
        <f t="shared" si="6"/>
        <v>0</v>
      </c>
      <c r="H95" s="66">
        <v>0</v>
      </c>
      <c r="I95" s="75">
        <v>1</v>
      </c>
      <c r="J95" s="87">
        <f t="shared" si="7"/>
        <v>0</v>
      </c>
      <c r="K95" s="88">
        <f t="shared" si="8"/>
        <v>0</v>
      </c>
      <c r="L95" s="120"/>
    </row>
    <row r="96" spans="1:12" ht="15" thickBot="1" x14ac:dyDescent="0.35">
      <c r="A96" s="5"/>
    </row>
    <row r="97" spans="1:11" ht="15" thickBot="1" x14ac:dyDescent="0.35">
      <c r="A97" s="5"/>
      <c r="B97" s="121" t="s">
        <v>149</v>
      </c>
      <c r="C97" s="122"/>
      <c r="D97" s="122"/>
      <c r="E97" s="122"/>
      <c r="F97" s="122"/>
      <c r="G97" s="122"/>
      <c r="H97" s="122"/>
      <c r="I97" s="122"/>
      <c r="J97" s="123"/>
      <c r="K97" s="62">
        <f>SUM(K8:K95)</f>
        <v>0</v>
      </c>
    </row>
    <row r="98" spans="1:11" ht="15" thickBot="1" x14ac:dyDescent="0.35">
      <c r="A98" s="5"/>
    </row>
    <row r="99" spans="1:11" ht="15" thickBot="1" x14ac:dyDescent="0.35">
      <c r="A99" s="5"/>
      <c r="B99" s="121" t="s">
        <v>150</v>
      </c>
      <c r="C99" s="122"/>
      <c r="D99" s="122"/>
      <c r="E99" s="122"/>
      <c r="F99" s="122"/>
      <c r="G99" s="122"/>
      <c r="H99" s="122"/>
      <c r="I99" s="122"/>
      <c r="J99" s="123"/>
      <c r="K99" s="62">
        <f>8*K97</f>
        <v>0</v>
      </c>
    </row>
    <row r="100" spans="1:11" ht="15" thickBot="1" x14ac:dyDescent="0.35">
      <c r="A100" s="5"/>
    </row>
    <row r="101" spans="1:11" ht="15" thickBot="1" x14ac:dyDescent="0.35">
      <c r="A101" s="5"/>
      <c r="B101" s="92" t="s">
        <v>151</v>
      </c>
    </row>
    <row r="102" spans="1:11" x14ac:dyDescent="0.3">
      <c r="B102" s="94" t="s">
        <v>152</v>
      </c>
    </row>
    <row r="103" spans="1:11" ht="24.6" x14ac:dyDescent="0.3">
      <c r="B103" s="95" t="s">
        <v>153</v>
      </c>
    </row>
    <row r="104" spans="1:11" ht="24.6" x14ac:dyDescent="0.3">
      <c r="B104" s="95" t="s">
        <v>154</v>
      </c>
    </row>
    <row r="105" spans="1:11" ht="24.6" x14ac:dyDescent="0.3">
      <c r="B105" s="95" t="s">
        <v>155</v>
      </c>
    </row>
    <row r="106" spans="1:11" ht="43.8" customHeight="1" x14ac:dyDescent="0.3">
      <c r="B106" s="95" t="s">
        <v>156</v>
      </c>
    </row>
    <row r="107" spans="1:11" ht="76.2" customHeight="1" thickBot="1" x14ac:dyDescent="0.35">
      <c r="B107" s="96" t="s">
        <v>180</v>
      </c>
    </row>
    <row r="108" spans="1:11" ht="18.600000000000001" customHeight="1" thickBot="1" x14ac:dyDescent="0.35">
      <c r="B108" s="93"/>
    </row>
    <row r="109" spans="1:11" ht="60.6" customHeight="1" thickBot="1" x14ac:dyDescent="0.35">
      <c r="B109" s="115" t="s">
        <v>181</v>
      </c>
      <c r="C109" s="116"/>
      <c r="D109" s="116"/>
      <c r="E109" s="116"/>
      <c r="F109" s="116"/>
      <c r="G109" s="116"/>
      <c r="H109" s="116"/>
      <c r="I109" s="116"/>
      <c r="J109" s="116"/>
      <c r="K109" s="117"/>
    </row>
    <row r="110" spans="1:11" x14ac:dyDescent="0.3">
      <c r="B110" s="70"/>
    </row>
    <row r="111" spans="1:11" ht="15" thickBot="1" x14ac:dyDescent="0.35"/>
    <row r="112" spans="1:11" ht="60.6" x14ac:dyDescent="0.3">
      <c r="B112" s="97" t="s">
        <v>182</v>
      </c>
    </row>
    <row r="113" spans="2:2" ht="24.6" x14ac:dyDescent="0.3">
      <c r="B113" s="98" t="s">
        <v>157</v>
      </c>
    </row>
    <row r="114" spans="2:2" x14ac:dyDescent="0.3">
      <c r="B114" s="99" t="s">
        <v>158</v>
      </c>
    </row>
    <row r="115" spans="2:2" x14ac:dyDescent="0.3">
      <c r="B115" s="100" t="s">
        <v>159</v>
      </c>
    </row>
    <row r="116" spans="2:2" x14ac:dyDescent="0.3">
      <c r="B116" s="101" t="s">
        <v>160</v>
      </c>
    </row>
    <row r="117" spans="2:2" x14ac:dyDescent="0.3">
      <c r="B117" s="102" t="s">
        <v>161</v>
      </c>
    </row>
    <row r="118" spans="2:2" ht="15" thickBot="1" x14ac:dyDescent="0.35">
      <c r="B118" s="103" t="s">
        <v>175</v>
      </c>
    </row>
  </sheetData>
  <mergeCells count="9">
    <mergeCell ref="B109:K109"/>
    <mergeCell ref="L49:L54"/>
    <mergeCell ref="B99:J99"/>
    <mergeCell ref="A6:A7"/>
    <mergeCell ref="B6:B7"/>
    <mergeCell ref="C6:C7"/>
    <mergeCell ref="D6:D7"/>
    <mergeCell ref="B97:J97"/>
    <mergeCell ref="L85:L95"/>
  </mergeCells>
  <pageMargins left="0.25" right="0.25" top="0.75" bottom="0.75" header="0.3" footer="0.3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CN Celková</vt:lpstr>
      <vt:lpstr>CN Přístroj</vt:lpstr>
      <vt:lpstr>CN Pozáruční servis</vt:lpstr>
      <vt:lpstr>CN Materiál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2025-04-14T06:58:16Z</dcterms:created>
  <dcterms:modified xsi:type="dcterms:W3CDTF">2025-04-15T06:39:11Z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63cd7f-2d21-486a-9f29-9c1683fdd175_Enabled">
    <vt:lpwstr>true</vt:lpwstr>
  </property>
  <property fmtid="{D5CDD505-2E9C-101B-9397-08002B2CF9AE}" pid="3" name="MSIP_Label_2063cd7f-2d21-486a-9f29-9c1683fdd175_SetDate">
    <vt:lpwstr>2025-04-14T06:58:17Z</vt:lpwstr>
  </property>
  <property fmtid="{D5CDD505-2E9C-101B-9397-08002B2CF9AE}" pid="4" name="MSIP_Label_2063cd7f-2d21-486a-9f29-9c1683fdd175_Method">
    <vt:lpwstr>Standard</vt:lpwstr>
  </property>
  <property fmtid="{D5CDD505-2E9C-101B-9397-08002B2CF9AE}" pid="5" name="MSIP_Label_2063cd7f-2d21-486a-9f29-9c1683fdd175_Name">
    <vt:lpwstr>2063cd7f-2d21-486a-9f29-9c1683fdd175</vt:lpwstr>
  </property>
  <property fmtid="{D5CDD505-2E9C-101B-9397-08002B2CF9AE}" pid="6" name="MSIP_Label_2063cd7f-2d21-486a-9f29-9c1683fdd175_SiteId">
    <vt:lpwstr>0f277086-d4e0-4971-bc1a-bbc5df0eb246</vt:lpwstr>
  </property>
  <property fmtid="{D5CDD505-2E9C-101B-9397-08002B2CF9AE}" pid="7" name="MSIP_Label_2063cd7f-2d21-486a-9f29-9c1683fdd175_ActionId">
    <vt:lpwstr>da21f190-9f8c-4a2b-ab06-ca3ec5b3e135</vt:lpwstr>
  </property>
  <property fmtid="{D5CDD505-2E9C-101B-9397-08002B2CF9AE}" pid="8" name="MSIP_Label_2063cd7f-2d21-486a-9f29-9c1683fdd175_ContentBits">
    <vt:lpwstr>0</vt:lpwstr>
  </property>
</Properties>
</file>