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stav0 - Stavební přípomoc..." sheetId="2" r:id="rId2"/>
    <sheet name="stav1 - Stavební přípomoc..." sheetId="3" r:id="rId3"/>
    <sheet name="zti_1PP - ZDRAVOTNĚ TECHN..." sheetId="4" r:id="rId4"/>
    <sheet name="el_1PP - Elektroinstalace..." sheetId="5" r:id="rId5"/>
    <sheet name="el_1NP - Elektroinstalace..." sheetId="6" r:id="rId6"/>
    <sheet name="slp_1PP_1NP - Elektronick..." sheetId="7" r:id="rId7"/>
    <sheet name="vrn - Vedlejší a ostatní ..." sheetId="8" r:id="rId8"/>
    <sheet name="Seznam figur" sheetId="9" r:id="rId9"/>
  </sheets>
  <definedNames>
    <definedName name="_xlnm.Print_Area" localSheetId="0">'Rekapitulace stavby'!$D$4:$AO$76,'Rekapitulace stavby'!$C$82:$AQ$102</definedName>
    <definedName name="_xlnm.Print_Titles" localSheetId="0">'Rekapitulace stavby'!$92:$92</definedName>
    <definedName name="_xlnm._FilterDatabase" localSheetId="1" hidden="1">'stav0 - Stavební přípomoc...'!$C$130:$K$328</definedName>
    <definedName name="_xlnm.Print_Area" localSheetId="1">'stav0 - Stavební přípomoc...'!$C$4:$J$76,'stav0 - Stavební přípomoc...'!$C$82:$J$112,'stav0 - Stavební přípomoc...'!$C$118:$K$328</definedName>
    <definedName name="_xlnm.Print_Titles" localSheetId="1">'stav0 - Stavební přípomoc...'!$130:$130</definedName>
    <definedName name="_xlnm._FilterDatabase" localSheetId="2" hidden="1">'stav1 - Stavební přípomoc...'!$C$124:$K$219</definedName>
    <definedName name="_xlnm.Print_Area" localSheetId="2">'stav1 - Stavební přípomoc...'!$C$4:$J$76,'stav1 - Stavební přípomoc...'!$C$82:$J$106,'stav1 - Stavební přípomoc...'!$C$112:$K$219</definedName>
    <definedName name="_xlnm.Print_Titles" localSheetId="2">'stav1 - Stavební přípomoc...'!$124:$124</definedName>
    <definedName name="_xlnm._FilterDatabase" localSheetId="3" hidden="1">'zti_1PP - ZDRAVOTNĚ TECHN...'!$C$117:$K$213</definedName>
    <definedName name="_xlnm.Print_Area" localSheetId="3">'zti_1PP - ZDRAVOTNĚ TECHN...'!$C$4:$J$76,'zti_1PP - ZDRAVOTNĚ TECHN...'!$C$82:$J$99,'zti_1PP - ZDRAVOTNĚ TECHN...'!$C$105:$K$213</definedName>
    <definedName name="_xlnm.Print_Titles" localSheetId="3">'zti_1PP - ZDRAVOTNĚ TECHN...'!$117:$117</definedName>
    <definedName name="_xlnm._FilterDatabase" localSheetId="4" hidden="1">'el_1PP - Elektroinstalace...'!$C$148:$K$390</definedName>
    <definedName name="_xlnm.Print_Area" localSheetId="4">'el_1PP - Elektroinstalace...'!$C$4:$J$76,'el_1PP - Elektroinstalace...'!$C$82:$J$130,'el_1PP - Elektroinstalace...'!$C$136:$K$390</definedName>
    <definedName name="_xlnm.Print_Titles" localSheetId="4">'el_1PP - Elektroinstalace...'!$148:$148</definedName>
    <definedName name="_xlnm._FilterDatabase" localSheetId="5" hidden="1">'el_1NP - Elektroinstalace...'!$C$139:$K$316</definedName>
    <definedName name="_xlnm.Print_Area" localSheetId="5">'el_1NP - Elektroinstalace...'!$C$4:$J$76,'el_1NP - Elektroinstalace...'!$C$82:$J$121,'el_1NP - Elektroinstalace...'!$C$127:$K$316</definedName>
    <definedName name="_xlnm.Print_Titles" localSheetId="5">'el_1NP - Elektroinstalace...'!$139:$139</definedName>
    <definedName name="_xlnm._FilterDatabase" localSheetId="6" hidden="1">'slp_1PP_1NP - Elektronick...'!$C$121:$K$170</definedName>
    <definedName name="_xlnm.Print_Area" localSheetId="6">'slp_1PP_1NP - Elektronick...'!$C$4:$J$76,'slp_1PP_1NP - Elektronick...'!$C$82:$J$103,'slp_1PP_1NP - Elektronick...'!$C$109:$K$170</definedName>
    <definedName name="_xlnm.Print_Titles" localSheetId="6">'slp_1PP_1NP - Elektronick...'!$121:$121</definedName>
    <definedName name="_xlnm._FilterDatabase" localSheetId="7" hidden="1">'vrn - Vedlejší a ostatní ...'!$C$121:$K$148</definedName>
    <definedName name="_xlnm.Print_Area" localSheetId="7">'vrn - Vedlejší a ostatní ...'!$C$4:$J$76,'vrn - Vedlejší a ostatní ...'!$C$82:$J$103,'vrn - Vedlejší a ostatní ...'!$C$109:$K$148</definedName>
    <definedName name="_xlnm.Print_Titles" localSheetId="7">'vrn - Vedlejší a ostatní ...'!$121:$121</definedName>
    <definedName name="_xlnm.Print_Area" localSheetId="8">'Seznam figur'!$C$4:$G$107</definedName>
    <definedName name="_xlnm.Print_Titles" localSheetId="8">'Seznam figur'!$9:$9</definedName>
  </definedNames>
  <calcPr/>
</workbook>
</file>

<file path=xl/calcChain.xml><?xml version="1.0" encoding="utf-8"?>
<calcChain xmlns="http://schemas.openxmlformats.org/spreadsheetml/2006/main">
  <c i="9" l="1" r="D7"/>
  <c i="8" r="J37"/>
  <c r="J36"/>
  <c i="1" r="AY101"/>
  <c i="8" r="J35"/>
  <c i="1" r="AX101"/>
  <c i="8" r="BI145"/>
  <c r="BH145"/>
  <c r="BG145"/>
  <c r="BF145"/>
  <c r="T145"/>
  <c r="T144"/>
  <c r="R145"/>
  <c r="R144"/>
  <c r="P145"/>
  <c r="P144"/>
  <c r="BI141"/>
  <c r="BH141"/>
  <c r="BG141"/>
  <c r="BF141"/>
  <c r="T141"/>
  <c r="T140"/>
  <c r="R141"/>
  <c r="R140"/>
  <c r="P141"/>
  <c r="P140"/>
  <c r="BI137"/>
  <c r="BH137"/>
  <c r="BG137"/>
  <c r="BF137"/>
  <c r="T137"/>
  <c r="T136"/>
  <c r="R137"/>
  <c r="R136"/>
  <c r="P137"/>
  <c r="P136"/>
  <c r="BI133"/>
  <c r="BH133"/>
  <c r="BG133"/>
  <c r="BF133"/>
  <c r="T133"/>
  <c r="T132"/>
  <c r="R133"/>
  <c r="R132"/>
  <c r="P133"/>
  <c r="P132"/>
  <c r="BI128"/>
  <c r="BH128"/>
  <c r="BG128"/>
  <c r="BF128"/>
  <c r="T128"/>
  <c r="R128"/>
  <c r="P128"/>
  <c r="BI125"/>
  <c r="BH125"/>
  <c r="BG125"/>
  <c r="BF125"/>
  <c r="T125"/>
  <c r="R125"/>
  <c r="P125"/>
  <c r="F116"/>
  <c r="E114"/>
  <c r="F89"/>
  <c r="E87"/>
  <c r="J24"/>
  <c r="E24"/>
  <c r="J119"/>
  <c r="J23"/>
  <c r="J21"/>
  <c r="E21"/>
  <c r="J118"/>
  <c r="J20"/>
  <c r="J18"/>
  <c r="E18"/>
  <c r="F119"/>
  <c r="J17"/>
  <c r="J15"/>
  <c r="E15"/>
  <c r="F91"/>
  <c r="J14"/>
  <c r="J12"/>
  <c r="J116"/>
  <c r="E7"/>
  <c r="E85"/>
  <c i="7" r="J37"/>
  <c r="J36"/>
  <c i="1" r="AY100"/>
  <c i="7" r="J35"/>
  <c i="1" r="AX100"/>
  <c i="7" r="BI169"/>
  <c r="BH169"/>
  <c r="BG169"/>
  <c r="BF169"/>
  <c r="T169"/>
  <c r="R169"/>
  <c r="P169"/>
  <c r="BI167"/>
  <c r="BH167"/>
  <c r="BG167"/>
  <c r="BF167"/>
  <c r="T167"/>
  <c r="R167"/>
  <c r="P167"/>
  <c r="BI165"/>
  <c r="BH165"/>
  <c r="BG165"/>
  <c r="BF165"/>
  <c r="T165"/>
  <c r="R165"/>
  <c r="P165"/>
  <c r="BI162"/>
  <c r="BH162"/>
  <c r="BG162"/>
  <c r="BF162"/>
  <c r="T162"/>
  <c r="T161"/>
  <c r="R162"/>
  <c r="R161"/>
  <c r="P162"/>
  <c r="P161"/>
  <c r="BI159"/>
  <c r="BH159"/>
  <c r="BG159"/>
  <c r="BF159"/>
  <c r="T159"/>
  <c r="R159"/>
  <c r="P159"/>
  <c r="BI157"/>
  <c r="BH157"/>
  <c r="BG157"/>
  <c r="BF157"/>
  <c r="T157"/>
  <c r="R157"/>
  <c r="P157"/>
  <c r="BI155"/>
  <c r="BH155"/>
  <c r="BG155"/>
  <c r="BF155"/>
  <c r="T155"/>
  <c r="R155"/>
  <c r="P155"/>
  <c r="BI152"/>
  <c r="BH152"/>
  <c r="BG152"/>
  <c r="BF152"/>
  <c r="T152"/>
  <c r="R152"/>
  <c r="P152"/>
  <c r="BI150"/>
  <c r="BH150"/>
  <c r="BG150"/>
  <c r="BF150"/>
  <c r="T150"/>
  <c r="R150"/>
  <c r="P150"/>
  <c r="BI148"/>
  <c r="BH148"/>
  <c r="BG148"/>
  <c r="BF148"/>
  <c r="T148"/>
  <c r="R148"/>
  <c r="P148"/>
  <c r="BI146"/>
  <c r="BH146"/>
  <c r="BG146"/>
  <c r="BF146"/>
  <c r="T146"/>
  <c r="R146"/>
  <c r="P146"/>
  <c r="BI144"/>
  <c r="BH144"/>
  <c r="BG144"/>
  <c r="BF144"/>
  <c r="T144"/>
  <c r="R144"/>
  <c r="P144"/>
  <c r="BI142"/>
  <c r="BH142"/>
  <c r="BG142"/>
  <c r="BF142"/>
  <c r="T142"/>
  <c r="R142"/>
  <c r="P142"/>
  <c r="BI140"/>
  <c r="BH140"/>
  <c r="BG140"/>
  <c r="BF140"/>
  <c r="T140"/>
  <c r="R140"/>
  <c r="P140"/>
  <c r="BI138"/>
  <c r="BH138"/>
  <c r="BG138"/>
  <c r="BF138"/>
  <c r="T138"/>
  <c r="R138"/>
  <c r="P138"/>
  <c r="BI136"/>
  <c r="BH136"/>
  <c r="BG136"/>
  <c r="BF136"/>
  <c r="T136"/>
  <c r="R136"/>
  <c r="P136"/>
  <c r="BI134"/>
  <c r="BH134"/>
  <c r="BG134"/>
  <c r="BF134"/>
  <c r="T134"/>
  <c r="R134"/>
  <c r="P134"/>
  <c r="BI132"/>
  <c r="BH132"/>
  <c r="BG132"/>
  <c r="BF132"/>
  <c r="T132"/>
  <c r="R132"/>
  <c r="P132"/>
  <c r="BI130"/>
  <c r="BH130"/>
  <c r="BG130"/>
  <c r="BF130"/>
  <c r="T130"/>
  <c r="R130"/>
  <c r="P130"/>
  <c r="BI128"/>
  <c r="BH128"/>
  <c r="BG128"/>
  <c r="BF128"/>
  <c r="T128"/>
  <c r="R128"/>
  <c r="P128"/>
  <c r="BI126"/>
  <c r="BH126"/>
  <c r="BG126"/>
  <c r="BF126"/>
  <c r="T126"/>
  <c r="R126"/>
  <c r="P126"/>
  <c r="F116"/>
  <c r="E114"/>
  <c r="F89"/>
  <c r="E87"/>
  <c r="J24"/>
  <c r="E24"/>
  <c r="J92"/>
  <c r="J23"/>
  <c r="J21"/>
  <c r="E21"/>
  <c r="J118"/>
  <c r="J20"/>
  <c r="J18"/>
  <c r="E18"/>
  <c r="F119"/>
  <c r="J17"/>
  <c r="J15"/>
  <c r="E15"/>
  <c r="F118"/>
  <c r="J14"/>
  <c r="J12"/>
  <c r="J116"/>
  <c r="E7"/>
  <c r="E112"/>
  <c i="6" r="J37"/>
  <c r="J36"/>
  <c i="1" r="AY99"/>
  <c i="6" r="J35"/>
  <c i="1" r="AX99"/>
  <c i="6" r="BI315"/>
  <c r="BH315"/>
  <c r="BG315"/>
  <c r="BF315"/>
  <c r="T315"/>
  <c r="R315"/>
  <c r="P315"/>
  <c r="BI313"/>
  <c r="BH313"/>
  <c r="BG313"/>
  <c r="BF313"/>
  <c r="T313"/>
  <c r="R313"/>
  <c r="P313"/>
  <c r="BI310"/>
  <c r="BH310"/>
  <c r="BG310"/>
  <c r="BF310"/>
  <c r="T310"/>
  <c r="T309"/>
  <c r="R310"/>
  <c r="R309"/>
  <c r="P310"/>
  <c r="P309"/>
  <c r="BI307"/>
  <c r="BH307"/>
  <c r="BG307"/>
  <c r="BF307"/>
  <c r="T307"/>
  <c r="R307"/>
  <c r="P307"/>
  <c r="BI305"/>
  <c r="BH305"/>
  <c r="BG305"/>
  <c r="BF305"/>
  <c r="T305"/>
  <c r="R305"/>
  <c r="P305"/>
  <c r="BI302"/>
  <c r="BH302"/>
  <c r="BG302"/>
  <c r="BF302"/>
  <c r="T302"/>
  <c r="R302"/>
  <c r="P302"/>
  <c r="BI300"/>
  <c r="BH300"/>
  <c r="BG300"/>
  <c r="BF300"/>
  <c r="T300"/>
  <c r="R300"/>
  <c r="P300"/>
  <c r="BI298"/>
  <c r="BH298"/>
  <c r="BG298"/>
  <c r="BF298"/>
  <c r="T298"/>
  <c r="R298"/>
  <c r="P298"/>
  <c r="BI296"/>
  <c r="BH296"/>
  <c r="BG296"/>
  <c r="BF296"/>
  <c r="T296"/>
  <c r="R296"/>
  <c r="P296"/>
  <c r="BI294"/>
  <c r="BH294"/>
  <c r="BG294"/>
  <c r="BF294"/>
  <c r="T294"/>
  <c r="R294"/>
  <c r="P294"/>
  <c r="BI292"/>
  <c r="BH292"/>
  <c r="BG292"/>
  <c r="BF292"/>
  <c r="T292"/>
  <c r="R292"/>
  <c r="P292"/>
  <c r="BI289"/>
  <c r="BH289"/>
  <c r="BG289"/>
  <c r="BF289"/>
  <c r="T289"/>
  <c r="T288"/>
  <c r="R289"/>
  <c r="R288"/>
  <c r="P289"/>
  <c r="P288"/>
  <c r="BI286"/>
  <c r="BH286"/>
  <c r="BG286"/>
  <c r="BF286"/>
  <c r="T286"/>
  <c r="T285"/>
  <c r="R286"/>
  <c r="R285"/>
  <c r="P286"/>
  <c r="P285"/>
  <c r="BI283"/>
  <c r="BH283"/>
  <c r="BG283"/>
  <c r="BF283"/>
  <c r="T283"/>
  <c r="R283"/>
  <c r="P283"/>
  <c r="BI281"/>
  <c r="BH281"/>
  <c r="BG281"/>
  <c r="BF281"/>
  <c r="T281"/>
  <c r="R281"/>
  <c r="P281"/>
  <c r="BI278"/>
  <c r="BH278"/>
  <c r="BG278"/>
  <c r="BF278"/>
  <c r="T278"/>
  <c r="R278"/>
  <c r="P278"/>
  <c r="BI276"/>
  <c r="BH276"/>
  <c r="BG276"/>
  <c r="BF276"/>
  <c r="T276"/>
  <c r="R276"/>
  <c r="P276"/>
  <c r="BI274"/>
  <c r="BH274"/>
  <c r="BG274"/>
  <c r="BF274"/>
  <c r="T274"/>
  <c r="R274"/>
  <c r="P274"/>
  <c r="BI272"/>
  <c r="BH272"/>
  <c r="BG272"/>
  <c r="BF272"/>
  <c r="T272"/>
  <c r="R272"/>
  <c r="P272"/>
  <c r="BI269"/>
  <c r="BH269"/>
  <c r="BG269"/>
  <c r="BF269"/>
  <c r="T269"/>
  <c r="R269"/>
  <c r="P269"/>
  <c r="BI267"/>
  <c r="BH267"/>
  <c r="BG267"/>
  <c r="BF267"/>
  <c r="T267"/>
  <c r="R267"/>
  <c r="P267"/>
  <c r="BI264"/>
  <c r="BH264"/>
  <c r="BG264"/>
  <c r="BF264"/>
  <c r="T264"/>
  <c r="T263"/>
  <c r="R264"/>
  <c r="R263"/>
  <c r="P264"/>
  <c r="P263"/>
  <c r="BI261"/>
  <c r="BH261"/>
  <c r="BG261"/>
  <c r="BF261"/>
  <c r="T261"/>
  <c r="R261"/>
  <c r="P261"/>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49"/>
  <c r="BH249"/>
  <c r="BG249"/>
  <c r="BF249"/>
  <c r="T249"/>
  <c r="R249"/>
  <c r="P249"/>
  <c r="BI247"/>
  <c r="BH247"/>
  <c r="BG247"/>
  <c r="BF247"/>
  <c r="T247"/>
  <c r="R247"/>
  <c r="P247"/>
  <c r="BI244"/>
  <c r="BH244"/>
  <c r="BG244"/>
  <c r="BF244"/>
  <c r="T244"/>
  <c r="R244"/>
  <c r="P244"/>
  <c r="BI242"/>
  <c r="BH242"/>
  <c r="BG242"/>
  <c r="BF242"/>
  <c r="T242"/>
  <c r="R242"/>
  <c r="P242"/>
  <c r="BI240"/>
  <c r="BH240"/>
  <c r="BG240"/>
  <c r="BF240"/>
  <c r="T240"/>
  <c r="R240"/>
  <c r="P240"/>
  <c r="BI238"/>
  <c r="BH238"/>
  <c r="BG238"/>
  <c r="BF238"/>
  <c r="T238"/>
  <c r="R238"/>
  <c r="P238"/>
  <c r="BI235"/>
  <c r="BH235"/>
  <c r="BG235"/>
  <c r="BF235"/>
  <c r="T235"/>
  <c r="R235"/>
  <c r="P235"/>
  <c r="BI233"/>
  <c r="BH233"/>
  <c r="BG233"/>
  <c r="BF233"/>
  <c r="T233"/>
  <c r="R233"/>
  <c r="P233"/>
  <c r="BI231"/>
  <c r="BH231"/>
  <c r="BG231"/>
  <c r="BF231"/>
  <c r="T231"/>
  <c r="R231"/>
  <c r="P231"/>
  <c r="BI229"/>
  <c r="BH229"/>
  <c r="BG229"/>
  <c r="BF229"/>
  <c r="T229"/>
  <c r="R229"/>
  <c r="P229"/>
  <c r="BI227"/>
  <c r="BH227"/>
  <c r="BG227"/>
  <c r="BF227"/>
  <c r="T227"/>
  <c r="R227"/>
  <c r="P227"/>
  <c r="BI224"/>
  <c r="BH224"/>
  <c r="BG224"/>
  <c r="BF224"/>
  <c r="T224"/>
  <c r="R224"/>
  <c r="P224"/>
  <c r="BI222"/>
  <c r="BH222"/>
  <c r="BG222"/>
  <c r="BF222"/>
  <c r="T222"/>
  <c r="R222"/>
  <c r="P222"/>
  <c r="BI219"/>
  <c r="BH219"/>
  <c r="BG219"/>
  <c r="BF219"/>
  <c r="T219"/>
  <c r="T218"/>
  <c r="R219"/>
  <c r="R218"/>
  <c r="P219"/>
  <c r="P218"/>
  <c r="BI216"/>
  <c r="BH216"/>
  <c r="BG216"/>
  <c r="BF216"/>
  <c r="T216"/>
  <c r="R216"/>
  <c r="P216"/>
  <c r="BI214"/>
  <c r="BH214"/>
  <c r="BG214"/>
  <c r="BF214"/>
  <c r="T214"/>
  <c r="R214"/>
  <c r="P214"/>
  <c r="BI212"/>
  <c r="BH212"/>
  <c r="BG212"/>
  <c r="BF212"/>
  <c r="T212"/>
  <c r="R212"/>
  <c r="P212"/>
  <c r="BI210"/>
  <c r="BH210"/>
  <c r="BG210"/>
  <c r="BF210"/>
  <c r="T210"/>
  <c r="R210"/>
  <c r="P210"/>
  <c r="BI207"/>
  <c r="BH207"/>
  <c r="BG207"/>
  <c r="BF207"/>
  <c r="T207"/>
  <c r="R207"/>
  <c r="P207"/>
  <c r="BI205"/>
  <c r="BH205"/>
  <c r="BG205"/>
  <c r="BF205"/>
  <c r="T205"/>
  <c r="R205"/>
  <c r="P205"/>
  <c r="BI203"/>
  <c r="BH203"/>
  <c r="BG203"/>
  <c r="BF203"/>
  <c r="T203"/>
  <c r="R203"/>
  <c r="P203"/>
  <c r="BI201"/>
  <c r="BH201"/>
  <c r="BG201"/>
  <c r="BF201"/>
  <c r="T201"/>
  <c r="R201"/>
  <c r="P201"/>
  <c r="BI198"/>
  <c r="BH198"/>
  <c r="BG198"/>
  <c r="BF198"/>
  <c r="T198"/>
  <c r="R198"/>
  <c r="P198"/>
  <c r="BI196"/>
  <c r="BH196"/>
  <c r="BG196"/>
  <c r="BF196"/>
  <c r="T196"/>
  <c r="R196"/>
  <c r="P196"/>
  <c r="BI193"/>
  <c r="BH193"/>
  <c r="BG193"/>
  <c r="BF193"/>
  <c r="T193"/>
  <c r="R193"/>
  <c r="P193"/>
  <c r="BI191"/>
  <c r="BH191"/>
  <c r="BG191"/>
  <c r="BF191"/>
  <c r="T191"/>
  <c r="R191"/>
  <c r="P191"/>
  <c r="BI189"/>
  <c r="BH189"/>
  <c r="BG189"/>
  <c r="BF189"/>
  <c r="T189"/>
  <c r="R189"/>
  <c r="P189"/>
  <c r="BI186"/>
  <c r="BH186"/>
  <c r="BG186"/>
  <c r="BF186"/>
  <c r="T186"/>
  <c r="T185"/>
  <c r="R186"/>
  <c r="R185"/>
  <c r="P186"/>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2"/>
  <c r="BH172"/>
  <c r="BG172"/>
  <c r="BF172"/>
  <c r="T172"/>
  <c r="R172"/>
  <c r="P172"/>
  <c r="BI170"/>
  <c r="BH170"/>
  <c r="BG170"/>
  <c r="BF170"/>
  <c r="T170"/>
  <c r="R170"/>
  <c r="P170"/>
  <c r="BI168"/>
  <c r="BH168"/>
  <c r="BG168"/>
  <c r="BF168"/>
  <c r="T168"/>
  <c r="R168"/>
  <c r="P168"/>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BI150"/>
  <c r="BH150"/>
  <c r="BG150"/>
  <c r="BF150"/>
  <c r="T150"/>
  <c r="R150"/>
  <c r="P150"/>
  <c r="BI148"/>
  <c r="BH148"/>
  <c r="BG148"/>
  <c r="BF148"/>
  <c r="T148"/>
  <c r="R148"/>
  <c r="P148"/>
  <c r="BI144"/>
  <c r="BH144"/>
  <c r="BG144"/>
  <c r="BF144"/>
  <c r="T144"/>
  <c r="R144"/>
  <c r="P144"/>
  <c r="BI142"/>
  <c r="BH142"/>
  <c r="BG142"/>
  <c r="BF142"/>
  <c r="T142"/>
  <c r="R142"/>
  <c r="P142"/>
  <c r="F134"/>
  <c r="E132"/>
  <c r="F89"/>
  <c r="E87"/>
  <c r="J24"/>
  <c r="E24"/>
  <c r="J92"/>
  <c r="J23"/>
  <c r="J21"/>
  <c r="E21"/>
  <c r="J91"/>
  <c r="J20"/>
  <c r="J18"/>
  <c r="E18"/>
  <c r="F137"/>
  <c r="J17"/>
  <c r="J15"/>
  <c r="E15"/>
  <c r="F136"/>
  <c r="J14"/>
  <c r="J12"/>
  <c r="J134"/>
  <c r="E7"/>
  <c r="E130"/>
  <c i="5" r="J37"/>
  <c r="J36"/>
  <c i="1" r="AY98"/>
  <c i="5" r="J35"/>
  <c i="1" r="AX98"/>
  <c i="5" r="BI389"/>
  <c r="BH389"/>
  <c r="BG389"/>
  <c r="BF389"/>
  <c r="T389"/>
  <c r="R389"/>
  <c r="P389"/>
  <c r="BI387"/>
  <c r="BH387"/>
  <c r="BG387"/>
  <c r="BF387"/>
  <c r="T387"/>
  <c r="R387"/>
  <c r="P387"/>
  <c r="BI385"/>
  <c r="BH385"/>
  <c r="BG385"/>
  <c r="BF385"/>
  <c r="T385"/>
  <c r="R385"/>
  <c r="P385"/>
  <c r="BI382"/>
  <c r="BH382"/>
  <c r="BG382"/>
  <c r="BF382"/>
  <c r="T382"/>
  <c r="T381"/>
  <c r="R382"/>
  <c r="R381"/>
  <c r="P382"/>
  <c r="P381"/>
  <c r="BI379"/>
  <c r="BH379"/>
  <c r="BG379"/>
  <c r="BF379"/>
  <c r="T379"/>
  <c r="R379"/>
  <c r="P379"/>
  <c r="BI377"/>
  <c r="BH377"/>
  <c r="BG377"/>
  <c r="BF377"/>
  <c r="T377"/>
  <c r="R377"/>
  <c r="P377"/>
  <c r="BI374"/>
  <c r="BH374"/>
  <c r="BG374"/>
  <c r="BF374"/>
  <c r="T374"/>
  <c r="R374"/>
  <c r="P374"/>
  <c r="BI372"/>
  <c r="BH372"/>
  <c r="BG372"/>
  <c r="BF372"/>
  <c r="T372"/>
  <c r="R372"/>
  <c r="P372"/>
  <c r="BI370"/>
  <c r="BH370"/>
  <c r="BG370"/>
  <c r="BF370"/>
  <c r="T370"/>
  <c r="R370"/>
  <c r="P370"/>
  <c r="BI368"/>
  <c r="BH368"/>
  <c r="BG368"/>
  <c r="BF368"/>
  <c r="T368"/>
  <c r="R368"/>
  <c r="P368"/>
  <c r="BI366"/>
  <c r="BH366"/>
  <c r="BG366"/>
  <c r="BF366"/>
  <c r="T366"/>
  <c r="R366"/>
  <c r="P366"/>
  <c r="BI364"/>
  <c r="BH364"/>
  <c r="BG364"/>
  <c r="BF364"/>
  <c r="T364"/>
  <c r="R364"/>
  <c r="P364"/>
  <c r="BI362"/>
  <c r="BH362"/>
  <c r="BG362"/>
  <c r="BF362"/>
  <c r="T362"/>
  <c r="R362"/>
  <c r="P362"/>
  <c r="BI359"/>
  <c r="BH359"/>
  <c r="BG359"/>
  <c r="BF359"/>
  <c r="T359"/>
  <c r="T358"/>
  <c r="R359"/>
  <c r="R358"/>
  <c r="P359"/>
  <c r="P358"/>
  <c r="BI356"/>
  <c r="BH356"/>
  <c r="BG356"/>
  <c r="BF356"/>
  <c r="T356"/>
  <c r="T355"/>
  <c r="R356"/>
  <c r="R355"/>
  <c r="P356"/>
  <c r="P355"/>
  <c r="BI353"/>
  <c r="BH353"/>
  <c r="BG353"/>
  <c r="BF353"/>
  <c r="T353"/>
  <c r="T352"/>
  <c r="R353"/>
  <c r="R352"/>
  <c r="P353"/>
  <c r="P352"/>
  <c r="BI350"/>
  <c r="BH350"/>
  <c r="BG350"/>
  <c r="BF350"/>
  <c r="T350"/>
  <c r="R350"/>
  <c r="P350"/>
  <c r="BI348"/>
  <c r="BH348"/>
  <c r="BG348"/>
  <c r="BF348"/>
  <c r="T348"/>
  <c r="R348"/>
  <c r="P348"/>
  <c r="BI345"/>
  <c r="BH345"/>
  <c r="BG345"/>
  <c r="BF345"/>
  <c r="T345"/>
  <c r="R345"/>
  <c r="P345"/>
  <c r="BI343"/>
  <c r="BH343"/>
  <c r="BG343"/>
  <c r="BF343"/>
  <c r="T343"/>
  <c r="R343"/>
  <c r="P343"/>
  <c r="BI341"/>
  <c r="BH341"/>
  <c r="BG341"/>
  <c r="BF341"/>
  <c r="T341"/>
  <c r="R341"/>
  <c r="P341"/>
  <c r="BI339"/>
  <c r="BH339"/>
  <c r="BG339"/>
  <c r="BF339"/>
  <c r="T339"/>
  <c r="R339"/>
  <c r="P339"/>
  <c r="BI337"/>
  <c r="BH337"/>
  <c r="BG337"/>
  <c r="BF337"/>
  <c r="T337"/>
  <c r="R337"/>
  <c r="P337"/>
  <c r="BI335"/>
  <c r="BH335"/>
  <c r="BG335"/>
  <c r="BF335"/>
  <c r="T335"/>
  <c r="R335"/>
  <c r="P335"/>
  <c r="BI333"/>
  <c r="BH333"/>
  <c r="BG333"/>
  <c r="BF333"/>
  <c r="T333"/>
  <c r="R333"/>
  <c r="P333"/>
  <c r="BI330"/>
  <c r="BH330"/>
  <c r="BG330"/>
  <c r="BF330"/>
  <c r="T330"/>
  <c r="T329"/>
  <c r="R330"/>
  <c r="R329"/>
  <c r="P330"/>
  <c r="P329"/>
  <c r="BI327"/>
  <c r="BH327"/>
  <c r="BG327"/>
  <c r="BF327"/>
  <c r="T327"/>
  <c r="R327"/>
  <c r="P327"/>
  <c r="BI325"/>
  <c r="BH325"/>
  <c r="BG325"/>
  <c r="BF325"/>
  <c r="T325"/>
  <c r="R325"/>
  <c r="P325"/>
  <c r="BI322"/>
  <c r="BH322"/>
  <c r="BG322"/>
  <c r="BF322"/>
  <c r="T322"/>
  <c r="T321"/>
  <c r="R322"/>
  <c r="R321"/>
  <c r="P322"/>
  <c r="P321"/>
  <c r="BI319"/>
  <c r="BH319"/>
  <c r="BG319"/>
  <c r="BF319"/>
  <c r="T319"/>
  <c r="R319"/>
  <c r="P319"/>
  <c r="BI317"/>
  <c r="BH317"/>
  <c r="BG317"/>
  <c r="BF317"/>
  <c r="T317"/>
  <c r="R317"/>
  <c r="P317"/>
  <c r="BI314"/>
  <c r="BH314"/>
  <c r="BG314"/>
  <c r="BF314"/>
  <c r="T314"/>
  <c r="R314"/>
  <c r="P314"/>
  <c r="BI312"/>
  <c r="BH312"/>
  <c r="BG312"/>
  <c r="BF312"/>
  <c r="T312"/>
  <c r="R312"/>
  <c r="P312"/>
  <c r="BI309"/>
  <c r="BH309"/>
  <c r="BG309"/>
  <c r="BF309"/>
  <c r="T309"/>
  <c r="R309"/>
  <c r="P309"/>
  <c r="BI307"/>
  <c r="BH307"/>
  <c r="BG307"/>
  <c r="BF307"/>
  <c r="T307"/>
  <c r="R307"/>
  <c r="P307"/>
  <c r="BI305"/>
  <c r="BH305"/>
  <c r="BG305"/>
  <c r="BF305"/>
  <c r="T305"/>
  <c r="R305"/>
  <c r="P305"/>
  <c r="BI303"/>
  <c r="BH303"/>
  <c r="BG303"/>
  <c r="BF303"/>
  <c r="T303"/>
  <c r="R303"/>
  <c r="P303"/>
  <c r="BI301"/>
  <c r="BH301"/>
  <c r="BG301"/>
  <c r="BF301"/>
  <c r="T301"/>
  <c r="R301"/>
  <c r="P301"/>
  <c r="BI299"/>
  <c r="BH299"/>
  <c r="BG299"/>
  <c r="BF299"/>
  <c r="T299"/>
  <c r="R299"/>
  <c r="P299"/>
  <c r="BI297"/>
  <c r="BH297"/>
  <c r="BG297"/>
  <c r="BF297"/>
  <c r="T297"/>
  <c r="R297"/>
  <c r="P297"/>
  <c r="BI294"/>
  <c r="BH294"/>
  <c r="BG294"/>
  <c r="BF294"/>
  <c r="T294"/>
  <c r="T293"/>
  <c r="R294"/>
  <c r="R293"/>
  <c r="P294"/>
  <c r="P293"/>
  <c r="BI291"/>
  <c r="BH291"/>
  <c r="BG291"/>
  <c r="BF291"/>
  <c r="T291"/>
  <c r="R291"/>
  <c r="P291"/>
  <c r="BI289"/>
  <c r="BH289"/>
  <c r="BG289"/>
  <c r="BF289"/>
  <c r="T289"/>
  <c r="R289"/>
  <c r="P289"/>
  <c r="BI287"/>
  <c r="BH287"/>
  <c r="BG287"/>
  <c r="BF287"/>
  <c r="T287"/>
  <c r="R287"/>
  <c r="P287"/>
  <c r="BI285"/>
  <c r="BH285"/>
  <c r="BG285"/>
  <c r="BF285"/>
  <c r="T285"/>
  <c r="R285"/>
  <c r="P285"/>
  <c r="BI282"/>
  <c r="BH282"/>
  <c r="BG282"/>
  <c r="BF282"/>
  <c r="T282"/>
  <c r="R282"/>
  <c r="P282"/>
  <c r="BI280"/>
  <c r="BH280"/>
  <c r="BG280"/>
  <c r="BF280"/>
  <c r="T280"/>
  <c r="R280"/>
  <c r="P280"/>
  <c r="BI278"/>
  <c r="BH278"/>
  <c r="BG278"/>
  <c r="BF278"/>
  <c r="T278"/>
  <c r="R278"/>
  <c r="P278"/>
  <c r="BI276"/>
  <c r="BH276"/>
  <c r="BG276"/>
  <c r="BF276"/>
  <c r="T276"/>
  <c r="R276"/>
  <c r="P276"/>
  <c r="BI274"/>
  <c r="BH274"/>
  <c r="BG274"/>
  <c r="BF274"/>
  <c r="T274"/>
  <c r="R274"/>
  <c r="P274"/>
  <c r="BI272"/>
  <c r="BH272"/>
  <c r="BG272"/>
  <c r="BF272"/>
  <c r="T272"/>
  <c r="R272"/>
  <c r="P272"/>
  <c r="BI270"/>
  <c r="BH270"/>
  <c r="BG270"/>
  <c r="BF270"/>
  <c r="T270"/>
  <c r="R270"/>
  <c r="P270"/>
  <c r="BI268"/>
  <c r="BH268"/>
  <c r="BG268"/>
  <c r="BF268"/>
  <c r="T268"/>
  <c r="R268"/>
  <c r="P268"/>
  <c r="BI266"/>
  <c r="BH266"/>
  <c r="BG266"/>
  <c r="BF266"/>
  <c r="T266"/>
  <c r="R266"/>
  <c r="P266"/>
  <c r="BI264"/>
  <c r="BH264"/>
  <c r="BG264"/>
  <c r="BF264"/>
  <c r="T264"/>
  <c r="R264"/>
  <c r="P264"/>
  <c r="BI262"/>
  <c r="BH262"/>
  <c r="BG262"/>
  <c r="BF262"/>
  <c r="T262"/>
  <c r="R262"/>
  <c r="P262"/>
  <c r="BI260"/>
  <c r="BH260"/>
  <c r="BG260"/>
  <c r="BF260"/>
  <c r="T260"/>
  <c r="R260"/>
  <c r="P260"/>
  <c r="BI258"/>
  <c r="BH258"/>
  <c r="BG258"/>
  <c r="BF258"/>
  <c r="T258"/>
  <c r="R258"/>
  <c r="P258"/>
  <c r="BI256"/>
  <c r="BH256"/>
  <c r="BG256"/>
  <c r="BF256"/>
  <c r="T256"/>
  <c r="R256"/>
  <c r="P256"/>
  <c r="BI253"/>
  <c r="BH253"/>
  <c r="BG253"/>
  <c r="BF253"/>
  <c r="T253"/>
  <c r="R253"/>
  <c r="P253"/>
  <c r="BI251"/>
  <c r="BH251"/>
  <c r="BG251"/>
  <c r="BF251"/>
  <c r="T251"/>
  <c r="R251"/>
  <c r="P251"/>
  <c r="BI249"/>
  <c r="BH249"/>
  <c r="BG249"/>
  <c r="BF249"/>
  <c r="T249"/>
  <c r="R249"/>
  <c r="P249"/>
  <c r="BI246"/>
  <c r="BH246"/>
  <c r="BG246"/>
  <c r="BF246"/>
  <c r="T246"/>
  <c r="R246"/>
  <c r="P246"/>
  <c r="BI244"/>
  <c r="BH244"/>
  <c r="BG244"/>
  <c r="BF244"/>
  <c r="T244"/>
  <c r="R244"/>
  <c r="P244"/>
  <c r="BI242"/>
  <c r="BH242"/>
  <c r="BG242"/>
  <c r="BF242"/>
  <c r="T242"/>
  <c r="R242"/>
  <c r="P242"/>
  <c r="BI240"/>
  <c r="BH240"/>
  <c r="BG240"/>
  <c r="BF240"/>
  <c r="T240"/>
  <c r="R240"/>
  <c r="P240"/>
  <c r="BI237"/>
  <c r="BH237"/>
  <c r="BG237"/>
  <c r="BF237"/>
  <c r="T237"/>
  <c r="R237"/>
  <c r="P237"/>
  <c r="BI235"/>
  <c r="BH235"/>
  <c r="BG235"/>
  <c r="BF235"/>
  <c r="T235"/>
  <c r="R235"/>
  <c r="P235"/>
  <c r="BI233"/>
  <c r="BH233"/>
  <c r="BG233"/>
  <c r="BF233"/>
  <c r="T233"/>
  <c r="R233"/>
  <c r="P233"/>
  <c r="BI230"/>
  <c r="BH230"/>
  <c r="BG230"/>
  <c r="BF230"/>
  <c r="T230"/>
  <c r="R230"/>
  <c r="P230"/>
  <c r="BI228"/>
  <c r="BH228"/>
  <c r="BG228"/>
  <c r="BF228"/>
  <c r="T228"/>
  <c r="R228"/>
  <c r="P228"/>
  <c r="BI226"/>
  <c r="BH226"/>
  <c r="BG226"/>
  <c r="BF226"/>
  <c r="T226"/>
  <c r="R226"/>
  <c r="P226"/>
  <c r="BI224"/>
  <c r="BH224"/>
  <c r="BG224"/>
  <c r="BF224"/>
  <c r="T224"/>
  <c r="R224"/>
  <c r="P224"/>
  <c r="BI221"/>
  <c r="BH221"/>
  <c r="BG221"/>
  <c r="BF221"/>
  <c r="T221"/>
  <c r="T220"/>
  <c r="R221"/>
  <c r="R220"/>
  <c r="P221"/>
  <c r="P220"/>
  <c r="BI218"/>
  <c r="BH218"/>
  <c r="BG218"/>
  <c r="BF218"/>
  <c r="T218"/>
  <c r="R218"/>
  <c r="P218"/>
  <c r="BI216"/>
  <c r="BH216"/>
  <c r="BG216"/>
  <c r="BF216"/>
  <c r="T216"/>
  <c r="R216"/>
  <c r="P216"/>
  <c r="BI213"/>
  <c r="BH213"/>
  <c r="BG213"/>
  <c r="BF213"/>
  <c r="T213"/>
  <c r="R213"/>
  <c r="P213"/>
  <c r="BI211"/>
  <c r="BH211"/>
  <c r="BG211"/>
  <c r="BF211"/>
  <c r="T211"/>
  <c r="R211"/>
  <c r="P211"/>
  <c r="BI209"/>
  <c r="BH209"/>
  <c r="BG209"/>
  <c r="BF209"/>
  <c r="T209"/>
  <c r="R209"/>
  <c r="P209"/>
  <c r="BI206"/>
  <c r="BH206"/>
  <c r="BG206"/>
  <c r="BF206"/>
  <c r="T206"/>
  <c r="T205"/>
  <c r="R206"/>
  <c r="R205"/>
  <c r="P206"/>
  <c r="P205"/>
  <c r="BI203"/>
  <c r="BH203"/>
  <c r="BG203"/>
  <c r="BF203"/>
  <c r="T203"/>
  <c r="R203"/>
  <c r="P203"/>
  <c r="BI201"/>
  <c r="BH201"/>
  <c r="BG201"/>
  <c r="BF201"/>
  <c r="T201"/>
  <c r="R201"/>
  <c r="P201"/>
  <c r="BI198"/>
  <c r="BH198"/>
  <c r="BG198"/>
  <c r="BF198"/>
  <c r="T198"/>
  <c r="R198"/>
  <c r="P198"/>
  <c r="BI196"/>
  <c r="BH196"/>
  <c r="BG196"/>
  <c r="BF196"/>
  <c r="T196"/>
  <c r="R196"/>
  <c r="P196"/>
  <c r="BI194"/>
  <c r="BH194"/>
  <c r="BG194"/>
  <c r="BF194"/>
  <c r="T194"/>
  <c r="R194"/>
  <c r="P194"/>
  <c r="BI191"/>
  <c r="BH191"/>
  <c r="BG191"/>
  <c r="BF191"/>
  <c r="T191"/>
  <c r="T190"/>
  <c r="R191"/>
  <c r="R190"/>
  <c r="P191"/>
  <c r="P190"/>
  <c r="BI188"/>
  <c r="BH188"/>
  <c r="BG188"/>
  <c r="BF188"/>
  <c r="T188"/>
  <c r="R188"/>
  <c r="P188"/>
  <c r="BI186"/>
  <c r="BH186"/>
  <c r="BG186"/>
  <c r="BF186"/>
  <c r="T186"/>
  <c r="R186"/>
  <c r="P186"/>
  <c r="BI184"/>
  <c r="BH184"/>
  <c r="BG184"/>
  <c r="BF184"/>
  <c r="T184"/>
  <c r="R184"/>
  <c r="P184"/>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0"/>
  <c r="BH160"/>
  <c r="BG160"/>
  <c r="BF160"/>
  <c r="T160"/>
  <c r="R160"/>
  <c r="P160"/>
  <c r="BI158"/>
  <c r="BH158"/>
  <c r="BG158"/>
  <c r="BF158"/>
  <c r="T158"/>
  <c r="R158"/>
  <c r="P158"/>
  <c r="BI156"/>
  <c r="BH156"/>
  <c r="BG156"/>
  <c r="BF156"/>
  <c r="T156"/>
  <c r="R156"/>
  <c r="P156"/>
  <c r="BI154"/>
  <c r="BH154"/>
  <c r="BG154"/>
  <c r="BF154"/>
  <c r="T154"/>
  <c r="R154"/>
  <c r="P154"/>
  <c r="BI152"/>
  <c r="BH152"/>
  <c r="BG152"/>
  <c r="BF152"/>
  <c r="T152"/>
  <c r="R152"/>
  <c r="P152"/>
  <c r="F143"/>
  <c r="E141"/>
  <c r="F89"/>
  <c r="E87"/>
  <c r="J24"/>
  <c r="E24"/>
  <c r="J146"/>
  <c r="J23"/>
  <c r="J21"/>
  <c r="E21"/>
  <c r="J145"/>
  <c r="J20"/>
  <c r="J18"/>
  <c r="E18"/>
  <c r="F146"/>
  <c r="J17"/>
  <c r="J15"/>
  <c r="E15"/>
  <c r="F145"/>
  <c r="J14"/>
  <c r="J12"/>
  <c r="J143"/>
  <c r="E7"/>
  <c r="E139"/>
  <c i="4" r="J37"/>
  <c r="J36"/>
  <c i="1" r="AY97"/>
  <c i="4" r="J35"/>
  <c i="1" r="AX97"/>
  <c i="4" r="BI211"/>
  <c r="BH211"/>
  <c r="BG211"/>
  <c r="BF211"/>
  <c r="T211"/>
  <c r="R211"/>
  <c r="P211"/>
  <c r="BI208"/>
  <c r="BH208"/>
  <c r="BG208"/>
  <c r="BF208"/>
  <c r="T208"/>
  <c r="R208"/>
  <c r="P208"/>
  <c r="BI205"/>
  <c r="BH205"/>
  <c r="BG205"/>
  <c r="BF205"/>
  <c r="T205"/>
  <c r="R205"/>
  <c r="P205"/>
  <c r="BI202"/>
  <c r="BH202"/>
  <c r="BG202"/>
  <c r="BF202"/>
  <c r="T202"/>
  <c r="R202"/>
  <c r="P202"/>
  <c r="BI199"/>
  <c r="BH199"/>
  <c r="BG199"/>
  <c r="BF199"/>
  <c r="T199"/>
  <c r="R199"/>
  <c r="P199"/>
  <c r="BI196"/>
  <c r="BH196"/>
  <c r="BG196"/>
  <c r="BF196"/>
  <c r="T196"/>
  <c r="R196"/>
  <c r="P196"/>
  <c r="BI193"/>
  <c r="BH193"/>
  <c r="BG193"/>
  <c r="BF193"/>
  <c r="T193"/>
  <c r="R193"/>
  <c r="P193"/>
  <c r="BI190"/>
  <c r="BH190"/>
  <c r="BG190"/>
  <c r="BF190"/>
  <c r="T190"/>
  <c r="R190"/>
  <c r="P190"/>
  <c r="BI187"/>
  <c r="BH187"/>
  <c r="BG187"/>
  <c r="BF187"/>
  <c r="T187"/>
  <c r="R187"/>
  <c r="P187"/>
  <c r="BI184"/>
  <c r="BH184"/>
  <c r="BG184"/>
  <c r="BF184"/>
  <c r="T184"/>
  <c r="R184"/>
  <c r="P184"/>
  <c r="BI181"/>
  <c r="BH181"/>
  <c r="BG181"/>
  <c r="BF181"/>
  <c r="T181"/>
  <c r="R181"/>
  <c r="P181"/>
  <c r="BI178"/>
  <c r="BH178"/>
  <c r="BG178"/>
  <c r="BF178"/>
  <c r="T178"/>
  <c r="R178"/>
  <c r="P178"/>
  <c r="BI175"/>
  <c r="BH175"/>
  <c r="BG175"/>
  <c r="BF175"/>
  <c r="T175"/>
  <c r="R175"/>
  <c r="P175"/>
  <c r="BI172"/>
  <c r="BH172"/>
  <c r="BG172"/>
  <c r="BF172"/>
  <c r="T172"/>
  <c r="R172"/>
  <c r="P172"/>
  <c r="BI169"/>
  <c r="BH169"/>
  <c r="BG169"/>
  <c r="BF169"/>
  <c r="T169"/>
  <c r="R169"/>
  <c r="P169"/>
  <c r="BI166"/>
  <c r="BH166"/>
  <c r="BG166"/>
  <c r="BF166"/>
  <c r="T166"/>
  <c r="R166"/>
  <c r="P166"/>
  <c r="BI163"/>
  <c r="BH163"/>
  <c r="BG163"/>
  <c r="BF163"/>
  <c r="T163"/>
  <c r="R163"/>
  <c r="P163"/>
  <c r="BI161"/>
  <c r="BH161"/>
  <c r="BG161"/>
  <c r="BF161"/>
  <c r="T161"/>
  <c r="R161"/>
  <c r="P161"/>
  <c r="BI159"/>
  <c r="BH159"/>
  <c r="BG159"/>
  <c r="BF159"/>
  <c r="T159"/>
  <c r="R159"/>
  <c r="P159"/>
  <c r="BI157"/>
  <c r="BH157"/>
  <c r="BG157"/>
  <c r="BF157"/>
  <c r="T157"/>
  <c r="R157"/>
  <c r="P157"/>
  <c r="BI154"/>
  <c r="BH154"/>
  <c r="BG154"/>
  <c r="BF154"/>
  <c r="T154"/>
  <c r="R154"/>
  <c r="P154"/>
  <c r="BI151"/>
  <c r="BH151"/>
  <c r="BG151"/>
  <c r="BF151"/>
  <c r="T151"/>
  <c r="R151"/>
  <c r="P151"/>
  <c r="BI148"/>
  <c r="BH148"/>
  <c r="BG148"/>
  <c r="BF148"/>
  <c r="T148"/>
  <c r="R148"/>
  <c r="P148"/>
  <c r="BI145"/>
  <c r="BH145"/>
  <c r="BG145"/>
  <c r="BF145"/>
  <c r="T145"/>
  <c r="R145"/>
  <c r="P145"/>
  <c r="BI142"/>
  <c r="BH142"/>
  <c r="BG142"/>
  <c r="BF142"/>
  <c r="T142"/>
  <c r="R142"/>
  <c r="P142"/>
  <c r="BI139"/>
  <c r="BH139"/>
  <c r="BG139"/>
  <c r="BF139"/>
  <c r="T139"/>
  <c r="R139"/>
  <c r="P139"/>
  <c r="BI136"/>
  <c r="BH136"/>
  <c r="BG136"/>
  <c r="BF136"/>
  <c r="T136"/>
  <c r="R136"/>
  <c r="P136"/>
  <c r="BI133"/>
  <c r="BH133"/>
  <c r="BG133"/>
  <c r="BF133"/>
  <c r="T133"/>
  <c r="R133"/>
  <c r="P133"/>
  <c r="BI130"/>
  <c r="BH130"/>
  <c r="BG130"/>
  <c r="BF130"/>
  <c r="T130"/>
  <c r="R130"/>
  <c r="P130"/>
  <c r="BI127"/>
  <c r="BH127"/>
  <c r="BG127"/>
  <c r="BF127"/>
  <c r="T127"/>
  <c r="R127"/>
  <c r="P127"/>
  <c r="BI124"/>
  <c r="BH124"/>
  <c r="BG124"/>
  <c r="BF124"/>
  <c r="T124"/>
  <c r="R124"/>
  <c r="P124"/>
  <c r="BI121"/>
  <c r="BH121"/>
  <c r="BG121"/>
  <c r="BF121"/>
  <c r="T121"/>
  <c r="R121"/>
  <c r="P121"/>
  <c r="J115"/>
  <c r="J114"/>
  <c r="F114"/>
  <c r="F112"/>
  <c r="E110"/>
  <c r="J92"/>
  <c r="J91"/>
  <c r="F91"/>
  <c r="F89"/>
  <c r="E87"/>
  <c r="J18"/>
  <c r="E18"/>
  <c r="F115"/>
  <c r="J17"/>
  <c r="J12"/>
  <c r="J112"/>
  <c r="E7"/>
  <c r="E85"/>
  <c i="3" r="J37"/>
  <c r="J36"/>
  <c i="1" r="AY96"/>
  <c i="3" r="J35"/>
  <c i="1" r="AX96"/>
  <c i="3" r="BI216"/>
  <c r="BH216"/>
  <c r="BG216"/>
  <c r="BF216"/>
  <c r="T216"/>
  <c r="T215"/>
  <c r="R216"/>
  <c r="R215"/>
  <c r="P216"/>
  <c r="P215"/>
  <c r="BI210"/>
  <c r="BH210"/>
  <c r="BG210"/>
  <c r="BF210"/>
  <c r="T210"/>
  <c r="R210"/>
  <c r="P210"/>
  <c r="BI201"/>
  <c r="BH201"/>
  <c r="BG201"/>
  <c r="BF201"/>
  <c r="T201"/>
  <c r="R201"/>
  <c r="P201"/>
  <c r="BI197"/>
  <c r="BH197"/>
  <c r="BG197"/>
  <c r="BF197"/>
  <c r="T197"/>
  <c r="R197"/>
  <c r="P197"/>
  <c r="BI195"/>
  <c r="BH195"/>
  <c r="BG195"/>
  <c r="BF195"/>
  <c r="T195"/>
  <c r="R195"/>
  <c r="P195"/>
  <c r="BI192"/>
  <c r="BH192"/>
  <c r="BG192"/>
  <c r="BF192"/>
  <c r="T192"/>
  <c r="R192"/>
  <c r="P192"/>
  <c r="BI189"/>
  <c r="BH189"/>
  <c r="BG189"/>
  <c r="BF189"/>
  <c r="T189"/>
  <c r="R189"/>
  <c r="P189"/>
  <c r="BI185"/>
  <c r="BH185"/>
  <c r="BG185"/>
  <c r="BF185"/>
  <c r="T185"/>
  <c r="R185"/>
  <c r="P185"/>
  <c r="BI181"/>
  <c r="BH181"/>
  <c r="BG181"/>
  <c r="BF181"/>
  <c r="T181"/>
  <c r="R181"/>
  <c r="P181"/>
  <c r="BI177"/>
  <c r="BH177"/>
  <c r="BG177"/>
  <c r="BF177"/>
  <c r="T177"/>
  <c r="R177"/>
  <c r="P177"/>
  <c r="BI171"/>
  <c r="BH171"/>
  <c r="BG171"/>
  <c r="BF171"/>
  <c r="T171"/>
  <c r="R171"/>
  <c r="P171"/>
  <c r="BI167"/>
  <c r="BH167"/>
  <c r="BG167"/>
  <c r="BF167"/>
  <c r="T167"/>
  <c r="R167"/>
  <c r="P167"/>
  <c r="BI163"/>
  <c r="BH163"/>
  <c r="BG163"/>
  <c r="BF163"/>
  <c r="T163"/>
  <c r="R163"/>
  <c r="P163"/>
  <c r="BI159"/>
  <c r="BH159"/>
  <c r="BG159"/>
  <c r="BF159"/>
  <c r="T159"/>
  <c r="R159"/>
  <c r="P159"/>
  <c r="BI153"/>
  <c r="BH153"/>
  <c r="BG153"/>
  <c r="BF153"/>
  <c r="T153"/>
  <c r="R153"/>
  <c r="P153"/>
  <c r="BI148"/>
  <c r="BH148"/>
  <c r="BG148"/>
  <c r="BF148"/>
  <c r="T148"/>
  <c r="T147"/>
  <c r="R148"/>
  <c r="R147"/>
  <c r="P148"/>
  <c r="P147"/>
  <c r="BI144"/>
  <c r="BH144"/>
  <c r="BG144"/>
  <c r="BF144"/>
  <c r="T144"/>
  <c r="R144"/>
  <c r="P144"/>
  <c r="BI140"/>
  <c r="BH140"/>
  <c r="BG140"/>
  <c r="BF140"/>
  <c r="T140"/>
  <c r="R140"/>
  <c r="P140"/>
  <c r="BI136"/>
  <c r="BH136"/>
  <c r="BG136"/>
  <c r="BF136"/>
  <c r="T136"/>
  <c r="R136"/>
  <c r="P136"/>
  <c r="BI132"/>
  <c r="BH132"/>
  <c r="BG132"/>
  <c r="BF132"/>
  <c r="T132"/>
  <c r="R132"/>
  <c r="P132"/>
  <c r="BI128"/>
  <c r="BH128"/>
  <c r="BG128"/>
  <c r="BF128"/>
  <c r="T128"/>
  <c r="R128"/>
  <c r="P128"/>
  <c r="F119"/>
  <c r="E117"/>
  <c r="F89"/>
  <c r="E87"/>
  <c r="J24"/>
  <c r="E24"/>
  <c r="J122"/>
  <c r="J23"/>
  <c r="J21"/>
  <c r="E21"/>
  <c r="J121"/>
  <c r="J20"/>
  <c r="J18"/>
  <c r="E18"/>
  <c r="F122"/>
  <c r="J17"/>
  <c r="J15"/>
  <c r="E15"/>
  <c r="F121"/>
  <c r="J14"/>
  <c r="J12"/>
  <c r="J119"/>
  <c r="E7"/>
  <c r="E85"/>
  <c i="2" r="J37"/>
  <c r="J36"/>
  <c i="1" r="AY95"/>
  <c i="2" r="J35"/>
  <c i="1" r="AX95"/>
  <c i="2" r="BI325"/>
  <c r="BH325"/>
  <c r="BG325"/>
  <c r="BF325"/>
  <c r="T325"/>
  <c r="T324"/>
  <c r="R325"/>
  <c r="R324"/>
  <c r="P325"/>
  <c r="P324"/>
  <c r="BI316"/>
  <c r="BH316"/>
  <c r="BG316"/>
  <c r="BF316"/>
  <c r="T316"/>
  <c r="T315"/>
  <c r="R316"/>
  <c r="R315"/>
  <c r="P316"/>
  <c r="P315"/>
  <c r="BI311"/>
  <c r="BH311"/>
  <c r="BG311"/>
  <c r="BF311"/>
  <c r="T311"/>
  <c r="R311"/>
  <c r="P311"/>
  <c r="BI307"/>
  <c r="BH307"/>
  <c r="BG307"/>
  <c r="BF307"/>
  <c r="T307"/>
  <c r="R307"/>
  <c r="P307"/>
  <c r="BI302"/>
  <c r="BH302"/>
  <c r="BG302"/>
  <c r="BF302"/>
  <c r="T302"/>
  <c r="R302"/>
  <c r="P302"/>
  <c r="BI298"/>
  <c r="BH298"/>
  <c r="BG298"/>
  <c r="BF298"/>
  <c r="T298"/>
  <c r="R298"/>
  <c r="P298"/>
  <c r="BI294"/>
  <c r="BH294"/>
  <c r="BG294"/>
  <c r="BF294"/>
  <c r="T294"/>
  <c r="R294"/>
  <c r="P294"/>
  <c r="BI290"/>
  <c r="BH290"/>
  <c r="BG290"/>
  <c r="BF290"/>
  <c r="T290"/>
  <c r="R290"/>
  <c r="P290"/>
  <c r="BI286"/>
  <c r="BH286"/>
  <c r="BG286"/>
  <c r="BF286"/>
  <c r="T286"/>
  <c r="R286"/>
  <c r="P286"/>
  <c r="BI282"/>
  <c r="BH282"/>
  <c r="BG282"/>
  <c r="BF282"/>
  <c r="T282"/>
  <c r="R282"/>
  <c r="P282"/>
  <c r="BI278"/>
  <c r="BH278"/>
  <c r="BG278"/>
  <c r="BF278"/>
  <c r="T278"/>
  <c r="R278"/>
  <c r="P278"/>
  <c r="BI274"/>
  <c r="BH274"/>
  <c r="BG274"/>
  <c r="BF274"/>
  <c r="T274"/>
  <c r="R274"/>
  <c r="P274"/>
  <c r="BI269"/>
  <c r="BH269"/>
  <c r="BG269"/>
  <c r="BF269"/>
  <c r="T269"/>
  <c r="R269"/>
  <c r="P269"/>
  <c r="BI265"/>
  <c r="BH265"/>
  <c r="BG265"/>
  <c r="BF265"/>
  <c r="T265"/>
  <c r="R265"/>
  <c r="P265"/>
  <c r="BI261"/>
  <c r="BH261"/>
  <c r="BG261"/>
  <c r="BF261"/>
  <c r="T261"/>
  <c r="R261"/>
  <c r="P261"/>
  <c r="BI258"/>
  <c r="BH258"/>
  <c r="BG258"/>
  <c r="BF258"/>
  <c r="T258"/>
  <c r="R258"/>
  <c r="P258"/>
  <c r="BI256"/>
  <c r="BH256"/>
  <c r="BG256"/>
  <c r="BF256"/>
  <c r="T256"/>
  <c r="R256"/>
  <c r="P256"/>
  <c r="BI253"/>
  <c r="BH253"/>
  <c r="BG253"/>
  <c r="BF253"/>
  <c r="T253"/>
  <c r="R253"/>
  <c r="P253"/>
  <c r="BI250"/>
  <c r="BH250"/>
  <c r="BG250"/>
  <c r="BF250"/>
  <c r="T250"/>
  <c r="R250"/>
  <c r="P250"/>
  <c r="BI247"/>
  <c r="BH247"/>
  <c r="BG247"/>
  <c r="BF247"/>
  <c r="T247"/>
  <c r="R247"/>
  <c r="P247"/>
  <c r="BI243"/>
  <c r="BH243"/>
  <c r="BG243"/>
  <c r="BF243"/>
  <c r="T243"/>
  <c r="R243"/>
  <c r="P243"/>
  <c r="BI239"/>
  <c r="BH239"/>
  <c r="BG239"/>
  <c r="BF239"/>
  <c r="T239"/>
  <c r="R239"/>
  <c r="P239"/>
  <c r="BI235"/>
  <c r="BH235"/>
  <c r="BG235"/>
  <c r="BF235"/>
  <c r="T235"/>
  <c r="R235"/>
  <c r="P235"/>
  <c r="BI232"/>
  <c r="BH232"/>
  <c r="BG232"/>
  <c r="BF232"/>
  <c r="T232"/>
  <c r="R232"/>
  <c r="P232"/>
  <c r="BI228"/>
  <c r="BH228"/>
  <c r="BG228"/>
  <c r="BF228"/>
  <c r="T228"/>
  <c r="R228"/>
  <c r="P228"/>
  <c r="BI225"/>
  <c r="BH225"/>
  <c r="BG225"/>
  <c r="BF225"/>
  <c r="T225"/>
  <c r="R225"/>
  <c r="P225"/>
  <c r="BI222"/>
  <c r="BH222"/>
  <c r="BG222"/>
  <c r="BF222"/>
  <c r="T222"/>
  <c r="R222"/>
  <c r="P222"/>
  <c r="BI220"/>
  <c r="BH220"/>
  <c r="BG220"/>
  <c r="BF220"/>
  <c r="T220"/>
  <c r="R220"/>
  <c r="P220"/>
  <c r="BI218"/>
  <c r="BH218"/>
  <c r="BG218"/>
  <c r="BF218"/>
  <c r="T218"/>
  <c r="R218"/>
  <c r="P218"/>
  <c r="BI215"/>
  <c r="BH215"/>
  <c r="BG215"/>
  <c r="BF215"/>
  <c r="T215"/>
  <c r="R215"/>
  <c r="P215"/>
  <c r="BI211"/>
  <c r="BH211"/>
  <c r="BG211"/>
  <c r="BF211"/>
  <c r="T211"/>
  <c r="R211"/>
  <c r="P211"/>
  <c r="BI208"/>
  <c r="BH208"/>
  <c r="BG208"/>
  <c r="BF208"/>
  <c r="T208"/>
  <c r="R208"/>
  <c r="P208"/>
  <c r="BI204"/>
  <c r="BH204"/>
  <c r="BG204"/>
  <c r="BF204"/>
  <c r="T204"/>
  <c r="R204"/>
  <c r="P204"/>
  <c r="BI200"/>
  <c r="BH200"/>
  <c r="BG200"/>
  <c r="BF200"/>
  <c r="T200"/>
  <c r="R200"/>
  <c r="P200"/>
  <c r="BI196"/>
  <c r="BH196"/>
  <c r="BG196"/>
  <c r="BF196"/>
  <c r="T196"/>
  <c r="R196"/>
  <c r="P196"/>
  <c r="BI192"/>
  <c r="BH192"/>
  <c r="BG192"/>
  <c r="BF192"/>
  <c r="T192"/>
  <c r="R192"/>
  <c r="P192"/>
  <c r="BI187"/>
  <c r="BH187"/>
  <c r="BG187"/>
  <c r="BF187"/>
  <c r="T187"/>
  <c r="T186"/>
  <c r="R187"/>
  <c r="R186"/>
  <c r="P187"/>
  <c r="P186"/>
  <c r="BI183"/>
  <c r="BH183"/>
  <c r="BG183"/>
  <c r="BF183"/>
  <c r="T183"/>
  <c r="R183"/>
  <c r="P183"/>
  <c r="BI179"/>
  <c r="BH179"/>
  <c r="BG179"/>
  <c r="BF179"/>
  <c r="T179"/>
  <c r="R179"/>
  <c r="P179"/>
  <c r="BI176"/>
  <c r="BH176"/>
  <c r="BG176"/>
  <c r="BF176"/>
  <c r="T176"/>
  <c r="R176"/>
  <c r="P176"/>
  <c r="BI173"/>
  <c r="BH173"/>
  <c r="BG173"/>
  <c r="BF173"/>
  <c r="T173"/>
  <c r="R173"/>
  <c r="P173"/>
  <c r="BI167"/>
  <c r="BH167"/>
  <c r="BG167"/>
  <c r="BF167"/>
  <c r="T167"/>
  <c r="R167"/>
  <c r="P167"/>
  <c r="BI163"/>
  <c r="BH163"/>
  <c r="BG163"/>
  <c r="BF163"/>
  <c r="T163"/>
  <c r="R163"/>
  <c r="P163"/>
  <c r="BI157"/>
  <c r="BH157"/>
  <c r="BG157"/>
  <c r="BF157"/>
  <c r="T157"/>
  <c r="R157"/>
  <c r="P157"/>
  <c r="BI152"/>
  <c r="BH152"/>
  <c r="BG152"/>
  <c r="BF152"/>
  <c r="T152"/>
  <c r="R152"/>
  <c r="P152"/>
  <c r="BI148"/>
  <c r="BH148"/>
  <c r="BG148"/>
  <c r="BF148"/>
  <c r="T148"/>
  <c r="R148"/>
  <c r="P148"/>
  <c r="BI143"/>
  <c r="BH143"/>
  <c r="BG143"/>
  <c r="BF143"/>
  <c r="T143"/>
  <c r="R143"/>
  <c r="P143"/>
  <c r="BI138"/>
  <c r="BH138"/>
  <c r="BG138"/>
  <c r="BF138"/>
  <c r="T138"/>
  <c r="R138"/>
  <c r="P138"/>
  <c r="BI134"/>
  <c r="BH134"/>
  <c r="BG134"/>
  <c r="BF134"/>
  <c r="T134"/>
  <c r="R134"/>
  <c r="P134"/>
  <c r="F125"/>
  <c r="E123"/>
  <c r="F89"/>
  <c r="E87"/>
  <c r="J24"/>
  <c r="E24"/>
  <c r="J92"/>
  <c r="J23"/>
  <c r="J21"/>
  <c r="E21"/>
  <c r="J127"/>
  <c r="J20"/>
  <c r="J18"/>
  <c r="E18"/>
  <c r="F128"/>
  <c r="J17"/>
  <c r="J15"/>
  <c r="E15"/>
  <c r="F127"/>
  <c r="J14"/>
  <c r="J12"/>
  <c r="J125"/>
  <c r="E7"/>
  <c r="E121"/>
  <c i="1" r="L90"/>
  <c r="AM90"/>
  <c r="AM89"/>
  <c r="L89"/>
  <c r="AM87"/>
  <c r="L87"/>
  <c r="L85"/>
  <c r="L84"/>
  <c i="2" r="BK325"/>
  <c r="J316"/>
  <c r="J311"/>
  <c r="J307"/>
  <c r="BK298"/>
  <c r="J294"/>
  <c r="BK290"/>
  <c r="J286"/>
  <c r="J278"/>
  <c r="J269"/>
  <c r="BK261"/>
  <c r="J258"/>
  <c r="J256"/>
  <c r="J250"/>
  <c r="BK243"/>
  <c r="J235"/>
  <c r="J225"/>
  <c r="BK222"/>
  <c r="BK218"/>
  <c r="J211"/>
  <c r="J204"/>
  <c r="J196"/>
  <c r="J183"/>
  <c r="J179"/>
  <c r="BK173"/>
  <c r="J163"/>
  <c r="J152"/>
  <c r="J138"/>
  <c i="1" r="AS94"/>
  <c i="2" r="J265"/>
  <c r="BK258"/>
  <c r="BK250"/>
  <c r="J243"/>
  <c r="BK235"/>
  <c r="BK228"/>
  <c r="J222"/>
  <c r="J218"/>
  <c r="BK211"/>
  <c r="BK204"/>
  <c r="BK196"/>
  <c r="BK183"/>
  <c r="J176"/>
  <c r="BK167"/>
  <c r="BK157"/>
  <c r="BK148"/>
  <c r="BK138"/>
  <c i="3" r="J216"/>
  <c r="J201"/>
  <c r="BK195"/>
  <c r="J189"/>
  <c r="BK181"/>
  <c r="BK171"/>
  <c r="J163"/>
  <c r="BK153"/>
  <c r="J144"/>
  <c r="BK136"/>
  <c r="J128"/>
  <c r="BK210"/>
  <c r="J197"/>
  <c r="J192"/>
  <c r="J185"/>
  <c r="BK177"/>
  <c r="J167"/>
  <c r="J159"/>
  <c r="BK148"/>
  <c r="J140"/>
  <c r="J132"/>
  <c i="4" r="J211"/>
  <c r="J205"/>
  <c r="J199"/>
  <c r="J193"/>
  <c r="J187"/>
  <c r="BK181"/>
  <c r="BK175"/>
  <c r="J169"/>
  <c r="J163"/>
  <c r="BK159"/>
  <c r="BK154"/>
  <c r="J148"/>
  <c r="J142"/>
  <c r="J136"/>
  <c r="BK130"/>
  <c r="BK124"/>
  <c r="BK211"/>
  <c r="BK205"/>
  <c r="BK199"/>
  <c r="BK193"/>
  <c r="BK187"/>
  <c r="J181"/>
  <c r="J175"/>
  <c r="J166"/>
  <c r="J161"/>
  <c r="BK157"/>
  <c r="BK151"/>
  <c r="J145"/>
  <c r="BK139"/>
  <c r="J130"/>
  <c r="J124"/>
  <c i="5" r="J389"/>
  <c r="J385"/>
  <c r="J379"/>
  <c r="J374"/>
  <c r="BK370"/>
  <c r="BK366"/>
  <c r="J359"/>
  <c r="J353"/>
  <c r="BK348"/>
  <c r="J343"/>
  <c r="BK337"/>
  <c r="J333"/>
  <c r="J327"/>
  <c r="BK322"/>
  <c r="BK317"/>
  <c r="BK314"/>
  <c r="BK307"/>
  <c r="J303"/>
  <c r="J297"/>
  <c r="BK294"/>
  <c r="J289"/>
  <c r="BK285"/>
  <c r="BK280"/>
  <c r="J276"/>
  <c r="J272"/>
  <c r="J268"/>
  <c r="J264"/>
  <c r="BK260"/>
  <c r="J256"/>
  <c r="BK251"/>
  <c r="J246"/>
  <c r="J242"/>
  <c r="J237"/>
  <c r="BK233"/>
  <c r="BK228"/>
  <c r="BK226"/>
  <c r="J218"/>
  <c r="J213"/>
  <c r="BK209"/>
  <c r="BK203"/>
  <c r="J198"/>
  <c r="J194"/>
  <c r="J188"/>
  <c r="J181"/>
  <c r="BK177"/>
  <c r="BK173"/>
  <c r="BK169"/>
  <c r="J167"/>
  <c r="J163"/>
  <c r="J158"/>
  <c r="BK154"/>
  <c r="BK389"/>
  <c r="BK385"/>
  <c r="BK379"/>
  <c r="BK374"/>
  <c r="J370"/>
  <c r="J366"/>
  <c r="J362"/>
  <c r="BK356"/>
  <c r="BK350"/>
  <c r="BK345"/>
  <c r="BK341"/>
  <c r="J337"/>
  <c r="BK333"/>
  <c r="BK327"/>
  <c r="J322"/>
  <c r="J317"/>
  <c r="J312"/>
  <c r="J307"/>
  <c r="BK303"/>
  <c r="J301"/>
  <c r="BK297"/>
  <c r="J291"/>
  <c r="J287"/>
  <c r="BK282"/>
  <c r="J278"/>
  <c r="BK274"/>
  <c r="J270"/>
  <c r="BK268"/>
  <c r="BK264"/>
  <c r="J260"/>
  <c r="BK256"/>
  <c r="BK249"/>
  <c r="J244"/>
  <c r="J240"/>
  <c r="BK237"/>
  <c r="J233"/>
  <c r="J228"/>
  <c r="BK224"/>
  <c r="BK218"/>
  <c r="BK213"/>
  <c r="J209"/>
  <c r="BK206"/>
  <c r="J201"/>
  <c r="BK196"/>
  <c r="BK191"/>
  <c r="BK186"/>
  <c r="BK181"/>
  <c r="J177"/>
  <c r="J173"/>
  <c r="BK167"/>
  <c r="BK163"/>
  <c r="J156"/>
  <c r="BK152"/>
  <c i="6" r="BK315"/>
  <c r="BK313"/>
  <c r="BK307"/>
  <c r="J302"/>
  <c r="BK296"/>
  <c r="J292"/>
  <c r="J286"/>
  <c r="J281"/>
  <c r="J276"/>
  <c r="J272"/>
  <c r="J264"/>
  <c r="BK259"/>
  <c r="J257"/>
  <c r="J253"/>
  <c r="J249"/>
  <c r="BK244"/>
  <c r="J240"/>
  <c r="BK233"/>
  <c r="J229"/>
  <c r="BK227"/>
  <c r="J222"/>
  <c r="J216"/>
  <c r="BK212"/>
  <c r="J207"/>
  <c r="J203"/>
  <c r="BK198"/>
  <c r="BK193"/>
  <c r="J189"/>
  <c r="J183"/>
  <c r="BK179"/>
  <c r="BK172"/>
  <c r="J168"/>
  <c r="J166"/>
  <c r="BK162"/>
  <c r="BK158"/>
  <c r="J154"/>
  <c r="J150"/>
  <c r="BK144"/>
  <c r="J313"/>
  <c r="J307"/>
  <c r="BK302"/>
  <c r="BK298"/>
  <c r="J294"/>
  <c r="J289"/>
  <c r="BK283"/>
  <c r="BK278"/>
  <c r="BK274"/>
  <c r="J269"/>
  <c r="BK264"/>
  <c r="J259"/>
  <c r="BK253"/>
  <c r="BK249"/>
  <c r="BK247"/>
  <c r="BK242"/>
  <c r="BK238"/>
  <c r="J233"/>
  <c r="BK229"/>
  <c r="BK222"/>
  <c r="J219"/>
  <c r="J214"/>
  <c r="BK210"/>
  <c r="J205"/>
  <c r="J201"/>
  <c r="J196"/>
  <c r="J191"/>
  <c r="J186"/>
  <c r="J181"/>
  <c r="BK177"/>
  <c r="J172"/>
  <c r="BK168"/>
  <c r="J164"/>
  <c r="J160"/>
  <c r="J156"/>
  <c r="J152"/>
  <c r="J148"/>
  <c r="J142"/>
  <c i="7" r="BK169"/>
  <c r="BK165"/>
  <c r="BK159"/>
  <c r="BK155"/>
  <c r="BK150"/>
  <c r="BK146"/>
  <c r="J142"/>
  <c r="BK138"/>
  <c r="J134"/>
  <c r="J130"/>
  <c r="BK126"/>
  <c r="J169"/>
  <c r="J165"/>
  <c r="J159"/>
  <c r="BK152"/>
  <c r="BK148"/>
  <c r="BK144"/>
  <c r="BK140"/>
  <c r="J136"/>
  <c r="BK132"/>
  <c r="J128"/>
  <c i="8" r="BK141"/>
  <c r="BK133"/>
  <c r="BK125"/>
  <c r="BK145"/>
  <c r="J141"/>
  <c r="BK137"/>
  <c r="J133"/>
  <c r="BK128"/>
  <c r="J125"/>
  <c i="2" r="J325"/>
  <c r="BK316"/>
  <c r="BK311"/>
  <c r="BK307"/>
  <c r="BK302"/>
  <c r="BK294"/>
  <c r="J290"/>
  <c r="BK286"/>
  <c r="BK282"/>
  <c r="BK274"/>
  <c r="J274"/>
  <c r="BK265"/>
  <c r="BK256"/>
  <c r="J253"/>
  <c r="BK247"/>
  <c r="BK239"/>
  <c r="BK232"/>
  <c r="J228"/>
  <c r="J220"/>
  <c r="BK215"/>
  <c r="J208"/>
  <c r="J200"/>
  <c r="J192"/>
  <c r="BK187"/>
  <c r="BK176"/>
  <c r="J167"/>
  <c r="J157"/>
  <c r="J143"/>
  <c r="J134"/>
  <c r="J302"/>
  <c r="J298"/>
  <c r="J282"/>
  <c r="BK278"/>
  <c r="BK269"/>
  <c r="J261"/>
  <c r="BK253"/>
  <c r="J247"/>
  <c r="J239"/>
  <c r="J232"/>
  <c r="BK225"/>
  <c r="BK220"/>
  <c r="J215"/>
  <c r="BK208"/>
  <c r="BK200"/>
  <c r="BK192"/>
  <c r="J187"/>
  <c r="BK179"/>
  <c r="J173"/>
  <c r="BK163"/>
  <c r="BK152"/>
  <c r="J148"/>
  <c r="BK143"/>
  <c r="BK134"/>
  <c i="3" r="J210"/>
  <c r="BK197"/>
  <c r="BK192"/>
  <c r="BK185"/>
  <c r="J177"/>
  <c r="BK167"/>
  <c r="BK159"/>
  <c r="J148"/>
  <c r="BK140"/>
  <c r="BK132"/>
  <c r="BK216"/>
  <c r="BK201"/>
  <c r="J195"/>
  <c r="BK189"/>
  <c r="J181"/>
  <c r="J171"/>
  <c r="BK163"/>
  <c r="J153"/>
  <c r="BK144"/>
  <c r="J136"/>
  <c r="BK128"/>
  <c i="4" r="BK208"/>
  <c r="J202"/>
  <c r="J196"/>
  <c r="J190"/>
  <c r="BK184"/>
  <c r="J178"/>
  <c r="BK172"/>
  <c r="BK166"/>
  <c r="BK161"/>
  <c r="J157"/>
  <c r="J151"/>
  <c r="BK145"/>
  <c r="J139"/>
  <c r="BK133"/>
  <c r="BK127"/>
  <c r="J121"/>
  <c r="J208"/>
  <c r="BK202"/>
  <c r="BK196"/>
  <c r="BK190"/>
  <c r="J184"/>
  <c r="BK178"/>
  <c r="J172"/>
  <c r="BK169"/>
  <c r="BK163"/>
  <c r="J159"/>
  <c r="J154"/>
  <c r="BK148"/>
  <c r="BK142"/>
  <c r="BK136"/>
  <c r="J133"/>
  <c r="J127"/>
  <c r="BK121"/>
  <c i="5" r="J387"/>
  <c r="BK382"/>
  <c r="BK377"/>
  <c r="BK372"/>
  <c r="BK368"/>
  <c r="BK364"/>
  <c r="BK362"/>
  <c r="J356"/>
  <c r="J350"/>
  <c r="J345"/>
  <c r="BK339"/>
  <c r="J335"/>
  <c r="BK330"/>
  <c r="J325"/>
  <c r="J319"/>
  <c r="BK312"/>
  <c r="J309"/>
  <c r="BK305"/>
  <c r="J299"/>
  <c r="BK291"/>
  <c r="BK287"/>
  <c r="J282"/>
  <c r="BK278"/>
  <c r="J274"/>
  <c r="BK270"/>
  <c r="J266"/>
  <c r="BK262"/>
  <c r="BK258"/>
  <c r="BK253"/>
  <c r="J249"/>
  <c r="BK244"/>
  <c r="BK240"/>
  <c r="J235"/>
  <c r="J230"/>
  <c r="J224"/>
  <c r="BK221"/>
  <c r="J216"/>
  <c r="J211"/>
  <c r="J206"/>
  <c r="BK201"/>
  <c r="J196"/>
  <c r="J191"/>
  <c r="J186"/>
  <c r="BK184"/>
  <c r="J179"/>
  <c r="BK175"/>
  <c r="J171"/>
  <c r="BK165"/>
  <c r="BK160"/>
  <c r="BK156"/>
  <c r="J152"/>
  <c r="BK387"/>
  <c r="J382"/>
  <c r="J377"/>
  <c r="J372"/>
  <c r="J368"/>
  <c r="J364"/>
  <c r="BK359"/>
  <c r="BK353"/>
  <c r="J348"/>
  <c r="BK343"/>
  <c r="J341"/>
  <c r="J339"/>
  <c r="BK335"/>
  <c r="J330"/>
  <c r="BK325"/>
  <c r="BK319"/>
  <c r="J314"/>
  <c r="BK309"/>
  <c r="J305"/>
  <c r="BK301"/>
  <c r="BK299"/>
  <c r="J294"/>
  <c r="BK289"/>
  <c r="J285"/>
  <c r="J280"/>
  <c r="BK276"/>
  <c r="BK272"/>
  <c r="BK266"/>
  <c r="J262"/>
  <c r="J258"/>
  <c r="J253"/>
  <c r="J251"/>
  <c r="BK246"/>
  <c r="BK242"/>
  <c r="BK235"/>
  <c r="BK230"/>
  <c r="J226"/>
  <c r="J221"/>
  <c r="BK216"/>
  <c r="BK211"/>
  <c r="J203"/>
  <c r="BK198"/>
  <c r="BK194"/>
  <c r="BK188"/>
  <c r="J184"/>
  <c r="BK179"/>
  <c r="J175"/>
  <c r="BK171"/>
  <c r="J169"/>
  <c r="J165"/>
  <c r="J160"/>
  <c r="BK158"/>
  <c r="J154"/>
  <c i="6" r="J315"/>
  <c r="J310"/>
  <c r="J305"/>
  <c r="J300"/>
  <c r="J298"/>
  <c r="BK294"/>
  <c r="BK289"/>
  <c r="J283"/>
  <c r="J278"/>
  <c r="J274"/>
  <c r="BK269"/>
  <c r="J267"/>
  <c r="BK261"/>
  <c r="BK255"/>
  <c r="J251"/>
  <c r="J247"/>
  <c r="J242"/>
  <c r="J238"/>
  <c r="J235"/>
  <c r="BK231"/>
  <c r="J224"/>
  <c r="BK219"/>
  <c r="BK214"/>
  <c r="J210"/>
  <c r="BK205"/>
  <c r="BK201"/>
  <c r="BK196"/>
  <c r="BK191"/>
  <c r="BK186"/>
  <c r="BK181"/>
  <c r="J177"/>
  <c r="J175"/>
  <c r="BK170"/>
  <c r="BK164"/>
  <c r="BK160"/>
  <c r="BK156"/>
  <c r="BK152"/>
  <c r="BK148"/>
  <c r="BK142"/>
  <c r="BK310"/>
  <c r="BK305"/>
  <c r="BK300"/>
  <c r="J296"/>
  <c r="BK292"/>
  <c r="BK286"/>
  <c r="BK281"/>
  <c r="BK276"/>
  <c r="BK272"/>
  <c r="BK267"/>
  <c r="J261"/>
  <c r="BK257"/>
  <c r="J255"/>
  <c r="BK251"/>
  <c r="J244"/>
  <c r="BK240"/>
  <c r="BK235"/>
  <c r="J231"/>
  <c r="J227"/>
  <c r="BK224"/>
  <c r="BK216"/>
  <c r="J212"/>
  <c r="BK207"/>
  <c r="BK203"/>
  <c r="J198"/>
  <c r="J193"/>
  <c r="BK189"/>
  <c r="BK183"/>
  <c r="J179"/>
  <c r="BK175"/>
  <c r="J170"/>
  <c r="BK166"/>
  <c r="J162"/>
  <c r="J158"/>
  <c r="BK154"/>
  <c r="BK150"/>
  <c r="J144"/>
  <c i="7" r="J167"/>
  <c r="BK162"/>
  <c r="J157"/>
  <c r="J152"/>
  <c r="J148"/>
  <c r="J144"/>
  <c r="J140"/>
  <c r="BK136"/>
  <c r="J132"/>
  <c r="BK128"/>
  <c r="BK167"/>
  <c r="J162"/>
  <c r="BK157"/>
  <c r="J155"/>
  <c r="J150"/>
  <c r="J146"/>
  <c r="BK142"/>
  <c r="J138"/>
  <c r="BK134"/>
  <c r="BK130"/>
  <c r="J126"/>
  <c i="8" r="J145"/>
  <c r="J137"/>
  <c r="J128"/>
  <c i="2" l="1" r="BK133"/>
  <c r="J133"/>
  <c r="J98"/>
  <c r="R133"/>
  <c r="BK147"/>
  <c r="J147"/>
  <c r="J99"/>
  <c r="R147"/>
  <c r="BK172"/>
  <c r="J172"/>
  <c r="J100"/>
  <c r="R172"/>
  <c r="R191"/>
  <c r="BK214"/>
  <c r="J214"/>
  <c r="J104"/>
  <c r="R214"/>
  <c r="BK231"/>
  <c r="J231"/>
  <c r="J105"/>
  <c r="R231"/>
  <c r="BK246"/>
  <c r="J246"/>
  <c r="J106"/>
  <c r="R246"/>
  <c r="BK264"/>
  <c r="J264"/>
  <c r="J107"/>
  <c r="R264"/>
  <c r="BK273"/>
  <c r="J273"/>
  <c r="J108"/>
  <c r="R273"/>
  <c r="P297"/>
  <c r="T297"/>
  <c i="3" r="BK127"/>
  <c r="J127"/>
  <c r="J98"/>
  <c r="R127"/>
  <c r="BK135"/>
  <c r="J135"/>
  <c r="J99"/>
  <c r="T135"/>
  <c r="BK152"/>
  <c r="J152"/>
  <c r="J102"/>
  <c r="R152"/>
  <c r="BK166"/>
  <c r="J166"/>
  <c r="J103"/>
  <c r="R166"/>
  <c r="BK200"/>
  <c r="J200"/>
  <c r="J104"/>
  <c r="R200"/>
  <c i="4" r="BK120"/>
  <c r="J120"/>
  <c r="J98"/>
  <c r="T120"/>
  <c r="T119"/>
  <c r="T118"/>
  <c i="5" r="P151"/>
  <c r="T151"/>
  <c r="P162"/>
  <c r="T162"/>
  <c r="R183"/>
  <c r="T183"/>
  <c r="BK193"/>
  <c r="J193"/>
  <c r="J102"/>
  <c r="R193"/>
  <c r="BK200"/>
  <c r="J200"/>
  <c r="J103"/>
  <c r="R200"/>
  <c r="BK208"/>
  <c r="J208"/>
  <c r="J105"/>
  <c r="R208"/>
  <c r="BK215"/>
  <c r="J215"/>
  <c r="J106"/>
  <c r="R215"/>
  <c r="P223"/>
  <c r="T223"/>
  <c r="P232"/>
  <c r="T232"/>
  <c r="P239"/>
  <c r="T239"/>
  <c r="P248"/>
  <c r="T248"/>
  <c r="P255"/>
  <c r="T255"/>
  <c r="P284"/>
  <c r="T284"/>
  <c r="BK296"/>
  <c r="J296"/>
  <c r="J115"/>
  <c r="R296"/>
  <c r="BK311"/>
  <c r="J311"/>
  <c r="J116"/>
  <c r="R311"/>
  <c r="BK316"/>
  <c r="J316"/>
  <c r="J117"/>
  <c r="R316"/>
  <c r="BK324"/>
  <c r="J324"/>
  <c r="J119"/>
  <c r="R324"/>
  <c r="BK332"/>
  <c r="J332"/>
  <c r="J121"/>
  <c r="R332"/>
  <c r="BK347"/>
  <c r="J347"/>
  <c r="J122"/>
  <c r="R347"/>
  <c r="BK361"/>
  <c r="J361"/>
  <c r="J126"/>
  <c r="R361"/>
  <c r="BK376"/>
  <c r="J376"/>
  <c r="J127"/>
  <c r="R376"/>
  <c r="BK384"/>
  <c r="J384"/>
  <c r="J129"/>
  <c r="T384"/>
  <c i="6" r="P141"/>
  <c r="T141"/>
  <c r="P147"/>
  <c r="R147"/>
  <c r="BK174"/>
  <c r="J174"/>
  <c r="J100"/>
  <c r="R174"/>
  <c r="R188"/>
  <c r="BK195"/>
  <c r="J195"/>
  <c r="J103"/>
  <c r="P195"/>
  <c r="T195"/>
  <c r="P200"/>
  <c r="T200"/>
  <c r="P209"/>
  <c r="T209"/>
  <c r="P221"/>
  <c r="T221"/>
  <c r="P226"/>
  <c r="T226"/>
  <c r="P237"/>
  <c r="T237"/>
  <c r="P246"/>
  <c r="T246"/>
  <c r="P266"/>
  <c r="T266"/>
  <c r="P271"/>
  <c r="R271"/>
  <c r="BK280"/>
  <c r="J280"/>
  <c r="J114"/>
  <c r="T280"/>
  <c r="P291"/>
  <c r="T291"/>
  <c r="P304"/>
  <c r="R304"/>
  <c r="BK312"/>
  <c r="J312"/>
  <c r="J120"/>
  <c r="R312"/>
  <c i="7" r="BK125"/>
  <c r="J125"/>
  <c r="J99"/>
  <c r="R125"/>
  <c r="BK154"/>
  <c r="J154"/>
  <c r="J100"/>
  <c r="R154"/>
  <c r="BK164"/>
  <c r="J164"/>
  <c r="J102"/>
  <c r="T164"/>
  <c i="8" r="BK124"/>
  <c r="J124"/>
  <c r="J98"/>
  <c r="P124"/>
  <c r="P123"/>
  <c r="P122"/>
  <c i="1" r="AU101"/>
  <c i="8" r="T124"/>
  <c r="T123"/>
  <c r="T122"/>
  <c i="2" r="P133"/>
  <c r="T133"/>
  <c r="P147"/>
  <c r="T147"/>
  <c r="P172"/>
  <c r="T172"/>
  <c r="BK191"/>
  <c r="J191"/>
  <c r="J103"/>
  <c r="P191"/>
  <c r="T191"/>
  <c r="P214"/>
  <c r="T214"/>
  <c r="P231"/>
  <c r="T231"/>
  <c r="P246"/>
  <c r="T246"/>
  <c r="P264"/>
  <c r="T264"/>
  <c r="P273"/>
  <c r="T273"/>
  <c r="BK297"/>
  <c r="J297"/>
  <c r="J109"/>
  <c r="R297"/>
  <c i="3" r="P127"/>
  <c r="T127"/>
  <c r="T126"/>
  <c r="P135"/>
  <c r="R135"/>
  <c r="P152"/>
  <c r="T152"/>
  <c r="P166"/>
  <c r="T166"/>
  <c r="P200"/>
  <c r="T200"/>
  <c i="4" r="P120"/>
  <c r="P119"/>
  <c r="P118"/>
  <c i="1" r="AU97"/>
  <c i="4" r="R120"/>
  <c r="R119"/>
  <c r="R118"/>
  <c i="5" r="BK151"/>
  <c r="J151"/>
  <c r="J98"/>
  <c r="R151"/>
  <c r="BK162"/>
  <c r="J162"/>
  <c r="J99"/>
  <c r="R162"/>
  <c r="BK183"/>
  <c r="J183"/>
  <c r="J100"/>
  <c r="P183"/>
  <c r="P193"/>
  <c r="T193"/>
  <c r="P200"/>
  <c r="T200"/>
  <c r="P208"/>
  <c r="T208"/>
  <c r="P215"/>
  <c r="T215"/>
  <c r="BK223"/>
  <c r="J223"/>
  <c r="J108"/>
  <c r="R223"/>
  <c r="BK232"/>
  <c r="J232"/>
  <c r="J109"/>
  <c r="R232"/>
  <c r="BK239"/>
  <c r="J239"/>
  <c r="J110"/>
  <c r="R239"/>
  <c r="BK248"/>
  <c r="J248"/>
  <c r="J111"/>
  <c r="R248"/>
  <c r="BK255"/>
  <c r="J255"/>
  <c r="J112"/>
  <c r="R255"/>
  <c r="BK284"/>
  <c r="J284"/>
  <c r="J113"/>
  <c r="R284"/>
  <c r="P296"/>
  <c r="T296"/>
  <c r="P311"/>
  <c r="T311"/>
  <c r="P316"/>
  <c r="T316"/>
  <c r="P324"/>
  <c r="T324"/>
  <c r="P332"/>
  <c r="T332"/>
  <c r="P347"/>
  <c r="T347"/>
  <c r="P361"/>
  <c r="T361"/>
  <c r="P376"/>
  <c r="T376"/>
  <c r="P384"/>
  <c r="R384"/>
  <c i="6" r="BK141"/>
  <c r="J141"/>
  <c r="J97"/>
  <c r="R141"/>
  <c r="BK147"/>
  <c r="J147"/>
  <c r="J99"/>
  <c r="T147"/>
  <c r="P174"/>
  <c r="T174"/>
  <c r="BK188"/>
  <c r="J188"/>
  <c r="J102"/>
  <c r="P188"/>
  <c r="T188"/>
  <c r="R195"/>
  <c r="BK200"/>
  <c r="J200"/>
  <c r="J104"/>
  <c r="R200"/>
  <c r="BK209"/>
  <c r="J209"/>
  <c r="J105"/>
  <c r="R209"/>
  <c r="BK221"/>
  <c r="J221"/>
  <c r="J107"/>
  <c r="R221"/>
  <c r="BK226"/>
  <c r="J226"/>
  <c r="J108"/>
  <c r="R226"/>
  <c r="BK237"/>
  <c r="J237"/>
  <c r="J109"/>
  <c r="R237"/>
  <c r="BK246"/>
  <c r="J246"/>
  <c r="J110"/>
  <c r="R246"/>
  <c r="BK266"/>
  <c r="J266"/>
  <c r="J112"/>
  <c r="R266"/>
  <c r="BK271"/>
  <c r="J271"/>
  <c r="J113"/>
  <c r="T271"/>
  <c r="P280"/>
  <c r="R280"/>
  <c r="BK291"/>
  <c r="J291"/>
  <c r="J117"/>
  <c r="R291"/>
  <c r="BK304"/>
  <c r="J304"/>
  <c r="J118"/>
  <c r="T304"/>
  <c r="P312"/>
  <c r="T312"/>
  <c i="7" r="P125"/>
  <c r="T125"/>
  <c r="P154"/>
  <c r="T154"/>
  <c r="P164"/>
  <c r="R164"/>
  <c i="8" r="R124"/>
  <c r="R123"/>
  <c r="R122"/>
  <c i="2" r="BK186"/>
  <c r="J186"/>
  <c r="J101"/>
  <c i="3" r="BK147"/>
  <c r="J147"/>
  <c r="J100"/>
  <c r="BK215"/>
  <c r="J215"/>
  <c r="J105"/>
  <c i="5" r="BK205"/>
  <c r="J205"/>
  <c r="J104"/>
  <c r="BK220"/>
  <c r="J220"/>
  <c r="J107"/>
  <c r="BK321"/>
  <c r="J321"/>
  <c r="J118"/>
  <c r="BK329"/>
  <c r="J329"/>
  <c r="J120"/>
  <c r="BK352"/>
  <c r="J352"/>
  <c r="J123"/>
  <c r="BK355"/>
  <c r="J355"/>
  <c r="J124"/>
  <c r="BK358"/>
  <c r="J358"/>
  <c r="J125"/>
  <c r="BK381"/>
  <c r="J381"/>
  <c r="J128"/>
  <c i="6" r="BK185"/>
  <c r="J185"/>
  <c r="J101"/>
  <c r="BK309"/>
  <c r="J309"/>
  <c r="J119"/>
  <c i="7" r="BK161"/>
  <c r="J161"/>
  <c r="J101"/>
  <c i="8" r="BK136"/>
  <c r="J136"/>
  <c r="J100"/>
  <c i="2" r="BK315"/>
  <c r="J315"/>
  <c r="J110"/>
  <c r="BK324"/>
  <c r="J324"/>
  <c r="J111"/>
  <c i="5" r="BK190"/>
  <c r="J190"/>
  <c r="J101"/>
  <c r="BK293"/>
  <c r="J293"/>
  <c r="J114"/>
  <c i="6" r="BK218"/>
  <c r="J218"/>
  <c r="J106"/>
  <c r="BK263"/>
  <c r="J263"/>
  <c r="J111"/>
  <c r="BK285"/>
  <c r="J285"/>
  <c r="J115"/>
  <c r="BK288"/>
  <c r="J288"/>
  <c r="J116"/>
  <c i="8" r="BK132"/>
  <c r="J132"/>
  <c r="J99"/>
  <c r="BK140"/>
  <c r="J140"/>
  <c r="J101"/>
  <c r="BK144"/>
  <c r="J144"/>
  <c r="J102"/>
  <c r="J89"/>
  <c r="F92"/>
  <c r="E112"/>
  <c r="F118"/>
  <c r="BE125"/>
  <c r="BE128"/>
  <c r="BE137"/>
  <c r="J91"/>
  <c r="J92"/>
  <c r="BE133"/>
  <c r="BE141"/>
  <c r="BE145"/>
  <c i="7" r="E85"/>
  <c r="F91"/>
  <c r="F92"/>
  <c r="J119"/>
  <c r="BE128"/>
  <c r="BE130"/>
  <c r="BE138"/>
  <c r="BE142"/>
  <c r="BE146"/>
  <c r="BE155"/>
  <c r="BE162"/>
  <c r="BE169"/>
  <c r="J89"/>
  <c r="J91"/>
  <c r="BE126"/>
  <c r="BE132"/>
  <c r="BE134"/>
  <c r="BE136"/>
  <c r="BE140"/>
  <c r="BE144"/>
  <c r="BE148"/>
  <c r="BE150"/>
  <c r="BE152"/>
  <c r="BE157"/>
  <c r="BE159"/>
  <c r="BE165"/>
  <c r="BE167"/>
  <c i="6" r="E85"/>
  <c r="F91"/>
  <c r="F92"/>
  <c r="J136"/>
  <c r="J137"/>
  <c r="BE144"/>
  <c r="BE148"/>
  <c r="BE150"/>
  <c r="BE156"/>
  <c r="BE164"/>
  <c r="BE166"/>
  <c r="BE170"/>
  <c r="BE172"/>
  <c r="BE177"/>
  <c r="BE186"/>
  <c r="BE189"/>
  <c r="BE193"/>
  <c r="BE196"/>
  <c r="BE203"/>
  <c r="BE207"/>
  <c r="BE210"/>
  <c r="BE219"/>
  <c r="BE222"/>
  <c r="BE227"/>
  <c r="BE235"/>
  <c r="BE238"/>
  <c r="BE240"/>
  <c r="BE247"/>
  <c r="BE249"/>
  <c r="BE253"/>
  <c r="BE257"/>
  <c r="BE259"/>
  <c r="BE264"/>
  <c r="BE267"/>
  <c r="BE274"/>
  <c r="BE276"/>
  <c r="BE283"/>
  <c r="BE294"/>
  <c r="BE300"/>
  <c r="BE307"/>
  <c r="BE310"/>
  <c r="J89"/>
  <c r="BE142"/>
  <c r="BE152"/>
  <c r="BE154"/>
  <c r="BE158"/>
  <c r="BE160"/>
  <c r="BE162"/>
  <c r="BE168"/>
  <c r="BE175"/>
  <c r="BE179"/>
  <c r="BE181"/>
  <c r="BE183"/>
  <c r="BE191"/>
  <c r="BE198"/>
  <c r="BE201"/>
  <c r="BE205"/>
  <c r="BE212"/>
  <c r="BE214"/>
  <c r="BE216"/>
  <c r="BE224"/>
  <c r="BE229"/>
  <c r="BE231"/>
  <c r="BE233"/>
  <c r="BE242"/>
  <c r="BE244"/>
  <c r="BE251"/>
  <c r="BE255"/>
  <c r="BE261"/>
  <c r="BE269"/>
  <c r="BE272"/>
  <c r="BE278"/>
  <c r="BE281"/>
  <c r="BE286"/>
  <c r="BE289"/>
  <c r="BE292"/>
  <c r="BE296"/>
  <c r="BE298"/>
  <c r="BE302"/>
  <c r="BE305"/>
  <c r="BE313"/>
  <c r="BE315"/>
  <c i="4" r="BK119"/>
  <c r="J119"/>
  <c r="J97"/>
  <c i="5" r="J89"/>
  <c r="J91"/>
  <c r="J92"/>
  <c r="BE154"/>
  <c r="BE160"/>
  <c r="BE167"/>
  <c r="BE169"/>
  <c r="BE171"/>
  <c r="BE175"/>
  <c r="BE177"/>
  <c r="BE179"/>
  <c r="BE181"/>
  <c r="BE186"/>
  <c r="BE191"/>
  <c r="BE194"/>
  <c r="BE196"/>
  <c r="BE201"/>
  <c r="BE209"/>
  <c r="BE211"/>
  <c r="BE216"/>
  <c r="BE218"/>
  <c r="BE230"/>
  <c r="BE233"/>
  <c r="BE235"/>
  <c r="BE240"/>
  <c r="BE244"/>
  <c r="BE264"/>
  <c r="BE266"/>
  <c r="BE268"/>
  <c r="BE274"/>
  <c r="BE276"/>
  <c r="BE280"/>
  <c r="BE285"/>
  <c r="BE289"/>
  <c r="BE291"/>
  <c r="BE297"/>
  <c r="BE303"/>
  <c r="BE305"/>
  <c r="BE309"/>
  <c r="BE312"/>
  <c r="BE317"/>
  <c r="BE319"/>
  <c r="BE322"/>
  <c r="BE330"/>
  <c r="BE333"/>
  <c r="BE337"/>
  <c r="BE339"/>
  <c r="BE345"/>
  <c r="BE348"/>
  <c r="BE350"/>
  <c r="BE353"/>
  <c r="BE359"/>
  <c r="BE362"/>
  <c r="BE368"/>
  <c r="BE372"/>
  <c r="BE374"/>
  <c r="BE377"/>
  <c r="BE387"/>
  <c r="E85"/>
  <c r="F91"/>
  <c r="F92"/>
  <c r="BE152"/>
  <c r="BE156"/>
  <c r="BE158"/>
  <c r="BE163"/>
  <c r="BE165"/>
  <c r="BE173"/>
  <c r="BE184"/>
  <c r="BE188"/>
  <c r="BE198"/>
  <c r="BE203"/>
  <c r="BE206"/>
  <c r="BE213"/>
  <c r="BE221"/>
  <c r="BE224"/>
  <c r="BE226"/>
  <c r="BE228"/>
  <c r="BE237"/>
  <c r="BE242"/>
  <c r="BE246"/>
  <c r="BE249"/>
  <c r="BE251"/>
  <c r="BE253"/>
  <c r="BE256"/>
  <c r="BE258"/>
  <c r="BE260"/>
  <c r="BE262"/>
  <c r="BE270"/>
  <c r="BE272"/>
  <c r="BE278"/>
  <c r="BE282"/>
  <c r="BE287"/>
  <c r="BE294"/>
  <c r="BE299"/>
  <c r="BE301"/>
  <c r="BE307"/>
  <c r="BE314"/>
  <c r="BE325"/>
  <c r="BE327"/>
  <c r="BE335"/>
  <c r="BE341"/>
  <c r="BE343"/>
  <c r="BE356"/>
  <c r="BE364"/>
  <c r="BE366"/>
  <c r="BE370"/>
  <c r="BE379"/>
  <c r="BE382"/>
  <c r="BE385"/>
  <c r="BE389"/>
  <c i="3" r="BK151"/>
  <c r="J151"/>
  <c r="J101"/>
  <c i="4" r="J89"/>
  <c r="F92"/>
  <c r="E108"/>
  <c r="BE127"/>
  <c r="BE130"/>
  <c r="BE136"/>
  <c r="BE139"/>
  <c r="BE145"/>
  <c r="BE148"/>
  <c r="BE157"/>
  <c r="BE163"/>
  <c r="BE166"/>
  <c r="BE175"/>
  <c r="BE184"/>
  <c r="BE187"/>
  <c r="BE196"/>
  <c r="BE202"/>
  <c r="BE208"/>
  <c r="BE121"/>
  <c r="BE124"/>
  <c r="BE133"/>
  <c r="BE142"/>
  <c r="BE151"/>
  <c r="BE154"/>
  <c r="BE159"/>
  <c r="BE161"/>
  <c r="BE169"/>
  <c r="BE172"/>
  <c r="BE178"/>
  <c r="BE181"/>
  <c r="BE190"/>
  <c r="BE193"/>
  <c r="BE199"/>
  <c r="BE205"/>
  <c r="BE211"/>
  <c i="3" r="F91"/>
  <c r="F92"/>
  <c r="E115"/>
  <c r="BE140"/>
  <c r="BE159"/>
  <c r="BE167"/>
  <c r="BE171"/>
  <c r="BE185"/>
  <c r="BE197"/>
  <c r="BE201"/>
  <c r="BE210"/>
  <c r="BE216"/>
  <c r="J89"/>
  <c r="J91"/>
  <c r="J92"/>
  <c r="BE128"/>
  <c r="BE132"/>
  <c r="BE136"/>
  <c r="BE144"/>
  <c r="BE148"/>
  <c r="BE153"/>
  <c r="BE163"/>
  <c r="BE177"/>
  <c r="BE181"/>
  <c r="BE189"/>
  <c r="BE192"/>
  <c r="BE195"/>
  <c i="2" r="E85"/>
  <c r="F91"/>
  <c r="F92"/>
  <c r="J128"/>
  <c r="BE138"/>
  <c r="BE152"/>
  <c r="BE163"/>
  <c r="BE176"/>
  <c r="BE179"/>
  <c r="BE183"/>
  <c r="BE187"/>
  <c r="BE200"/>
  <c r="BE211"/>
  <c r="BE215"/>
  <c r="BE218"/>
  <c r="BE220"/>
  <c r="BE222"/>
  <c r="BE225"/>
  <c r="BE235"/>
  <c r="BE247"/>
  <c r="BE250"/>
  <c r="BE256"/>
  <c r="BE258"/>
  <c r="BE265"/>
  <c r="BE274"/>
  <c r="BE298"/>
  <c r="BE325"/>
  <c r="J89"/>
  <c r="J91"/>
  <c r="BE134"/>
  <c r="BE143"/>
  <c r="BE148"/>
  <c r="BE157"/>
  <c r="BE167"/>
  <c r="BE173"/>
  <c r="BE192"/>
  <c r="BE196"/>
  <c r="BE204"/>
  <c r="BE208"/>
  <c r="BE228"/>
  <c r="BE232"/>
  <c r="BE239"/>
  <c r="BE243"/>
  <c r="BE253"/>
  <c r="BE261"/>
  <c r="BE269"/>
  <c r="BE278"/>
  <c r="BE282"/>
  <c r="BE286"/>
  <c r="BE290"/>
  <c r="BE294"/>
  <c r="BE302"/>
  <c r="BE307"/>
  <c r="BE311"/>
  <c r="BE316"/>
  <c r="F35"/>
  <c i="1" r="BB95"/>
  <c i="2" r="F36"/>
  <c i="1" r="BC95"/>
  <c i="3" r="F34"/>
  <c i="1" r="BA96"/>
  <c i="3" r="F35"/>
  <c i="1" r="BB96"/>
  <c i="4" r="J34"/>
  <c i="1" r="AW97"/>
  <c i="4" r="F34"/>
  <c i="1" r="BA97"/>
  <c i="4" r="F37"/>
  <c i="1" r="BD97"/>
  <c i="5" r="F35"/>
  <c i="1" r="BB98"/>
  <c i="5" r="F34"/>
  <c i="1" r="BA98"/>
  <c i="5" r="F37"/>
  <c i="1" r="BD98"/>
  <c i="6" r="J34"/>
  <c i="1" r="AW99"/>
  <c i="6" r="F35"/>
  <c i="1" r="BB99"/>
  <c i="6" r="F36"/>
  <c i="1" r="BC99"/>
  <c i="7" r="F37"/>
  <c i="1" r="BD100"/>
  <c i="8" r="F35"/>
  <c i="1" r="BB101"/>
  <c i="8" r="F34"/>
  <c i="1" r="BA101"/>
  <c i="8" r="F37"/>
  <c i="1" r="BD101"/>
  <c i="2" r="J34"/>
  <c i="1" r="AW95"/>
  <c i="2" r="F34"/>
  <c i="1" r="BA95"/>
  <c i="2" r="F37"/>
  <c i="1" r="BD95"/>
  <c i="3" r="F37"/>
  <c i="1" r="BD96"/>
  <c i="3" r="J34"/>
  <c i="1" r="AW96"/>
  <c i="3" r="F36"/>
  <c i="1" r="BC96"/>
  <c i="4" r="F35"/>
  <c i="1" r="BB97"/>
  <c i="4" r="F36"/>
  <c i="1" r="BC97"/>
  <c i="5" r="J34"/>
  <c i="1" r="AW98"/>
  <c i="5" r="F36"/>
  <c i="1" r="BC98"/>
  <c i="6" r="F34"/>
  <c i="1" r="BA99"/>
  <c i="6" r="F37"/>
  <c i="1" r="BD99"/>
  <c i="7" r="J34"/>
  <c i="1" r="AW100"/>
  <c i="7" r="F35"/>
  <c i="1" r="BB100"/>
  <c i="7" r="F36"/>
  <c i="1" r="BC100"/>
  <c i="7" r="F34"/>
  <c i="1" r="BA100"/>
  <c i="8" r="J34"/>
  <c i="1" r="AW101"/>
  <c i="8" r="F36"/>
  <c i="1" r="BC101"/>
  <c i="7" l="1" r="T124"/>
  <c r="T123"/>
  <c r="T122"/>
  <c i="5" r="R150"/>
  <c r="R149"/>
  <c i="3" r="T151"/>
  <c r="T125"/>
  <c i="2" r="P132"/>
  <c i="7" r="R124"/>
  <c r="R123"/>
  <c r="R122"/>
  <c i="6" r="R146"/>
  <c r="R140"/>
  <c i="5" r="T150"/>
  <c r="T149"/>
  <c i="3" r="R151"/>
  <c r="R126"/>
  <c r="R125"/>
  <c i="2" r="R190"/>
  <c i="7" r="P124"/>
  <c r="P123"/>
  <c r="P122"/>
  <c i="1" r="AU100"/>
  <c i="6" r="T146"/>
  <c r="T140"/>
  <c i="3" r="P151"/>
  <c r="P126"/>
  <c r="P125"/>
  <c i="1" r="AU96"/>
  <c i="2" r="T190"/>
  <c r="P190"/>
  <c r="T132"/>
  <c r="T131"/>
  <c i="6" r="P146"/>
  <c r="P140"/>
  <c i="1" r="AU99"/>
  <c i="5" r="P150"/>
  <c r="P149"/>
  <c i="1" r="AU98"/>
  <c i="2" r="R132"/>
  <c r="R131"/>
  <c r="BK190"/>
  <c r="J190"/>
  <c r="J102"/>
  <c i="5" r="BK150"/>
  <c r="BK149"/>
  <c r="J149"/>
  <c i="7" r="BK124"/>
  <c r="J124"/>
  <c r="J98"/>
  <c i="8" r="BK123"/>
  <c r="J123"/>
  <c r="J97"/>
  <c i="2" r="BK132"/>
  <c r="J132"/>
  <c r="J97"/>
  <c i="3" r="BK126"/>
  <c r="J126"/>
  <c r="J97"/>
  <c i="6" r="BK146"/>
  <c r="J146"/>
  <c r="J98"/>
  <c i="4" r="BK118"/>
  <c r="J118"/>
  <c r="J96"/>
  <c i="3" r="BK125"/>
  <c r="J125"/>
  <c r="J96"/>
  <c i="2" r="J33"/>
  <c i="1" r="AV95"/>
  <c r="AT95"/>
  <c i="3" r="J33"/>
  <c i="1" r="AV96"/>
  <c r="AT96"/>
  <c i="4" r="F33"/>
  <c i="1" r="AZ97"/>
  <c i="5" r="J33"/>
  <c i="1" r="AV98"/>
  <c r="AT98"/>
  <c i="6" r="J33"/>
  <c i="1" r="AV99"/>
  <c r="AT99"/>
  <c i="7" r="F33"/>
  <c i="1" r="AZ100"/>
  <c i="8" r="J33"/>
  <c i="1" r="AV101"/>
  <c r="AT101"/>
  <c i="8" r="F33"/>
  <c i="1" r="AZ101"/>
  <c r="BC94"/>
  <c r="W32"/>
  <c i="5" r="J30"/>
  <c i="1" r="AG98"/>
  <c i="2" r="F33"/>
  <c i="1" r="AZ95"/>
  <c i="3" r="F33"/>
  <c i="1" r="AZ96"/>
  <c i="4" r="J33"/>
  <c i="1" r="AV97"/>
  <c r="AT97"/>
  <c i="5" r="F33"/>
  <c i="1" r="AZ98"/>
  <c i="6" r="F33"/>
  <c i="1" r="AZ99"/>
  <c i="7" r="J33"/>
  <c i="1" r="AV100"/>
  <c r="AT100"/>
  <c r="BB94"/>
  <c r="W31"/>
  <c r="BD94"/>
  <c r="W33"/>
  <c r="BA94"/>
  <c r="W30"/>
  <c i="2" l="1" r="P131"/>
  <c i="1" r="AU95"/>
  <c i="6" r="BK140"/>
  <c r="J140"/>
  <c r="J96"/>
  <c i="2" r="BK131"/>
  <c r="J131"/>
  <c r="J96"/>
  <c i="5" r="J150"/>
  <c r="J97"/>
  <c i="7" r="BK123"/>
  <c r="J123"/>
  <c r="J97"/>
  <c i="5" r="J96"/>
  <c i="8" r="BK122"/>
  <c r="J122"/>
  <c r="J96"/>
  <c i="5" r="J39"/>
  <c i="1" r="AN98"/>
  <c r="AU94"/>
  <c i="3" r="J30"/>
  <c i="1" r="AG96"/>
  <c i="4" r="J30"/>
  <c i="1" r="AG97"/>
  <c r="AN97"/>
  <c r="AZ94"/>
  <c r="W29"/>
  <c r="AY94"/>
  <c r="AX94"/>
  <c r="AW94"/>
  <c r="AK30"/>
  <c i="7" l="1" r="BK122"/>
  <c r="J122"/>
  <c r="J96"/>
  <c i="4" r="J39"/>
  <c i="3" r="J39"/>
  <c i="1" r="AN96"/>
  <c i="6" r="J30"/>
  <c i="1" r="AG99"/>
  <c i="8" r="J30"/>
  <c i="1" r="AG101"/>
  <c i="2" r="J30"/>
  <c i="1" r="AG95"/>
  <c r="AV94"/>
  <c r="AK29"/>
  <c i="2" l="1" r="J39"/>
  <c i="8" r="J39"/>
  <c i="6" r="J39"/>
  <c i="1" r="AN95"/>
  <c r="AN99"/>
  <c r="AN101"/>
  <c i="7" r="J30"/>
  <c i="1" r="AG100"/>
  <c r="AG94"/>
  <c r="AK26"/>
  <c r="AT94"/>
  <c r="AN94"/>
  <c i="7" l="1" r="J39"/>
  <c i="1" r="AN100"/>
  <c r="AK35"/>
</calcChain>
</file>

<file path=xl/sharedStrings.xml><?xml version="1.0" encoding="utf-8"?>
<sst xmlns="http://schemas.openxmlformats.org/spreadsheetml/2006/main">
  <si>
    <t>Export Komplet</t>
  </si>
  <si>
    <t/>
  </si>
  <si>
    <t>2.0</t>
  </si>
  <si>
    <t>False</t>
  </si>
  <si>
    <t>{3acf0ba2-4ccb-4244-9098-2afb29308a0c}</t>
  </si>
  <si>
    <t xml:space="preserve">&gt;&gt;  skryté sloupce  &lt;&lt;</t>
  </si>
  <si>
    <t>0,01</t>
  </si>
  <si>
    <t>21</t>
  </si>
  <si>
    <t>12</t>
  </si>
  <si>
    <t>REKAPITULACE STAVBY</t>
  </si>
  <si>
    <t xml:space="preserve">v ---  níže se nacházejí doplnkové a pomocné údaje k sestavám  --- v</t>
  </si>
  <si>
    <t>Návod na vyplnění</t>
  </si>
  <si>
    <t>0,001</t>
  </si>
  <si>
    <t>Kód:</t>
  </si>
  <si>
    <t>vet_2E_1PP_1NP</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</si>
  <si>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</si>
  <si>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</si>
  <si>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SOŠ veterinární, Budova č.p. 68/18 a budova č.p. 77/16 - Rekonstrukce elektro a slaboproudu 1PP a 1NP</t>
  </si>
  <si>
    <t>KSO:</t>
  </si>
  <si>
    <t>CC-CZ:</t>
  </si>
  <si>
    <t>Místo:</t>
  </si>
  <si>
    <t>Hradec Králové, Pražská 68</t>
  </si>
  <si>
    <t>Datum:</t>
  </si>
  <si>
    <t>28. 2. 2025</t>
  </si>
  <si>
    <t>Zadavatel:</t>
  </si>
  <si>
    <t>IČ:</t>
  </si>
  <si>
    <t xml:space="preserve"> </t>
  </si>
  <si>
    <t>DIČ:</t>
  </si>
  <si>
    <t>Uchazeč:</t>
  </si>
  <si>
    <t>Vyplň údaj</t>
  </si>
  <si>
    <t>Projektant:</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</si>
  <si>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</si>
  <si>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</si>
  <si>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</si>
  <si>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</si>
  <si>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</si>
  <si>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</si>
  <si>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</si>
  <si>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</si>
  <si>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</si>
  <si>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</si>
  <si>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</si>
  <si>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</si>
  <si>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</si>
  <si>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</si>
  <si>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</si>
  <si>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</si>
  <si>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</si>
  <si>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</si>
  <si>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</si>
  <si>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</si>
  <si>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</si>
  <si>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</si>
  <si>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</si>
  <si>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</si>
  <si>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</si>
  <si>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</si>
  <si>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</si>
  <si>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</si>
  <si>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</si>
  <si>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</si>
  <si>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</si>
  <si>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</si>
  <si>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</si>
  <si>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</si>
  <si>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</si>
  <si>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</si>
  <si>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</si>
  <si>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</si>
  <si>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</si>
  <si>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</si>
  <si>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</si>
  <si>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</si>
  <si>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</si>
  <si>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</si>
  <si>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</si>
  <si>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</si>
  <si>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</si>
  <si>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</si>
  <si>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stav0</t>
  </si>
  <si>
    <t>Stavební přípomoce v 1PP</t>
  </si>
  <si>
    <t>STA</t>
  </si>
  <si>
    <t>1</t>
  </si>
  <si>
    <t>{565f7f16-1569-400a-8800-40622b1a8720}</t>
  </si>
  <si>
    <t>2</t>
  </si>
  <si>
    <t>stav1</t>
  </si>
  <si>
    <t>Stavební přípomoce v 1NP</t>
  </si>
  <si>
    <t>{fb7996da-996e-4657-9a4e-b1a1eefb8146}</t>
  </si>
  <si>
    <t>zti_1PP</t>
  </si>
  <si>
    <t>ZDRAVOTNĚ TECHNICKÉ INSTALACE v 1PP - vodovod</t>
  </si>
  <si>
    <t>{95943805-8749-44ab-917a-4619d8bfddcd}</t>
  </si>
  <si>
    <t>el_1PP</t>
  </si>
  <si>
    <t>Elektroinstalace 1PP</t>
  </si>
  <si>
    <t>{4b92836a-2f9e-4a89-8682-411f4e4a9877}</t>
  </si>
  <si>
    <t>el_1NP</t>
  </si>
  <si>
    <t>Elektroinstalace 1NP</t>
  </si>
  <si>
    <t>{394f081d-5fb3-4ac9-a4eb-4cf973066bf7}</t>
  </si>
  <si>
    <t>slp_1PP_1NP</t>
  </si>
  <si>
    <t>Elektronické komunikace - Trubkování 1PP a 1NP (příprava)</t>
  </si>
  <si>
    <t>{85cc1ca9-cd85-4b2e-a400-eb3f8f3405d7}</t>
  </si>
  <si>
    <t>vrn</t>
  </si>
  <si>
    <t>Vedlejší a ostatní náklady</t>
  </si>
  <si>
    <t>{59359b98-be5d-4420-a18d-3824823a584d}</t>
  </si>
  <si>
    <t>a1</t>
  </si>
  <si>
    <t>12,879</t>
  </si>
  <si>
    <t>a3</t>
  </si>
  <si>
    <t>286,2</t>
  </si>
  <si>
    <t>KRYCÍ LIST SOUPISU PRACÍ</t>
  </si>
  <si>
    <t>a9</t>
  </si>
  <si>
    <t>286,56</t>
  </si>
  <si>
    <t>a15</t>
  </si>
  <si>
    <t>42,75</t>
  </si>
  <si>
    <t>b1</t>
  </si>
  <si>
    <t>1,232</t>
  </si>
  <si>
    <t>b2</t>
  </si>
  <si>
    <t>Objekt:</t>
  </si>
  <si>
    <t>stav0 - Stavební přípomoce v 1PP</t>
  </si>
  <si>
    <t>REKAPITULACE ČLENĚNÍ SOUPISU PRACÍ</t>
  </si>
  <si>
    <t>Kód dílu - Popis</t>
  </si>
  <si>
    <t>Cena celkem [CZK]</t>
  </si>
  <si>
    <t>Náklady ze soupisu prací</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</si>
  <si>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</si>
  <si>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</si>
  <si>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</si>
  <si>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</si>
  <si>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</si>
  <si>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</si>
  <si>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</si>
  <si>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711 - Izolace proti vodě, vlhkosti a plynům</t>
  </si>
  <si>
    <t xml:space="preserve">    751 - Vzduchotechnika</t>
  </si>
  <si>
    <t xml:space="preserve">    763 - Konstrukce suché výstavby</t>
  </si>
  <si>
    <t xml:space="preserve">    766 - Konstrukce truhlářské</t>
  </si>
  <si>
    <t xml:space="preserve">    767 - Konstrukce zámečnické</t>
  </si>
  <si>
    <t xml:space="preserve">    771 - Podlahy z dlaždic</t>
  </si>
  <si>
    <t xml:space="preserve">    783 - Dokončovací práce - nátěry</t>
  </si>
  <si>
    <t xml:space="preserve">    784 - Dokončovací práce - malby a tapety</t>
  </si>
  <si>
    <t>HZS - Hodinové zúčtovací sazby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</si>
  <si>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</si>
  <si>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</si>
  <si>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</si>
  <si>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</si>
  <si>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</si>
  <si>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</si>
  <si>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</si>
  <si>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</si>
  <si>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</si>
  <si>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</si>
  <si>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</si>
  <si>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</si>
  <si>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</si>
  <si>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</si>
  <si>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</si>
  <si>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</si>
  <si>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</si>
  <si>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</si>
  <si>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</si>
  <si>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632451234</t>
  </si>
  <si>
    <t>Potěr cementový samonivelační litý C25 tl přes 45 do 50 mm</t>
  </si>
  <si>
    <t>m2</t>
  </si>
  <si>
    <t>CS ÚRS 2025 01</t>
  </si>
  <si>
    <t>4</t>
  </si>
  <si>
    <t>477197735</t>
  </si>
  <si>
    <t>PP</t>
  </si>
  <si>
    <t>Potěr cementový samonivelační litý tř. C 25, tl. přes 45 do 50 mm</t>
  </si>
  <si>
    <t>Online PSC</t>
  </si>
  <si>
    <t>https://podminky.urs.cz/item/CS_URS_2025_01/632451234</t>
  </si>
  <si>
    <t>VV</t>
  </si>
  <si>
    <t>a1/0,045</t>
  </si>
  <si>
    <t>632481213</t>
  </si>
  <si>
    <t>Separační vrstva z PE fólie</t>
  </si>
  <si>
    <t>1973233006</t>
  </si>
  <si>
    <t>Separační vrstva k oddělení podlahových vrstev z polyetylénové fólie</t>
  </si>
  <si>
    <t>https://podminky.urs.cz/item/CS_URS_2025_01/632481213</t>
  </si>
  <si>
    <t>P</t>
  </si>
  <si>
    <t>Poznámka k položce:_x000d_
dle skut</t>
  </si>
  <si>
    <t>3</t>
  </si>
  <si>
    <t>634112113</t>
  </si>
  <si>
    <t>Obvodová dilatace podlahovým páskem z pěnového PE mezi stěnou a mazaninou nebo potěrem v 80 mm</t>
  </si>
  <si>
    <t>m</t>
  </si>
  <si>
    <t>1200158429</t>
  </si>
  <si>
    <t>Obvodová dilatace mezi stěnou a mazaninou nebo potěrem podlahovým páskem z pěnového PE tl. do 10 mm, výšky 80 mm</t>
  </si>
  <si>
    <t>https://podminky.urs.cz/item/CS_URS_2025_01/634112113</t>
  </si>
  <si>
    <t>9</t>
  </si>
  <si>
    <t>Ostatní konstrukce a práce, bourání</t>
  </si>
  <si>
    <t>949101111</t>
  </si>
  <si>
    <t>Lešení pomocné pro objekty pozemních staveb s lešeňovou podlahou v do 1,9 m zatížení do 150 kg/m2</t>
  </si>
  <si>
    <t>536369814</t>
  </si>
  <si>
    <t>Lešení pomocné pracovní pro objekty pozemních staveb pro zatížení do 150 kg/m2, o výšce lešeňové podlahy do 1,9 m</t>
  </si>
  <si>
    <t>https://podminky.urs.cz/item/CS_URS_2025_01/949101111</t>
  </si>
  <si>
    <t xml:space="preserve">"dle cad"  87</t>
  </si>
  <si>
    <t>5</t>
  </si>
  <si>
    <t>952901111</t>
  </si>
  <si>
    <t>Vyčištění budov bytové a občanské výstavby při výšce podlaží do 4 m</t>
  </si>
  <si>
    <t>362141565</t>
  </si>
  <si>
    <t xml:space="preserve">Vyčištění budov nebo objektů před předáním do užívání  budov bytové nebo občanské výstavby, světlé výšky podlaží do 4 m</t>
  </si>
  <si>
    <t>https://podminky.urs.cz/item/CS_URS_2025_01/952901111</t>
  </si>
  <si>
    <t>965042141</t>
  </si>
  <si>
    <t>Bourání podkladů pod dlažby nebo mazanin betonových nebo z litého asfaltu tl do 100 mm pl přes 4 m2</t>
  </si>
  <si>
    <t>m3</t>
  </si>
  <si>
    <t>-218904701</t>
  </si>
  <si>
    <t>Bourání mazanin betonových nebo z litého asfaltu tl. do 100 mm, plochy přes 4 m2</t>
  </si>
  <si>
    <t>https://podminky.urs.cz/item/CS_URS_2025_01/965042141</t>
  </si>
  <si>
    <t>(368-81,8)*0,045</t>
  </si>
  <si>
    <t>a2</t>
  </si>
  <si>
    <t>Součet</t>
  </si>
  <si>
    <t>7</t>
  </si>
  <si>
    <t>965081213</t>
  </si>
  <si>
    <t>Bourání podlah z dlaždic keramických nebo xylolitových tl do 10 mm plochy přes 1 m2</t>
  </si>
  <si>
    <t>-1371646946</t>
  </si>
  <si>
    <t>Bourání podlah z dlaždic bez podkladního lože nebo mazaniny, s jakoukoliv výplní spár keramických nebo xylolitových tl. do 10 mm, plochy přes 1 m2</t>
  </si>
  <si>
    <t>https://podminky.urs.cz/item/CS_URS_2025_01/965081213</t>
  </si>
  <si>
    <t xml:space="preserve">"dle cad - vč soklíku"  368-81,8+286,2*0,15</t>
  </si>
  <si>
    <t>8</t>
  </si>
  <si>
    <t>985131411</t>
  </si>
  <si>
    <t>Očištění ploch stěn, rubu kleneb a podlah stlačeným vzduchem</t>
  </si>
  <si>
    <t>1336503311</t>
  </si>
  <si>
    <t>Očištění ploch stěn, rubu kleneb a podlah vysušení stlačeným vzduchem</t>
  </si>
  <si>
    <t>https://podminky.urs.cz/item/CS_URS_2025_01/985131411</t>
  </si>
  <si>
    <t xml:space="preserve">"podlaha  dle cad"  368-81,8                                                                                                                      </t>
  </si>
  <si>
    <t>997</t>
  </si>
  <si>
    <t>Přesun sutě</t>
  </si>
  <si>
    <t>997013151</t>
  </si>
  <si>
    <t>Vnitrostaveništní doprava suti a vybouraných hmot pro budovy v do 6 m s omezením mechanizace</t>
  </si>
  <si>
    <t>t</t>
  </si>
  <si>
    <t>1792884426</t>
  </si>
  <si>
    <t>Vnitrostaveništní doprava suti a vybouraných hmot vodorovně do 50 m s naložením s omezením mechanizace pro budovy a haly výšky do 6 m</t>
  </si>
  <si>
    <t>https://podminky.urs.cz/item/CS_URS_2025_01/997013151</t>
  </si>
  <si>
    <t>10</t>
  </si>
  <si>
    <t>997013501</t>
  </si>
  <si>
    <t>Odvoz suti a vybouraných hmot na skládku nebo meziskládku do 1 km se složením</t>
  </si>
  <si>
    <t>2008374333</t>
  </si>
  <si>
    <t xml:space="preserve">Odvoz suti a vybouraných hmot na skládku nebo meziskládku  se složením, na vzdálenost do 1 km</t>
  </si>
  <si>
    <t>https://podminky.urs.cz/item/CS_URS_2025_01/997013501</t>
  </si>
  <si>
    <t>11</t>
  </si>
  <si>
    <t>997013509</t>
  </si>
  <si>
    <t>Příplatek k odvozu suti a vybouraných hmot na skládku ZKD 1 km přes 1 km</t>
  </si>
  <si>
    <t>2081658104</t>
  </si>
  <si>
    <t xml:space="preserve">Odvoz suti a vybouraných hmot na skládku nebo meziskládku  se složením, na vzdálenost Příplatek k ceně za každý další i započatý 1 km přes 1 km</t>
  </si>
  <si>
    <t>https://podminky.urs.cz/item/CS_URS_2025_01/997013509</t>
  </si>
  <si>
    <t>41,799*14 'Přepočtené koeficientem množství</t>
  </si>
  <si>
    <t>997013631</t>
  </si>
  <si>
    <t>Poplatek za uložení na skládce (skládkovné) stavebního odpadu směsného kód odpadu 17 09 04</t>
  </si>
  <si>
    <t>-1368178032</t>
  </si>
  <si>
    <t>Poplatek za uložení stavebního odpadu na skládce (skládkovné) směsného stavebního a demoličního zatříděného do Katalogu odpadů pod kódem 17 09 04</t>
  </si>
  <si>
    <t>https://podminky.urs.cz/item/CS_URS_2025_01/997013631</t>
  </si>
  <si>
    <t>998</t>
  </si>
  <si>
    <t>Přesun hmot</t>
  </si>
  <si>
    <t>13</t>
  </si>
  <si>
    <t>998011010</t>
  </si>
  <si>
    <t>Přesun hmot pro budovy zděné s omezením mechanizace pro budovy v přes 12 do 24 m</t>
  </si>
  <si>
    <t>1234060233</t>
  </si>
  <si>
    <t>Přesun hmot pro budovy občanské výstavby, bydlení, výrobu a služby s nosnou svislou konstrukcí zděnou z cihel, tvárnic nebo kamene vodorovná dopravní vzdálenost do 100 m s omezením mechanizace pro budovy výšky přes 12 do 24 m</t>
  </si>
  <si>
    <t>https://podminky.urs.cz/item/CS_URS_2025_01/998011010</t>
  </si>
  <si>
    <t>PSV</t>
  </si>
  <si>
    <t>Práce a dodávky PSV</t>
  </si>
  <si>
    <t>711</t>
  </si>
  <si>
    <t>Izolace proti vodě, vlhkosti a plynům</t>
  </si>
  <si>
    <t>14</t>
  </si>
  <si>
    <t>711111001</t>
  </si>
  <si>
    <t>Provedení izolace proti zemní vlhkosti vodorovné za studena nátěrem penetračním</t>
  </si>
  <si>
    <t>16</t>
  </si>
  <si>
    <t>98845820</t>
  </si>
  <si>
    <t xml:space="preserve">Provedení izolace proti zemní vlhkosti natěradly a tmely za studena  na ploše vodorovné V nátěrem penetračním</t>
  </si>
  <si>
    <t>https://podminky.urs.cz/item/CS_URS_2025_01/711111001</t>
  </si>
  <si>
    <t>15</t>
  </si>
  <si>
    <t>M</t>
  </si>
  <si>
    <t>11163150</t>
  </si>
  <si>
    <t>lak penetrační asfaltový</t>
  </si>
  <si>
    <t>32</t>
  </si>
  <si>
    <t>257096823</t>
  </si>
  <si>
    <t>Poznámka k položce:_x000d_
Spotřeba 0,3-0,4kg/m2</t>
  </si>
  <si>
    <t>a3*0,00033</t>
  </si>
  <si>
    <t>711141811</t>
  </si>
  <si>
    <t>Odstranění izolace proti vodě, vlhkosti a plynům z pásů NAIP přitavených jednovrstvých z plochy vodorovné</t>
  </si>
  <si>
    <t>732419746</t>
  </si>
  <si>
    <t>Odstranění izolace proti vodě, vlhkosti a plynům z přitavených pásů NAIP z plochy vodorovné V jednovrstvé</t>
  </si>
  <si>
    <t>https://podminky.urs.cz/item/CS_URS_2025_01/711141811</t>
  </si>
  <si>
    <t xml:space="preserve">"dle cad"  368-81,8</t>
  </si>
  <si>
    <t>17</t>
  </si>
  <si>
    <t>711141559</t>
  </si>
  <si>
    <t>Provedení izolace proti zemní vlhkosti pásy přitavením vodorovné NAIP</t>
  </si>
  <si>
    <t>1658674226</t>
  </si>
  <si>
    <t xml:space="preserve">Provedení izolace proti zemní vlhkosti pásy přitavením  NAIP na ploše vodorovné V</t>
  </si>
  <si>
    <t>https://podminky.urs.cz/item/CS_URS_2025_01/711141559</t>
  </si>
  <si>
    <t>18</t>
  </si>
  <si>
    <t>62853004</t>
  </si>
  <si>
    <t>pás asfaltový natavitelný modifikovaný SBS tl 4,0mm s vložkou ze skleněné tkaniny a spalitelnou PE fólií nebo jemnozrnným minerálním posypem na horním povrchu</t>
  </si>
  <si>
    <t>474883802</t>
  </si>
  <si>
    <t>a3*1,1655</t>
  </si>
  <si>
    <t>19</t>
  </si>
  <si>
    <t>998711113</t>
  </si>
  <si>
    <t>Přesun hmot tonážní pro izolace proti vodě, vlhkosti a plynům s omezením mechanizace v objektech v přes 12 do 60 m</t>
  </si>
  <si>
    <t>93120017</t>
  </si>
  <si>
    <t>Přesun hmot pro izolace proti vodě, vlhkosti a plynům stanovený z hmotnosti přesunovaného materiálu vodorovná dopravní vzdálenost do 50 m s omezením mechanizace v objektech výšky přes 12 do 60 m</t>
  </si>
  <si>
    <t>https://podminky.urs.cz/item/CS_URS_2025_01/998711113</t>
  </si>
  <si>
    <t>751</t>
  </si>
  <si>
    <t>Vzduchotechnika</t>
  </si>
  <si>
    <t>20</t>
  </si>
  <si>
    <t>751398011</t>
  </si>
  <si>
    <t>Montáž větrací mřížky na kruhové potrubí D do 100 mm</t>
  </si>
  <si>
    <t>kus</t>
  </si>
  <si>
    <t>1824227577</t>
  </si>
  <si>
    <t>Montáž ostatních zařízení větrací mřížky na kruhové potrubí, průměru do 100 mm</t>
  </si>
  <si>
    <t>https://podminky.urs.cz/item/CS_URS_2025_01/751398011</t>
  </si>
  <si>
    <t>42972835</t>
  </si>
  <si>
    <t>mřížka větrací kruhová nerezová se síťkou D 100mm</t>
  </si>
  <si>
    <t>-1432683324</t>
  </si>
  <si>
    <t>22</t>
  </si>
  <si>
    <t>42972885</t>
  </si>
  <si>
    <t>mřížka větrací kruhová plastová se síťkou D 80-125mm</t>
  </si>
  <si>
    <t>-285863450</t>
  </si>
  <si>
    <t>23</t>
  </si>
  <si>
    <t>751537011</t>
  </si>
  <si>
    <t>Montáž potrubí ohebného kruhového neizolovaného z Al laminátové hadice D do 100 mm</t>
  </si>
  <si>
    <t>1353756968</t>
  </si>
  <si>
    <t>Montáž potrubí ohebného kruhového neizolovaného z Al laminátové hadice, průměru do 100 mm</t>
  </si>
  <si>
    <t>https://podminky.urs.cz/item/CS_URS_2025_01/751537011</t>
  </si>
  <si>
    <t>24</t>
  </si>
  <si>
    <t>42981622</t>
  </si>
  <si>
    <t>hadice neizolovaná z Al-polyesteru vyztužená drátem D 102mm, l=10m</t>
  </si>
  <si>
    <t>451479090</t>
  </si>
  <si>
    <t>0,2*1,2</t>
  </si>
  <si>
    <t>25</t>
  </si>
  <si>
    <t>998751112</t>
  </si>
  <si>
    <t>Přesun hmot tonážní pro vzduchotechniku s omezením mechanizace v objektech v přes 12 do 24 m</t>
  </si>
  <si>
    <t>-1104137231</t>
  </si>
  <si>
    <t>Přesun hmot pro vzduchotechniku stanovený z hmotnosti přesunovaného materiálu vodorovná dopravní vzdálenost do 100 m s omezením mechanizace v objektech výšky přes 12 do 24 m</t>
  </si>
  <si>
    <t>https://podminky.urs.cz/item/CS_URS_2025_01/998751112</t>
  </si>
  <si>
    <t>763</t>
  </si>
  <si>
    <t>Konstrukce suché výstavby</t>
  </si>
  <si>
    <t>26</t>
  </si>
  <si>
    <t>763135611</t>
  </si>
  <si>
    <t>Montáž kazet SDK kazetového podhledu</t>
  </si>
  <si>
    <t>-1233669088</t>
  </si>
  <si>
    <t>Montáž sádrokartonového podhledu opláštění z kazet</t>
  </si>
  <si>
    <t>https://podminky.urs.cz/item/CS_URS_2025_01/763135611</t>
  </si>
  <si>
    <t>27</t>
  </si>
  <si>
    <t>59030570</t>
  </si>
  <si>
    <t>podhled kazetový bez děrování viditelný rastr tl 10mm 600x600mm</t>
  </si>
  <si>
    <t>-611348442</t>
  </si>
  <si>
    <t>Poznámka k položce:_x000d_
50% stávajících, 50% nových</t>
  </si>
  <si>
    <t>87,000*0,5*1,05</t>
  </si>
  <si>
    <t>28</t>
  </si>
  <si>
    <t>763135881</t>
  </si>
  <si>
    <t>Demontáž kazet sádrokartonového podhledu</t>
  </si>
  <si>
    <t>2038157686</t>
  </si>
  <si>
    <t>Demontáž podhledu sádrokartonového vyjmutí kazet</t>
  </si>
  <si>
    <t>https://podminky.urs.cz/item/CS_URS_2025_01/763135881</t>
  </si>
  <si>
    <t>Poznámka k položce:_x000d_
pouze desky, rošt zůstává</t>
  </si>
  <si>
    <t>29</t>
  </si>
  <si>
    <t>998763323</t>
  </si>
  <si>
    <t>Přesun hmot tonážní pro konstrukce montované z desek s omezením mechanizace v objektech v přes 12 do 24 m</t>
  </si>
  <si>
    <t>1111332586</t>
  </si>
  <si>
    <t>Přesun hmot pro konstrukce montované z desek sádrokartonových, sádrovláknitých, cementovláknitých nebo cementových stanovený z hmotnosti přesunovaného materiálu vodorovná dopravní vzdálenost do 50 m s omezením mechanizace v objektech výšky přes 12 do 24 m</t>
  </si>
  <si>
    <t>https://podminky.urs.cz/item/CS_URS_2025_01/998763323</t>
  </si>
  <si>
    <t>766</t>
  </si>
  <si>
    <t>Konstrukce truhlářské</t>
  </si>
  <si>
    <t>30</t>
  </si>
  <si>
    <t>766660001</t>
  </si>
  <si>
    <t>Montáž dveřních křídel otvíravých jednokřídlových š do 0,8 m do ocelové zárubně</t>
  </si>
  <si>
    <t>-1785610304</t>
  </si>
  <si>
    <t>Montáž dveřních křídel dřevěných nebo plastových otevíravých do ocelové zárubně povrchově upravených jednokřídlových, šířky do 800 mm</t>
  </si>
  <si>
    <t>https://podminky.urs.cz/item/CS_URS_2025_01/766660001</t>
  </si>
  <si>
    <t>31</t>
  </si>
  <si>
    <t>MSN.0027</t>
  </si>
  <si>
    <t>dveře interiérové jednokřídlé plné, DTD, HPL laminát, bílé plné, 80x197, vlhku odolné</t>
  </si>
  <si>
    <t>-1484525660</t>
  </si>
  <si>
    <t>Poznámka k položce:_x000d_
kování, zámek, větrací mřížka</t>
  </si>
  <si>
    <t>766660717</t>
  </si>
  <si>
    <t>Montáž samozavírače na ocelovou zárubeň a dveřní křídlo</t>
  </si>
  <si>
    <t>-86018751</t>
  </si>
  <si>
    <t>Montáž dveřních doplňků samozavírače na zárubeň ocelovou</t>
  </si>
  <si>
    <t>https://podminky.urs.cz/item/CS_URS_2025_01/766660717</t>
  </si>
  <si>
    <t>33</t>
  </si>
  <si>
    <t>54917250</t>
  </si>
  <si>
    <t>samozavírač dveří hydraulický</t>
  </si>
  <si>
    <t>1412516471</t>
  </si>
  <si>
    <t>34</t>
  </si>
  <si>
    <t>766691914</t>
  </si>
  <si>
    <t>Vyvěšení nebo zavěšení dřevěných křídel dveří pl do 2 m2</t>
  </si>
  <si>
    <t>-1838505872</t>
  </si>
  <si>
    <t>Ostatní práce vyvěšení nebo zavěšení křídel dřevěných dveřních, plochy do 2 m2</t>
  </si>
  <si>
    <t>https://podminky.urs.cz/item/CS_URS_2025_01/766691914</t>
  </si>
  <si>
    <t>35</t>
  </si>
  <si>
    <t>998766113</t>
  </si>
  <si>
    <t>Přesun hmot tonážní pro kce truhlářské s omezením mechanizace v objektech v přes 12 do 24 m</t>
  </si>
  <si>
    <t>-411069765</t>
  </si>
  <si>
    <t>Přesun hmot pro konstrukce truhlářské stanovený z hmotnosti přesunovaného materiálu vodorovná dopravní vzdálenost do 50 m s omezením mechanizace v objektech výšky přes 12 do 24 m</t>
  </si>
  <si>
    <t>https://podminky.urs.cz/item/CS_URS_2025_01/998766113</t>
  </si>
  <si>
    <t>767</t>
  </si>
  <si>
    <t>Konstrukce zámečnické</t>
  </si>
  <si>
    <t>36</t>
  </si>
  <si>
    <t>767122111</t>
  </si>
  <si>
    <t>Montáž stěn s výplní z drátěné sítě, šroubované</t>
  </si>
  <si>
    <t>-2078468274</t>
  </si>
  <si>
    <t>Montáž stěn a příček s výplní drátěnou sítí spojených šroubováním</t>
  </si>
  <si>
    <t>https://podminky.urs.cz/item/CS_URS_2025_01/767122111</t>
  </si>
  <si>
    <t xml:space="preserve">"stávající šatnové - dle skut uvedení do původného stavu"  2,9*2,5*5+2,6*2,5</t>
  </si>
  <si>
    <t>37</t>
  </si>
  <si>
    <t>767122811</t>
  </si>
  <si>
    <t>Demontáž stěn s výplní z drátěné sítě, šroubovaných</t>
  </si>
  <si>
    <t>1340889131</t>
  </si>
  <si>
    <t>Demontáž stěn a příček s výplní z drátěné sítě šroubovaných</t>
  </si>
  <si>
    <t>https://podminky.urs.cz/item/CS_URS_2025_01/767122811</t>
  </si>
  <si>
    <t xml:space="preserve">"dle skut"  a15</t>
  </si>
  <si>
    <t>771</t>
  </si>
  <si>
    <t>Podlahy z dlaždic</t>
  </si>
  <si>
    <t>38</t>
  </si>
  <si>
    <t>771121011</t>
  </si>
  <si>
    <t>Nátěr penetrační na podlahu</t>
  </si>
  <si>
    <t>-1635534903</t>
  </si>
  <si>
    <t>Příprava podkladu před provedením dlažby nátěr penetrační na podlahu</t>
  </si>
  <si>
    <t>https://podminky.urs.cz/item/CS_URS_2025_01/771121011</t>
  </si>
  <si>
    <t>39</t>
  </si>
  <si>
    <t>771151011</t>
  </si>
  <si>
    <t>Samonivelační stěrka podlah pevnosti 20 MPa tl 3 mm</t>
  </si>
  <si>
    <t>375224072</t>
  </si>
  <si>
    <t>Příprava podkladu před provedením dlažby samonivelační stěrka min.pevnosti 20 MPa, tloušťky do 3 mm</t>
  </si>
  <si>
    <t>https://podminky.urs.cz/item/CS_URS_2025_01/771151011</t>
  </si>
  <si>
    <t>40</t>
  </si>
  <si>
    <t>771474114</t>
  </si>
  <si>
    <t>Montáž soklů z dlaždic keramických rovných lepených cementovým flexibilním lepidlem v přes 120 do 150 mm</t>
  </si>
  <si>
    <t>-1921093483</t>
  </si>
  <si>
    <t>Montáž soklů z dlaždic keramických lepených cementovým flexibilním lepidlem rovných, výšky přes 120 do 150 mm</t>
  </si>
  <si>
    <t>https://podminky.urs.cz/item/CS_URS_2025_01/771474114</t>
  </si>
  <si>
    <t>41</t>
  </si>
  <si>
    <t>771574417</t>
  </si>
  <si>
    <t>Montáž podlah keramických hladkých lepených cementovým flexibilním lepidlem přes 12 do 19 ks/m2</t>
  </si>
  <si>
    <t>-1284119089</t>
  </si>
  <si>
    <t>Montáž podlah z dlaždic keramických lepených cementovým flexibilním lepidlem hladkých, tloušťky do 10 mm přes 12 do 19 ks/m2</t>
  </si>
  <si>
    <t>https://podminky.urs.cz/item/CS_URS_2025_01/771574417</t>
  </si>
  <si>
    <t>a3+0,6*0,6</t>
  </si>
  <si>
    <t>42</t>
  </si>
  <si>
    <t>59761409</t>
  </si>
  <si>
    <t>dlažba keramická slinutá protiskluzná do interiéru i exteriéru pro vysoké mechanické namáhání přes 9 do 12ks/m2</t>
  </si>
  <si>
    <t>CS ÚRS 2022 01</t>
  </si>
  <si>
    <t>210744313</t>
  </si>
  <si>
    <t>Poznámka k položce:_x000d_
dlažba dle stávající, vč soklíku</t>
  </si>
  <si>
    <t>a9*1,1+a3*0,15*1,1</t>
  </si>
  <si>
    <t>43</t>
  </si>
  <si>
    <t>998771113</t>
  </si>
  <si>
    <t>Přesun hmot tonážní pro podlahy z dlaždic s omezením mechanizace v objektech v přes 12 do 24 m</t>
  </si>
  <si>
    <t>1900126264</t>
  </si>
  <si>
    <t>Přesun hmot pro podlahy z dlaždic stanovený z hmotnosti přesunovaného materiálu vodorovná dopravní vzdálenost do 50 m s omezením mechanizace v objektech výšky přes 12 do 24 m</t>
  </si>
  <si>
    <t>https://podminky.urs.cz/item/CS_URS_2025_01/998771113</t>
  </si>
  <si>
    <t>783</t>
  </si>
  <si>
    <t>Dokončovací práce - nátěry</t>
  </si>
  <si>
    <t>44</t>
  </si>
  <si>
    <t>783306811</t>
  </si>
  <si>
    <t>Odstranění nátěru ze zámečnických konstrukcí oškrábáním</t>
  </si>
  <si>
    <t>-2108005351</t>
  </si>
  <si>
    <t>Odstranění nátěrů ze zámečnických konstrukcí oškrábáním</t>
  </si>
  <si>
    <t>https://podminky.urs.cz/item/CS_URS_2025_01/783306811</t>
  </si>
  <si>
    <t xml:space="preserve">"stáv zárubeň nových dveří"  (0,8+2*1,97)*(0,11+0,15)</t>
  </si>
  <si>
    <t>45</t>
  </si>
  <si>
    <t>783314201</t>
  </si>
  <si>
    <t>Základní antikorozní jednonásobný syntetický standardní nátěr zámečnických konstrukcí</t>
  </si>
  <si>
    <t>714246628</t>
  </si>
  <si>
    <t>Základní antikorozní nátěr zámečnických konstrukcí jednonásobný syntetický standardní</t>
  </si>
  <si>
    <t>https://podminky.urs.cz/item/CS_URS_2025_01/783314201</t>
  </si>
  <si>
    <t>46</t>
  </si>
  <si>
    <t>783315101</t>
  </si>
  <si>
    <t>Mezinátěr jednonásobný syntetický standardní zámečnických konstrukcí</t>
  </si>
  <si>
    <t>1727247801</t>
  </si>
  <si>
    <t>Mezinátěr zámečnických konstrukcí jednonásobný syntetický standardní</t>
  </si>
  <si>
    <t>https://podminky.urs.cz/item/CS_URS_2025_01/783315101</t>
  </si>
  <si>
    <t>47</t>
  </si>
  <si>
    <t>783317101</t>
  </si>
  <si>
    <t>Krycí jednonásobný syntetický standardní nátěr zámečnických konstrukcí</t>
  </si>
  <si>
    <t>1648154424</t>
  </si>
  <si>
    <t>Krycí nátěr (email) zámečnických konstrukcí jednonásobný syntetický standardní</t>
  </si>
  <si>
    <t>https://podminky.urs.cz/item/CS_URS_2025_01/783317101</t>
  </si>
  <si>
    <t>784</t>
  </si>
  <si>
    <t>Dokončovací práce - malby a tapety</t>
  </si>
  <si>
    <t>48</t>
  </si>
  <si>
    <t>784221101</t>
  </si>
  <si>
    <t>Dvojnásobné bílé malby ze směsí za sucha dobře otěruvzdorných v místnostech do 3,80 m</t>
  </si>
  <si>
    <t>613551461</t>
  </si>
  <si>
    <t>Malby z malířských směsí otěruvzdorných za sucha dvojnásobné, bílé za sucha otěruvzdorné dobře v místnostech výšky do 3,80 m</t>
  </si>
  <si>
    <t>https://podminky.urs.cz/item/CS_URS_2025_01/784221101</t>
  </si>
  <si>
    <t xml:space="preserve">"strop dle skut"  368-87</t>
  </si>
  <si>
    <t xml:space="preserve">"stěny - dle skut"  (23,75+2)*2*2,5+(14,3+1,24)*2*2,5+(4,53+1,71)*2*2,5+(10,4+1,71)*2*2,5</t>
  </si>
  <si>
    <t>(1,88+4,895)*2*3,1+(1,975+5,5)*2*3,1+(1,595+4,5)*2*3,1+(5,5+4,538)*2*3,1+(1,71+0,9)*2*3,1</t>
  </si>
  <si>
    <t>(5,85+5,53)*2*3,1+(3,835+5,65)*2*3,1+(5,19+7,2)*2*3,1+(5,85+20,75+0,65*2+0,5*5)*2*3,1</t>
  </si>
  <si>
    <t>HZS</t>
  </si>
  <si>
    <t>Hodinové zúčtovací sazby</t>
  </si>
  <si>
    <t>49</t>
  </si>
  <si>
    <t>HZS1292</t>
  </si>
  <si>
    <t>Hodinová zúčtovací sazba stavební dělník</t>
  </si>
  <si>
    <t>hod</t>
  </si>
  <si>
    <t>512</t>
  </si>
  <si>
    <t>815443707</t>
  </si>
  <si>
    <t>Hodinové zúčtovací sazby profesí HSV zemní a pomocné práce stavební dělník</t>
  </si>
  <si>
    <t>https://podminky.urs.cz/item/CS_URS_2025_01/HZS1292</t>
  </si>
  <si>
    <t>Poznámka k položce:_x000d_
stavební výpomoce pro profese dle skut</t>
  </si>
  <si>
    <t>78,9</t>
  </si>
  <si>
    <t>374,4</t>
  </si>
  <si>
    <t>21,74</t>
  </si>
  <si>
    <t>a4</t>
  </si>
  <si>
    <t>a5</t>
  </si>
  <si>
    <t>2,7</t>
  </si>
  <si>
    <t>stav1 - Stavební přípomoce v 1NP</t>
  </si>
  <si>
    <t xml:space="preserve">    714 - Akustická a protiotřesová opatření</t>
  </si>
  <si>
    <t>62122102</t>
  </si>
  <si>
    <t>Montáž kontaktního zateplení podhledů lepením a mechanickým kotvením desek z minerální vlny s podélnou orientací do betonu a zdiva tl přes 80 do 120 mm</t>
  </si>
  <si>
    <t>-827033915</t>
  </si>
  <si>
    <t>Montáž kontaktního zateplení lepením a mechanickým kotvením z desek minerální vlny s podélnou orientací vláken nebo kombinovaných (dodávka ve specifikaci) na podhledy, na podklad betonový nebo z lehčeného betonu nebo keramický, tloušťky desek přes 80 do 120 mm</t>
  </si>
  <si>
    <t>Poznámka k položce:_x000d_
snížení klenebného pásu</t>
  </si>
  <si>
    <t>(2,2+1,15*2)*0,6</t>
  </si>
  <si>
    <t>63152265</t>
  </si>
  <si>
    <t>deska tepelně izolační minerální kontaktních fasád podélné vlákno λ=0,034 tl 140mm</t>
  </si>
  <si>
    <t>-955832990</t>
  </si>
  <si>
    <t>a5*1,05</t>
  </si>
  <si>
    <t>-553902148</t>
  </si>
  <si>
    <t xml:space="preserve">Lešení pomocné pracovní pro objekty pozemních staveb  pro zatížení do 150 kg/m2, o výšce lešeňové podlahy do 1,9 m</t>
  </si>
  <si>
    <t>a1+a2+a4</t>
  </si>
  <si>
    <t>1128470594</t>
  </si>
  <si>
    <t>Vyčištění budov nebo objektů před předáním do užívání budov bytové nebo občanské výstavby, světlé výšky podlaží do 4 m</t>
  </si>
  <si>
    <t>9539501</t>
  </si>
  <si>
    <t>Drobné úpravy ve třídách a chodbách dle skut</t>
  </si>
  <si>
    <t>hr</t>
  </si>
  <si>
    <t>497948709</t>
  </si>
  <si>
    <t xml:space="preserve">Poznámka k položce:_x000d_
veškeré zařízení IT bude demontováno, včetně tabulí. Vybavení učeben včetně lavic bude  přemístěno do prostor školy určených investorem. Pevně zabudované předměty  budou zakryty.  Po provedení rozvodů bude vše vráceno do původního stavu</t>
  </si>
  <si>
    <t>673010162</t>
  </si>
  <si>
    <t>714</t>
  </si>
  <si>
    <t>Akustická a protiotřesová opatření</t>
  </si>
  <si>
    <t>714121013</t>
  </si>
  <si>
    <t>Montáž podstropních panelů s rozšířenou zvukovou pohltivostí zavěšených na skrytý rošt</t>
  </si>
  <si>
    <t>62330818</t>
  </si>
  <si>
    <t xml:space="preserve">Montáž akustických minerálních panelů  podstropních s rozšířenou pohltivostí zvuku zavěšených na rošt skrytý</t>
  </si>
  <si>
    <t>https://podminky.urs.cz/item/CS_URS_2025_01/714121013</t>
  </si>
  <si>
    <t xml:space="preserve">"68"  27,5+17,9+31,8+37,5+34,2+13,6+29,6</t>
  </si>
  <si>
    <t xml:space="preserve">"77"  16,7+17,6+23,2+23,9+47,7+34,8+18,4</t>
  </si>
  <si>
    <t>63126311</t>
  </si>
  <si>
    <t>panel akustický povrch velice porézní skelná tkanina hrana zatřená skrytá αw=0,90 skrytý rastr bílý tl 20mm</t>
  </si>
  <si>
    <t>2051077663</t>
  </si>
  <si>
    <t xml:space="preserve">Poznámka k položce:_x000d_
Rozměr panelu :600x1200. Skrytá nosná konstrukce – hrana podhledu je symetrická s osou rastru. Panely na srazu jsou mírně zkosené (2mm na kazetu). Plně demontovatelné panely v jakémkoliv místě. Koeficient pohltivosti αw=0,9. Srozumitelnost řeči: Artikulační třída AC = 180 v souladu s ASTM E 1111 a E 1110. Jádro: v plástvích lisovaná skelná vlákna. Barva bílá, nejbližší barevný vzorek NCS S 0500-N. Světelná odrazivost 85%, více než 99% odraženého světla je světlo rozptýlené. Koeficient zpětného odrazu je 63 mcd*m-2lx-1. Lesk &lt; 1. Odolnost stálé relativní vlhkosti 95% při 30°C. Denní stírání prachu a vysávání. Týdenní čištění za mokra.. Systémový zesílený skrytý nosný rastr  v bílé barvě 010. Rastr obsahuje vymezovací profily „V“ pro zpevnění rastru. Výrobek je plně recyklovatelný a je vyroben z min 70% z recyklovaného skla</t>
  </si>
  <si>
    <t>a2*1,05</t>
  </si>
  <si>
    <t>998714103</t>
  </si>
  <si>
    <t>Přesun hmot tonážní pro akustická a protiotřesová opatření v objektech v do 24 m</t>
  </si>
  <si>
    <t>-333769846</t>
  </si>
  <si>
    <t xml:space="preserve">Přesun hmot pro akustická a protiotřesová opatření  stanovený z hmotnosti přesunovaného materiálu vodorovná dopravní vzdálenost do 50 m v objektech výšky přes 12 do 24 m</t>
  </si>
  <si>
    <t>https://podminky.urs.cz/item/CS_URS_2025_01/998714103</t>
  </si>
  <si>
    <t>763122411</t>
  </si>
  <si>
    <t>SDK stěna šachtová tl 75 mm profil CW+UW 50 desky 2xDF 12,5 bez izolace EI 30</t>
  </si>
  <si>
    <t>176031940</t>
  </si>
  <si>
    <t>Stěna šachtová ze sádrokartonových desek s nosnou konstrukcí z ocelových profilů CW, UW dvojitě opláštěná deskami protipožárními DF tl. 2 x 12,5 mm bez izolace, EI 30, stěna tl. 75 mm, profil 50</t>
  </si>
  <si>
    <t>https://podminky.urs.cz/item/CS_URS_2025_01/763122411</t>
  </si>
  <si>
    <t>(0,8+0,5)*3,8</t>
  </si>
  <si>
    <t>763131411</t>
  </si>
  <si>
    <t>SDK podhled desky 1xA 12,5 bez izolace dvouvrstvá spodní kce profil CD+UD</t>
  </si>
  <si>
    <t>117845750</t>
  </si>
  <si>
    <t xml:space="preserve">Podhled ze sádrokartonových desek  dvouvrstvá zavěšená spodní konstrukce z ocelových profilů CD, UD jednoduše opláštěná deskou standardní A, tl. 12,5 mm, bez izolace</t>
  </si>
  <si>
    <t>https://podminky.urs.cz/item/CS_URS_2025_01/763131411</t>
  </si>
  <si>
    <t xml:space="preserve">"68"  12+63</t>
  </si>
  <si>
    <t xml:space="preserve">"77"  3,9</t>
  </si>
  <si>
    <t>763131431</t>
  </si>
  <si>
    <t>SDK podhled deska 1xDF 12,5 bez izolace dvouvrstvá spodní kce profil CD+UD REI do 90</t>
  </si>
  <si>
    <t>83154734</t>
  </si>
  <si>
    <t>Podhled ze sádrokartonových desek dvouvrstvá zavěšená spodní konstrukce z ocelových profilů CD, UD jednoduše opláštěná deskou protipožární DF, tl. 12,5 mm, bez izolace, REI do 90</t>
  </si>
  <si>
    <t>https://podminky.urs.cz/item/CS_URS_2025_01/763131431</t>
  </si>
  <si>
    <t>1,5*0,5</t>
  </si>
  <si>
    <t>763131721</t>
  </si>
  <si>
    <t>SDK podhled skoková změna v do 0,5 m</t>
  </si>
  <si>
    <t>-1965938740</t>
  </si>
  <si>
    <t>Podhled ze sádrokartonových desek ostatní práce a konstrukce na podhledech ze sádrokartonových desek skokové změny výšky podhledu do 0,5 m</t>
  </si>
  <si>
    <t>https://podminky.urs.cz/item/CS_URS_2025_01/763131721</t>
  </si>
  <si>
    <t>2,99+5,3+6,25+5,7+1,5</t>
  </si>
  <si>
    <t>763135101</t>
  </si>
  <si>
    <t>Montáž SDK kazetového podhledu z kazet 600x600 mm na zavěšenou viditelnou nosnou konstrukci</t>
  </si>
  <si>
    <t>1487092143</t>
  </si>
  <si>
    <t>Montáž sádrokartonového podhledu kazetového demontovatelného včetně zavěšené nosné konstrukce velikosti kazet 600x600 mm viditelné</t>
  </si>
  <si>
    <t>https://podminky.urs.cz/item/CS_URS_2025_01/763135101</t>
  </si>
  <si>
    <t xml:space="preserve">"kp2"  27</t>
  </si>
  <si>
    <t>-225156599</t>
  </si>
  <si>
    <t>a4*1,05</t>
  </si>
  <si>
    <t>763172323</t>
  </si>
  <si>
    <t>Montáž dvířek revizních jednoplášťových SDK kcí vel. 400x400 mm pro příčky a předsazené stěny</t>
  </si>
  <si>
    <t>1216041423</t>
  </si>
  <si>
    <t>Montáž dvířek pro konstrukce ze sádrokartonových desek revizních jednoplášťových pro příčky a předsazené stěny velikost (šxv) 400 x 400 mm</t>
  </si>
  <si>
    <t>https://podminky.urs.cz/item/CS_URS_2025_01/763172323</t>
  </si>
  <si>
    <t>59030761</t>
  </si>
  <si>
    <t>dvířka revizní protipožární pro stěny a podhledy EI 60 400x400 mm</t>
  </si>
  <si>
    <t>815804902</t>
  </si>
  <si>
    <t>998763303</t>
  </si>
  <si>
    <t>Přesun hmot tonážní pro sádrokartonové konstrukce v objektech v přes 12 do 24 m</t>
  </si>
  <si>
    <t>765539096</t>
  </si>
  <si>
    <t xml:space="preserve">Přesun hmot pro konstrukce montované z desek  sádrokartonových, sádrovláknitých, cementovláknitých nebo cementových stanovený z hmotnosti přesunovaného materiálu vodorovná dopravní vzdálenost do 50 m v objektech výšky přes 12 do 24 m</t>
  </si>
  <si>
    <t>https://podminky.urs.cz/item/CS_URS_2025_01/998763303</t>
  </si>
  <si>
    <t>1685936214</t>
  </si>
  <si>
    <t>(2,2+5,37)*2*0,5*(3,79+4,54)+(25,8+2,985)*2*3,5+(4,44+6,6)*2*3,1+(2,99+5,97)*2*3,1</t>
  </si>
  <si>
    <t>(5,3+5,97)*2*3,1+(6,25+5,97)*2*3,1+(5,7+5,97)*2*3,1+(4,775+5,6)*2*3,1+(5+2,8)*2*3,1</t>
  </si>
  <si>
    <t>(6+6,1)*2*3,1+(3,34+2,2)*2*3,5+(7,75+1,34)*2*3,5+(1,34*2+2,9)*3,5+(2,295+1,7)*2*3,5</t>
  </si>
  <si>
    <t>(4,945+3,7)*2*3,5+(4+5,93)*2*3,5+(5,6+4,04)*2*3,5+(5,6+8,51)*2*3,5+(4,09+4,49)*2*3,5</t>
  </si>
  <si>
    <t>(2,18+7,23)*2*3,5</t>
  </si>
  <si>
    <t>784321031</t>
  </si>
  <si>
    <t>Dvojnásobné silikátové bílé malby v místnosti v do 3,80 m</t>
  </si>
  <si>
    <t>889138301</t>
  </si>
  <si>
    <t>Malby silikátové dvojnásobné, bílé v místnostech výšky do 3,80 m</t>
  </si>
  <si>
    <t>https://podminky.urs.cz/item/CS_URS_2025_01/784321031</t>
  </si>
  <si>
    <t>Poznámka k položce:_x000d_
na sdk</t>
  </si>
  <si>
    <t>a1+a3*0,31+1,5*(0,5+0,3)+(0,8+0,5)*3,8</t>
  </si>
  <si>
    <t>-591152510</t>
  </si>
  <si>
    <t>zti_1PP - ZDRAVOTNĚ TECHNICKÉ INSTALACE v 1PP - vodovod</t>
  </si>
  <si>
    <t xml:space="preserve"> Hradec Králové, Pražská 68</t>
  </si>
  <si>
    <t>LIBOR KREJČÍ</t>
  </si>
  <si>
    <t xml:space="preserve">    722 - Zdravotechnika - vnitřní vodovod</t>
  </si>
  <si>
    <t>722</t>
  </si>
  <si>
    <t>Zdravotechnika - vnitřní vodovod</t>
  </si>
  <si>
    <t>722130801</t>
  </si>
  <si>
    <t>Demontáž potrubí ocelové pozinkované závitové DN do 25</t>
  </si>
  <si>
    <t>-245271068</t>
  </si>
  <si>
    <t>https://podminky.urs.cz/item/CS_URS_2025_01/722130801</t>
  </si>
  <si>
    <t>722130802</t>
  </si>
  <si>
    <t>Demontáž potrubí ocelové pozinkované závitové DN přes 25 do 40</t>
  </si>
  <si>
    <t>1370486069</t>
  </si>
  <si>
    <t>https://podminky.urs.cz/item/CS_URS_2025_01/722130802</t>
  </si>
  <si>
    <t>722130803</t>
  </si>
  <si>
    <t>Demontáž potrubí ocelové pozinkované závitové DN přes 40 do 50</t>
  </si>
  <si>
    <t>-2019181492</t>
  </si>
  <si>
    <t>https://podminky.urs.cz/item/CS_URS_2025_01/722130803</t>
  </si>
  <si>
    <t>722130805</t>
  </si>
  <si>
    <t>Demontáž potrubí ocelové pozinkované závitové DN do 80</t>
  </si>
  <si>
    <t>993910934</t>
  </si>
  <si>
    <t>https://podminky.urs.cz/item/CS_URS_2025_01/722130805</t>
  </si>
  <si>
    <t>722130806</t>
  </si>
  <si>
    <t>Demontáž potrubí ocelové pozinkované závitové DN do 100</t>
  </si>
  <si>
    <t>-1824695567</t>
  </si>
  <si>
    <t>https://podminky.urs.cz/item/CS_URS_2025_01/722130806</t>
  </si>
  <si>
    <t>722131919</t>
  </si>
  <si>
    <t>Potrubí pozinkované závitové vsazení odbočky do potrubí DN 100</t>
  </si>
  <si>
    <t>soubor</t>
  </si>
  <si>
    <t>2054648238</t>
  </si>
  <si>
    <t>https://podminky.urs.cz/item/CS_URS_2025_01/722131919</t>
  </si>
  <si>
    <t>722131943</t>
  </si>
  <si>
    <t>Potrubí pozinkované závitové propojení potrubí svěrná spojka PN 16 DN 25 / G 3/4</t>
  </si>
  <si>
    <t>-1331224371</t>
  </si>
  <si>
    <t>https://podminky.urs.cz/item/CS_URS_2025_01/722131943</t>
  </si>
  <si>
    <t>722131944</t>
  </si>
  <si>
    <t>Potrubí pozinkované závitové propojení potrubí svěrná spojka PN 16 DN 32 / G 1</t>
  </si>
  <si>
    <t>902349745</t>
  </si>
  <si>
    <t>https://podminky.urs.cz/item/CS_URS_2025_01/722131944</t>
  </si>
  <si>
    <t>722131947</t>
  </si>
  <si>
    <t>Potrubí pozinkované závitové propojení potrubí svěrná spojka PN 16 DN 63 / G 2</t>
  </si>
  <si>
    <t>-1086210904</t>
  </si>
  <si>
    <t>https://podminky.urs.cz/item/CS_URS_2025_01/722131947</t>
  </si>
  <si>
    <t>722174023</t>
  </si>
  <si>
    <t>Potrubí vodovodní plastové PPR svar polyfúze PN 20 D 25x4,2 mm</t>
  </si>
  <si>
    <t>-1986483303</t>
  </si>
  <si>
    <t>https://podminky.urs.cz/item/CS_URS_2025_01/722174023</t>
  </si>
  <si>
    <t>722174024</t>
  </si>
  <si>
    <t>Potrubí vodovodní plastové PPR svar polyfúze PN 20 D 32x5,4 mm</t>
  </si>
  <si>
    <t>1811295510</t>
  </si>
  <si>
    <t>https://podminky.urs.cz/item/CS_URS_2025_01/722174024</t>
  </si>
  <si>
    <t>722174025</t>
  </si>
  <si>
    <t>Potrubí vodovodní plastové PPR svar polyfúze PN 20 D 40x6,7 mm</t>
  </si>
  <si>
    <t>1702488673</t>
  </si>
  <si>
    <t>https://podminky.urs.cz/item/CS_URS_2025_01/722174025</t>
  </si>
  <si>
    <t>722174027</t>
  </si>
  <si>
    <t>Potrubí vodovodní plastové PPR svar polyfúze PN 20 D 63x10,5 mm</t>
  </si>
  <si>
    <t>-54189146</t>
  </si>
  <si>
    <t>722174029</t>
  </si>
  <si>
    <t>Potrubí vodovodní plastové PPR svar polyfúze PN 20 D 90x15,0</t>
  </si>
  <si>
    <t>2135277942</t>
  </si>
  <si>
    <t>722174030</t>
  </si>
  <si>
    <t>Potrubí vodovodní plastové PPR svar polyfúze PN 20 D 110x18,4 mm</t>
  </si>
  <si>
    <t>1133438320</t>
  </si>
  <si>
    <t>722181252</t>
  </si>
  <si>
    <t>Ochrana vodovodního potrubí přilepenými termoizolačními trubicemi z PE tl přes 20 do 25 mm DN přes 22 do 45 mm</t>
  </si>
  <si>
    <t>306316137</t>
  </si>
  <si>
    <t>https://podminky.urs.cz/item/CS_URS_2025_01/722181252</t>
  </si>
  <si>
    <t>722181253</t>
  </si>
  <si>
    <t>Ochrana vodovodního potrubí přilepenými termoizolačními trubicemi z PE tl přes 20 do 25 mm DN přes 45 do 63 mm</t>
  </si>
  <si>
    <t>2018229915</t>
  </si>
  <si>
    <t>https://podminky.urs.cz/item/CS_URS_2025_01/722181253</t>
  </si>
  <si>
    <t>722181255</t>
  </si>
  <si>
    <t>Ochrana vodovodního potrubí přilepenými termoizolačními trubicemi z PE tl přes 20 do 25 mm DN přes 89 do 110 mm</t>
  </si>
  <si>
    <t>1327251820</t>
  </si>
  <si>
    <t>https://podminky.urs.cz/item/CS_URS_2025_01/722181255</t>
  </si>
  <si>
    <t>722181851</t>
  </si>
  <si>
    <t>Demontáž termoizolačních trubic z trub D do 45</t>
  </si>
  <si>
    <t>-2137544932</t>
  </si>
  <si>
    <t>https://podminky.urs.cz/item/CS_URS_2025_01/722181851</t>
  </si>
  <si>
    <t>722181853</t>
  </si>
  <si>
    <t>Demontáž termoizolačních trubic z trub D přes 89 do 110</t>
  </si>
  <si>
    <t>-82647667</t>
  </si>
  <si>
    <t>https://podminky.urs.cz/item/CS_URS_2025_01/722181853</t>
  </si>
  <si>
    <t>722181854</t>
  </si>
  <si>
    <t>Demontáž termoizolačních trubic z trub D přes 110</t>
  </si>
  <si>
    <t>-1950834931</t>
  </si>
  <si>
    <t>https://podminky.urs.cz/item/CS_URS_2025_01/722181854</t>
  </si>
  <si>
    <t>722190901</t>
  </si>
  <si>
    <t>Uzavření nebo otevření vodovodního potrubí při opravách</t>
  </si>
  <si>
    <t>926215913</t>
  </si>
  <si>
    <t>https://podminky.urs.cz/item/CS_URS_2025_01/722190901</t>
  </si>
  <si>
    <t>722231077</t>
  </si>
  <si>
    <t>Ventil zpětný mosazný G 2" PN 10 do 110°C se dvěma závity</t>
  </si>
  <si>
    <t>994966338</t>
  </si>
  <si>
    <t>https://podminky.urs.cz/item/CS_URS_2025_01/722231077</t>
  </si>
  <si>
    <t>722232050</t>
  </si>
  <si>
    <t>Kohout kulový přímý G 3" PN 42 do 185°C vnitřní závit</t>
  </si>
  <si>
    <t>-352107259</t>
  </si>
  <si>
    <t>https://podminky.urs.cz/item/CS_URS_2025_01/722232050</t>
  </si>
  <si>
    <t>722232062</t>
  </si>
  <si>
    <t>Kohout kulový přímý G 3/4" PN 42 do 185°C vnitřní závit s vypouštěním</t>
  </si>
  <si>
    <t>-299713502</t>
  </si>
  <si>
    <t>https://podminky.urs.cz/item/CS_URS_2025_01/722232062</t>
  </si>
  <si>
    <t>722232063</t>
  </si>
  <si>
    <t>Kohout kulový přímý G 1" PN 42 do 185°C vnitřní závit s vypouštěním</t>
  </si>
  <si>
    <t>231854189</t>
  </si>
  <si>
    <t>https://podminky.urs.cz/item/CS_URS_2025_01/722232063</t>
  </si>
  <si>
    <t>722232064</t>
  </si>
  <si>
    <t>Kohout kulový přímý G 5/4" PN 42 do 185°C vnitřní závit s vypouštěním</t>
  </si>
  <si>
    <t>1761978194</t>
  </si>
  <si>
    <t>https://podminky.urs.cz/item/CS_URS_2025_01/722232064</t>
  </si>
  <si>
    <t>722232066</t>
  </si>
  <si>
    <t>Kohout kulový přímý G 2" PN 42 do 185°C vnitřní závit s vypouštěním</t>
  </si>
  <si>
    <t>-252163049</t>
  </si>
  <si>
    <t>https://podminky.urs.cz/item/CS_URS_2025_01/722232066</t>
  </si>
  <si>
    <t>722290226</t>
  </si>
  <si>
    <t>Zkouška těsnosti vodovodního potrubí závitového DN do 50</t>
  </si>
  <si>
    <t>-740341072</t>
  </si>
  <si>
    <t>https://podminky.urs.cz/item/CS_URS_2025_01/722290226</t>
  </si>
  <si>
    <t>722290229</t>
  </si>
  <si>
    <t>Zkouška těsnosti vodovodního potrubí závitového DN přes 50 do 100</t>
  </si>
  <si>
    <t>307682379</t>
  </si>
  <si>
    <t>https://podminky.urs.cz/item/CS_URS_2025_01/722290229</t>
  </si>
  <si>
    <t>722290234</t>
  </si>
  <si>
    <t>Proplach a dezinfekce vodovodního potrubí DN do 80</t>
  </si>
  <si>
    <t>1877761649</t>
  </si>
  <si>
    <t>https://podminky.urs.cz/item/CS_URS_2025_01/722290234</t>
  </si>
  <si>
    <t>998722101</t>
  </si>
  <si>
    <t>Přesun hmot tonážní pro vnitřní vodovod v objektech v do 6 m</t>
  </si>
  <si>
    <t>-871925429</t>
  </si>
  <si>
    <t>https://podminky.urs.cz/item/CS_URS_2025_01/998722101</t>
  </si>
  <si>
    <t>el_1PP - Elektroinstalace 1PP</t>
  </si>
  <si>
    <t>D2 - Elektromontáže</t>
  </si>
  <si>
    <t xml:space="preserve">    D1 - Dodávky</t>
  </si>
  <si>
    <t xml:space="preserve">    D3 - Svítidla</t>
  </si>
  <si>
    <t xml:space="preserve">    D4 - Spínače a přepínače, IP30</t>
  </si>
  <si>
    <t xml:space="preserve">    D5 - DOUTNAVKA PRO SPÍNAČE</t>
  </si>
  <si>
    <t xml:space="preserve">    D6 - KRYT SPÍNAČE,</t>
  </si>
  <si>
    <t xml:space="preserve">    D7 - ZÁSUVKA NN, IP30</t>
  </si>
  <si>
    <t xml:space="preserve">    D8 - RÁMEČEK PRO PŘÍSTROJE IP30</t>
  </si>
  <si>
    <t xml:space="preserve">    D9 - Spínače a přepínače IP44 (kompletní)</t>
  </si>
  <si>
    <t xml:space="preserve">    D10 - Spínače a ovladače IP44 (na povrch)</t>
  </si>
  <si>
    <t xml:space="preserve">    D11 - ZÁSUVKA NN KOMPLETNÍ,IP 44</t>
  </si>
  <si>
    <t xml:space="preserve">    D12 - ZÁSUVKA NN KOMPLETNÍ,IP 44 (na povrch)</t>
  </si>
  <si>
    <t xml:space="preserve">    D13 - SVORKOVNICE PĚTIPÓLOVÁ S KRYTEM</t>
  </si>
  <si>
    <t xml:space="preserve">    D14 - Krabice přístrojové, odbočné</t>
  </si>
  <si>
    <t xml:space="preserve">    D15 - KRABICOVÁ ROZV.Z TERMOPLASTU 4xVÝVODKA G49(d 7-14mm),IP43</t>
  </si>
  <si>
    <t xml:space="preserve">    D16 - KABELOVÁ TRASA NAD PODHLEDEM - SPOJOVACÍ CHODBA</t>
  </si>
  <si>
    <t xml:space="preserve">    D17 - SVORKOVNICE KABICOVÁ WAGO</t>
  </si>
  <si>
    <t xml:space="preserve">    D18 - KABEL SILOVÝ,IZOLACE PVC</t>
  </si>
  <si>
    <t xml:space="preserve">    D19 - KABEL SE ZVÝŠ.ODOLNOSTÍ PROTI ŠÍŘENÍ PLAMENE-NESTÍNĚNÝ</t>
  </si>
  <si>
    <t xml:space="preserve">    D20 - VODIČ JEDNOŽILOVÝ, BEZHALOGENOVÝ</t>
  </si>
  <si>
    <t xml:space="preserve">    D21 - Nožové pojistkové vložky</t>
  </si>
  <si>
    <t xml:space="preserve">    D22 - UZEMNĚNÍ</t>
  </si>
  <si>
    <t xml:space="preserve">    D23 - SVORKA HROMOSVODNÍ,UZEMŇOVACÍ</t>
  </si>
  <si>
    <t xml:space="preserve">    D24 - OCELOVÝ DRÁT POZINKOVANÝ s izolací</t>
  </si>
  <si>
    <t xml:space="preserve">    D25 - UKONČENÍ  VODIČŮ V ROZVADĚČÍCH</t>
  </si>
  <si>
    <t xml:space="preserve">    D26 - UKONČENÍ VODIČŮ NA SVORKOVNICI</t>
  </si>
  <si>
    <t xml:space="preserve">    D27 - MONTÁŽ  ROZVADĚČŮ SKŘÍŇOVÝCH</t>
  </si>
  <si>
    <t xml:space="preserve">    D28 - MONTÁŽ ROZVODNIC</t>
  </si>
  <si>
    <t xml:space="preserve">    D29 - MONTÁŽ STÍTKU OZNAČOVACÍHO</t>
  </si>
  <si>
    <t xml:space="preserve">    D30 - HODINOVÉ ZŮČTOVACÍ SAZBY</t>
  </si>
  <si>
    <t xml:space="preserve">    D31 - KOORDINACE POSTUPU PRACÍ</t>
  </si>
  <si>
    <t xml:space="preserve">    D32 - PROVEDENI REVIZNICH ZKOUSEK DLE CSN 331500</t>
  </si>
  <si>
    <t xml:space="preserve">    D40 - Ostatní</t>
  </si>
  <si>
    <t>D2</t>
  </si>
  <si>
    <t>Elektromontáže</t>
  </si>
  <si>
    <t>D1</t>
  </si>
  <si>
    <t>Dodávky</t>
  </si>
  <si>
    <t>Pol1</t>
  </si>
  <si>
    <t>Plastová skříň s přepěťovou ochranou Typ 1 (Iimp.=25kA / pól)</t>
  </si>
  <si>
    <t>ks</t>
  </si>
  <si>
    <t>Pol2</t>
  </si>
  <si>
    <t>Repase elektroměrového rozvaděče RE (nepřímé měření 200A + napěťová spoušť)</t>
  </si>
  <si>
    <t>Pol3</t>
  </si>
  <si>
    <t>Hlavní rozvaděč HR, skříň 600×2000×400 (š × v × hl), IP40/20</t>
  </si>
  <si>
    <t>Pol4</t>
  </si>
  <si>
    <t>Rozvaděč R1, IP40/20, pod omítku a zvýšenou požární klasifikací (vč.HOP uvnitř rozvaděče)</t>
  </si>
  <si>
    <t>Pol5</t>
  </si>
  <si>
    <t>Rozvaděč RS1, IP40/20, pod omítku a zvýšenou požární klasifikací (vč.HOP uvnitř rozvaděče)</t>
  </si>
  <si>
    <t>D3</t>
  </si>
  <si>
    <t>Svítidla</t>
  </si>
  <si>
    <t>Pol6</t>
  </si>
  <si>
    <t>D(4) - LED svítidlo, 24W, 2325lm, 4000K, Ra80, IP44, polykarbonát, vestavěné</t>
  </si>
  <si>
    <t>Pol7</t>
  </si>
  <si>
    <t>DN(14) - LED svítidlo, 24W, 2325lm, 4000K, Ra80, IP44, polykarbonát, s nouzovým modulem 3hod., vestavěné</t>
  </si>
  <si>
    <t>Pol8</t>
  </si>
  <si>
    <t>H(8) - LED svítidlo, 30W, 2840lm, 4000K, Ra80, IP54, polykarbonát, přisazené (půda)</t>
  </si>
  <si>
    <t>Pol9</t>
  </si>
  <si>
    <t>HN(16) - LED svítidlo, 30W, 2840lm, 4000K, Ra80, IP54, polykarbonát, s nouzovým modulem 3hod., přisazené</t>
  </si>
  <si>
    <t>Pol10</t>
  </si>
  <si>
    <t>F(6) - LED svítidlo, 43W, 5650lm, 4000K, Ra80, IP66, prachotěsné</t>
  </si>
  <si>
    <t>Pol11</t>
  </si>
  <si>
    <t>G(7) - LED svítidlo, 42W, 5210lm, 4000K, Ra80, IP54, polykarbonát</t>
  </si>
  <si>
    <t>Pol12</t>
  </si>
  <si>
    <t>N1(11) - LED nouzové vestavné svítidlo corridor, 140lm, 2W, IP20, doba autonomie 3 hodiny</t>
  </si>
  <si>
    <t>Pol13</t>
  </si>
  <si>
    <t>N4(15) - LED nouzové vestavné svítidlo area, 238lm, 2W, IP65, doba autonomie 3 hodiny</t>
  </si>
  <si>
    <t>Pol14</t>
  </si>
  <si>
    <t>N5(17) - LED nouzové nástěnné svítidlo s piktogramem, 100lm, 2,4W, IP65, doba autonomie 3 hodiny</t>
  </si>
  <si>
    <t>Pol15</t>
  </si>
  <si>
    <t>N7(19) - LED nouzové nástěnné svítidlo s piktogramem, 2W, IP20, doba autonomie 3 hodiny</t>
  </si>
  <si>
    <t>D4</t>
  </si>
  <si>
    <t>Spínače a přepínače, IP30</t>
  </si>
  <si>
    <t>Pol16</t>
  </si>
  <si>
    <t>Přístroj spínače jednopólového (bezšroubové svorky); řazení 1, 1So (do hořlavých podkladů A2 až F)</t>
  </si>
  <si>
    <t>Pol17</t>
  </si>
  <si>
    <t>Přístroj přepínače sériového (bezšroubové svorky); řazení 5 (do hořlavých podkladů A2 až F)</t>
  </si>
  <si>
    <t>Pol18</t>
  </si>
  <si>
    <t>Přístroj spínače jednopólového se svorkou N (bezšroubové svorky); řazení 1S, 1So (1)</t>
  </si>
  <si>
    <t>D5</t>
  </si>
  <si>
    <t>DOUTNAVKA PRO SPÍNAČE</t>
  </si>
  <si>
    <t>Pol19</t>
  </si>
  <si>
    <t>Doutnavka signalizační, světlo oranžové, pro spínače kolébkové</t>
  </si>
  <si>
    <t>D6</t>
  </si>
  <si>
    <t>KRYT SPÍNAČE,</t>
  </si>
  <si>
    <t>Pol20</t>
  </si>
  <si>
    <t>Kryt spínače kolébkového; b. bílá</t>
  </si>
  <si>
    <t>Pol21</t>
  </si>
  <si>
    <t>Kryt spínače kolébkového, s čirým průzorem; b. bílá</t>
  </si>
  <si>
    <t>Pol22</t>
  </si>
  <si>
    <t>Kryt spínače kolébkového, dělený; b. bílá</t>
  </si>
  <si>
    <t>D7</t>
  </si>
  <si>
    <t>ZÁSUVKA NN, IP30</t>
  </si>
  <si>
    <t>Pol23</t>
  </si>
  <si>
    <t>Zásuvka jednonásobná (bezšroubové svorky), s ochranným kolíkem, s clonkami; b. bílá</t>
  </si>
  <si>
    <t>Pol24</t>
  </si>
  <si>
    <t>Zásuvka jednonásobná (bezšroubové svorky), s ochranným kolíkem, s clonkami, s ochranou před přepětím; b. bílá</t>
  </si>
  <si>
    <t>D8</t>
  </si>
  <si>
    <t>RÁMEČEK PRO PŘÍSTROJE IP30</t>
  </si>
  <si>
    <t>Pol25</t>
  </si>
  <si>
    <t>Rámeček pro elektroinstalační přístroje, jednonásobný; b. bílá</t>
  </si>
  <si>
    <t>50</t>
  </si>
  <si>
    <t>D9</t>
  </si>
  <si>
    <t>Spínače a přepínače IP44 (kompletní)</t>
  </si>
  <si>
    <t>Pol26</t>
  </si>
  <si>
    <t>Přepínač střídavý IP 44, zapuštěná montáž; řazení 6 (1); b. bílá</t>
  </si>
  <si>
    <t>52</t>
  </si>
  <si>
    <t>Pol27</t>
  </si>
  <si>
    <t>Přepínač sériový IP44, zapuštěná montáž; řazení 5; b.bílá</t>
  </si>
  <si>
    <t>54</t>
  </si>
  <si>
    <t>56</t>
  </si>
  <si>
    <t>D10</t>
  </si>
  <si>
    <t>Spínače a ovladače IP44 (na povrch)</t>
  </si>
  <si>
    <t>Pol28</t>
  </si>
  <si>
    <t>Přístroj přepínače seríového IP 44; řazení 1; b. bílá</t>
  </si>
  <si>
    <t>58</t>
  </si>
  <si>
    <t>Pol29</t>
  </si>
  <si>
    <t>Přepínač střídavý dvojitý; řazení 6+6 (6+1, 5B)</t>
  </si>
  <si>
    <t>60</t>
  </si>
  <si>
    <t>D11</t>
  </si>
  <si>
    <t>ZÁSUVKA NN KOMPLETNÍ,IP 44</t>
  </si>
  <si>
    <t>Pol30</t>
  </si>
  <si>
    <t>Zásuvka jednonásobná IP 44, s ochranným kolíkem, s clonkami, s víčkem; b. bílá</t>
  </si>
  <si>
    <t>62</t>
  </si>
  <si>
    <t>D12</t>
  </si>
  <si>
    <t>ZÁSUVKA NN KOMPLETNÍ,IP 44 (na povrch)</t>
  </si>
  <si>
    <t>Pol31</t>
  </si>
  <si>
    <t>Zásuvka jednonásobná IP 44, s ochranným kolíkem, s víčkem; b. bílá</t>
  </si>
  <si>
    <t>64</t>
  </si>
  <si>
    <t>Pol32</t>
  </si>
  <si>
    <t>Vypínání plynové kotelny SB01 - na povrchu, IP55</t>
  </si>
  <si>
    <t>66</t>
  </si>
  <si>
    <t>Pol33</t>
  </si>
  <si>
    <t>Snímač pohybu stropní, oblast zachycení kužel 7m, 1relé, b.bílá, IP44</t>
  </si>
  <si>
    <t>68</t>
  </si>
  <si>
    <t>Pol34</t>
  </si>
  <si>
    <t>Snímač pohybu nástěnný (180°), IP44</t>
  </si>
  <si>
    <t>70</t>
  </si>
  <si>
    <t>D13</t>
  </si>
  <si>
    <t>SVORKOVNICE PĚTIPÓLOVÁ S KRYTEM</t>
  </si>
  <si>
    <t>Pol35</t>
  </si>
  <si>
    <t>napojení el. bojlerů</t>
  </si>
  <si>
    <t>72</t>
  </si>
  <si>
    <t>Pol36</t>
  </si>
  <si>
    <t>Zásuvka 400V/16A/5p, IP44, nástěnná</t>
  </si>
  <si>
    <t>74</t>
  </si>
  <si>
    <t>Pol37</t>
  </si>
  <si>
    <t>Spínač stiskací trojpólový, zapuštěný, IP65, In25A(10A)</t>
  </si>
  <si>
    <t>76</t>
  </si>
  <si>
    <t>D14</t>
  </si>
  <si>
    <t>Krabice přístrojové, odbočné</t>
  </si>
  <si>
    <t>Pol38</t>
  </si>
  <si>
    <t>KU 68-1902 KRABICE ODBOČNÁ</t>
  </si>
  <si>
    <t>78</t>
  </si>
  <si>
    <t>Pol39</t>
  </si>
  <si>
    <t>KU 68-1903 KRABICE ODBOČNÁ</t>
  </si>
  <si>
    <t>80</t>
  </si>
  <si>
    <t>Pol40</t>
  </si>
  <si>
    <t>KP 67X67 KRABICE PŘÍSTROJOVÁ</t>
  </si>
  <si>
    <t>82</t>
  </si>
  <si>
    <t>Pol41</t>
  </si>
  <si>
    <t>KO 97/5 KRABICE ODBOČNÁ</t>
  </si>
  <si>
    <t>84</t>
  </si>
  <si>
    <t>D15</t>
  </si>
  <si>
    <t>KRABICOVÁ ROZV.Z TERMOPLASTU 4xVÝVODKA G49(d 7-14mm),IP43</t>
  </si>
  <si>
    <t>Pol42</t>
  </si>
  <si>
    <t>6456-12 šedá do 4 mm2,svork.6303-13</t>
  </si>
  <si>
    <t>86</t>
  </si>
  <si>
    <t>Pol43</t>
  </si>
  <si>
    <t>6016 TRUBKA OCEL. ZÁVITOVÁ - LAKOVANÁ - 3m, pevně</t>
  </si>
  <si>
    <t>88</t>
  </si>
  <si>
    <t>Pol44</t>
  </si>
  <si>
    <t>LV 18×13 LIŠTA VKLÁDACÍ (3m)</t>
  </si>
  <si>
    <t>90</t>
  </si>
  <si>
    <t>D16</t>
  </si>
  <si>
    <t>KABELOVÁ TRASA NAD PODHLEDEM - SPOJOVACÍ CHODBA</t>
  </si>
  <si>
    <t>Pol45</t>
  </si>
  <si>
    <t>kabelová lávka CF30/50 EZ</t>
  </si>
  <si>
    <t>92</t>
  </si>
  <si>
    <t>Pol46</t>
  </si>
  <si>
    <t>rychlospojka EDRN EZ</t>
  </si>
  <si>
    <t>94</t>
  </si>
  <si>
    <t>Pol47</t>
  </si>
  <si>
    <t>závěsný profil UC50 GS</t>
  </si>
  <si>
    <t>96</t>
  </si>
  <si>
    <t>Pol48</t>
  </si>
  <si>
    <t>zemnící svorka - hliník GRIFEQUIP</t>
  </si>
  <si>
    <t>98</t>
  </si>
  <si>
    <t>Pol49</t>
  </si>
  <si>
    <t>kabelová lávka CF30/150 EZ</t>
  </si>
  <si>
    <t>100</t>
  </si>
  <si>
    <t>51</t>
  </si>
  <si>
    <t>102</t>
  </si>
  <si>
    <t>Pol50</t>
  </si>
  <si>
    <t>profil RCSN150 GS</t>
  </si>
  <si>
    <t>104</t>
  </si>
  <si>
    <t>53</t>
  </si>
  <si>
    <t>106</t>
  </si>
  <si>
    <t>Pol51</t>
  </si>
  <si>
    <t>kabelová lávka CF30/200 EZ</t>
  </si>
  <si>
    <t>108</t>
  </si>
  <si>
    <t>55</t>
  </si>
  <si>
    <t>110</t>
  </si>
  <si>
    <t>Pol52</t>
  </si>
  <si>
    <t>profil RCSN200 GS</t>
  </si>
  <si>
    <t>112</t>
  </si>
  <si>
    <t>57</t>
  </si>
  <si>
    <t>114</t>
  </si>
  <si>
    <t>Pol53</t>
  </si>
  <si>
    <t>spojka ED275 EZ</t>
  </si>
  <si>
    <t>116</t>
  </si>
  <si>
    <t>59</t>
  </si>
  <si>
    <t>Pol54</t>
  </si>
  <si>
    <t>set pro spojování - standart KITASSTR EZ</t>
  </si>
  <si>
    <t>bal</t>
  </si>
  <si>
    <t>118</t>
  </si>
  <si>
    <t>D17</t>
  </si>
  <si>
    <t>SVORKOVNICE KABICOVÁ WAGO</t>
  </si>
  <si>
    <t>Pol55</t>
  </si>
  <si>
    <t>273-112 2x1-2,5mm2</t>
  </si>
  <si>
    <t>120</t>
  </si>
  <si>
    <t>61</t>
  </si>
  <si>
    <t>Pol56</t>
  </si>
  <si>
    <t>273-104 3x1-2,5mm2</t>
  </si>
  <si>
    <t>122</t>
  </si>
  <si>
    <t>Pol57</t>
  </si>
  <si>
    <t>273-102 4x1-2,5mm2</t>
  </si>
  <si>
    <t>124</t>
  </si>
  <si>
    <t>63</t>
  </si>
  <si>
    <t>Pol58</t>
  </si>
  <si>
    <t>273-105 5x1-2,5mm2</t>
  </si>
  <si>
    <t>126</t>
  </si>
  <si>
    <t>D18</t>
  </si>
  <si>
    <t>KABEL SILOVÝ,IZOLACE PVC</t>
  </si>
  <si>
    <t>Pol59</t>
  </si>
  <si>
    <t>CYKY 3×185+95 mm2, pevně</t>
  </si>
  <si>
    <t>128</t>
  </si>
  <si>
    <t>D19</t>
  </si>
  <si>
    <t>KABEL SE ZVÝŠ.ODOLNOSTÍ PROTI ŠÍŘENÍ PLAMENE-NESTÍNĚNÝ</t>
  </si>
  <si>
    <t>65</t>
  </si>
  <si>
    <t>Pol60</t>
  </si>
  <si>
    <t>1-CXKH-R-J 3x1.5, pevně</t>
  </si>
  <si>
    <t>130</t>
  </si>
  <si>
    <t>Pol61</t>
  </si>
  <si>
    <t>1-CXKH-R-J 3x2.5, pevně</t>
  </si>
  <si>
    <t>132</t>
  </si>
  <si>
    <t>67</t>
  </si>
  <si>
    <t>Pol62</t>
  </si>
  <si>
    <t>1-CXKH-R-J 5x1.5, pevně</t>
  </si>
  <si>
    <t>134</t>
  </si>
  <si>
    <t>Pol63</t>
  </si>
  <si>
    <t>1-CHKH-R-J 5×2.5, pevně</t>
  </si>
  <si>
    <t>136</t>
  </si>
  <si>
    <t>69</t>
  </si>
  <si>
    <t>Pol64</t>
  </si>
  <si>
    <t>1-CXKR-R-J 5×6 , pevně</t>
  </si>
  <si>
    <t>138</t>
  </si>
  <si>
    <t>Pol65</t>
  </si>
  <si>
    <t>1-CXKH-R-J 5x10 , pevně</t>
  </si>
  <si>
    <t>140</t>
  </si>
  <si>
    <t>71</t>
  </si>
  <si>
    <t>Pol66</t>
  </si>
  <si>
    <t>1-CXKH-R-J 5×35 , pevně</t>
  </si>
  <si>
    <t>142</t>
  </si>
  <si>
    <t>D20</t>
  </si>
  <si>
    <t>VODIČ JEDNOŽILOVÝ, BEZHALOGENOVÝ</t>
  </si>
  <si>
    <t>Pol67</t>
  </si>
  <si>
    <t>H07-Z-K 6 mm2,zž, pevně</t>
  </si>
  <si>
    <t>144</t>
  </si>
  <si>
    <t>73</t>
  </si>
  <si>
    <t>Pol68</t>
  </si>
  <si>
    <t>H07-Z-K 25 mm2,zž, pevně</t>
  </si>
  <si>
    <t>146</t>
  </si>
  <si>
    <t>D21</t>
  </si>
  <si>
    <t>Nožové pojistkové vložky</t>
  </si>
  <si>
    <t>Pol69</t>
  </si>
  <si>
    <t>PN1 125A gG Pojistková vložka</t>
  </si>
  <si>
    <t>148</t>
  </si>
  <si>
    <t>75</t>
  </si>
  <si>
    <t>Pol70</t>
  </si>
  <si>
    <t>PN1 224A gG Pojistková vložka</t>
  </si>
  <si>
    <t>150</t>
  </si>
  <si>
    <t>D22</t>
  </si>
  <si>
    <t>UZEMNĚNÍ</t>
  </si>
  <si>
    <t>Pol71</t>
  </si>
  <si>
    <t>Ocelový pásek pozinkovaný FeZn 30×4mm (0,95 kg/m)</t>
  </si>
  <si>
    <t>152</t>
  </si>
  <si>
    <t>D23</t>
  </si>
  <si>
    <t>SVORKA HROMOSVODNÍ,UZEMŇOVACÍ</t>
  </si>
  <si>
    <t>77</t>
  </si>
  <si>
    <t>Pol72</t>
  </si>
  <si>
    <t>SR2a pro pásek 30x4mm</t>
  </si>
  <si>
    <t>154</t>
  </si>
  <si>
    <t>Pol73</t>
  </si>
  <si>
    <t>SR3b spoj pásek-drát</t>
  </si>
  <si>
    <t>156</t>
  </si>
  <si>
    <t>D24</t>
  </si>
  <si>
    <t>OCELOVÝ DRÁT POZINKOVANÝ s izolací</t>
  </si>
  <si>
    <t>79</t>
  </si>
  <si>
    <t>Pol74</t>
  </si>
  <si>
    <t>FeZn/PVC-D10/13 (0,695kg/m), pevně (od základového zemniče kd ZS a od MEB k zemniči)</t>
  </si>
  <si>
    <t>158</t>
  </si>
  <si>
    <t>D25</t>
  </si>
  <si>
    <t xml:space="preserve">UKONČENÍ  VODIČŮ V ROZVADĚČÍCH</t>
  </si>
  <si>
    <t>Pol75</t>
  </si>
  <si>
    <t xml:space="preserve">Do   2,5 mm2</t>
  </si>
  <si>
    <t>160</t>
  </si>
  <si>
    <t>81</t>
  </si>
  <si>
    <t>Pol76</t>
  </si>
  <si>
    <t xml:space="preserve">Do   6   mm2</t>
  </si>
  <si>
    <t>162</t>
  </si>
  <si>
    <t>Pol77</t>
  </si>
  <si>
    <t xml:space="preserve">Do  16   mm2</t>
  </si>
  <si>
    <t>164</t>
  </si>
  <si>
    <t>83</t>
  </si>
  <si>
    <t>Pol78</t>
  </si>
  <si>
    <t xml:space="preserve">Do  25   mm2</t>
  </si>
  <si>
    <t>166</t>
  </si>
  <si>
    <t>Pol79</t>
  </si>
  <si>
    <t xml:space="preserve">Do  35   mm2</t>
  </si>
  <si>
    <t>168</t>
  </si>
  <si>
    <t>85</t>
  </si>
  <si>
    <t>Pol80</t>
  </si>
  <si>
    <t xml:space="preserve">Do  95   mm2</t>
  </si>
  <si>
    <t>170</t>
  </si>
  <si>
    <t>Pol81</t>
  </si>
  <si>
    <t xml:space="preserve">Do 185   mm2</t>
  </si>
  <si>
    <t>172</t>
  </si>
  <si>
    <t>D26</t>
  </si>
  <si>
    <t>UKONČENÍ VODIČŮ NA SVORKOVNICI</t>
  </si>
  <si>
    <t>87</t>
  </si>
  <si>
    <t>Pol82</t>
  </si>
  <si>
    <t xml:space="preserve">Do  16 mm2</t>
  </si>
  <si>
    <t>174</t>
  </si>
  <si>
    <t>Pol83</t>
  </si>
  <si>
    <t>HM 8 HMOŽDINKA 8</t>
  </si>
  <si>
    <t>176</t>
  </si>
  <si>
    <t>D27</t>
  </si>
  <si>
    <t xml:space="preserve">MONTÁŽ  ROZVADĚČŮ SKŘÍŇOVÝCH</t>
  </si>
  <si>
    <t>89</t>
  </si>
  <si>
    <t>Pol84</t>
  </si>
  <si>
    <t xml:space="preserve">Do  300 kg</t>
  </si>
  <si>
    <t>178</t>
  </si>
  <si>
    <t>D28</t>
  </si>
  <si>
    <t>MONTÁŽ ROZVODNIC</t>
  </si>
  <si>
    <t>Pol85</t>
  </si>
  <si>
    <t xml:space="preserve">Do  50 kg</t>
  </si>
  <si>
    <t>180</t>
  </si>
  <si>
    <t>D29</t>
  </si>
  <si>
    <t>MONTÁŽ STÍTKU OZNAČOVACÍHO</t>
  </si>
  <si>
    <t>91</t>
  </si>
  <si>
    <t>Pol86</t>
  </si>
  <si>
    <t>Lepený</t>
  </si>
  <si>
    <t>182</t>
  </si>
  <si>
    <t>D30</t>
  </si>
  <si>
    <t>HODINOVÉ ZŮČTOVACÍ SAZBY</t>
  </si>
  <si>
    <t>Pol87</t>
  </si>
  <si>
    <t>Jednání s ČEZem Distribuce - snížení hlavního jističe před elektroměrem</t>
  </si>
  <si>
    <t>184</t>
  </si>
  <si>
    <t>93</t>
  </si>
  <si>
    <t>Pol88</t>
  </si>
  <si>
    <t>Demontáž stávající elektroinstalace</t>
  </si>
  <si>
    <t>186</t>
  </si>
  <si>
    <t>Pol89</t>
  </si>
  <si>
    <t>Napojení na stavajicí zařízení</t>
  </si>
  <si>
    <t>188</t>
  </si>
  <si>
    <t>95</t>
  </si>
  <si>
    <t>Pol90</t>
  </si>
  <si>
    <t>Prostupy, průrazy a drážkování</t>
  </si>
  <si>
    <t>190</t>
  </si>
  <si>
    <t>Pol91</t>
  </si>
  <si>
    <t>Zapojení odtahových ventilátorů</t>
  </si>
  <si>
    <t>192</t>
  </si>
  <si>
    <t>97</t>
  </si>
  <si>
    <t>Pol92</t>
  </si>
  <si>
    <t>Vyhledání připojovacího místa</t>
  </si>
  <si>
    <t>194</t>
  </si>
  <si>
    <t>Pol93</t>
  </si>
  <si>
    <t>Zakreslení skutečného stavu elektroinstalace</t>
  </si>
  <si>
    <t>196</t>
  </si>
  <si>
    <t>D31</t>
  </si>
  <si>
    <t>KOORDINACE POSTUPU PRACÍ</t>
  </si>
  <si>
    <t>99</t>
  </si>
  <si>
    <t>Pol94</t>
  </si>
  <si>
    <t>zapojovani a zkouskach</t>
  </si>
  <si>
    <t>198</t>
  </si>
  <si>
    <t>Pol95</t>
  </si>
  <si>
    <t>S ostatnimi profesemi</t>
  </si>
  <si>
    <t>200</t>
  </si>
  <si>
    <t>D32</t>
  </si>
  <si>
    <t>PROVEDENI REVIZNICH ZKOUSEK DLE CSN 331500</t>
  </si>
  <si>
    <t>101</t>
  </si>
  <si>
    <t>Pol96</t>
  </si>
  <si>
    <t>Revizni technik</t>
  </si>
  <si>
    <t>202</t>
  </si>
  <si>
    <t>D40</t>
  </si>
  <si>
    <t>Ostatní</t>
  </si>
  <si>
    <t>001001</t>
  </si>
  <si>
    <t>Podružný materiál</t>
  </si>
  <si>
    <t>kč</t>
  </si>
  <si>
    <t>1040776696</t>
  </si>
  <si>
    <t>103</t>
  </si>
  <si>
    <t>001002</t>
  </si>
  <si>
    <t>Doprava a přesun</t>
  </si>
  <si>
    <t>-1119459649</t>
  </si>
  <si>
    <t>00101</t>
  </si>
  <si>
    <t>Axiální ventilátor s časovým spínačem a čidlem vlhkosti D=100mm, 11,8W, IP24</t>
  </si>
  <si>
    <t>-1988190603</t>
  </si>
  <si>
    <t>el_1NP - Elektroinstalace 1NP</t>
  </si>
  <si>
    <t>D1 - Dodávky</t>
  </si>
  <si>
    <t xml:space="preserve">    D9 - ZÁSUVKA NN KOMPLETNÍ,IP 44</t>
  </si>
  <si>
    <t xml:space="preserve">    D10 - SVORKOVNICE PĚTIPÓLOVÁ S KRYTEM</t>
  </si>
  <si>
    <t xml:space="preserve">    D11 - Doplnění stávajícího rozvaděče R2 (kuchyně)</t>
  </si>
  <si>
    <t xml:space="preserve">    D12 - Krabice přístrojové, odbočné</t>
  </si>
  <si>
    <t xml:space="preserve">    D13 - SVORKOVNICE KABICOVÁ WAGO</t>
  </si>
  <si>
    <t xml:space="preserve">    D14 - KABEL SE ZVÝŠ.ODOLNOSTÍ PROTI ŠÍŘENÍ PLAMENE-NESTÍNĚNÝ</t>
  </si>
  <si>
    <t xml:space="preserve">    D15 - KABEL SE SNÍŽENOU HOŘLAVOSTÍ, S FUNKČ.SCHOPNOSTÍ PŘI POŽÁRU</t>
  </si>
  <si>
    <t xml:space="preserve">    D16 - VODIČ JEDNOŽILOVÝ, BEZHALOGENOVÝ</t>
  </si>
  <si>
    <t xml:space="preserve">    D17 - UKONČENÍ  VODIČŮ V ROZVADĚČÍCH</t>
  </si>
  <si>
    <t xml:space="preserve">    D18 - UKONČENÍ VODIČŮ NA SVORKOVNICI</t>
  </si>
  <si>
    <t xml:space="preserve">    D19 - MONTÁŽ ROZVODNIC</t>
  </si>
  <si>
    <t xml:space="preserve">    D20 - MONTÁŽ STÍTKU OZNAČOVACÍHO</t>
  </si>
  <si>
    <t xml:space="preserve">    D21 - HODINOVÉ ZŮČTOVACÍ SAZBY</t>
  </si>
  <si>
    <t xml:space="preserve">    D22 - KOORDINACE POSTUPU PRACÍ</t>
  </si>
  <si>
    <t xml:space="preserve">    D23 - PROVEDENI REVIZNICH ZKOUSEK DLE CSN 331500</t>
  </si>
  <si>
    <t>Pol97</t>
  </si>
  <si>
    <t>Rozvaděč R4, IP40/20, pod omítku a zvýšenou požární klasifikací (vč.HOP uvnitř rozvaděče)</t>
  </si>
  <si>
    <t>Pol98</t>
  </si>
  <si>
    <t>Rozvaděč RMS2, IP40/20, pod omítku a zvýšenou požární klasifikací (vč.HOP uvnitř rozvaděče)</t>
  </si>
  <si>
    <t>Pol99</t>
  </si>
  <si>
    <t>A(1) - LED svítidlo, 36W, 4000lm, 4000K, Ra80, IP40, mickoprismatický difuzor, vestavěné</t>
  </si>
  <si>
    <t>Pol100</t>
  </si>
  <si>
    <t>B(2) - LED svítidlo, 43W, 4800lm, 4000K, Ra80, IP40, mickoprismatický difuzor, vestavěné</t>
  </si>
  <si>
    <t>Pol101</t>
  </si>
  <si>
    <t>C(3) - LED svítidlo, 30W, 2770lm, 4000K, Ra80, IP40, asymetrické, závěsné</t>
  </si>
  <si>
    <t>Pol102</t>
  </si>
  <si>
    <t>E(5) - LED svítidlo, 34W, 4100lm, 4000K, Ra80, IP40, opál PMMA, vestavěné</t>
  </si>
  <si>
    <t>Pol103</t>
  </si>
  <si>
    <t>CH(9) - LED svítidlo, 28W, 3400lm, 4000K, Ra80, IP40, AL/opál, nástěnné</t>
  </si>
  <si>
    <t>Pol104</t>
  </si>
  <si>
    <t>N2(12) - LED nouzové vestavné svítidlo area, 167lm, 2W, IP20, doba autonomie 3 hodiny</t>
  </si>
  <si>
    <t>Pol105</t>
  </si>
  <si>
    <t>N6(18) - LED nouzové vestavné svítidlo s piktogramem, 1W, IP20, doba autonomie 3 hodiny</t>
  </si>
  <si>
    <t>Pol106</t>
  </si>
  <si>
    <t>Přístroj přepínače střídavého (bezšroubové svorky); řazení 6, 6So (do hořlavých podkladů A2 až F)</t>
  </si>
  <si>
    <t>Pol107</t>
  </si>
  <si>
    <t>Přístroj přepínače střídavého dvojitého (bezšroubové svorky); řazení 6+6 (6+1, 5B)</t>
  </si>
  <si>
    <t>Pol108</t>
  </si>
  <si>
    <t>Rámeček pro elektroinstalační přístroje, dvojnásobný vodorovný; b. bílá</t>
  </si>
  <si>
    <t>Pol109</t>
  </si>
  <si>
    <t>Rámeček pro elektroinstalační přístroje, trojnásobný vodorovný; b. bílá</t>
  </si>
  <si>
    <t>Pol110</t>
  </si>
  <si>
    <t>Rámeček pro elektroinstalační přístroje, čtyřnásobný vodorovný; b. bílá</t>
  </si>
  <si>
    <t>Pol111</t>
  </si>
  <si>
    <t>Zásuvka jednonásobná IP 44, s ochranným kolíkem, s clonkami, s ochranou před přepětím, s víčkem; b. bílá</t>
  </si>
  <si>
    <t>Pol112</t>
  </si>
  <si>
    <t>TotalStop - osvětlené tlačítko pod omítku se sklem, IP55</t>
  </si>
  <si>
    <t>Pol113</t>
  </si>
  <si>
    <t xml:space="preserve">napojení el. bojlerů, průt.ohřívačů, osušovačů rukou  a el.sporáku</t>
  </si>
  <si>
    <t>Doplnění stávajícího rozvaděče R2 (kuchyně)</t>
  </si>
  <si>
    <t>Pol114</t>
  </si>
  <si>
    <t>Proudový chránič s nadproudovou ochranou PFL6-10/1N/B/003-A</t>
  </si>
  <si>
    <t>Pol115</t>
  </si>
  <si>
    <t>Proudový chránič s nadproudovou ochranou PFL6-16/1N/B/003-A</t>
  </si>
  <si>
    <t>Pol116</t>
  </si>
  <si>
    <t>KI68L/1_NA krabice izolační (do dřevěného obkladu)</t>
  </si>
  <si>
    <t>Pol117</t>
  </si>
  <si>
    <t>1-CXKH-R-J 3×1.5, pevně</t>
  </si>
  <si>
    <t>Pol118</t>
  </si>
  <si>
    <t>1-CXKH-R-J 3×2.5, pevně</t>
  </si>
  <si>
    <t>Pol119</t>
  </si>
  <si>
    <t>1-CXKH-R-J 5×1.5, pevně</t>
  </si>
  <si>
    <t>Pol120</t>
  </si>
  <si>
    <t>1-CXKH-R-J 7×1.5, pevně</t>
  </si>
  <si>
    <t>Pol121</t>
  </si>
  <si>
    <t>Pol122</t>
  </si>
  <si>
    <t>1-CXKH-R-J 5×6 , pevně</t>
  </si>
  <si>
    <t>Pol123</t>
  </si>
  <si>
    <t>1-CXKH-R-J 5×10 , pevně</t>
  </si>
  <si>
    <t>Pol124</t>
  </si>
  <si>
    <t>1-CXKH-R-J 5×16 , pevně</t>
  </si>
  <si>
    <t>KABEL SE SNÍŽENOU HOŘLAVOSTÍ, S FUNKČ.SCHOPNOSTÍ PŘI POŽÁRU</t>
  </si>
  <si>
    <t>Pol125</t>
  </si>
  <si>
    <t>1-CXKH-V 3×1.5, pevně</t>
  </si>
  <si>
    <t>Pol126</t>
  </si>
  <si>
    <t>Úprava (doplnění)stávajícího rozvaděče R2 (kuchyně)</t>
  </si>
  <si>
    <t>-448226527</t>
  </si>
  <si>
    <t>672540531</t>
  </si>
  <si>
    <t>slp_1PP_1NP - Elektronické komunikace - Trubkování 1PP a 1NP (příprava)</t>
  </si>
  <si>
    <t>D2 - Slaboproudé rozvody</t>
  </si>
  <si>
    <t xml:space="preserve">    oddíl 1 - Strukturovaná kabeláž</t>
  </si>
  <si>
    <t xml:space="preserve">      D3 - Kabely a elektroinstalační materiál</t>
  </si>
  <si>
    <t xml:space="preserve">      oddíl 2 - Kabelové žlaby </t>
  </si>
  <si>
    <t xml:space="preserve">      oddíl 4 - Demontáže</t>
  </si>
  <si>
    <t xml:space="preserve">      oddíl 3 - Požární ucpávky </t>
  </si>
  <si>
    <t>Slaboproudé rozvody</t>
  </si>
  <si>
    <t>oddíl 1</t>
  </si>
  <si>
    <t>Strukturovaná kabeláž</t>
  </si>
  <si>
    <t>Kabely a elektroinstalační materiál</t>
  </si>
  <si>
    <t>220990001</t>
  </si>
  <si>
    <t>trubka obebná - MONOFLEX 16 320N PVC šedá s protah.drátem</t>
  </si>
  <si>
    <t>220990002</t>
  </si>
  <si>
    <t>trubka obebná - MONOFLEX 20 320N PVC šedá s protah.drátem</t>
  </si>
  <si>
    <t>220990003</t>
  </si>
  <si>
    <t>trubka obebná - MONOFLEX 25 320N PVC šedá s protah.drátem</t>
  </si>
  <si>
    <t>220990004</t>
  </si>
  <si>
    <t>trubka obebná - MONOFLEX 50 320N PVC šedá s protah.drátem</t>
  </si>
  <si>
    <t>220990005</t>
  </si>
  <si>
    <t>krabice KU68-1901 vč.víčka pod omítku</t>
  </si>
  <si>
    <t>220990006</t>
  </si>
  <si>
    <t>krabice odbočná KO 100 E5 pod omítku včetně víčka</t>
  </si>
  <si>
    <t>220990007</t>
  </si>
  <si>
    <t>krabice přístrojová KP68/2</t>
  </si>
  <si>
    <t>220990008</t>
  </si>
  <si>
    <t>drážka pro tr.16, cihla</t>
  </si>
  <si>
    <t>220990009</t>
  </si>
  <si>
    <t>drážka pro tr.20, cihla</t>
  </si>
  <si>
    <t>220990010</t>
  </si>
  <si>
    <t>drážka pro tr.25, cihla</t>
  </si>
  <si>
    <t>220990011</t>
  </si>
  <si>
    <t>drážka pro tr.50, cihla</t>
  </si>
  <si>
    <t>220990012</t>
  </si>
  <si>
    <t>prostup stavební konstrukcí zdivo do tl.300mm, otvor 30x30mm</t>
  </si>
  <si>
    <t>220990013</t>
  </si>
  <si>
    <t>zednické výpomoci (vysekání niky pro konzoly, podpěry, závěsy, zazdění nebo zabetonování rýh nebo kapes ve zdech nebo stropech, nastřelování upevňovacích prvků, upevňování pomocí hmoždinek apod a dále začištění štukem kabelové drážky ve zdivu včetně výmal</t>
  </si>
  <si>
    <t>zednické výpomoci (vysekání niky pro konzoly, podpěry, závěsy, zazdění nebo zabetonování rýh nebo kapes ve zdech nebo stropech, nastřelování upevňovacích prvků, upevňování pomocí hmoždinek apod a dále začištění štukem kabelové drážky ve zdivu včetně výmalby)</t>
  </si>
  <si>
    <t>220990014</t>
  </si>
  <si>
    <t>drobný elektroinstalační materiál (10kg)</t>
  </si>
  <si>
    <t>oddíl 2</t>
  </si>
  <si>
    <t xml:space="preserve">Kabelové žlaby </t>
  </si>
  <si>
    <t>220990015</t>
  </si>
  <si>
    <t>kabelový žlab KZI 60x200x0.75 pozink (včetně víka, přepážky,spoj.mat a kotvení)</t>
  </si>
  <si>
    <t>220990016</t>
  </si>
  <si>
    <t>kabelový žlab KZI 60x150x0.75 pozink (včetně víka, přepážky,spoj.mat a kotvení)</t>
  </si>
  <si>
    <t>220990017</t>
  </si>
  <si>
    <t>stahovací pásky SP (bal100 ks)</t>
  </si>
  <si>
    <t>oddíl 4</t>
  </si>
  <si>
    <t>Demontáže</t>
  </si>
  <si>
    <t>220990021</t>
  </si>
  <si>
    <t>Demontáž všech koncových provků a uložného materiálu pro kabelové rozvody</t>
  </si>
  <si>
    <t>oddíl 3</t>
  </si>
  <si>
    <t xml:space="preserve">Požární ucpávky </t>
  </si>
  <si>
    <t>220990018</t>
  </si>
  <si>
    <t>bílý protipožární tmel ,třída reakce na oheň dle ČSN EN 13501-1:2007 B-s1, d0, Požární odolnosti v dané spáře vyšší než 240 minut (bal 310 ml)</t>
  </si>
  <si>
    <t>220990019</t>
  </si>
  <si>
    <t>Protipožární ucpávka EI90min, min. tl.stěny 150, až do 300 cm2</t>
  </si>
  <si>
    <t>220990020</t>
  </si>
  <si>
    <t>Štítek protipožární HILTI</t>
  </si>
  <si>
    <t>vrn - Vedlejší a ostatní náklady</t>
  </si>
  <si>
    <t>VRN - Vedlejší rozpočtové náklady</t>
  </si>
  <si>
    <t xml:space="preserve">    VRN1 - Průzkumné, geodetické a projektové práce</t>
  </si>
  <si>
    <t xml:space="preserve">    VRN3 - Zařízení staveniště</t>
  </si>
  <si>
    <t xml:space="preserve">    VRN4 - Inženýrská činnost</t>
  </si>
  <si>
    <t xml:space="preserve">    VRN7 - Provozní vlivy</t>
  </si>
  <si>
    <t xml:space="preserve">    VRN9 - Ostatní náklady</t>
  </si>
  <si>
    <t>VRN</t>
  </si>
  <si>
    <t>Vedlejší rozpočtové náklady</t>
  </si>
  <si>
    <t>VRN1</t>
  </si>
  <si>
    <t>Průzkumné, geodetické a projektové práce</t>
  </si>
  <si>
    <t>013254000</t>
  </si>
  <si>
    <t>Dokumentace skutečného provedení stavby</t>
  </si>
  <si>
    <t>1024</t>
  </si>
  <si>
    <t>-1128263318</t>
  </si>
  <si>
    <t>https://podminky.urs.cz/item/CS_URS_2025_01/013254000</t>
  </si>
  <si>
    <t>013294000</t>
  </si>
  <si>
    <t>Ostatní dokumentace</t>
  </si>
  <si>
    <t>56737287</t>
  </si>
  <si>
    <t>https://podminky.urs.cz/item/CS_URS_2025_01/013294000</t>
  </si>
  <si>
    <t>Poznámka k položce:_x000d_
výrobní nebo realizační dle skut</t>
  </si>
  <si>
    <t>VRN3</t>
  </si>
  <si>
    <t>Zařízení staveniště</t>
  </si>
  <si>
    <t>030001000</t>
  </si>
  <si>
    <t>-994134398</t>
  </si>
  <si>
    <t>https://podminky.urs.cz/item/CS_URS_2025_01/030001000</t>
  </si>
  <si>
    <t>VRN4</t>
  </si>
  <si>
    <t>Inženýrská činnost</t>
  </si>
  <si>
    <t>043103000</t>
  </si>
  <si>
    <t>Zkoušky bez rozlišení</t>
  </si>
  <si>
    <t>631749906</t>
  </si>
  <si>
    <t>https://podminky.urs.cz/item/CS_URS_2025_01/043103000</t>
  </si>
  <si>
    <t>VRN7</t>
  </si>
  <si>
    <t>Provozní vlivy</t>
  </si>
  <si>
    <t>070001000</t>
  </si>
  <si>
    <t>-1104661354</t>
  </si>
  <si>
    <t>https://podminky.urs.cz/item/CS_URS_2025_01/070001000</t>
  </si>
  <si>
    <t>VRN9</t>
  </si>
  <si>
    <t>Ostatní náklady</t>
  </si>
  <si>
    <t>091003000</t>
  </si>
  <si>
    <t>Ostatní náklady bez rozlišení</t>
  </si>
  <si>
    <t>1122163687</t>
  </si>
  <si>
    <t>https://podminky.urs.cz/item/CS_URS_2025_01/091003000</t>
  </si>
  <si>
    <t>Poznámka k položce:_x000d_
fotografická nebo video dokumentace provádění stavby</t>
  </si>
  <si>
    <t>SEZNAM FIGUR</t>
  </si>
  <si>
    <t>Výměra</t>
  </si>
  <si>
    <t>Použití figury:</t>
  </si>
  <si>
    <t>0,65+0,75*4+0,85*2+1,15</t>
  </si>
  <si>
    <t>0,35+3,35</t>
  </si>
  <si>
    <t>a6</t>
  </si>
  <si>
    <t>0,15*(0,5*1+0,6*4+0,7*2+1,1+0,2)+3*0,7</t>
  </si>
  <si>
    <t>a8</t>
  </si>
  <si>
    <t>b3</t>
  </si>
  <si>
    <t xml:space="preserve">"niky"  0</t>
  </si>
  <si>
    <t xml:space="preserve">"sklad"  0</t>
  </si>
  <si>
    <t>b7</t>
  </si>
  <si>
    <t>b9</t>
  </si>
  <si>
    <t>(2,45+4,8+0,3)*2-0,8</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</si>
</sst>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8"/>
      <color rgb="FF000000"/>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sz val="7"/>
      <color rgb="FF979797"/>
      <name val="Arial CE"/>
    </font>
    <font>
      <i/>
      <u/>
      <sz val="7"/>
      <color rgb="FF979797"/>
      <name val="Calibri"/>
      <scheme val="minor"/>
    </font>
    <font>
      <i/>
      <sz val="7"/>
      <color rgb="FF969696"/>
      <name val="Arial CE"/>
    </font>
    <font>
      <i/>
      <sz val="9"/>
      <color rgb="FF0000FF"/>
      <name val="Arial CE"/>
    </font>
    <font>
      <i/>
      <sz val="8"/>
      <color rgb="FF0000FF"/>
      <name val="Arial CE"/>
    </font>
    <font>
      <b/>
      <sz val="9"/>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2" fillId="0" borderId="0" applyNumberFormat="0" applyFill="0" applyBorder="0" applyAlignment="0" applyProtection="0"/>
  </cellStyleXfs>
  <cellXfs count="230">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12"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5"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5"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6" fillId="0" borderId="5" xfId="0" applyFont="1" applyBorder="1" applyAlignment="1">
      <alignment horizontal="left" vertical="center"/>
    </xf>
    <xf numFmtId="0" fontId="0" fillId="0" borderId="5" xfId="0" applyFont="1" applyBorder="1" applyAlignment="1">
      <alignment vertical="center"/>
    </xf>
    <xf numFmtId="4" fontId="16"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7" fillId="0" borderId="0" xfId="0" applyNumberFormat="1" applyFont="1" applyAlignment="1">
      <alignment vertical="center"/>
    </xf>
    <xf numFmtId="0" fontId="17"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6"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14" xfId="0" applyFont="1" applyBorder="1" applyAlignment="1">
      <alignment horizontal="left" vertical="center"/>
    </xf>
    <xf numFmtId="0" fontId="20"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5" borderId="6" xfId="0" applyFont="1" applyFill="1" applyBorder="1" applyAlignment="1">
      <alignment horizontal="center" vertical="center"/>
    </xf>
    <xf numFmtId="0" fontId="21" fillId="5" borderId="7" xfId="0" applyFont="1" applyFill="1" applyBorder="1" applyAlignment="1">
      <alignment horizontal="left" vertical="center"/>
    </xf>
    <xf numFmtId="0" fontId="0" fillId="5" borderId="7" xfId="0" applyFont="1" applyFill="1" applyBorder="1" applyAlignment="1">
      <alignment vertical="center"/>
    </xf>
    <xf numFmtId="0" fontId="21" fillId="5" borderId="7" xfId="0" applyFont="1" applyFill="1" applyBorder="1" applyAlignment="1">
      <alignment horizontal="center" vertical="center"/>
    </xf>
    <xf numFmtId="0" fontId="21" fillId="5" borderId="7" xfId="0" applyFont="1" applyFill="1" applyBorder="1" applyAlignment="1">
      <alignment horizontal="right" vertical="center"/>
    </xf>
    <xf numFmtId="0" fontId="21" fillId="5" borderId="8" xfId="0" applyFont="1" applyFill="1" applyBorder="1" applyAlignment="1">
      <alignment horizontal="left" vertical="center"/>
    </xf>
    <xf numFmtId="0" fontId="21" fillId="5"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horizontal="righ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Border="1" applyAlignment="1">
      <alignment vertical="center"/>
    </xf>
    <xf numFmtId="166" fontId="19" fillId="0" borderId="0" xfId="0" applyNumberFormat="1" applyFont="1" applyBorder="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6" fillId="0" borderId="0" xfId="0" applyFont="1" applyAlignment="1">
      <alignment horizontal="left" vertical="center" wrapText="1"/>
    </xf>
    <xf numFmtId="0" fontId="27" fillId="0" borderId="0" xfId="0" applyFont="1" applyAlignment="1">
      <alignment vertical="center"/>
    </xf>
    <xf numFmtId="4" fontId="27" fillId="0" borderId="0" xfId="0" applyNumberFormat="1"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Border="1" applyAlignment="1">
      <alignment vertical="center"/>
    </xf>
    <xf numFmtId="166" fontId="28" fillId="0" borderId="0" xfId="0" applyNumberFormat="1" applyFont="1" applyBorder="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29"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6" fillId="0" borderId="0" xfId="0" applyFont="1" applyAlignment="1">
      <alignment horizontal="left" vertical="center"/>
    </xf>
    <xf numFmtId="0" fontId="20"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5" borderId="0" xfId="0" applyFont="1" applyFill="1" applyAlignment="1">
      <alignment horizontal="left" vertical="center"/>
    </xf>
    <xf numFmtId="0" fontId="21"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3" fillId="0" borderId="0" xfId="0" applyNumberFormat="1" applyFont="1" applyAlignment="1"/>
    <xf numFmtId="166" fontId="32" fillId="0" borderId="12" xfId="0" applyNumberFormat="1" applyFont="1" applyBorder="1" applyAlignment="1"/>
    <xf numFmtId="166" fontId="32" fillId="0" borderId="13" xfId="0" applyNumberFormat="1" applyFont="1" applyBorder="1" applyAlignment="1"/>
    <xf numFmtId="4" fontId="33"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1" fillId="0" borderId="22" xfId="0"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67" fontId="21" fillId="0" borderId="22" xfId="0" applyNumberFormat="1" applyFont="1" applyBorder="1" applyAlignment="1" applyProtection="1">
      <alignment vertical="center"/>
      <protection locked="0"/>
    </xf>
    <xf numFmtId="4" fontId="21" fillId="3"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protection locked="0"/>
    </xf>
    <xf numFmtId="0" fontId="22" fillId="3" borderId="14" xfId="0" applyFont="1" applyFill="1" applyBorder="1" applyAlignment="1" applyProtection="1">
      <alignment horizontal="left" vertical="center"/>
      <protection locked="0"/>
    </xf>
    <xf numFmtId="0" fontId="22" fillId="0" borderId="0" xfId="0" applyFont="1" applyBorder="1" applyAlignment="1">
      <alignment horizontal="center" vertical="center"/>
    </xf>
    <xf numFmtId="166" fontId="22" fillId="0" borderId="0" xfId="0" applyNumberFormat="1" applyFont="1" applyBorder="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lignment horizontal="left" vertical="center"/>
    </xf>
    <xf numFmtId="0" fontId="35" fillId="0" borderId="0" xfId="0" applyFont="1" applyAlignment="1">
      <alignment horizontal="lef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36" fillId="0" borderId="0" xfId="0" applyFont="1" applyAlignment="1">
      <alignment horizontal="left" vertical="center"/>
    </xf>
    <xf numFmtId="0" fontId="37" fillId="0" borderId="0" xfId="1" applyFont="1" applyAlignment="1">
      <alignment vertical="center" wrapText="1"/>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38" fillId="0" borderId="0" xfId="0" applyFont="1" applyAlignment="1">
      <alignment vertical="center" wrapText="1"/>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9" fillId="0" borderId="22" xfId="0" applyFont="1" applyBorder="1" applyAlignment="1" applyProtection="1">
      <alignment horizontal="center" vertical="center"/>
      <protection locked="0"/>
    </xf>
    <xf numFmtId="49" fontId="39" fillId="0" borderId="22" xfId="0" applyNumberFormat="1"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22" xfId="0" applyFont="1" applyBorder="1" applyAlignment="1" applyProtection="1">
      <alignment horizontal="center" vertical="center" wrapText="1"/>
      <protection locked="0"/>
    </xf>
    <xf numFmtId="167" fontId="39" fillId="0" borderId="22" xfId="0" applyNumberFormat="1" applyFont="1" applyBorder="1" applyAlignment="1" applyProtection="1">
      <alignment vertical="center"/>
      <protection locked="0"/>
    </xf>
    <xf numFmtId="4" fontId="39" fillId="3"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4" fillId="0" borderId="0" xfId="0" applyFont="1" applyAlignment="1">
      <alignment horizontal="left" vertical="center" wrapText="1"/>
    </xf>
    <xf numFmtId="0" fontId="41" fillId="0" borderId="16" xfId="0" applyFont="1" applyBorder="1" applyAlignment="1">
      <alignment horizontal="left" vertical="center" wrapText="1"/>
    </xf>
    <xf numFmtId="0" fontId="41" fillId="0" borderId="22" xfId="0" applyFont="1" applyBorder="1" applyAlignment="1">
      <alignment horizontal="left" vertical="center" wrapText="1"/>
    </xf>
    <xf numFmtId="0" fontId="41" fillId="0" borderId="22" xfId="0" applyFont="1" applyBorder="1" applyAlignment="1">
      <alignment horizontal="left" vertical="center"/>
    </xf>
    <xf numFmtId="167" fontId="41" fillId="0" borderId="18"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3" fillId="0" borderId="0" xfId="0" applyFont="1" applyAlignment="1">
      <alignment horizontal="lef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styles" Target="styles.xml" /><Relationship Id="rId11" Type="http://schemas.openxmlformats.org/officeDocument/2006/relationships/theme" Target="theme/theme1.xml" /><Relationship Id="rId12" Type="http://schemas.openxmlformats.org/officeDocument/2006/relationships/calcChain" Target="calcChain.xml" /><Relationship Id="rId13"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59080" cy="25908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632451234" TargetMode="External" /><Relationship Id="rId2" Type="http://schemas.openxmlformats.org/officeDocument/2006/relationships/hyperlink" Target="https://podminky.urs.cz/item/CS_URS_2025_01/632481213" TargetMode="External" /><Relationship Id="rId3" Type="http://schemas.openxmlformats.org/officeDocument/2006/relationships/hyperlink" Target="https://podminky.urs.cz/item/CS_URS_2025_01/634112113" TargetMode="External" /><Relationship Id="rId4" Type="http://schemas.openxmlformats.org/officeDocument/2006/relationships/hyperlink" Target="https://podminky.urs.cz/item/CS_URS_2025_01/949101111" TargetMode="External" /><Relationship Id="rId5" Type="http://schemas.openxmlformats.org/officeDocument/2006/relationships/hyperlink" Target="https://podminky.urs.cz/item/CS_URS_2025_01/952901111" TargetMode="External" /><Relationship Id="rId6" Type="http://schemas.openxmlformats.org/officeDocument/2006/relationships/hyperlink" Target="https://podminky.urs.cz/item/CS_URS_2025_01/965042141" TargetMode="External" /><Relationship Id="rId7" Type="http://schemas.openxmlformats.org/officeDocument/2006/relationships/hyperlink" Target="https://podminky.urs.cz/item/CS_URS_2025_01/965081213" TargetMode="External" /><Relationship Id="rId8" Type="http://schemas.openxmlformats.org/officeDocument/2006/relationships/hyperlink" Target="https://podminky.urs.cz/item/CS_URS_2025_01/985131411" TargetMode="External" /><Relationship Id="rId9" Type="http://schemas.openxmlformats.org/officeDocument/2006/relationships/hyperlink" Target="https://podminky.urs.cz/item/CS_URS_2025_01/997013151" TargetMode="External" /><Relationship Id="rId10" Type="http://schemas.openxmlformats.org/officeDocument/2006/relationships/hyperlink" Target="https://podminky.urs.cz/item/CS_URS_2025_01/997013501" TargetMode="External" /><Relationship Id="rId11" Type="http://schemas.openxmlformats.org/officeDocument/2006/relationships/hyperlink" Target="https://podminky.urs.cz/item/CS_URS_2025_01/997013509" TargetMode="External" /><Relationship Id="rId12" Type="http://schemas.openxmlformats.org/officeDocument/2006/relationships/hyperlink" Target="https://podminky.urs.cz/item/CS_URS_2025_01/997013631" TargetMode="External" /><Relationship Id="rId13" Type="http://schemas.openxmlformats.org/officeDocument/2006/relationships/hyperlink" Target="https://podminky.urs.cz/item/CS_URS_2025_01/998011010" TargetMode="External" /><Relationship Id="rId14" Type="http://schemas.openxmlformats.org/officeDocument/2006/relationships/hyperlink" Target="https://podminky.urs.cz/item/CS_URS_2025_01/711111001" TargetMode="External" /><Relationship Id="rId15" Type="http://schemas.openxmlformats.org/officeDocument/2006/relationships/hyperlink" Target="https://podminky.urs.cz/item/CS_URS_2025_01/711141811" TargetMode="External" /><Relationship Id="rId16" Type="http://schemas.openxmlformats.org/officeDocument/2006/relationships/hyperlink" Target="https://podminky.urs.cz/item/CS_URS_2025_01/711141559" TargetMode="External" /><Relationship Id="rId17" Type="http://schemas.openxmlformats.org/officeDocument/2006/relationships/hyperlink" Target="https://podminky.urs.cz/item/CS_URS_2025_01/998711113" TargetMode="External" /><Relationship Id="rId18" Type="http://schemas.openxmlformats.org/officeDocument/2006/relationships/hyperlink" Target="https://podminky.urs.cz/item/CS_URS_2025_01/751398011" TargetMode="External" /><Relationship Id="rId19" Type="http://schemas.openxmlformats.org/officeDocument/2006/relationships/hyperlink" Target="https://podminky.urs.cz/item/CS_URS_2025_01/751537011" TargetMode="External" /><Relationship Id="rId20" Type="http://schemas.openxmlformats.org/officeDocument/2006/relationships/hyperlink" Target="https://podminky.urs.cz/item/CS_URS_2025_01/998751112" TargetMode="External" /><Relationship Id="rId21" Type="http://schemas.openxmlformats.org/officeDocument/2006/relationships/hyperlink" Target="https://podminky.urs.cz/item/CS_URS_2025_01/763135611" TargetMode="External" /><Relationship Id="rId22" Type="http://schemas.openxmlformats.org/officeDocument/2006/relationships/hyperlink" Target="https://podminky.urs.cz/item/CS_URS_2025_01/763135881" TargetMode="External" /><Relationship Id="rId23" Type="http://schemas.openxmlformats.org/officeDocument/2006/relationships/hyperlink" Target="https://podminky.urs.cz/item/CS_URS_2025_01/998763323" TargetMode="External" /><Relationship Id="rId24" Type="http://schemas.openxmlformats.org/officeDocument/2006/relationships/hyperlink" Target="https://podminky.urs.cz/item/CS_URS_2025_01/766660001" TargetMode="External" /><Relationship Id="rId25" Type="http://schemas.openxmlformats.org/officeDocument/2006/relationships/hyperlink" Target="https://podminky.urs.cz/item/CS_URS_2025_01/766660717" TargetMode="External" /><Relationship Id="rId26" Type="http://schemas.openxmlformats.org/officeDocument/2006/relationships/hyperlink" Target="https://podminky.urs.cz/item/CS_URS_2025_01/766691914" TargetMode="External" /><Relationship Id="rId27" Type="http://schemas.openxmlformats.org/officeDocument/2006/relationships/hyperlink" Target="https://podminky.urs.cz/item/CS_URS_2025_01/998766113" TargetMode="External" /><Relationship Id="rId28" Type="http://schemas.openxmlformats.org/officeDocument/2006/relationships/hyperlink" Target="https://podminky.urs.cz/item/CS_URS_2025_01/767122111" TargetMode="External" /><Relationship Id="rId29" Type="http://schemas.openxmlformats.org/officeDocument/2006/relationships/hyperlink" Target="https://podminky.urs.cz/item/CS_URS_2025_01/767122811" TargetMode="External" /><Relationship Id="rId30" Type="http://schemas.openxmlformats.org/officeDocument/2006/relationships/hyperlink" Target="https://podminky.urs.cz/item/CS_URS_2025_01/771121011" TargetMode="External" /><Relationship Id="rId31" Type="http://schemas.openxmlformats.org/officeDocument/2006/relationships/hyperlink" Target="https://podminky.urs.cz/item/CS_URS_2025_01/771151011" TargetMode="External" /><Relationship Id="rId32" Type="http://schemas.openxmlformats.org/officeDocument/2006/relationships/hyperlink" Target="https://podminky.urs.cz/item/CS_URS_2025_01/771474114" TargetMode="External" /><Relationship Id="rId33" Type="http://schemas.openxmlformats.org/officeDocument/2006/relationships/hyperlink" Target="https://podminky.urs.cz/item/CS_URS_2025_01/771574417" TargetMode="External" /><Relationship Id="rId34" Type="http://schemas.openxmlformats.org/officeDocument/2006/relationships/hyperlink" Target="https://podminky.urs.cz/item/CS_URS_2025_01/998771113" TargetMode="External" /><Relationship Id="rId35" Type="http://schemas.openxmlformats.org/officeDocument/2006/relationships/hyperlink" Target="https://podminky.urs.cz/item/CS_URS_2025_01/783306811" TargetMode="External" /><Relationship Id="rId36" Type="http://schemas.openxmlformats.org/officeDocument/2006/relationships/hyperlink" Target="https://podminky.urs.cz/item/CS_URS_2025_01/783314201" TargetMode="External" /><Relationship Id="rId37" Type="http://schemas.openxmlformats.org/officeDocument/2006/relationships/hyperlink" Target="https://podminky.urs.cz/item/CS_URS_2025_01/783315101" TargetMode="External" /><Relationship Id="rId38" Type="http://schemas.openxmlformats.org/officeDocument/2006/relationships/hyperlink" Target="https://podminky.urs.cz/item/CS_URS_2025_01/783317101" TargetMode="External" /><Relationship Id="rId39" Type="http://schemas.openxmlformats.org/officeDocument/2006/relationships/hyperlink" Target="https://podminky.urs.cz/item/CS_URS_2025_01/784221101" TargetMode="External" /><Relationship Id="rId40" Type="http://schemas.openxmlformats.org/officeDocument/2006/relationships/hyperlink" Target="https://podminky.urs.cz/item/CS_URS_2025_01/HZS1292" TargetMode="External" /><Relationship Id="rId4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949101111" TargetMode="External" /><Relationship Id="rId2" Type="http://schemas.openxmlformats.org/officeDocument/2006/relationships/hyperlink" Target="https://podminky.urs.cz/item/CS_URS_2025_01/952901111" TargetMode="External" /><Relationship Id="rId3" Type="http://schemas.openxmlformats.org/officeDocument/2006/relationships/hyperlink" Target="https://podminky.urs.cz/item/CS_URS_2025_01/998011010" TargetMode="External" /><Relationship Id="rId4" Type="http://schemas.openxmlformats.org/officeDocument/2006/relationships/hyperlink" Target="https://podminky.urs.cz/item/CS_URS_2025_01/714121013" TargetMode="External" /><Relationship Id="rId5" Type="http://schemas.openxmlformats.org/officeDocument/2006/relationships/hyperlink" Target="https://podminky.urs.cz/item/CS_URS_2025_01/998714103" TargetMode="External" /><Relationship Id="rId6" Type="http://schemas.openxmlformats.org/officeDocument/2006/relationships/hyperlink" Target="https://podminky.urs.cz/item/CS_URS_2025_01/763122411" TargetMode="External" /><Relationship Id="rId7" Type="http://schemas.openxmlformats.org/officeDocument/2006/relationships/hyperlink" Target="https://podminky.urs.cz/item/CS_URS_2025_01/763131411" TargetMode="External" /><Relationship Id="rId8" Type="http://schemas.openxmlformats.org/officeDocument/2006/relationships/hyperlink" Target="https://podminky.urs.cz/item/CS_URS_2025_01/763131431" TargetMode="External" /><Relationship Id="rId9" Type="http://schemas.openxmlformats.org/officeDocument/2006/relationships/hyperlink" Target="https://podminky.urs.cz/item/CS_URS_2025_01/763131721" TargetMode="External" /><Relationship Id="rId10" Type="http://schemas.openxmlformats.org/officeDocument/2006/relationships/hyperlink" Target="https://podminky.urs.cz/item/CS_URS_2025_01/763135101" TargetMode="External" /><Relationship Id="rId11" Type="http://schemas.openxmlformats.org/officeDocument/2006/relationships/hyperlink" Target="https://podminky.urs.cz/item/CS_URS_2025_01/763172323" TargetMode="External" /><Relationship Id="rId12" Type="http://schemas.openxmlformats.org/officeDocument/2006/relationships/hyperlink" Target="https://podminky.urs.cz/item/CS_URS_2025_01/998763303" TargetMode="External" /><Relationship Id="rId13" Type="http://schemas.openxmlformats.org/officeDocument/2006/relationships/hyperlink" Target="https://podminky.urs.cz/item/CS_URS_2025_01/784221101" TargetMode="External" /><Relationship Id="rId14" Type="http://schemas.openxmlformats.org/officeDocument/2006/relationships/hyperlink" Target="https://podminky.urs.cz/item/CS_URS_2025_01/784321031" TargetMode="External" /><Relationship Id="rId15" Type="http://schemas.openxmlformats.org/officeDocument/2006/relationships/hyperlink" Target="https://podminky.urs.cz/item/CS_URS_2025_01/HZS1292" TargetMode="External" /><Relationship Id="rId16"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722130801" TargetMode="External" /><Relationship Id="rId2" Type="http://schemas.openxmlformats.org/officeDocument/2006/relationships/hyperlink" Target="https://podminky.urs.cz/item/CS_URS_2025_01/722130802" TargetMode="External" /><Relationship Id="rId3" Type="http://schemas.openxmlformats.org/officeDocument/2006/relationships/hyperlink" Target="https://podminky.urs.cz/item/CS_URS_2025_01/722130803" TargetMode="External" /><Relationship Id="rId4" Type="http://schemas.openxmlformats.org/officeDocument/2006/relationships/hyperlink" Target="https://podminky.urs.cz/item/CS_URS_2025_01/722130805" TargetMode="External" /><Relationship Id="rId5" Type="http://schemas.openxmlformats.org/officeDocument/2006/relationships/hyperlink" Target="https://podminky.urs.cz/item/CS_URS_2025_01/722130806" TargetMode="External" /><Relationship Id="rId6" Type="http://schemas.openxmlformats.org/officeDocument/2006/relationships/hyperlink" Target="https://podminky.urs.cz/item/CS_URS_2025_01/722131919" TargetMode="External" /><Relationship Id="rId7" Type="http://schemas.openxmlformats.org/officeDocument/2006/relationships/hyperlink" Target="https://podminky.urs.cz/item/CS_URS_2025_01/722131943" TargetMode="External" /><Relationship Id="rId8" Type="http://schemas.openxmlformats.org/officeDocument/2006/relationships/hyperlink" Target="https://podminky.urs.cz/item/CS_URS_2025_01/722131944" TargetMode="External" /><Relationship Id="rId9" Type="http://schemas.openxmlformats.org/officeDocument/2006/relationships/hyperlink" Target="https://podminky.urs.cz/item/CS_URS_2025_01/722131947" TargetMode="External" /><Relationship Id="rId10" Type="http://schemas.openxmlformats.org/officeDocument/2006/relationships/hyperlink" Target="https://podminky.urs.cz/item/CS_URS_2025_01/722174023" TargetMode="External" /><Relationship Id="rId11" Type="http://schemas.openxmlformats.org/officeDocument/2006/relationships/hyperlink" Target="https://podminky.urs.cz/item/CS_URS_2025_01/722174024" TargetMode="External" /><Relationship Id="rId12" Type="http://schemas.openxmlformats.org/officeDocument/2006/relationships/hyperlink" Target="https://podminky.urs.cz/item/CS_URS_2025_01/722174025" TargetMode="External" /><Relationship Id="rId13" Type="http://schemas.openxmlformats.org/officeDocument/2006/relationships/hyperlink" Target="https://podminky.urs.cz/item/CS_URS_2025_01/722181252" TargetMode="External" /><Relationship Id="rId14" Type="http://schemas.openxmlformats.org/officeDocument/2006/relationships/hyperlink" Target="https://podminky.urs.cz/item/CS_URS_2025_01/722181253" TargetMode="External" /><Relationship Id="rId15" Type="http://schemas.openxmlformats.org/officeDocument/2006/relationships/hyperlink" Target="https://podminky.urs.cz/item/CS_URS_2025_01/722181255" TargetMode="External" /><Relationship Id="rId16" Type="http://schemas.openxmlformats.org/officeDocument/2006/relationships/hyperlink" Target="https://podminky.urs.cz/item/CS_URS_2025_01/722181851" TargetMode="External" /><Relationship Id="rId17" Type="http://schemas.openxmlformats.org/officeDocument/2006/relationships/hyperlink" Target="https://podminky.urs.cz/item/CS_URS_2025_01/722181853" TargetMode="External" /><Relationship Id="rId18" Type="http://schemas.openxmlformats.org/officeDocument/2006/relationships/hyperlink" Target="https://podminky.urs.cz/item/CS_URS_2025_01/722181854" TargetMode="External" /><Relationship Id="rId19" Type="http://schemas.openxmlformats.org/officeDocument/2006/relationships/hyperlink" Target="https://podminky.urs.cz/item/CS_URS_2025_01/722190901" TargetMode="External" /><Relationship Id="rId20" Type="http://schemas.openxmlformats.org/officeDocument/2006/relationships/hyperlink" Target="https://podminky.urs.cz/item/CS_URS_2025_01/722231077" TargetMode="External" /><Relationship Id="rId21" Type="http://schemas.openxmlformats.org/officeDocument/2006/relationships/hyperlink" Target="https://podminky.urs.cz/item/CS_URS_2025_01/722232050" TargetMode="External" /><Relationship Id="rId22" Type="http://schemas.openxmlformats.org/officeDocument/2006/relationships/hyperlink" Target="https://podminky.urs.cz/item/CS_URS_2025_01/722232062" TargetMode="External" /><Relationship Id="rId23" Type="http://schemas.openxmlformats.org/officeDocument/2006/relationships/hyperlink" Target="https://podminky.urs.cz/item/CS_URS_2025_01/722232063" TargetMode="External" /><Relationship Id="rId24" Type="http://schemas.openxmlformats.org/officeDocument/2006/relationships/hyperlink" Target="https://podminky.urs.cz/item/CS_URS_2025_01/722232064" TargetMode="External" /><Relationship Id="rId25" Type="http://schemas.openxmlformats.org/officeDocument/2006/relationships/hyperlink" Target="https://podminky.urs.cz/item/CS_URS_2025_01/722232066" TargetMode="External" /><Relationship Id="rId26" Type="http://schemas.openxmlformats.org/officeDocument/2006/relationships/hyperlink" Target="https://podminky.urs.cz/item/CS_URS_2025_01/722290226" TargetMode="External" /><Relationship Id="rId27" Type="http://schemas.openxmlformats.org/officeDocument/2006/relationships/hyperlink" Target="https://podminky.urs.cz/item/CS_URS_2025_01/722290229" TargetMode="External" /><Relationship Id="rId28" Type="http://schemas.openxmlformats.org/officeDocument/2006/relationships/hyperlink" Target="https://podminky.urs.cz/item/CS_URS_2025_01/722290234" TargetMode="External" /><Relationship Id="rId29" Type="http://schemas.openxmlformats.org/officeDocument/2006/relationships/hyperlink" Target="https://podminky.urs.cz/item/CS_URS_2025_01/998722101" TargetMode="External" /><Relationship Id="rId30"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013254000" TargetMode="External" /><Relationship Id="rId2" Type="http://schemas.openxmlformats.org/officeDocument/2006/relationships/hyperlink" Target="https://podminky.urs.cz/item/CS_URS_2025_01/013294000" TargetMode="External" /><Relationship Id="rId3" Type="http://schemas.openxmlformats.org/officeDocument/2006/relationships/hyperlink" Target="https://podminky.urs.cz/item/CS_URS_2025_01/030001000" TargetMode="External" /><Relationship Id="rId4" Type="http://schemas.openxmlformats.org/officeDocument/2006/relationships/hyperlink" Target="https://podminky.urs.cz/item/CS_URS_2025_01/043103000" TargetMode="External" /><Relationship Id="rId5" Type="http://schemas.openxmlformats.org/officeDocument/2006/relationships/hyperlink" Target="https://podminky.urs.cz/item/CS_URS_2025_01/070001000" TargetMode="External" /><Relationship Id="rId6" Type="http://schemas.openxmlformats.org/officeDocument/2006/relationships/hyperlink" Target="https://podminky.urs.cz/item/CS_URS_2025_01/091003000" TargetMode="External" /><Relationship Id="rId7"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851563" style="1" customWidth="1"/>
    <col min="2" max="2" width="1.710938" style="1" customWidth="1"/>
    <col min="3" max="3" width="4.421875" style="1" customWidth="1"/>
    <col min="4" max="4" width="2.851563" style="1" customWidth="1"/>
    <col min="5" max="5" width="2.851563" style="1" customWidth="1"/>
    <col min="6" max="6" width="2.851563" style="1" customWidth="1"/>
    <col min="7" max="7" width="2.851563" style="1" customWidth="1"/>
    <col min="8" max="8" width="2.851563" style="1" customWidth="1"/>
    <col min="9" max="9" width="2.851563" style="1" customWidth="1"/>
    <col min="10" max="10" width="2.851563" style="1" customWidth="1"/>
    <col min="11" max="11" width="2.851563" style="1" customWidth="1"/>
    <col min="12" max="12" width="2.851563" style="1" customWidth="1"/>
    <col min="13" max="13" width="2.851563" style="1" customWidth="1"/>
    <col min="14" max="14" width="2.851563" style="1" customWidth="1"/>
    <col min="15" max="15" width="2.851563" style="1" customWidth="1"/>
    <col min="16" max="16" width="2.851563" style="1" customWidth="1"/>
    <col min="17" max="17" width="2.851563" style="1" customWidth="1"/>
    <col min="18" max="18" width="2.851563" style="1" customWidth="1"/>
    <col min="19" max="19" width="2.851563" style="1" customWidth="1"/>
    <col min="20" max="20" width="2.851563" style="1" customWidth="1"/>
    <col min="21" max="21" width="2.851563" style="1" customWidth="1"/>
    <col min="22" max="22" width="2.851563" style="1" customWidth="1"/>
    <col min="23" max="23" width="2.851563" style="1" customWidth="1"/>
    <col min="24" max="24" width="2.851563" style="1" customWidth="1"/>
    <col min="25" max="25" width="2.851563" style="1" customWidth="1"/>
    <col min="26" max="26" width="2.851563" style="1" customWidth="1"/>
    <col min="27" max="27" width="2.851563" style="1" customWidth="1"/>
    <col min="28" max="28" width="2.851563" style="1" customWidth="1"/>
    <col min="29" max="29" width="2.851563" style="1" customWidth="1"/>
    <col min="30" max="30" width="2.851563" style="1" customWidth="1"/>
    <col min="31" max="31" width="2.851563" style="1" customWidth="1"/>
    <col min="32" max="32" width="2.851563" style="1" customWidth="1"/>
    <col min="33" max="33" width="2.851563" style="1" customWidth="1"/>
    <col min="34" max="34" width="3.574219" style="1" customWidth="1"/>
    <col min="35" max="35" width="42.28125" style="1" customWidth="1"/>
    <col min="36" max="36" width="2.574219" style="1" customWidth="1"/>
    <col min="37" max="37" width="2.574219" style="1" customWidth="1"/>
    <col min="38" max="38" width="8.851563" style="1" customWidth="1"/>
    <col min="39" max="39" width="3.574219" style="1" customWidth="1"/>
    <col min="40" max="40" width="14.28125" style="1" customWidth="1"/>
    <col min="41" max="41" width="8.003906" style="1" customWidth="1"/>
    <col min="42" max="42" width="4.421875" style="1" customWidth="1"/>
    <col min="43" max="43" width="16.71094" style="1" hidden="1" customWidth="1"/>
    <col min="44" max="44" width="14.57422" style="1" customWidth="1"/>
    <col min="45" max="45" width="27.71094" style="1" hidden="1" customWidth="1"/>
    <col min="46" max="46" width="27.71094" style="1" hidden="1" customWidth="1"/>
    <col min="47" max="47" width="27.71094" style="1" hidden="1" customWidth="1"/>
    <col min="48" max="48" width="23.14063" style="1" hidden="1" customWidth="1"/>
    <col min="49" max="49" width="23.14063" style="1" hidden="1" customWidth="1"/>
    <col min="50" max="50" width="26.71094" style="1" hidden="1" customWidth="1"/>
    <col min="51" max="51" width="26.71094" style="1" hidden="1" customWidth="1"/>
    <col min="52" max="52" width="23.14063" style="1" hidden="1" customWidth="1"/>
    <col min="53" max="53" width="20.57422" style="1" hidden="1" customWidth="1"/>
    <col min="54" max="54" width="26.71094" style="1" hidden="1" customWidth="1"/>
    <col min="55" max="55" width="23.14063" style="1" hidden="1" customWidth="1"/>
    <col min="56" max="56" width="20.57422" style="1" hidden="1" customWidth="1"/>
    <col min="57" max="57" width="71.14063" style="1" customWidth="1"/>
    <col min="71" max="71" width="9.140625" style="1" hidden="1"/>
    <col min="72" max="72" width="9.140625" style="1" hidden="1"/>
    <col min="73" max="73" width="9.140625" style="1" hidden="1"/>
    <col min="74" max="74" width="9.140625" style="1" hidden="1"/>
    <col min="75" max="75" width="9.140625" style="1" hidden="1"/>
    <col min="76" max="76" width="9.140625" style="1" hidden="1"/>
    <col min="77" max="77" width="9.140625" style="1" hidden="1"/>
    <col min="78" max="78" width="9.140625" style="1" hidden="1"/>
    <col min="79" max="79" width="9.140625" style="1" hidden="1"/>
    <col min="80" max="80" width="9.140625" style="1" hidden="1"/>
    <col min="81" max="81" width="9.140625" style="1" hidden="1"/>
    <col min="82" max="82" width="9.140625" style="1" hidden="1"/>
    <col min="83" max="83" width="9.140625" style="1" hidden="1"/>
    <col min="84" max="84" width="9.140625" style="1" hidden="1"/>
    <col min="85" max="85" width="9.140625" style="1" hidden="1"/>
    <col min="86" max="86" width="9.140625" style="1" hidden="1"/>
    <col min="87" max="87" width="9.140625" style="1" hidden="1"/>
    <col min="88" max="88" width="9.140625" style="1" hidden="1"/>
    <col min="89" max="89" width="9.140625" style="1" hidden="1"/>
    <col min="90" max="90" width="9.140625" style="1" hidden="1"/>
    <col min="91" max="91" width="9.140625" style="1" hidden="1"/>
  </cols>
  <sheetData>
    <row r="1">
      <c r="A1" s="15" t="s">
        <v>0</v>
      </c>
      <c r="AZ1" s="15" t="s">
        <v>1</v>
      </c>
      <c r="BA1" s="15" t="s">
        <v>2</v>
      </c>
      <c r="BB1" s="15" t="s">
        <v>1</v>
      </c>
      <c r="BT1" s="15" t="s">
        <v>3</v>
      </c>
      <c r="BU1" s="15" t="s">
        <v>3</v>
      </c>
      <c r="BV1" s="15" t="s">
        <v>4</v>
      </c>
    </row>
    <row r="2" s="1" customFormat="1" ht="36.96" customHeight="1">
      <c r="AR2" s="16" t="s">
        <v>5</v>
      </c>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0"/>
      <c r="D4" s="21" t="s">
        <v>9</v>
      </c>
      <c r="AR4" s="20"/>
      <c r="AS4" s="22" t="s">
        <v>10</v>
      </c>
      <c r="BE4" s="23" t="s">
        <v>11</v>
      </c>
      <c r="BS4" s="17" t="s">
        <v>12</v>
      </c>
    </row>
    <row r="5" s="1" customFormat="1" ht="12" customHeight="1">
      <c r="B5" s="20"/>
      <c r="D5" s="24" t="s">
        <v>13</v>
      </c>
      <c r="K5" s="25"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0"/>
      <c r="BE5" s="26" t="s">
        <v>15</v>
      </c>
      <c r="BS5" s="17" t="s">
        <v>6</v>
      </c>
    </row>
    <row r="6" s="1" customFormat="1" ht="36.96" customHeight="1">
      <c r="B6" s="20"/>
      <c r="D6" s="27" t="s">
        <v>16</v>
      </c>
      <c r="K6" s="28"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0"/>
      <c r="BE6" s="29"/>
      <c r="BS6" s="17" t="s">
        <v>6</v>
      </c>
    </row>
    <row r="7" s="1" customFormat="1" ht="12" customHeight="1">
      <c r="B7" s="20"/>
      <c r="D7" s="30" t="s">
        <v>18</v>
      </c>
      <c r="K7" s="25" t="s">
        <v>1</v>
      </c>
      <c r="AK7" s="30" t="s">
        <v>19</v>
      </c>
      <c r="AN7" s="25" t="s">
        <v>1</v>
      </c>
      <c r="AR7" s="20"/>
      <c r="BE7" s="29"/>
      <c r="BS7" s="17" t="s">
        <v>6</v>
      </c>
    </row>
    <row r="8" s="1" customFormat="1" ht="12" customHeight="1">
      <c r="B8" s="20"/>
      <c r="D8" s="30" t="s">
        <v>20</v>
      </c>
      <c r="K8" s="25" t="s">
        <v>21</v>
      </c>
      <c r="AK8" s="30" t="s">
        <v>22</v>
      </c>
      <c r="AN8" s="31" t="s">
        <v>23</v>
      </c>
      <c r="AR8" s="20"/>
      <c r="BE8" s="29"/>
      <c r="BS8" s="17" t="s">
        <v>6</v>
      </c>
    </row>
    <row r="9" s="1" customFormat="1" ht="14.4" customHeight="1">
      <c r="B9" s="20"/>
      <c r="AR9" s="20"/>
      <c r="BE9" s="29"/>
      <c r="BS9" s="17" t="s">
        <v>6</v>
      </c>
    </row>
    <row r="10" s="1" customFormat="1" ht="12" customHeight="1">
      <c r="B10" s="20"/>
      <c r="D10" s="30" t="s">
        <v>24</v>
      </c>
      <c r="AK10" s="30" t="s">
        <v>25</v>
      </c>
      <c r="AN10" s="25" t="s">
        <v>1</v>
      </c>
      <c r="AR10" s="20"/>
      <c r="BE10" s="29"/>
      <c r="BS10" s="17" t="s">
        <v>6</v>
      </c>
    </row>
    <row r="11" s="1" customFormat="1" ht="18.48" customHeight="1">
      <c r="B11" s="20"/>
      <c r="E11" s="25" t="s">
        <v>26</v>
      </c>
      <c r="AK11" s="30" t="s">
        <v>27</v>
      </c>
      <c r="AN11" s="25" t="s">
        <v>1</v>
      </c>
      <c r="AR11" s="20"/>
      <c r="BE11" s="29"/>
      <c r="BS11" s="17" t="s">
        <v>6</v>
      </c>
    </row>
    <row r="12" s="1" customFormat="1" ht="6.96" customHeight="1">
      <c r="B12" s="20"/>
      <c r="AR12" s="20"/>
      <c r="BE12" s="29"/>
      <c r="BS12" s="17" t="s">
        <v>6</v>
      </c>
    </row>
    <row r="13" s="1" customFormat="1" ht="12" customHeight="1">
      <c r="B13" s="20"/>
      <c r="D13" s="30" t="s">
        <v>28</v>
      </c>
      <c r="AK13" s="30" t="s">
        <v>25</v>
      </c>
      <c r="AN13" s="32" t="s">
        <v>29</v>
      </c>
      <c r="AR13" s="20"/>
      <c r="BE13" s="29"/>
      <c r="BS13" s="17" t="s">
        <v>6</v>
      </c>
    </row>
    <row r="14">
      <c r="B14" s="20"/>
      <c r="E14" s="32" t="s">
        <v>29</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0" t="s">
        <v>27</v>
      </c>
      <c r="AN14" s="32" t="s">
        <v>29</v>
      </c>
      <c r="AR14" s="20"/>
      <c r="BE14" s="29"/>
      <c r="BS14" s="17" t="s">
        <v>6</v>
      </c>
    </row>
    <row r="15" s="1" customFormat="1" ht="6.96" customHeight="1">
      <c r="B15" s="20"/>
      <c r="AR15" s="20"/>
      <c r="BE15" s="29"/>
      <c r="BS15" s="17" t="s">
        <v>3</v>
      </c>
    </row>
    <row r="16" s="1" customFormat="1" ht="12" customHeight="1">
      <c r="B16" s="20"/>
      <c r="D16" s="30" t="s">
        <v>30</v>
      </c>
      <c r="AK16" s="30" t="s">
        <v>25</v>
      </c>
      <c r="AN16" s="25" t="s">
        <v>1</v>
      </c>
      <c r="AR16" s="20"/>
      <c r="BE16" s="29"/>
      <c r="BS16" s="17" t="s">
        <v>3</v>
      </c>
    </row>
    <row r="17" s="1" customFormat="1" ht="18.48" customHeight="1">
      <c r="B17" s="20"/>
      <c r="E17" s="25" t="s">
        <v>26</v>
      </c>
      <c r="AK17" s="30" t="s">
        <v>27</v>
      </c>
      <c r="AN17" s="25" t="s">
        <v>1</v>
      </c>
      <c r="AR17" s="20"/>
      <c r="BE17" s="29"/>
      <c r="BS17" s="17" t="s">
        <v>31</v>
      </c>
    </row>
    <row r="18" s="1" customFormat="1" ht="6.96" customHeight="1">
      <c r="B18" s="20"/>
      <c r="AR18" s="20"/>
      <c r="BE18" s="29"/>
      <c r="BS18" s="17" t="s">
        <v>6</v>
      </c>
    </row>
    <row r="19" s="1" customFormat="1" ht="12" customHeight="1">
      <c r="B19" s="20"/>
      <c r="D19" s="30" t="s">
        <v>32</v>
      </c>
      <c r="AK19" s="30" t="s">
        <v>25</v>
      </c>
      <c r="AN19" s="25" t="s">
        <v>1</v>
      </c>
      <c r="AR19" s="20"/>
      <c r="BE19" s="29"/>
      <c r="BS19" s="17" t="s">
        <v>6</v>
      </c>
    </row>
    <row r="20" s="1" customFormat="1" ht="18.48" customHeight="1">
      <c r="B20" s="20"/>
      <c r="E20" s="25" t="s">
        <v>26</v>
      </c>
      <c r="AK20" s="30" t="s">
        <v>27</v>
      </c>
      <c r="AN20" s="25" t="s">
        <v>1</v>
      </c>
      <c r="AR20" s="20"/>
      <c r="BE20" s="29"/>
      <c r="BS20" s="17" t="s">
        <v>31</v>
      </c>
    </row>
    <row r="21" s="1" customFormat="1" ht="6.96" customHeight="1">
      <c r="B21" s="20"/>
      <c r="AR21" s="20"/>
      <c r="BE21" s="29"/>
    </row>
    <row r="22" s="1" customFormat="1" ht="12" customHeight="1">
      <c r="B22" s="20"/>
      <c r="D22" s="30" t="s">
        <v>33</v>
      </c>
      <c r="AR22" s="20"/>
      <c r="BE22" s="29"/>
    </row>
    <row r="23" s="1" customFormat="1" ht="14.4" customHeight="1">
      <c r="B23" s="20"/>
      <c r="E23" s="34" t="s">
        <v>1</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R23" s="20"/>
      <c r="BE23" s="29"/>
    </row>
    <row r="24" s="1" customFormat="1" ht="6.96" customHeight="1">
      <c r="B24" s="20"/>
      <c r="AR24" s="20"/>
      <c r="BE24" s="29"/>
    </row>
    <row r="25" s="1" customFormat="1" ht="6.96" customHeight="1">
      <c r="B25" s="20"/>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R25" s="20"/>
      <c r="BE25" s="29"/>
    </row>
    <row r="26" s="2" customFormat="1" ht="25.92" customHeight="1">
      <c r="A26" s="36"/>
      <c r="B26" s="37"/>
      <c r="C26" s="36"/>
      <c r="D26" s="38" t="s">
        <v>34</v>
      </c>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40">
        <f>ROUND(AG94,2)</f>
        <v>0</v>
      </c>
      <c r="AL26" s="39"/>
      <c r="AM26" s="39"/>
      <c r="AN26" s="39"/>
      <c r="AO26" s="39"/>
      <c r="AP26" s="36"/>
      <c r="AQ26" s="36"/>
      <c r="AR26" s="37"/>
      <c r="BE26" s="29"/>
    </row>
    <row r="27" s="2" customFormat="1" ht="6.96" customHeight="1">
      <c r="A27" s="36"/>
      <c r="B27" s="37"/>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7"/>
      <c r="BE27" s="29"/>
    </row>
    <row r="28" s="2" customFormat="1">
      <c r="A28" s="36"/>
      <c r="B28" s="37"/>
      <c r="C28" s="36"/>
      <c r="D28" s="36"/>
      <c r="E28" s="36"/>
      <c r="F28" s="36"/>
      <c r="G28" s="36"/>
      <c r="H28" s="36"/>
      <c r="I28" s="36"/>
      <c r="J28" s="36"/>
      <c r="K28" s="36"/>
      <c r="L28" s="41" t="s">
        <v>35</v>
      </c>
      <c r="M28" s="41"/>
      <c r="N28" s="41"/>
      <c r="O28" s="41"/>
      <c r="P28" s="41"/>
      <c r="Q28" s="36"/>
      <c r="R28" s="36"/>
      <c r="S28" s="36"/>
      <c r="T28" s="36"/>
      <c r="U28" s="36"/>
      <c r="V28" s="36"/>
      <c r="W28" s="41" t="s">
        <v>36</v>
      </c>
      <c r="X28" s="41"/>
      <c r="Y28" s="41"/>
      <c r="Z28" s="41"/>
      <c r="AA28" s="41"/>
      <c r="AB28" s="41"/>
      <c r="AC28" s="41"/>
      <c r="AD28" s="41"/>
      <c r="AE28" s="41"/>
      <c r="AF28" s="36"/>
      <c r="AG28" s="36"/>
      <c r="AH28" s="36"/>
      <c r="AI28" s="36"/>
      <c r="AJ28" s="36"/>
      <c r="AK28" s="41" t="s">
        <v>37</v>
      </c>
      <c r="AL28" s="41"/>
      <c r="AM28" s="41"/>
      <c r="AN28" s="41"/>
      <c r="AO28" s="41"/>
      <c r="AP28" s="36"/>
      <c r="AQ28" s="36"/>
      <c r="AR28" s="37"/>
      <c r="BE28" s="29"/>
    </row>
    <row r="29" s="3" customFormat="1" ht="14.4" customHeight="1">
      <c r="A29" s="3"/>
      <c r="B29" s="42"/>
      <c r="C29" s="3"/>
      <c r="D29" s="30" t="s">
        <v>38</v>
      </c>
      <c r="E29" s="3"/>
      <c r="F29" s="30" t="s">
        <v>39</v>
      </c>
      <c r="G29" s="3"/>
      <c r="H29" s="3"/>
      <c r="I29" s="3"/>
      <c r="J29" s="3"/>
      <c r="K29" s="3"/>
      <c r="L29" s="43">
        <v>0.20999999999999999</v>
      </c>
      <c r="M29" s="3"/>
      <c r="N29" s="3"/>
      <c r="O29" s="3"/>
      <c r="P29" s="3"/>
      <c r="Q29" s="3"/>
      <c r="R29" s="3"/>
      <c r="S29" s="3"/>
      <c r="T29" s="3"/>
      <c r="U29" s="3"/>
      <c r="V29" s="3"/>
      <c r="W29" s="44">
        <f>ROUND(AZ94, 2)</f>
        <v>0</v>
      </c>
      <c r="X29" s="3"/>
      <c r="Y29" s="3"/>
      <c r="Z29" s="3"/>
      <c r="AA29" s="3"/>
      <c r="AB29" s="3"/>
      <c r="AC29" s="3"/>
      <c r="AD29" s="3"/>
      <c r="AE29" s="3"/>
      <c r="AF29" s="3"/>
      <c r="AG29" s="3"/>
      <c r="AH29" s="3"/>
      <c r="AI29" s="3"/>
      <c r="AJ29" s="3"/>
      <c r="AK29" s="44">
        <f>ROUND(AV94, 2)</f>
        <v>0</v>
      </c>
      <c r="AL29" s="3"/>
      <c r="AM29" s="3"/>
      <c r="AN29" s="3"/>
      <c r="AO29" s="3"/>
      <c r="AP29" s="3"/>
      <c r="AQ29" s="3"/>
      <c r="AR29" s="42"/>
      <c r="BE29" s="45"/>
    </row>
    <row r="30" s="3" customFormat="1" ht="14.4" customHeight="1">
      <c r="A30" s="3"/>
      <c r="B30" s="42"/>
      <c r="C30" s="3"/>
      <c r="D30" s="3"/>
      <c r="E30" s="3"/>
      <c r="F30" s="30" t="s">
        <v>40</v>
      </c>
      <c r="G30" s="3"/>
      <c r="H30" s="3"/>
      <c r="I30" s="3"/>
      <c r="J30" s="3"/>
      <c r="K30" s="3"/>
      <c r="L30" s="43">
        <v>0.12</v>
      </c>
      <c r="M30" s="3"/>
      <c r="N30" s="3"/>
      <c r="O30" s="3"/>
      <c r="P30" s="3"/>
      <c r="Q30" s="3"/>
      <c r="R30" s="3"/>
      <c r="S30" s="3"/>
      <c r="T30" s="3"/>
      <c r="U30" s="3"/>
      <c r="V30" s="3"/>
      <c r="W30" s="44">
        <f>ROUND(BA94, 2)</f>
        <v>0</v>
      </c>
      <c r="X30" s="3"/>
      <c r="Y30" s="3"/>
      <c r="Z30" s="3"/>
      <c r="AA30" s="3"/>
      <c r="AB30" s="3"/>
      <c r="AC30" s="3"/>
      <c r="AD30" s="3"/>
      <c r="AE30" s="3"/>
      <c r="AF30" s="3"/>
      <c r="AG30" s="3"/>
      <c r="AH30" s="3"/>
      <c r="AI30" s="3"/>
      <c r="AJ30" s="3"/>
      <c r="AK30" s="44">
        <f>ROUND(AW94, 2)</f>
        <v>0</v>
      </c>
      <c r="AL30" s="3"/>
      <c r="AM30" s="3"/>
      <c r="AN30" s="3"/>
      <c r="AO30" s="3"/>
      <c r="AP30" s="3"/>
      <c r="AQ30" s="3"/>
      <c r="AR30" s="42"/>
      <c r="BE30" s="45"/>
    </row>
    <row r="31" hidden="1" s="3" customFormat="1" ht="14.4" customHeight="1">
      <c r="A31" s="3"/>
      <c r="B31" s="42"/>
      <c r="C31" s="3"/>
      <c r="D31" s="3"/>
      <c r="E31" s="3"/>
      <c r="F31" s="30" t="s">
        <v>41</v>
      </c>
      <c r="G31" s="3"/>
      <c r="H31" s="3"/>
      <c r="I31" s="3"/>
      <c r="J31" s="3"/>
      <c r="K31" s="3"/>
      <c r="L31" s="43">
        <v>0.20999999999999999</v>
      </c>
      <c r="M31" s="3"/>
      <c r="N31" s="3"/>
      <c r="O31" s="3"/>
      <c r="P31" s="3"/>
      <c r="Q31" s="3"/>
      <c r="R31" s="3"/>
      <c r="S31" s="3"/>
      <c r="T31" s="3"/>
      <c r="U31" s="3"/>
      <c r="V31" s="3"/>
      <c r="W31" s="44">
        <f>ROUND(BB94, 2)</f>
        <v>0</v>
      </c>
      <c r="X31" s="3"/>
      <c r="Y31" s="3"/>
      <c r="Z31" s="3"/>
      <c r="AA31" s="3"/>
      <c r="AB31" s="3"/>
      <c r="AC31" s="3"/>
      <c r="AD31" s="3"/>
      <c r="AE31" s="3"/>
      <c r="AF31" s="3"/>
      <c r="AG31" s="3"/>
      <c r="AH31" s="3"/>
      <c r="AI31" s="3"/>
      <c r="AJ31" s="3"/>
      <c r="AK31" s="44">
        <v>0</v>
      </c>
      <c r="AL31" s="3"/>
      <c r="AM31" s="3"/>
      <c r="AN31" s="3"/>
      <c r="AO31" s="3"/>
      <c r="AP31" s="3"/>
      <c r="AQ31" s="3"/>
      <c r="AR31" s="42"/>
      <c r="BE31" s="45"/>
    </row>
    <row r="32" hidden="1" s="3" customFormat="1" ht="14.4" customHeight="1">
      <c r="A32" s="3"/>
      <c r="B32" s="42"/>
      <c r="C32" s="3"/>
      <c r="D32" s="3"/>
      <c r="E32" s="3"/>
      <c r="F32" s="30" t="s">
        <v>42</v>
      </c>
      <c r="G32" s="3"/>
      <c r="H32" s="3"/>
      <c r="I32" s="3"/>
      <c r="J32" s="3"/>
      <c r="K32" s="3"/>
      <c r="L32" s="43">
        <v>0.12</v>
      </c>
      <c r="M32" s="3"/>
      <c r="N32" s="3"/>
      <c r="O32" s="3"/>
      <c r="P32" s="3"/>
      <c r="Q32" s="3"/>
      <c r="R32" s="3"/>
      <c r="S32" s="3"/>
      <c r="T32" s="3"/>
      <c r="U32" s="3"/>
      <c r="V32" s="3"/>
      <c r="W32" s="44">
        <f>ROUND(BC94, 2)</f>
        <v>0</v>
      </c>
      <c r="X32" s="3"/>
      <c r="Y32" s="3"/>
      <c r="Z32" s="3"/>
      <c r="AA32" s="3"/>
      <c r="AB32" s="3"/>
      <c r="AC32" s="3"/>
      <c r="AD32" s="3"/>
      <c r="AE32" s="3"/>
      <c r="AF32" s="3"/>
      <c r="AG32" s="3"/>
      <c r="AH32" s="3"/>
      <c r="AI32" s="3"/>
      <c r="AJ32" s="3"/>
      <c r="AK32" s="44">
        <v>0</v>
      </c>
      <c r="AL32" s="3"/>
      <c r="AM32" s="3"/>
      <c r="AN32" s="3"/>
      <c r="AO32" s="3"/>
      <c r="AP32" s="3"/>
      <c r="AQ32" s="3"/>
      <c r="AR32" s="42"/>
      <c r="BE32" s="45"/>
    </row>
    <row r="33" hidden="1" s="3" customFormat="1" ht="14.4" customHeight="1">
      <c r="A33" s="3"/>
      <c r="B33" s="42"/>
      <c r="C33" s="3"/>
      <c r="D33" s="3"/>
      <c r="E33" s="3"/>
      <c r="F33" s="30" t="s">
        <v>43</v>
      </c>
      <c r="G33" s="3"/>
      <c r="H33" s="3"/>
      <c r="I33" s="3"/>
      <c r="J33" s="3"/>
      <c r="K33" s="3"/>
      <c r="L33" s="43">
        <v>0</v>
      </c>
      <c r="M33" s="3"/>
      <c r="N33" s="3"/>
      <c r="O33" s="3"/>
      <c r="P33" s="3"/>
      <c r="Q33" s="3"/>
      <c r="R33" s="3"/>
      <c r="S33" s="3"/>
      <c r="T33" s="3"/>
      <c r="U33" s="3"/>
      <c r="V33" s="3"/>
      <c r="W33" s="44">
        <f>ROUND(BD94, 2)</f>
        <v>0</v>
      </c>
      <c r="X33" s="3"/>
      <c r="Y33" s="3"/>
      <c r="Z33" s="3"/>
      <c r="AA33" s="3"/>
      <c r="AB33" s="3"/>
      <c r="AC33" s="3"/>
      <c r="AD33" s="3"/>
      <c r="AE33" s="3"/>
      <c r="AF33" s="3"/>
      <c r="AG33" s="3"/>
      <c r="AH33" s="3"/>
      <c r="AI33" s="3"/>
      <c r="AJ33" s="3"/>
      <c r="AK33" s="44">
        <v>0</v>
      </c>
      <c r="AL33" s="3"/>
      <c r="AM33" s="3"/>
      <c r="AN33" s="3"/>
      <c r="AO33" s="3"/>
      <c r="AP33" s="3"/>
      <c r="AQ33" s="3"/>
      <c r="AR33" s="42"/>
      <c r="BE33" s="45"/>
    </row>
    <row r="34" s="2" customFormat="1" ht="6.96" customHeight="1">
      <c r="A34" s="36"/>
      <c r="B34" s="37"/>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c r="AL34" s="36"/>
      <c r="AM34" s="36"/>
      <c r="AN34" s="36"/>
      <c r="AO34" s="36"/>
      <c r="AP34" s="36"/>
      <c r="AQ34" s="36"/>
      <c r="AR34" s="37"/>
      <c r="BE34" s="29"/>
    </row>
    <row r="35" s="2" customFormat="1" ht="25.92" customHeight="1">
      <c r="A35" s="36"/>
      <c r="B35" s="37"/>
      <c r="C35" s="46"/>
      <c r="D35" s="47" t="s">
        <v>44</v>
      </c>
      <c r="E35" s="48"/>
      <c r="F35" s="48"/>
      <c r="G35" s="48"/>
      <c r="H35" s="48"/>
      <c r="I35" s="48"/>
      <c r="J35" s="48"/>
      <c r="K35" s="48"/>
      <c r="L35" s="48"/>
      <c r="M35" s="48"/>
      <c r="N35" s="48"/>
      <c r="O35" s="48"/>
      <c r="P35" s="48"/>
      <c r="Q35" s="48"/>
      <c r="R35" s="48"/>
      <c r="S35" s="48"/>
      <c r="T35" s="49" t="s">
        <v>45</v>
      </c>
      <c r="U35" s="48"/>
      <c r="V35" s="48"/>
      <c r="W35" s="48"/>
      <c r="X35" s="50" t="s">
        <v>46</v>
      </c>
      <c r="Y35" s="48"/>
      <c r="Z35" s="48"/>
      <c r="AA35" s="48"/>
      <c r="AB35" s="48"/>
      <c r="AC35" s="48"/>
      <c r="AD35" s="48"/>
      <c r="AE35" s="48"/>
      <c r="AF35" s="48"/>
      <c r="AG35" s="48"/>
      <c r="AH35" s="48"/>
      <c r="AI35" s="48"/>
      <c r="AJ35" s="48"/>
      <c r="AK35" s="51">
        <f>SUM(AK26:AK33)</f>
        <v>0</v>
      </c>
      <c r="AL35" s="48"/>
      <c r="AM35" s="48"/>
      <c r="AN35" s="48"/>
      <c r="AO35" s="52"/>
      <c r="AP35" s="46"/>
      <c r="AQ35" s="46"/>
      <c r="AR35" s="37"/>
      <c r="BE35" s="36"/>
    </row>
    <row r="36" s="2" customFormat="1" ht="6.96" customHeight="1">
      <c r="A36" s="36"/>
      <c r="B36" s="37"/>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6"/>
      <c r="AM36" s="36"/>
      <c r="AN36" s="36"/>
      <c r="AO36" s="36"/>
      <c r="AP36" s="36"/>
      <c r="AQ36" s="36"/>
      <c r="AR36" s="37"/>
      <c r="BE36" s="36"/>
    </row>
    <row r="37" s="2" customFormat="1" ht="14.4" customHeight="1">
      <c r="A37" s="36"/>
      <c r="B37" s="37"/>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6"/>
      <c r="AM37" s="36"/>
      <c r="AN37" s="36"/>
      <c r="AO37" s="36"/>
      <c r="AP37" s="36"/>
      <c r="AQ37" s="36"/>
      <c r="AR37" s="37"/>
      <c r="BE37" s="36"/>
    </row>
    <row r="38" s="1" customFormat="1" ht="14.4" customHeight="1">
      <c r="B38" s="20"/>
      <c r="AR38" s="20"/>
    </row>
    <row r="39" s="1" customFormat="1" ht="14.4" customHeight="1">
      <c r="B39" s="20"/>
      <c r="AR39" s="20"/>
    </row>
    <row r="40" s="1" customFormat="1" ht="14.4" customHeight="1">
      <c r="B40" s="20"/>
      <c r="AR40" s="20"/>
    </row>
    <row r="41" s="1" customFormat="1" ht="14.4" customHeight="1">
      <c r="B41" s="20"/>
      <c r="AR41" s="20"/>
    </row>
    <row r="42" s="1" customFormat="1" ht="14.4" customHeight="1">
      <c r="B42" s="20"/>
      <c r="AR42" s="20"/>
    </row>
    <row r="43" s="1" customFormat="1" ht="14.4" customHeight="1">
      <c r="B43" s="20"/>
      <c r="AR43" s="20"/>
    </row>
    <row r="44" s="1" customFormat="1" ht="14.4" customHeight="1">
      <c r="B44" s="20"/>
      <c r="AR44" s="20"/>
    </row>
    <row r="45" s="1" customFormat="1" ht="14.4" customHeight="1">
      <c r="B45" s="20"/>
      <c r="AR45" s="20"/>
    </row>
    <row r="46" s="1" customFormat="1" ht="14.4" customHeight="1">
      <c r="B46" s="20"/>
      <c r="AR46" s="20"/>
    </row>
    <row r="47" s="1" customFormat="1" ht="14.4" customHeight="1">
      <c r="B47" s="20"/>
      <c r="AR47" s="20"/>
    </row>
    <row r="48" s="1" customFormat="1" ht="14.4" customHeight="1">
      <c r="B48" s="20"/>
      <c r="AR48" s="20"/>
    </row>
    <row r="49" s="2" customFormat="1" ht="14.4" customHeight="1">
      <c r="B49" s="53"/>
      <c r="D49" s="54" t="s">
        <v>47</v>
      </c>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4" t="s">
        <v>48</v>
      </c>
      <c r="AI49" s="55"/>
      <c r="AJ49" s="55"/>
      <c r="AK49" s="55"/>
      <c r="AL49" s="55"/>
      <c r="AM49" s="55"/>
      <c r="AN49" s="55"/>
      <c r="AO49" s="55"/>
      <c r="AR49" s="53"/>
    </row>
    <row r="50">
      <c r="B50" s="20"/>
      <c r="AR50" s="20"/>
    </row>
    <row r="51">
      <c r="B51" s="20"/>
      <c r="AR51" s="20"/>
    </row>
    <row r="52">
      <c r="B52" s="20"/>
      <c r="AR52" s="20"/>
    </row>
    <row r="53">
      <c r="B53" s="20"/>
      <c r="AR53" s="20"/>
    </row>
    <row r="54">
      <c r="B54" s="20"/>
      <c r="AR54" s="20"/>
    </row>
    <row r="55">
      <c r="B55" s="20"/>
      <c r="AR55" s="20"/>
    </row>
    <row r="56">
      <c r="B56" s="20"/>
      <c r="AR56" s="20"/>
    </row>
    <row r="57">
      <c r="B57" s="20"/>
      <c r="AR57" s="20"/>
    </row>
    <row r="58">
      <c r="B58" s="20"/>
      <c r="AR58" s="20"/>
    </row>
    <row r="59">
      <c r="B59" s="20"/>
      <c r="AR59" s="20"/>
    </row>
    <row r="60" s="2" customFormat="1">
      <c r="A60" s="36"/>
      <c r="B60" s="37"/>
      <c r="C60" s="36"/>
      <c r="D60" s="56" t="s">
        <v>49</v>
      </c>
      <c r="E60" s="39"/>
      <c r="F60" s="39"/>
      <c r="G60" s="39"/>
      <c r="H60" s="39"/>
      <c r="I60" s="39"/>
      <c r="J60" s="39"/>
      <c r="K60" s="39"/>
      <c r="L60" s="39"/>
      <c r="M60" s="39"/>
      <c r="N60" s="39"/>
      <c r="O60" s="39"/>
      <c r="P60" s="39"/>
      <c r="Q60" s="39"/>
      <c r="R60" s="39"/>
      <c r="S60" s="39"/>
      <c r="T60" s="39"/>
      <c r="U60" s="39"/>
      <c r="V60" s="56" t="s">
        <v>50</v>
      </c>
      <c r="W60" s="39"/>
      <c r="X60" s="39"/>
      <c r="Y60" s="39"/>
      <c r="Z60" s="39"/>
      <c r="AA60" s="39"/>
      <c r="AB60" s="39"/>
      <c r="AC60" s="39"/>
      <c r="AD60" s="39"/>
      <c r="AE60" s="39"/>
      <c r="AF60" s="39"/>
      <c r="AG60" s="39"/>
      <c r="AH60" s="56" t="s">
        <v>49</v>
      </c>
      <c r="AI60" s="39"/>
      <c r="AJ60" s="39"/>
      <c r="AK60" s="39"/>
      <c r="AL60" s="39"/>
      <c r="AM60" s="56" t="s">
        <v>50</v>
      </c>
      <c r="AN60" s="39"/>
      <c r="AO60" s="39"/>
      <c r="AP60" s="36"/>
      <c r="AQ60" s="36"/>
      <c r="AR60" s="37"/>
      <c r="BE60" s="36"/>
    </row>
    <row r="61">
      <c r="B61" s="20"/>
      <c r="AR61" s="20"/>
    </row>
    <row r="62">
      <c r="B62" s="20"/>
      <c r="AR62" s="20"/>
    </row>
    <row r="63">
      <c r="B63" s="20"/>
      <c r="AR63" s="20"/>
    </row>
    <row r="64" s="2" customFormat="1">
      <c r="A64" s="36"/>
      <c r="B64" s="37"/>
      <c r="C64" s="36"/>
      <c r="D64" s="54" t="s">
        <v>51</v>
      </c>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4" t="s">
        <v>52</v>
      </c>
      <c r="AI64" s="57"/>
      <c r="AJ64" s="57"/>
      <c r="AK64" s="57"/>
      <c r="AL64" s="57"/>
      <c r="AM64" s="57"/>
      <c r="AN64" s="57"/>
      <c r="AO64" s="57"/>
      <c r="AP64" s="36"/>
      <c r="AQ64" s="36"/>
      <c r="AR64" s="37"/>
      <c r="BE64" s="36"/>
    </row>
    <row r="65">
      <c r="B65" s="20"/>
      <c r="AR65" s="20"/>
    </row>
    <row r="66">
      <c r="B66" s="20"/>
      <c r="AR66" s="20"/>
    </row>
    <row r="67">
      <c r="B67" s="20"/>
      <c r="AR67" s="20"/>
    </row>
    <row r="68">
      <c r="B68" s="20"/>
      <c r="AR68" s="20"/>
    </row>
    <row r="69">
      <c r="B69" s="20"/>
      <c r="AR69" s="20"/>
    </row>
    <row r="70">
      <c r="B70" s="20"/>
      <c r="AR70" s="20"/>
    </row>
    <row r="71">
      <c r="B71" s="20"/>
      <c r="AR71" s="20"/>
    </row>
    <row r="72">
      <c r="B72" s="20"/>
      <c r="AR72" s="20"/>
    </row>
    <row r="73">
      <c r="B73" s="20"/>
      <c r="AR73" s="20"/>
    </row>
    <row r="74">
      <c r="B74" s="20"/>
      <c r="AR74" s="20"/>
    </row>
    <row r="75" s="2" customFormat="1">
      <c r="A75" s="36"/>
      <c r="B75" s="37"/>
      <c r="C75" s="36"/>
      <c r="D75" s="56" t="s">
        <v>49</v>
      </c>
      <c r="E75" s="39"/>
      <c r="F75" s="39"/>
      <c r="G75" s="39"/>
      <c r="H75" s="39"/>
      <c r="I75" s="39"/>
      <c r="J75" s="39"/>
      <c r="K75" s="39"/>
      <c r="L75" s="39"/>
      <c r="M75" s="39"/>
      <c r="N75" s="39"/>
      <c r="O75" s="39"/>
      <c r="P75" s="39"/>
      <c r="Q75" s="39"/>
      <c r="R75" s="39"/>
      <c r="S75" s="39"/>
      <c r="T75" s="39"/>
      <c r="U75" s="39"/>
      <c r="V75" s="56" t="s">
        <v>50</v>
      </c>
      <c r="W75" s="39"/>
      <c r="X75" s="39"/>
      <c r="Y75" s="39"/>
      <c r="Z75" s="39"/>
      <c r="AA75" s="39"/>
      <c r="AB75" s="39"/>
      <c r="AC75" s="39"/>
      <c r="AD75" s="39"/>
      <c r="AE75" s="39"/>
      <c r="AF75" s="39"/>
      <c r="AG75" s="39"/>
      <c r="AH75" s="56" t="s">
        <v>49</v>
      </c>
      <c r="AI75" s="39"/>
      <c r="AJ75" s="39"/>
      <c r="AK75" s="39"/>
      <c r="AL75" s="39"/>
      <c r="AM75" s="56" t="s">
        <v>50</v>
      </c>
      <c r="AN75" s="39"/>
      <c r="AO75" s="39"/>
      <c r="AP75" s="36"/>
      <c r="AQ75" s="36"/>
      <c r="AR75" s="37"/>
      <c r="BE75" s="36"/>
    </row>
    <row r="76" s="2" customFormat="1">
      <c r="A76" s="36"/>
      <c r="B76" s="37"/>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7"/>
      <c r="BE76" s="36"/>
    </row>
    <row r="77" s="2" customFormat="1" ht="6.96" customHeight="1">
      <c r="A77" s="36"/>
      <c r="B77" s="58"/>
      <c r="C77" s="59"/>
      <c r="D77" s="59"/>
      <c r="E77" s="59"/>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37"/>
      <c r="BE77" s="36"/>
    </row>
    <row r="81" s="2" customFormat="1" ht="6.96" customHeight="1">
      <c r="A81" s="36"/>
      <c r="B81" s="60"/>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37"/>
      <c r="BE81" s="36"/>
    </row>
    <row r="82" s="2" customFormat="1" ht="24.96" customHeight="1">
      <c r="A82" s="36"/>
      <c r="B82" s="37"/>
      <c r="C82" s="21" t="s">
        <v>53</v>
      </c>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7"/>
      <c r="BE82" s="36"/>
    </row>
    <row r="83" s="2" customFormat="1" ht="6.96" customHeight="1">
      <c r="A83" s="36"/>
      <c r="B83" s="37"/>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7"/>
      <c r="BE83" s="36"/>
    </row>
    <row r="84" s="4" customFormat="1" ht="12" customHeight="1">
      <c r="A84" s="4"/>
      <c r="B84" s="62"/>
      <c r="C84" s="30" t="s">
        <v>13</v>
      </c>
      <c r="D84" s="4"/>
      <c r="E84" s="4"/>
      <c r="F84" s="4"/>
      <c r="G84" s="4"/>
      <c r="H84" s="4"/>
      <c r="I84" s="4"/>
      <c r="J84" s="4"/>
      <c r="K84" s="4"/>
      <c r="L84" s="4" t="str">
        <f>K5</f>
        <v>vet_2E_1PP_1NP</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2"/>
      <c r="BE84" s="4"/>
    </row>
    <row r="85" s="5" customFormat="1" ht="36.96" customHeight="1">
      <c r="A85" s="5"/>
      <c r="B85" s="63"/>
      <c r="C85" s="64" t="s">
        <v>16</v>
      </c>
      <c r="D85" s="5"/>
      <c r="E85" s="5"/>
      <c r="F85" s="5"/>
      <c r="G85" s="5"/>
      <c r="H85" s="5"/>
      <c r="I85" s="5"/>
      <c r="J85" s="5"/>
      <c r="K85" s="5"/>
      <c r="L85" s="65" t="str">
        <f>K6</f>
        <v>SOŠ veterinární, Budova č.p. 68/18 a budova č.p. 77/16 - Rekonstrukce elektro a slaboproudu 1PP a 1NP</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3"/>
      <c r="BE85" s="5"/>
    </row>
    <row r="86" s="2" customFormat="1" ht="6.96" customHeight="1">
      <c r="A86" s="36"/>
      <c r="B86" s="3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7"/>
      <c r="BE86" s="36"/>
    </row>
    <row r="87" s="2" customFormat="1" ht="12" customHeight="1">
      <c r="A87" s="36"/>
      <c r="B87" s="37"/>
      <c r="C87" s="30" t="s">
        <v>20</v>
      </c>
      <c r="D87" s="36"/>
      <c r="E87" s="36"/>
      <c r="F87" s="36"/>
      <c r="G87" s="36"/>
      <c r="H87" s="36"/>
      <c r="I87" s="36"/>
      <c r="J87" s="36"/>
      <c r="K87" s="36"/>
      <c r="L87" s="66" t="str">
        <f>IF(K8="","",K8)</f>
        <v>Hradec Králové, Pražská 68</v>
      </c>
      <c r="M87" s="36"/>
      <c r="N87" s="36"/>
      <c r="O87" s="36"/>
      <c r="P87" s="36"/>
      <c r="Q87" s="36"/>
      <c r="R87" s="36"/>
      <c r="S87" s="36"/>
      <c r="T87" s="36"/>
      <c r="U87" s="36"/>
      <c r="V87" s="36"/>
      <c r="W87" s="36"/>
      <c r="X87" s="36"/>
      <c r="Y87" s="36"/>
      <c r="Z87" s="36"/>
      <c r="AA87" s="36"/>
      <c r="AB87" s="36"/>
      <c r="AC87" s="36"/>
      <c r="AD87" s="36"/>
      <c r="AE87" s="36"/>
      <c r="AF87" s="36"/>
      <c r="AG87" s="36"/>
      <c r="AH87" s="36"/>
      <c r="AI87" s="30" t="s">
        <v>22</v>
      </c>
      <c r="AJ87" s="36"/>
      <c r="AK87" s="36"/>
      <c r="AL87" s="36"/>
      <c r="AM87" s="67" t="str">
        <f>IF(AN8= "","",AN8)</f>
        <v>28. 2. 2025</v>
      </c>
      <c r="AN87" s="67"/>
      <c r="AO87" s="36"/>
      <c r="AP87" s="36"/>
      <c r="AQ87" s="36"/>
      <c r="AR87" s="37"/>
      <c r="BE87" s="36"/>
    </row>
    <row r="88" s="2" customFormat="1" ht="6.96" customHeight="1">
      <c r="A88" s="36"/>
      <c r="B88" s="37"/>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7"/>
      <c r="BE88" s="36"/>
    </row>
    <row r="89" s="2" customFormat="1" ht="15.6" customHeight="1">
      <c r="A89" s="36"/>
      <c r="B89" s="37"/>
      <c r="C89" s="30" t="s">
        <v>24</v>
      </c>
      <c r="D89" s="36"/>
      <c r="E89" s="36"/>
      <c r="F89" s="36"/>
      <c r="G89" s="36"/>
      <c r="H89" s="36"/>
      <c r="I89" s="36"/>
      <c r="J89" s="36"/>
      <c r="K89" s="36"/>
      <c r="L89" s="4" t="str">
        <f>IF(E11= "","",E11)</f>
        <v xml:space="preserve"> </v>
      </c>
      <c r="M89" s="36"/>
      <c r="N89" s="36"/>
      <c r="O89" s="36"/>
      <c r="P89" s="36"/>
      <c r="Q89" s="36"/>
      <c r="R89" s="36"/>
      <c r="S89" s="36"/>
      <c r="T89" s="36"/>
      <c r="U89" s="36"/>
      <c r="V89" s="36"/>
      <c r="W89" s="36"/>
      <c r="X89" s="36"/>
      <c r="Y89" s="36"/>
      <c r="Z89" s="36"/>
      <c r="AA89" s="36"/>
      <c r="AB89" s="36"/>
      <c r="AC89" s="36"/>
      <c r="AD89" s="36"/>
      <c r="AE89" s="36"/>
      <c r="AF89" s="36"/>
      <c r="AG89" s="36"/>
      <c r="AH89" s="36"/>
      <c r="AI89" s="30" t="s">
        <v>30</v>
      </c>
      <c r="AJ89" s="36"/>
      <c r="AK89" s="36"/>
      <c r="AL89" s="36"/>
      <c r="AM89" s="68" t="str">
        <f>IF(E17="","",E17)</f>
        <v xml:space="preserve"> </v>
      </c>
      <c r="AN89" s="4"/>
      <c r="AO89" s="4"/>
      <c r="AP89" s="4"/>
      <c r="AQ89" s="36"/>
      <c r="AR89" s="37"/>
      <c r="AS89" s="69" t="s">
        <v>54</v>
      </c>
      <c r="AT89" s="70"/>
      <c r="AU89" s="71"/>
      <c r="AV89" s="71"/>
      <c r="AW89" s="71"/>
      <c r="AX89" s="71"/>
      <c r="AY89" s="71"/>
      <c r="AZ89" s="71"/>
      <c r="BA89" s="71"/>
      <c r="BB89" s="71"/>
      <c r="BC89" s="71"/>
      <c r="BD89" s="72"/>
      <c r="BE89" s="36"/>
    </row>
    <row r="90" s="2" customFormat="1" ht="15.6" customHeight="1">
      <c r="A90" s="36"/>
      <c r="B90" s="37"/>
      <c r="C90" s="30" t="s">
        <v>28</v>
      </c>
      <c r="D90" s="36"/>
      <c r="E90" s="36"/>
      <c r="F90" s="36"/>
      <c r="G90" s="36"/>
      <c r="H90" s="36"/>
      <c r="I90" s="36"/>
      <c r="J90" s="36"/>
      <c r="K90" s="36"/>
      <c r="L90" s="4" t="str">
        <f>IF(E14= "Vyplň údaj","",E14)</f>
        <v/>
      </c>
      <c r="M90" s="36"/>
      <c r="N90" s="36"/>
      <c r="O90" s="36"/>
      <c r="P90" s="36"/>
      <c r="Q90" s="36"/>
      <c r="R90" s="36"/>
      <c r="S90" s="36"/>
      <c r="T90" s="36"/>
      <c r="U90" s="36"/>
      <c r="V90" s="36"/>
      <c r="W90" s="36"/>
      <c r="X90" s="36"/>
      <c r="Y90" s="36"/>
      <c r="Z90" s="36"/>
      <c r="AA90" s="36"/>
      <c r="AB90" s="36"/>
      <c r="AC90" s="36"/>
      <c r="AD90" s="36"/>
      <c r="AE90" s="36"/>
      <c r="AF90" s="36"/>
      <c r="AG90" s="36"/>
      <c r="AH90" s="36"/>
      <c r="AI90" s="30" t="s">
        <v>32</v>
      </c>
      <c r="AJ90" s="36"/>
      <c r="AK90" s="36"/>
      <c r="AL90" s="36"/>
      <c r="AM90" s="68" t="str">
        <f>IF(E20="","",E20)</f>
        <v xml:space="preserve"> </v>
      </c>
      <c r="AN90" s="4"/>
      <c r="AO90" s="4"/>
      <c r="AP90" s="4"/>
      <c r="AQ90" s="36"/>
      <c r="AR90" s="37"/>
      <c r="AS90" s="73"/>
      <c r="AT90" s="74"/>
      <c r="AU90" s="75"/>
      <c r="AV90" s="75"/>
      <c r="AW90" s="75"/>
      <c r="AX90" s="75"/>
      <c r="AY90" s="75"/>
      <c r="AZ90" s="75"/>
      <c r="BA90" s="75"/>
      <c r="BB90" s="75"/>
      <c r="BC90" s="75"/>
      <c r="BD90" s="76"/>
      <c r="BE90" s="36"/>
    </row>
    <row r="91" s="2" customFormat="1" ht="10.8" customHeight="1">
      <c r="A91" s="36"/>
      <c r="B91" s="3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7"/>
      <c r="AS91" s="73"/>
      <c r="AT91" s="74"/>
      <c r="AU91" s="75"/>
      <c r="AV91" s="75"/>
      <c r="AW91" s="75"/>
      <c r="AX91" s="75"/>
      <c r="AY91" s="75"/>
      <c r="AZ91" s="75"/>
      <c r="BA91" s="75"/>
      <c r="BB91" s="75"/>
      <c r="BC91" s="75"/>
      <c r="BD91" s="76"/>
      <c r="BE91" s="36"/>
    </row>
    <row r="92" s="2" customFormat="1" ht="29.28" customHeight="1">
      <c r="A92" s="36"/>
      <c r="B92" s="37"/>
      <c r="C92" s="77" t="s">
        <v>55</v>
      </c>
      <c r="D92" s="78"/>
      <c r="E92" s="78"/>
      <c r="F92" s="78"/>
      <c r="G92" s="78"/>
      <c r="H92" s="79"/>
      <c r="I92" s="80" t="s">
        <v>56</v>
      </c>
      <c r="J92" s="78"/>
      <c r="K92" s="78"/>
      <c r="L92" s="78"/>
      <c r="M92" s="78"/>
      <c r="N92" s="78"/>
      <c r="O92" s="78"/>
      <c r="P92" s="78"/>
      <c r="Q92" s="78"/>
      <c r="R92" s="78"/>
      <c r="S92" s="78"/>
      <c r="T92" s="78"/>
      <c r="U92" s="78"/>
      <c r="V92" s="78"/>
      <c r="W92" s="78"/>
      <c r="X92" s="78"/>
      <c r="Y92" s="78"/>
      <c r="Z92" s="78"/>
      <c r="AA92" s="78"/>
      <c r="AB92" s="78"/>
      <c r="AC92" s="78"/>
      <c r="AD92" s="78"/>
      <c r="AE92" s="78"/>
      <c r="AF92" s="78"/>
      <c r="AG92" s="81" t="s">
        <v>57</v>
      </c>
      <c r="AH92" s="78"/>
      <c r="AI92" s="78"/>
      <c r="AJ92" s="78"/>
      <c r="AK92" s="78"/>
      <c r="AL92" s="78"/>
      <c r="AM92" s="78"/>
      <c r="AN92" s="80" t="s">
        <v>58</v>
      </c>
      <c r="AO92" s="78"/>
      <c r="AP92" s="82"/>
      <c r="AQ92" s="83" t="s">
        <v>59</v>
      </c>
      <c r="AR92" s="37"/>
      <c r="AS92" s="84" t="s">
        <v>60</v>
      </c>
      <c r="AT92" s="85" t="s">
        <v>61</v>
      </c>
      <c r="AU92" s="85" t="s">
        <v>62</v>
      </c>
      <c r="AV92" s="85" t="s">
        <v>63</v>
      </c>
      <c r="AW92" s="85" t="s">
        <v>64</v>
      </c>
      <c r="AX92" s="85" t="s">
        <v>65</v>
      </c>
      <c r="AY92" s="85" t="s">
        <v>66</v>
      </c>
      <c r="AZ92" s="85" t="s">
        <v>67</v>
      </c>
      <c r="BA92" s="85" t="s">
        <v>68</v>
      </c>
      <c r="BB92" s="85" t="s">
        <v>69</v>
      </c>
      <c r="BC92" s="85" t="s">
        <v>70</v>
      </c>
      <c r="BD92" s="86" t="s">
        <v>71</v>
      </c>
      <c r="BE92" s="36"/>
    </row>
    <row r="93" s="2" customFormat="1" ht="10.8" customHeight="1">
      <c r="A93" s="36"/>
      <c r="B93" s="37"/>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7"/>
      <c r="AS93" s="87"/>
      <c r="AT93" s="88"/>
      <c r="AU93" s="88"/>
      <c r="AV93" s="88"/>
      <c r="AW93" s="88"/>
      <c r="AX93" s="88"/>
      <c r="AY93" s="88"/>
      <c r="AZ93" s="88"/>
      <c r="BA93" s="88"/>
      <c r="BB93" s="88"/>
      <c r="BC93" s="88"/>
      <c r="BD93" s="89"/>
      <c r="BE93" s="36"/>
    </row>
    <row r="94" s="6" customFormat="1" ht="32.4" customHeight="1">
      <c r="A94" s="6"/>
      <c r="B94" s="90"/>
      <c r="C94" s="91" t="s">
        <v>72</v>
      </c>
      <c r="D94" s="92"/>
      <c r="E94" s="92"/>
      <c r="F94" s="92"/>
      <c r="G94" s="92"/>
      <c r="H94" s="92"/>
      <c r="I94" s="92"/>
      <c r="J94" s="92"/>
      <c r="K94" s="92"/>
      <c r="L94" s="92"/>
      <c r="M94" s="92"/>
      <c r="N94" s="92"/>
      <c r="O94" s="92"/>
      <c r="P94" s="92"/>
      <c r="Q94" s="92"/>
      <c r="R94" s="92"/>
      <c r="S94" s="92"/>
      <c r="T94" s="92"/>
      <c r="U94" s="92"/>
      <c r="V94" s="92"/>
      <c r="W94" s="92"/>
      <c r="X94" s="92"/>
      <c r="Y94" s="92"/>
      <c r="Z94" s="92"/>
      <c r="AA94" s="92"/>
      <c r="AB94" s="92"/>
      <c r="AC94" s="92"/>
      <c r="AD94" s="92"/>
      <c r="AE94" s="92"/>
      <c r="AF94" s="92"/>
      <c r="AG94" s="93">
        <f>ROUND(SUM(AG95:AG101),2)</f>
        <v>0</v>
      </c>
      <c r="AH94" s="93"/>
      <c r="AI94" s="93"/>
      <c r="AJ94" s="93"/>
      <c r="AK94" s="93"/>
      <c r="AL94" s="93"/>
      <c r="AM94" s="93"/>
      <c r="AN94" s="94">
        <f>SUM(AG94,AT94)</f>
        <v>0</v>
      </c>
      <c r="AO94" s="94"/>
      <c r="AP94" s="94"/>
      <c r="AQ94" s="95" t="s">
        <v>1</v>
      </c>
      <c r="AR94" s="90"/>
      <c r="AS94" s="96">
        <f>ROUND(SUM(AS95:AS101),2)</f>
        <v>0</v>
      </c>
      <c r="AT94" s="97">
        <f>ROUND(SUM(AV94:AW94),2)</f>
        <v>0</v>
      </c>
      <c r="AU94" s="98">
        <f>ROUND(SUM(AU95:AU101),5)</f>
        <v>0</v>
      </c>
      <c r="AV94" s="97">
        <f>ROUND(AZ94*L29,2)</f>
        <v>0</v>
      </c>
      <c r="AW94" s="97">
        <f>ROUND(BA94*L30,2)</f>
        <v>0</v>
      </c>
      <c r="AX94" s="97">
        <f>ROUND(BB94*L29,2)</f>
        <v>0</v>
      </c>
      <c r="AY94" s="97">
        <f>ROUND(BC94*L30,2)</f>
        <v>0</v>
      </c>
      <c r="AZ94" s="97">
        <f>ROUND(SUM(AZ95:AZ101),2)</f>
        <v>0</v>
      </c>
      <c r="BA94" s="97">
        <f>ROUND(SUM(BA95:BA101),2)</f>
        <v>0</v>
      </c>
      <c r="BB94" s="97">
        <f>ROUND(SUM(BB95:BB101),2)</f>
        <v>0</v>
      </c>
      <c r="BC94" s="97">
        <f>ROUND(SUM(BC95:BC101),2)</f>
        <v>0</v>
      </c>
      <c r="BD94" s="99">
        <f>ROUND(SUM(BD95:BD101),2)</f>
        <v>0</v>
      </c>
      <c r="BE94" s="6"/>
      <c r="BS94" s="100" t="s">
        <v>73</v>
      </c>
      <c r="BT94" s="100" t="s">
        <v>74</v>
      </c>
      <c r="BU94" s="101" t="s">
        <v>75</v>
      </c>
      <c r="BV94" s="100" t="s">
        <v>76</v>
      </c>
      <c r="BW94" s="100" t="s">
        <v>4</v>
      </c>
      <c r="BX94" s="100" t="s">
        <v>77</v>
      </c>
      <c r="CL94" s="100" t="s">
        <v>1</v>
      </c>
    </row>
    <row r="95" s="7" customFormat="1" ht="14.4" customHeight="1">
      <c r="A95" s="102" t="s">
        <v>78</v>
      </c>
      <c r="B95" s="103"/>
      <c r="C95" s="104"/>
      <c r="D95" s="105" t="s">
        <v>79</v>
      </c>
      <c r="E95" s="105"/>
      <c r="F95" s="105"/>
      <c r="G95" s="105"/>
      <c r="H95" s="105"/>
      <c r="I95" s="106"/>
      <c r="J95" s="105" t="s">
        <v>80</v>
      </c>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7">
        <f>'stav0 - Stavební přípomoc...'!J30</f>
        <v>0</v>
      </c>
      <c r="AH95" s="106"/>
      <c r="AI95" s="106"/>
      <c r="AJ95" s="106"/>
      <c r="AK95" s="106"/>
      <c r="AL95" s="106"/>
      <c r="AM95" s="106"/>
      <c r="AN95" s="107">
        <f>SUM(AG95,AT95)</f>
        <v>0</v>
      </c>
      <c r="AO95" s="106"/>
      <c r="AP95" s="106"/>
      <c r="AQ95" s="108" t="s">
        <v>81</v>
      </c>
      <c r="AR95" s="103"/>
      <c r="AS95" s="109">
        <v>0</v>
      </c>
      <c r="AT95" s="110">
        <f>ROUND(SUM(AV95:AW95),2)</f>
        <v>0</v>
      </c>
      <c r="AU95" s="111">
        <f>'stav0 - Stavební přípomoc...'!P131</f>
        <v>0</v>
      </c>
      <c r="AV95" s="110">
        <f>'stav0 - Stavební přípomoc...'!J33</f>
        <v>0</v>
      </c>
      <c r="AW95" s="110">
        <f>'stav0 - Stavební přípomoc...'!J34</f>
        <v>0</v>
      </c>
      <c r="AX95" s="110">
        <f>'stav0 - Stavební přípomoc...'!J35</f>
        <v>0</v>
      </c>
      <c r="AY95" s="110">
        <f>'stav0 - Stavební přípomoc...'!J36</f>
        <v>0</v>
      </c>
      <c r="AZ95" s="110">
        <f>'stav0 - Stavební přípomoc...'!F33</f>
        <v>0</v>
      </c>
      <c r="BA95" s="110">
        <f>'stav0 - Stavební přípomoc...'!F34</f>
        <v>0</v>
      </c>
      <c r="BB95" s="110">
        <f>'stav0 - Stavební přípomoc...'!F35</f>
        <v>0</v>
      </c>
      <c r="BC95" s="110">
        <f>'stav0 - Stavební přípomoc...'!F36</f>
        <v>0</v>
      </c>
      <c r="BD95" s="112">
        <f>'stav0 - Stavební přípomoc...'!F37</f>
        <v>0</v>
      </c>
      <c r="BE95" s="7"/>
      <c r="BT95" s="113" t="s">
        <v>82</v>
      </c>
      <c r="BV95" s="113" t="s">
        <v>76</v>
      </c>
      <c r="BW95" s="113" t="s">
        <v>83</v>
      </c>
      <c r="BX95" s="113" t="s">
        <v>4</v>
      </c>
      <c r="CL95" s="113" t="s">
        <v>1</v>
      </c>
      <c r="CM95" s="113" t="s">
        <v>84</v>
      </c>
    </row>
    <row r="96" s="7" customFormat="1" ht="14.4" customHeight="1">
      <c r="A96" s="102" t="s">
        <v>78</v>
      </c>
      <c r="B96" s="103"/>
      <c r="C96" s="104"/>
      <c r="D96" s="105" t="s">
        <v>85</v>
      </c>
      <c r="E96" s="105"/>
      <c r="F96" s="105"/>
      <c r="G96" s="105"/>
      <c r="H96" s="105"/>
      <c r="I96" s="106"/>
      <c r="J96" s="105" t="s">
        <v>86</v>
      </c>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7">
        <f>'stav1 - Stavební přípomoc...'!J30</f>
        <v>0</v>
      </c>
      <c r="AH96" s="106"/>
      <c r="AI96" s="106"/>
      <c r="AJ96" s="106"/>
      <c r="AK96" s="106"/>
      <c r="AL96" s="106"/>
      <c r="AM96" s="106"/>
      <c r="AN96" s="107">
        <f>SUM(AG96,AT96)</f>
        <v>0</v>
      </c>
      <c r="AO96" s="106"/>
      <c r="AP96" s="106"/>
      <c r="AQ96" s="108" t="s">
        <v>81</v>
      </c>
      <c r="AR96" s="103"/>
      <c r="AS96" s="109">
        <v>0</v>
      </c>
      <c r="AT96" s="110">
        <f>ROUND(SUM(AV96:AW96),2)</f>
        <v>0</v>
      </c>
      <c r="AU96" s="111">
        <f>'stav1 - Stavební přípomoc...'!P125</f>
        <v>0</v>
      </c>
      <c r="AV96" s="110">
        <f>'stav1 - Stavební přípomoc...'!J33</f>
        <v>0</v>
      </c>
      <c r="AW96" s="110">
        <f>'stav1 - Stavební přípomoc...'!J34</f>
        <v>0</v>
      </c>
      <c r="AX96" s="110">
        <f>'stav1 - Stavební přípomoc...'!J35</f>
        <v>0</v>
      </c>
      <c r="AY96" s="110">
        <f>'stav1 - Stavební přípomoc...'!J36</f>
        <v>0</v>
      </c>
      <c r="AZ96" s="110">
        <f>'stav1 - Stavební přípomoc...'!F33</f>
        <v>0</v>
      </c>
      <c r="BA96" s="110">
        <f>'stav1 - Stavební přípomoc...'!F34</f>
        <v>0</v>
      </c>
      <c r="BB96" s="110">
        <f>'stav1 - Stavební přípomoc...'!F35</f>
        <v>0</v>
      </c>
      <c r="BC96" s="110">
        <f>'stav1 - Stavební přípomoc...'!F36</f>
        <v>0</v>
      </c>
      <c r="BD96" s="112">
        <f>'stav1 - Stavební přípomoc...'!F37</f>
        <v>0</v>
      </c>
      <c r="BE96" s="7"/>
      <c r="BT96" s="113" t="s">
        <v>82</v>
      </c>
      <c r="BV96" s="113" t="s">
        <v>76</v>
      </c>
      <c r="BW96" s="113" t="s">
        <v>87</v>
      </c>
      <c r="BX96" s="113" t="s">
        <v>4</v>
      </c>
      <c r="CL96" s="113" t="s">
        <v>1</v>
      </c>
      <c r="CM96" s="113" t="s">
        <v>84</v>
      </c>
    </row>
    <row r="97" s="7" customFormat="1" ht="24.6" customHeight="1">
      <c r="A97" s="102" t="s">
        <v>78</v>
      </c>
      <c r="B97" s="103"/>
      <c r="C97" s="104"/>
      <c r="D97" s="105" t="s">
        <v>88</v>
      </c>
      <c r="E97" s="105"/>
      <c r="F97" s="105"/>
      <c r="G97" s="105"/>
      <c r="H97" s="105"/>
      <c r="I97" s="106"/>
      <c r="J97" s="105" t="s">
        <v>89</v>
      </c>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7">
        <f>'zti_1PP - ZDRAVOTNĚ TECHN...'!J30</f>
        <v>0</v>
      </c>
      <c r="AH97" s="106"/>
      <c r="AI97" s="106"/>
      <c r="AJ97" s="106"/>
      <c r="AK97" s="106"/>
      <c r="AL97" s="106"/>
      <c r="AM97" s="106"/>
      <c r="AN97" s="107">
        <f>SUM(AG97,AT97)</f>
        <v>0</v>
      </c>
      <c r="AO97" s="106"/>
      <c r="AP97" s="106"/>
      <c r="AQ97" s="108" t="s">
        <v>81</v>
      </c>
      <c r="AR97" s="103"/>
      <c r="AS97" s="109">
        <v>0</v>
      </c>
      <c r="AT97" s="110">
        <f>ROUND(SUM(AV97:AW97),2)</f>
        <v>0</v>
      </c>
      <c r="AU97" s="111">
        <f>'zti_1PP - ZDRAVOTNĚ TECHN...'!P118</f>
        <v>0</v>
      </c>
      <c r="AV97" s="110">
        <f>'zti_1PP - ZDRAVOTNĚ TECHN...'!J33</f>
        <v>0</v>
      </c>
      <c r="AW97" s="110">
        <f>'zti_1PP - ZDRAVOTNĚ TECHN...'!J34</f>
        <v>0</v>
      </c>
      <c r="AX97" s="110">
        <f>'zti_1PP - ZDRAVOTNĚ TECHN...'!J35</f>
        <v>0</v>
      </c>
      <c r="AY97" s="110">
        <f>'zti_1PP - ZDRAVOTNĚ TECHN...'!J36</f>
        <v>0</v>
      </c>
      <c r="AZ97" s="110">
        <f>'zti_1PP - ZDRAVOTNĚ TECHN...'!F33</f>
        <v>0</v>
      </c>
      <c r="BA97" s="110">
        <f>'zti_1PP - ZDRAVOTNĚ TECHN...'!F34</f>
        <v>0</v>
      </c>
      <c r="BB97" s="110">
        <f>'zti_1PP - ZDRAVOTNĚ TECHN...'!F35</f>
        <v>0</v>
      </c>
      <c r="BC97" s="110">
        <f>'zti_1PP - ZDRAVOTNĚ TECHN...'!F36</f>
        <v>0</v>
      </c>
      <c r="BD97" s="112">
        <f>'zti_1PP - ZDRAVOTNĚ TECHN...'!F37</f>
        <v>0</v>
      </c>
      <c r="BE97" s="7"/>
      <c r="BT97" s="113" t="s">
        <v>82</v>
      </c>
      <c r="BV97" s="113" t="s">
        <v>76</v>
      </c>
      <c r="BW97" s="113" t="s">
        <v>90</v>
      </c>
      <c r="BX97" s="113" t="s">
        <v>4</v>
      </c>
      <c r="CL97" s="113" t="s">
        <v>1</v>
      </c>
      <c r="CM97" s="113" t="s">
        <v>84</v>
      </c>
    </row>
    <row r="98" s="7" customFormat="1" ht="14.4" customHeight="1">
      <c r="A98" s="102" t="s">
        <v>78</v>
      </c>
      <c r="B98" s="103"/>
      <c r="C98" s="104"/>
      <c r="D98" s="105" t="s">
        <v>91</v>
      </c>
      <c r="E98" s="105"/>
      <c r="F98" s="105"/>
      <c r="G98" s="105"/>
      <c r="H98" s="105"/>
      <c r="I98" s="106"/>
      <c r="J98" s="105" t="s">
        <v>92</v>
      </c>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7">
        <f>'el_1PP - Elektroinstalace...'!J30</f>
        <v>0</v>
      </c>
      <c r="AH98" s="106"/>
      <c r="AI98" s="106"/>
      <c r="AJ98" s="106"/>
      <c r="AK98" s="106"/>
      <c r="AL98" s="106"/>
      <c r="AM98" s="106"/>
      <c r="AN98" s="107">
        <f>SUM(AG98,AT98)</f>
        <v>0</v>
      </c>
      <c r="AO98" s="106"/>
      <c r="AP98" s="106"/>
      <c r="AQ98" s="108" t="s">
        <v>81</v>
      </c>
      <c r="AR98" s="103"/>
      <c r="AS98" s="109">
        <v>0</v>
      </c>
      <c r="AT98" s="110">
        <f>ROUND(SUM(AV98:AW98),2)</f>
        <v>0</v>
      </c>
      <c r="AU98" s="111">
        <f>'el_1PP - Elektroinstalace...'!P149</f>
        <v>0</v>
      </c>
      <c r="AV98" s="110">
        <f>'el_1PP - Elektroinstalace...'!J33</f>
        <v>0</v>
      </c>
      <c r="AW98" s="110">
        <f>'el_1PP - Elektroinstalace...'!J34</f>
        <v>0</v>
      </c>
      <c r="AX98" s="110">
        <f>'el_1PP - Elektroinstalace...'!J35</f>
        <v>0</v>
      </c>
      <c r="AY98" s="110">
        <f>'el_1PP - Elektroinstalace...'!J36</f>
        <v>0</v>
      </c>
      <c r="AZ98" s="110">
        <f>'el_1PP - Elektroinstalace...'!F33</f>
        <v>0</v>
      </c>
      <c r="BA98" s="110">
        <f>'el_1PP - Elektroinstalace...'!F34</f>
        <v>0</v>
      </c>
      <c r="BB98" s="110">
        <f>'el_1PP - Elektroinstalace...'!F35</f>
        <v>0</v>
      </c>
      <c r="BC98" s="110">
        <f>'el_1PP - Elektroinstalace...'!F36</f>
        <v>0</v>
      </c>
      <c r="BD98" s="112">
        <f>'el_1PP - Elektroinstalace...'!F37</f>
        <v>0</v>
      </c>
      <c r="BE98" s="7"/>
      <c r="BT98" s="113" t="s">
        <v>82</v>
      </c>
      <c r="BV98" s="113" t="s">
        <v>76</v>
      </c>
      <c r="BW98" s="113" t="s">
        <v>93</v>
      </c>
      <c r="BX98" s="113" t="s">
        <v>4</v>
      </c>
      <c r="CL98" s="113" t="s">
        <v>1</v>
      </c>
      <c r="CM98" s="113" t="s">
        <v>84</v>
      </c>
    </row>
    <row r="99" s="7" customFormat="1" ht="14.4" customHeight="1">
      <c r="A99" s="102" t="s">
        <v>78</v>
      </c>
      <c r="B99" s="103"/>
      <c r="C99" s="104"/>
      <c r="D99" s="105" t="s">
        <v>94</v>
      </c>
      <c r="E99" s="105"/>
      <c r="F99" s="105"/>
      <c r="G99" s="105"/>
      <c r="H99" s="105"/>
      <c r="I99" s="106"/>
      <c r="J99" s="105" t="s">
        <v>95</v>
      </c>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7">
        <f>'el_1NP - Elektroinstalace...'!J30</f>
        <v>0</v>
      </c>
      <c r="AH99" s="106"/>
      <c r="AI99" s="106"/>
      <c r="AJ99" s="106"/>
      <c r="AK99" s="106"/>
      <c r="AL99" s="106"/>
      <c r="AM99" s="106"/>
      <c r="AN99" s="107">
        <f>SUM(AG99,AT99)</f>
        <v>0</v>
      </c>
      <c r="AO99" s="106"/>
      <c r="AP99" s="106"/>
      <c r="AQ99" s="108" t="s">
        <v>81</v>
      </c>
      <c r="AR99" s="103"/>
      <c r="AS99" s="109">
        <v>0</v>
      </c>
      <c r="AT99" s="110">
        <f>ROUND(SUM(AV99:AW99),2)</f>
        <v>0</v>
      </c>
      <c r="AU99" s="111">
        <f>'el_1NP - Elektroinstalace...'!P140</f>
        <v>0</v>
      </c>
      <c r="AV99" s="110">
        <f>'el_1NP - Elektroinstalace...'!J33</f>
        <v>0</v>
      </c>
      <c r="AW99" s="110">
        <f>'el_1NP - Elektroinstalace...'!J34</f>
        <v>0</v>
      </c>
      <c r="AX99" s="110">
        <f>'el_1NP - Elektroinstalace...'!J35</f>
        <v>0</v>
      </c>
      <c r="AY99" s="110">
        <f>'el_1NP - Elektroinstalace...'!J36</f>
        <v>0</v>
      </c>
      <c r="AZ99" s="110">
        <f>'el_1NP - Elektroinstalace...'!F33</f>
        <v>0</v>
      </c>
      <c r="BA99" s="110">
        <f>'el_1NP - Elektroinstalace...'!F34</f>
        <v>0</v>
      </c>
      <c r="BB99" s="110">
        <f>'el_1NP - Elektroinstalace...'!F35</f>
        <v>0</v>
      </c>
      <c r="BC99" s="110">
        <f>'el_1NP - Elektroinstalace...'!F36</f>
        <v>0</v>
      </c>
      <c r="BD99" s="112">
        <f>'el_1NP - Elektroinstalace...'!F37</f>
        <v>0</v>
      </c>
      <c r="BE99" s="7"/>
      <c r="BT99" s="113" t="s">
        <v>82</v>
      </c>
      <c r="BV99" s="113" t="s">
        <v>76</v>
      </c>
      <c r="BW99" s="113" t="s">
        <v>96</v>
      </c>
      <c r="BX99" s="113" t="s">
        <v>4</v>
      </c>
      <c r="CL99" s="113" t="s">
        <v>1</v>
      </c>
      <c r="CM99" s="113" t="s">
        <v>84</v>
      </c>
    </row>
    <row r="100" s="7" customFormat="1" ht="24.6" customHeight="1">
      <c r="A100" s="102" t="s">
        <v>78</v>
      </c>
      <c r="B100" s="103"/>
      <c r="C100" s="104"/>
      <c r="D100" s="105" t="s">
        <v>97</v>
      </c>
      <c r="E100" s="105"/>
      <c r="F100" s="105"/>
      <c r="G100" s="105"/>
      <c r="H100" s="105"/>
      <c r="I100" s="106"/>
      <c r="J100" s="105" t="s">
        <v>98</v>
      </c>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7">
        <f>'slp_1PP_1NP - Elektronick...'!J30</f>
        <v>0</v>
      </c>
      <c r="AH100" s="106"/>
      <c r="AI100" s="106"/>
      <c r="AJ100" s="106"/>
      <c r="AK100" s="106"/>
      <c r="AL100" s="106"/>
      <c r="AM100" s="106"/>
      <c r="AN100" s="107">
        <f>SUM(AG100,AT100)</f>
        <v>0</v>
      </c>
      <c r="AO100" s="106"/>
      <c r="AP100" s="106"/>
      <c r="AQ100" s="108" t="s">
        <v>81</v>
      </c>
      <c r="AR100" s="103"/>
      <c r="AS100" s="109">
        <v>0</v>
      </c>
      <c r="AT100" s="110">
        <f>ROUND(SUM(AV100:AW100),2)</f>
        <v>0</v>
      </c>
      <c r="AU100" s="111">
        <f>'slp_1PP_1NP - Elektronick...'!P122</f>
        <v>0</v>
      </c>
      <c r="AV100" s="110">
        <f>'slp_1PP_1NP - Elektronick...'!J33</f>
        <v>0</v>
      </c>
      <c r="AW100" s="110">
        <f>'slp_1PP_1NP - Elektronick...'!J34</f>
        <v>0</v>
      </c>
      <c r="AX100" s="110">
        <f>'slp_1PP_1NP - Elektronick...'!J35</f>
        <v>0</v>
      </c>
      <c r="AY100" s="110">
        <f>'slp_1PP_1NP - Elektronick...'!J36</f>
        <v>0</v>
      </c>
      <c r="AZ100" s="110">
        <f>'slp_1PP_1NP - Elektronick...'!F33</f>
        <v>0</v>
      </c>
      <c r="BA100" s="110">
        <f>'slp_1PP_1NP - Elektronick...'!F34</f>
        <v>0</v>
      </c>
      <c r="BB100" s="110">
        <f>'slp_1PP_1NP - Elektronick...'!F35</f>
        <v>0</v>
      </c>
      <c r="BC100" s="110">
        <f>'slp_1PP_1NP - Elektronick...'!F36</f>
        <v>0</v>
      </c>
      <c r="BD100" s="112">
        <f>'slp_1PP_1NP - Elektronick...'!F37</f>
        <v>0</v>
      </c>
      <c r="BE100" s="7"/>
      <c r="BT100" s="113" t="s">
        <v>82</v>
      </c>
      <c r="BV100" s="113" t="s">
        <v>76</v>
      </c>
      <c r="BW100" s="113" t="s">
        <v>99</v>
      </c>
      <c r="BX100" s="113" t="s">
        <v>4</v>
      </c>
      <c r="CL100" s="113" t="s">
        <v>1</v>
      </c>
      <c r="CM100" s="113" t="s">
        <v>84</v>
      </c>
    </row>
    <row r="101" s="7" customFormat="1" ht="14.4" customHeight="1">
      <c r="A101" s="102" t="s">
        <v>78</v>
      </c>
      <c r="B101" s="103"/>
      <c r="C101" s="104"/>
      <c r="D101" s="105" t="s">
        <v>100</v>
      </c>
      <c r="E101" s="105"/>
      <c r="F101" s="105"/>
      <c r="G101" s="105"/>
      <c r="H101" s="105"/>
      <c r="I101" s="106"/>
      <c r="J101" s="105" t="s">
        <v>101</v>
      </c>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7">
        <f>'vrn - Vedlejší a ostatní ...'!J30</f>
        <v>0</v>
      </c>
      <c r="AH101" s="106"/>
      <c r="AI101" s="106"/>
      <c r="AJ101" s="106"/>
      <c r="AK101" s="106"/>
      <c r="AL101" s="106"/>
      <c r="AM101" s="106"/>
      <c r="AN101" s="107">
        <f>SUM(AG101,AT101)</f>
        <v>0</v>
      </c>
      <c r="AO101" s="106"/>
      <c r="AP101" s="106"/>
      <c r="AQ101" s="108" t="s">
        <v>81</v>
      </c>
      <c r="AR101" s="103"/>
      <c r="AS101" s="114">
        <v>0</v>
      </c>
      <c r="AT101" s="115">
        <f>ROUND(SUM(AV101:AW101),2)</f>
        <v>0</v>
      </c>
      <c r="AU101" s="116">
        <f>'vrn - Vedlejší a ostatní ...'!P122</f>
        <v>0</v>
      </c>
      <c r="AV101" s="115">
        <f>'vrn - Vedlejší a ostatní ...'!J33</f>
        <v>0</v>
      </c>
      <c r="AW101" s="115">
        <f>'vrn - Vedlejší a ostatní ...'!J34</f>
        <v>0</v>
      </c>
      <c r="AX101" s="115">
        <f>'vrn - Vedlejší a ostatní ...'!J35</f>
        <v>0</v>
      </c>
      <c r="AY101" s="115">
        <f>'vrn - Vedlejší a ostatní ...'!J36</f>
        <v>0</v>
      </c>
      <c r="AZ101" s="115">
        <f>'vrn - Vedlejší a ostatní ...'!F33</f>
        <v>0</v>
      </c>
      <c r="BA101" s="115">
        <f>'vrn - Vedlejší a ostatní ...'!F34</f>
        <v>0</v>
      </c>
      <c r="BB101" s="115">
        <f>'vrn - Vedlejší a ostatní ...'!F35</f>
        <v>0</v>
      </c>
      <c r="BC101" s="115">
        <f>'vrn - Vedlejší a ostatní ...'!F36</f>
        <v>0</v>
      </c>
      <c r="BD101" s="117">
        <f>'vrn - Vedlejší a ostatní ...'!F37</f>
        <v>0</v>
      </c>
      <c r="BE101" s="7"/>
      <c r="BT101" s="113" t="s">
        <v>82</v>
      </c>
      <c r="BV101" s="113" t="s">
        <v>76</v>
      </c>
      <c r="BW101" s="113" t="s">
        <v>102</v>
      </c>
      <c r="BX101" s="113" t="s">
        <v>4</v>
      </c>
      <c r="CL101" s="113" t="s">
        <v>1</v>
      </c>
      <c r="CM101" s="113" t="s">
        <v>84</v>
      </c>
    </row>
    <row r="102" s="2" customFormat="1" ht="30" customHeight="1">
      <c r="A102" s="36"/>
      <c r="B102" s="37"/>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7"/>
      <c r="AS102" s="36"/>
      <c r="AT102" s="36"/>
      <c r="AU102" s="36"/>
      <c r="AV102" s="36"/>
      <c r="AW102" s="36"/>
      <c r="AX102" s="36"/>
      <c r="AY102" s="36"/>
      <c r="AZ102" s="36"/>
      <c r="BA102" s="36"/>
      <c r="BB102" s="36"/>
      <c r="BC102" s="36"/>
      <c r="BD102" s="36"/>
      <c r="BE102" s="36"/>
    </row>
    <row r="103" s="2" customFormat="1" ht="6.96" customHeight="1">
      <c r="A103" s="36"/>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c r="AB103" s="59"/>
      <c r="AC103" s="59"/>
      <c r="AD103" s="59"/>
      <c r="AE103" s="59"/>
      <c r="AF103" s="59"/>
      <c r="AG103" s="59"/>
      <c r="AH103" s="59"/>
      <c r="AI103" s="59"/>
      <c r="AJ103" s="59"/>
      <c r="AK103" s="59"/>
      <c r="AL103" s="59"/>
      <c r="AM103" s="59"/>
      <c r="AN103" s="59"/>
      <c r="AO103" s="59"/>
      <c r="AP103" s="59"/>
      <c r="AQ103" s="59"/>
      <c r="AR103" s="37"/>
      <c r="AS103" s="36"/>
      <c r="AT103" s="36"/>
      <c r="AU103" s="36"/>
      <c r="AV103" s="36"/>
      <c r="AW103" s="36"/>
      <c r="AX103" s="36"/>
      <c r="AY103" s="36"/>
      <c r="AZ103" s="36"/>
      <c r="BA103" s="36"/>
      <c r="BB103" s="36"/>
      <c r="BC103" s="36"/>
      <c r="BD103" s="36"/>
      <c r="BE103" s="36"/>
    </row>
  </sheetData>
  <mergeCells count="66">
    <mergeCell ref="L85:AO85"/>
    <mergeCell ref="AM87:AN87"/>
    <mergeCell ref="AM89:AP89"/>
    <mergeCell ref="AS89:AT91"/>
    <mergeCell ref="AM90:AP90"/>
    <mergeCell ref="C92:G92"/>
    <mergeCell ref="AG92:AM92"/>
    <mergeCell ref="I92:AF92"/>
    <mergeCell ref="AN92:AP92"/>
    <mergeCell ref="D95:H95"/>
    <mergeCell ref="AG95:AM95"/>
    <mergeCell ref="J95:AF95"/>
    <mergeCell ref="AN95:AP95"/>
    <mergeCell ref="J96:AF96"/>
    <mergeCell ref="D96:H96"/>
    <mergeCell ref="AG96:AM96"/>
    <mergeCell ref="AN96:AP96"/>
    <mergeCell ref="AN97:AP97"/>
    <mergeCell ref="D97:H97"/>
    <mergeCell ref="J97:AF97"/>
    <mergeCell ref="AG97:AM97"/>
    <mergeCell ref="AN98:AP98"/>
    <mergeCell ref="AG98:AM98"/>
    <mergeCell ref="D98:H98"/>
    <mergeCell ref="J98:AF98"/>
    <mergeCell ref="AN99:AP99"/>
    <mergeCell ref="AG99:AM99"/>
    <mergeCell ref="D99:H99"/>
    <mergeCell ref="J99:AF99"/>
    <mergeCell ref="AN100:AP100"/>
    <mergeCell ref="AG100:AM100"/>
    <mergeCell ref="D100:H100"/>
    <mergeCell ref="J100:AF100"/>
    <mergeCell ref="AN101:AP101"/>
    <mergeCell ref="AG101:AM101"/>
    <mergeCell ref="D101:H101"/>
    <mergeCell ref="J101:AF101"/>
    <mergeCell ref="AG94:AM94"/>
    <mergeCell ref="AN94:AP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AK31:AO31"/>
    <mergeCell ref="AK32:AO32"/>
    <mergeCell ref="L32:P32"/>
    <mergeCell ref="W32:AE32"/>
    <mergeCell ref="AK33:AO33"/>
    <mergeCell ref="L33:P33"/>
    <mergeCell ref="W33:AE33"/>
    <mergeCell ref="AK35:AO35"/>
    <mergeCell ref="X35:AB35"/>
    <mergeCell ref="AR2:BE2"/>
  </mergeCells>
  <hyperlinks>
    <hyperlink ref="A95" location="'stav0 - Stavební přípomoc...'!C2" display="/"/>
    <hyperlink ref="A96" location="'stav1 - Stavební přípomoc...'!C2" display="/"/>
    <hyperlink ref="A97" location="'zti_1PP - ZDRAVOTNĚ TECHN...'!C2" display="/"/>
    <hyperlink ref="A98" location="'el_1PP - Elektroinstalace...'!C2" display="/"/>
    <hyperlink ref="A99" location="'el_1NP - Elektroinstalace...'!C2" display="/"/>
    <hyperlink ref="A100" location="'slp_1PP_1NP - Elektronick...'!C2" display="/"/>
    <hyperlink ref="A101" location="'vrn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83</v>
      </c>
      <c r="AZ2" s="118" t="s">
        <v>103</v>
      </c>
      <c r="BA2" s="118" t="s">
        <v>1</v>
      </c>
      <c r="BB2" s="118" t="s">
        <v>1</v>
      </c>
      <c r="BC2" s="118" t="s">
        <v>104</v>
      </c>
      <c r="BD2" s="118" t="s">
        <v>84</v>
      </c>
    </row>
    <row r="3" s="1" customFormat="1" ht="6.96" customHeight="1">
      <c r="B3" s="18"/>
      <c r="C3" s="19"/>
      <c r="D3" s="19"/>
      <c r="E3" s="19"/>
      <c r="F3" s="19"/>
      <c r="G3" s="19"/>
      <c r="H3" s="19"/>
      <c r="I3" s="19"/>
      <c r="J3" s="19"/>
      <c r="K3" s="19"/>
      <c r="L3" s="20"/>
      <c r="AT3" s="17" t="s">
        <v>84</v>
      </c>
      <c r="AZ3" s="118" t="s">
        <v>105</v>
      </c>
      <c r="BA3" s="118" t="s">
        <v>1</v>
      </c>
      <c r="BB3" s="118" t="s">
        <v>1</v>
      </c>
      <c r="BC3" s="118" t="s">
        <v>106</v>
      </c>
      <c r="BD3" s="118" t="s">
        <v>84</v>
      </c>
    </row>
    <row r="4" s="1" customFormat="1" ht="24.96" customHeight="1">
      <c r="B4" s="20"/>
      <c r="D4" s="21" t="s">
        <v>107</v>
      </c>
      <c r="L4" s="20"/>
      <c r="M4" s="119" t="s">
        <v>10</v>
      </c>
      <c r="AT4" s="17" t="s">
        <v>3</v>
      </c>
      <c r="AZ4" s="118" t="s">
        <v>108</v>
      </c>
      <c r="BA4" s="118" t="s">
        <v>1</v>
      </c>
      <c r="BB4" s="118" t="s">
        <v>1</v>
      </c>
      <c r="BC4" s="118" t="s">
        <v>109</v>
      </c>
      <c r="BD4" s="118" t="s">
        <v>84</v>
      </c>
    </row>
    <row r="5" s="1" customFormat="1" ht="6.96" customHeight="1">
      <c r="B5" s="20"/>
      <c r="L5" s="20"/>
      <c r="AZ5" s="118" t="s">
        <v>110</v>
      </c>
      <c r="BA5" s="118" t="s">
        <v>1</v>
      </c>
      <c r="BB5" s="118" t="s">
        <v>1</v>
      </c>
      <c r="BC5" s="118" t="s">
        <v>111</v>
      </c>
      <c r="BD5" s="118" t="s">
        <v>84</v>
      </c>
    </row>
    <row r="6" s="1" customFormat="1" ht="12" customHeight="1">
      <c r="B6" s="20"/>
      <c r="D6" s="30" t="s">
        <v>16</v>
      </c>
      <c r="L6" s="20"/>
      <c r="AZ6" s="118" t="s">
        <v>112</v>
      </c>
      <c r="BA6" s="118" t="s">
        <v>1</v>
      </c>
      <c r="BB6" s="118" t="s">
        <v>1</v>
      </c>
      <c r="BC6" s="118" t="s">
        <v>113</v>
      </c>
      <c r="BD6" s="118" t="s">
        <v>84</v>
      </c>
    </row>
    <row r="7" s="1" customFormat="1" ht="27" customHeight="1">
      <c r="B7" s="20"/>
      <c r="E7" s="120" t="str">
        <f>'Rekapitulace stavby'!K6</f>
        <v>SOŠ veterinární, Budova č.p. 68/18 a budova č.p. 77/16 - Rekonstrukce elektro a slaboproudu 1PP a 1NP</v>
      </c>
      <c r="F7" s="30"/>
      <c r="G7" s="30"/>
      <c r="H7" s="30"/>
      <c r="L7" s="20"/>
      <c r="AZ7" s="118" t="s">
        <v>114</v>
      </c>
      <c r="BA7" s="118" t="s">
        <v>1</v>
      </c>
      <c r="BB7" s="118" t="s">
        <v>1</v>
      </c>
      <c r="BC7" s="118" t="s">
        <v>113</v>
      </c>
      <c r="BD7" s="118" t="s">
        <v>84</v>
      </c>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15.6" customHeight="1">
      <c r="A9" s="36"/>
      <c r="B9" s="37"/>
      <c r="C9" s="36"/>
      <c r="D9" s="36"/>
      <c r="E9" s="65" t="s">
        <v>116</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21</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ROUND(J131,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ROUND((SUM(BE131:BE328)),  2)</f>
        <v>0</v>
      </c>
      <c r="G33" s="36"/>
      <c r="H33" s="36"/>
      <c r="I33" s="127">
        <v>0.20999999999999999</v>
      </c>
      <c r="J33" s="126">
        <f>ROUND(((SUM(BE131:BE328))*I33),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ROUND((SUM(BF131:BF328)),  2)</f>
        <v>0</v>
      </c>
      <c r="G34" s="36"/>
      <c r="H34" s="36"/>
      <c r="I34" s="127">
        <v>0.12</v>
      </c>
      <c r="J34" s="126">
        <f>ROUND(((SUM(BF131:BF328))*I34),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ROUND((SUM(BG131:BG328)),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ROUND((SUM(BH131:BH328)),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ROUND((SUM(BI131:BI328)),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15.6" customHeight="1">
      <c r="A87" s="36"/>
      <c r="B87" s="37"/>
      <c r="C87" s="36"/>
      <c r="D87" s="36"/>
      <c r="E87" s="65" t="str">
        <f>E9</f>
        <v>stav0 - Stavební přípomoce v 1PP</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J131</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122</v>
      </c>
      <c r="E97" s="141"/>
      <c r="F97" s="141"/>
      <c r="G97" s="141"/>
      <c r="H97" s="141"/>
      <c r="I97" s="141"/>
      <c r="J97" s="142">
        <f>J132</f>
        <v>0</v>
      </c>
      <c r="K97" s="9"/>
      <c r="L97" s="139"/>
      <c r="S97" s="9"/>
      <c r="T97" s="9"/>
      <c r="U97" s="9"/>
      <c r="V97" s="9"/>
      <c r="W97" s="9"/>
      <c r="X97" s="9"/>
      <c r="Y97" s="9"/>
      <c r="Z97" s="9"/>
      <c r="AA97" s="9"/>
      <c r="AB97" s="9"/>
      <c r="AC97" s="9"/>
      <c r="AD97" s="9"/>
      <c r="AE97" s="9"/>
    </row>
    <row r="98" s="10" customFormat="1" ht="19.92" customHeight="1">
      <c r="A98" s="10"/>
      <c r="B98" s="143"/>
      <c r="C98" s="10"/>
      <c r="D98" s="144" t="s">
        <v>123</v>
      </c>
      <c r="E98" s="145"/>
      <c r="F98" s="145"/>
      <c r="G98" s="145"/>
      <c r="H98" s="145"/>
      <c r="I98" s="145"/>
      <c r="J98" s="146">
        <f>J133</f>
        <v>0</v>
      </c>
      <c r="K98" s="10"/>
      <c r="L98" s="143"/>
      <c r="S98" s="10"/>
      <c r="T98" s="10"/>
      <c r="U98" s="10"/>
      <c r="V98" s="10"/>
      <c r="W98" s="10"/>
      <c r="X98" s="10"/>
      <c r="Y98" s="10"/>
      <c r="Z98" s="10"/>
      <c r="AA98" s="10"/>
      <c r="AB98" s="10"/>
      <c r="AC98" s="10"/>
      <c r="AD98" s="10"/>
      <c r="AE98" s="10"/>
    </row>
    <row r="99" s="10" customFormat="1" ht="19.92" customHeight="1">
      <c r="A99" s="10"/>
      <c r="B99" s="143"/>
      <c r="C99" s="10"/>
      <c r="D99" s="144" t="s">
        <v>124</v>
      </c>
      <c r="E99" s="145"/>
      <c r="F99" s="145"/>
      <c r="G99" s="145"/>
      <c r="H99" s="145"/>
      <c r="I99" s="145"/>
      <c r="J99" s="146">
        <f>J147</f>
        <v>0</v>
      </c>
      <c r="K99" s="10"/>
      <c r="L99" s="143"/>
      <c r="S99" s="10"/>
      <c r="T99" s="10"/>
      <c r="U99" s="10"/>
      <c r="V99" s="10"/>
      <c r="W99" s="10"/>
      <c r="X99" s="10"/>
      <c r="Y99" s="10"/>
      <c r="Z99" s="10"/>
      <c r="AA99" s="10"/>
      <c r="AB99" s="10"/>
      <c r="AC99" s="10"/>
      <c r="AD99" s="10"/>
      <c r="AE99" s="10"/>
    </row>
    <row r="100" s="10" customFormat="1" ht="19.92" customHeight="1">
      <c r="A100" s="10"/>
      <c r="B100" s="143"/>
      <c r="C100" s="10"/>
      <c r="D100" s="144" t="s">
        <v>125</v>
      </c>
      <c r="E100" s="145"/>
      <c r="F100" s="145"/>
      <c r="G100" s="145"/>
      <c r="H100" s="145"/>
      <c r="I100" s="145"/>
      <c r="J100" s="146">
        <f>J172</f>
        <v>0</v>
      </c>
      <c r="K100" s="10"/>
      <c r="L100" s="143"/>
      <c r="S100" s="10"/>
      <c r="T100" s="10"/>
      <c r="U100" s="10"/>
      <c r="V100" s="10"/>
      <c r="W100" s="10"/>
      <c r="X100" s="10"/>
      <c r="Y100" s="10"/>
      <c r="Z100" s="10"/>
      <c r="AA100" s="10"/>
      <c r="AB100" s="10"/>
      <c r="AC100" s="10"/>
      <c r="AD100" s="10"/>
      <c r="AE100" s="10"/>
    </row>
    <row r="101" s="10" customFormat="1" ht="19.92" customHeight="1">
      <c r="A101" s="10"/>
      <c r="B101" s="143"/>
      <c r="C101" s="10"/>
      <c r="D101" s="144" t="s">
        <v>126</v>
      </c>
      <c r="E101" s="145"/>
      <c r="F101" s="145"/>
      <c r="G101" s="145"/>
      <c r="H101" s="145"/>
      <c r="I101" s="145"/>
      <c r="J101" s="146">
        <f>J186</f>
        <v>0</v>
      </c>
      <c r="K101" s="10"/>
      <c r="L101" s="143"/>
      <c r="S101" s="10"/>
      <c r="T101" s="10"/>
      <c r="U101" s="10"/>
      <c r="V101" s="10"/>
      <c r="W101" s="10"/>
      <c r="X101" s="10"/>
      <c r="Y101" s="10"/>
      <c r="Z101" s="10"/>
      <c r="AA101" s="10"/>
      <c r="AB101" s="10"/>
      <c r="AC101" s="10"/>
      <c r="AD101" s="10"/>
      <c r="AE101" s="10"/>
    </row>
    <row r="102" s="9" customFormat="1" ht="24.96" customHeight="1">
      <c r="A102" s="9"/>
      <c r="B102" s="139"/>
      <c r="C102" s="9"/>
      <c r="D102" s="140" t="s">
        <v>127</v>
      </c>
      <c r="E102" s="141"/>
      <c r="F102" s="141"/>
      <c r="G102" s="141"/>
      <c r="H102" s="141"/>
      <c r="I102" s="141"/>
      <c r="J102" s="142">
        <f>J190</f>
        <v>0</v>
      </c>
      <c r="K102" s="9"/>
      <c r="L102" s="139"/>
      <c r="S102" s="9"/>
      <c r="T102" s="9"/>
      <c r="U102" s="9"/>
      <c r="V102" s="9"/>
      <c r="W102" s="9"/>
      <c r="X102" s="9"/>
      <c r="Y102" s="9"/>
      <c r="Z102" s="9"/>
      <c r="AA102" s="9"/>
      <c r="AB102" s="9"/>
      <c r="AC102" s="9"/>
      <c r="AD102" s="9"/>
      <c r="AE102" s="9"/>
    </row>
    <row r="103" s="10" customFormat="1" ht="19.92" customHeight="1">
      <c r="A103" s="10"/>
      <c r="B103" s="143"/>
      <c r="C103" s="10"/>
      <c r="D103" s="144" t="s">
        <v>128</v>
      </c>
      <c r="E103" s="145"/>
      <c r="F103" s="145"/>
      <c r="G103" s="145"/>
      <c r="H103" s="145"/>
      <c r="I103" s="145"/>
      <c r="J103" s="146">
        <f>J191</f>
        <v>0</v>
      </c>
      <c r="K103" s="10"/>
      <c r="L103" s="143"/>
      <c r="S103" s="10"/>
      <c r="T103" s="10"/>
      <c r="U103" s="10"/>
      <c r="V103" s="10"/>
      <c r="W103" s="10"/>
      <c r="X103" s="10"/>
      <c r="Y103" s="10"/>
      <c r="Z103" s="10"/>
      <c r="AA103" s="10"/>
      <c r="AB103" s="10"/>
      <c r="AC103" s="10"/>
      <c r="AD103" s="10"/>
      <c r="AE103" s="10"/>
    </row>
    <row r="104" s="10" customFormat="1" ht="19.92" customHeight="1">
      <c r="A104" s="10"/>
      <c r="B104" s="143"/>
      <c r="C104" s="10"/>
      <c r="D104" s="144" t="s">
        <v>129</v>
      </c>
      <c r="E104" s="145"/>
      <c r="F104" s="145"/>
      <c r="G104" s="145"/>
      <c r="H104" s="145"/>
      <c r="I104" s="145"/>
      <c r="J104" s="146">
        <f>J214</f>
        <v>0</v>
      </c>
      <c r="K104" s="10"/>
      <c r="L104" s="143"/>
      <c r="S104" s="10"/>
      <c r="T104" s="10"/>
      <c r="U104" s="10"/>
      <c r="V104" s="10"/>
      <c r="W104" s="10"/>
      <c r="X104" s="10"/>
      <c r="Y104" s="10"/>
      <c r="Z104" s="10"/>
      <c r="AA104" s="10"/>
      <c r="AB104" s="10"/>
      <c r="AC104" s="10"/>
      <c r="AD104" s="10"/>
      <c r="AE104" s="10"/>
    </row>
    <row r="105" s="10" customFormat="1" ht="19.92" customHeight="1">
      <c r="A105" s="10"/>
      <c r="B105" s="143"/>
      <c r="C105" s="10"/>
      <c r="D105" s="144" t="s">
        <v>130</v>
      </c>
      <c r="E105" s="145"/>
      <c r="F105" s="145"/>
      <c r="G105" s="145"/>
      <c r="H105" s="145"/>
      <c r="I105" s="145"/>
      <c r="J105" s="146">
        <f>J231</f>
        <v>0</v>
      </c>
      <c r="K105" s="10"/>
      <c r="L105" s="143"/>
      <c r="S105" s="10"/>
      <c r="T105" s="10"/>
      <c r="U105" s="10"/>
      <c r="V105" s="10"/>
      <c r="W105" s="10"/>
      <c r="X105" s="10"/>
      <c r="Y105" s="10"/>
      <c r="Z105" s="10"/>
      <c r="AA105" s="10"/>
      <c r="AB105" s="10"/>
      <c r="AC105" s="10"/>
      <c r="AD105" s="10"/>
      <c r="AE105" s="10"/>
    </row>
    <row r="106" s="10" customFormat="1" ht="19.92" customHeight="1">
      <c r="A106" s="10"/>
      <c r="B106" s="143"/>
      <c r="C106" s="10"/>
      <c r="D106" s="144" t="s">
        <v>131</v>
      </c>
      <c r="E106" s="145"/>
      <c r="F106" s="145"/>
      <c r="G106" s="145"/>
      <c r="H106" s="145"/>
      <c r="I106" s="145"/>
      <c r="J106" s="146">
        <f>J246</f>
        <v>0</v>
      </c>
      <c r="K106" s="10"/>
      <c r="L106" s="143"/>
      <c r="S106" s="10"/>
      <c r="T106" s="10"/>
      <c r="U106" s="10"/>
      <c r="V106" s="10"/>
      <c r="W106" s="10"/>
      <c r="X106" s="10"/>
      <c r="Y106" s="10"/>
      <c r="Z106" s="10"/>
      <c r="AA106" s="10"/>
      <c r="AB106" s="10"/>
      <c r="AC106" s="10"/>
      <c r="AD106" s="10"/>
      <c r="AE106" s="10"/>
    </row>
    <row r="107" s="10" customFormat="1" ht="19.92" customHeight="1">
      <c r="A107" s="10"/>
      <c r="B107" s="143"/>
      <c r="C107" s="10"/>
      <c r="D107" s="144" t="s">
        <v>132</v>
      </c>
      <c r="E107" s="145"/>
      <c r="F107" s="145"/>
      <c r="G107" s="145"/>
      <c r="H107" s="145"/>
      <c r="I107" s="145"/>
      <c r="J107" s="146">
        <f>J264</f>
        <v>0</v>
      </c>
      <c r="K107" s="10"/>
      <c r="L107" s="143"/>
      <c r="S107" s="10"/>
      <c r="T107" s="10"/>
      <c r="U107" s="10"/>
      <c r="V107" s="10"/>
      <c r="W107" s="10"/>
      <c r="X107" s="10"/>
      <c r="Y107" s="10"/>
      <c r="Z107" s="10"/>
      <c r="AA107" s="10"/>
      <c r="AB107" s="10"/>
      <c r="AC107" s="10"/>
      <c r="AD107" s="10"/>
      <c r="AE107" s="10"/>
    </row>
    <row r="108" s="10" customFormat="1" ht="19.92" customHeight="1">
      <c r="A108" s="10"/>
      <c r="B108" s="143"/>
      <c r="C108" s="10"/>
      <c r="D108" s="144" t="s">
        <v>133</v>
      </c>
      <c r="E108" s="145"/>
      <c r="F108" s="145"/>
      <c r="G108" s="145"/>
      <c r="H108" s="145"/>
      <c r="I108" s="145"/>
      <c r="J108" s="146">
        <f>J273</f>
        <v>0</v>
      </c>
      <c r="K108" s="10"/>
      <c r="L108" s="143"/>
      <c r="S108" s="10"/>
      <c r="T108" s="10"/>
      <c r="U108" s="10"/>
      <c r="V108" s="10"/>
      <c r="W108" s="10"/>
      <c r="X108" s="10"/>
      <c r="Y108" s="10"/>
      <c r="Z108" s="10"/>
      <c r="AA108" s="10"/>
      <c r="AB108" s="10"/>
      <c r="AC108" s="10"/>
      <c r="AD108" s="10"/>
      <c r="AE108" s="10"/>
    </row>
    <row r="109" s="10" customFormat="1" ht="19.92" customHeight="1">
      <c r="A109" s="10"/>
      <c r="B109" s="143"/>
      <c r="C109" s="10"/>
      <c r="D109" s="144" t="s">
        <v>134</v>
      </c>
      <c r="E109" s="145"/>
      <c r="F109" s="145"/>
      <c r="G109" s="145"/>
      <c r="H109" s="145"/>
      <c r="I109" s="145"/>
      <c r="J109" s="146">
        <f>J297</f>
        <v>0</v>
      </c>
      <c r="K109" s="10"/>
      <c r="L109" s="143"/>
      <c r="S109" s="10"/>
      <c r="T109" s="10"/>
      <c r="U109" s="10"/>
      <c r="V109" s="10"/>
      <c r="W109" s="10"/>
      <c r="X109" s="10"/>
      <c r="Y109" s="10"/>
      <c r="Z109" s="10"/>
      <c r="AA109" s="10"/>
      <c r="AB109" s="10"/>
      <c r="AC109" s="10"/>
      <c r="AD109" s="10"/>
      <c r="AE109" s="10"/>
    </row>
    <row r="110" s="10" customFormat="1" ht="19.92" customHeight="1">
      <c r="A110" s="10"/>
      <c r="B110" s="143"/>
      <c r="C110" s="10"/>
      <c r="D110" s="144" t="s">
        <v>135</v>
      </c>
      <c r="E110" s="145"/>
      <c r="F110" s="145"/>
      <c r="G110" s="145"/>
      <c r="H110" s="145"/>
      <c r="I110" s="145"/>
      <c r="J110" s="146">
        <f>J315</f>
        <v>0</v>
      </c>
      <c r="K110" s="10"/>
      <c r="L110" s="143"/>
      <c r="S110" s="10"/>
      <c r="T110" s="10"/>
      <c r="U110" s="10"/>
      <c r="V110" s="10"/>
      <c r="W110" s="10"/>
      <c r="X110" s="10"/>
      <c r="Y110" s="10"/>
      <c r="Z110" s="10"/>
      <c r="AA110" s="10"/>
      <c r="AB110" s="10"/>
      <c r="AC110" s="10"/>
      <c r="AD110" s="10"/>
      <c r="AE110" s="10"/>
    </row>
    <row r="111" s="9" customFormat="1" ht="24.96" customHeight="1">
      <c r="A111" s="9"/>
      <c r="B111" s="139"/>
      <c r="C111" s="9"/>
      <c r="D111" s="140" t="s">
        <v>136</v>
      </c>
      <c r="E111" s="141"/>
      <c r="F111" s="141"/>
      <c r="G111" s="141"/>
      <c r="H111" s="141"/>
      <c r="I111" s="141"/>
      <c r="J111" s="142">
        <f>J324</f>
        <v>0</v>
      </c>
      <c r="K111" s="9"/>
      <c r="L111" s="139"/>
      <c r="S111" s="9"/>
      <c r="T111" s="9"/>
      <c r="U111" s="9"/>
      <c r="V111" s="9"/>
      <c r="W111" s="9"/>
      <c r="X111" s="9"/>
      <c r="Y111" s="9"/>
      <c r="Z111" s="9"/>
      <c r="AA111" s="9"/>
      <c r="AB111" s="9"/>
      <c r="AC111" s="9"/>
      <c r="AD111" s="9"/>
      <c r="AE111" s="9"/>
    </row>
    <row r="112" s="2" customFormat="1" ht="21.84" customHeight="1">
      <c r="A112" s="36"/>
      <c r="B112" s="37"/>
      <c r="C112" s="36"/>
      <c r="D112" s="36"/>
      <c r="E112" s="36"/>
      <c r="F112" s="36"/>
      <c r="G112" s="36"/>
      <c r="H112" s="36"/>
      <c r="I112" s="36"/>
      <c r="J112" s="36"/>
      <c r="K112" s="36"/>
      <c r="L112" s="53"/>
      <c r="S112" s="36"/>
      <c r="T112" s="36"/>
      <c r="U112" s="36"/>
      <c r="V112" s="36"/>
      <c r="W112" s="36"/>
      <c r="X112" s="36"/>
      <c r="Y112" s="36"/>
      <c r="Z112" s="36"/>
      <c r="AA112" s="36"/>
      <c r="AB112" s="36"/>
      <c r="AC112" s="36"/>
      <c r="AD112" s="36"/>
      <c r="AE112" s="36"/>
    </row>
    <row r="113" s="2" customFormat="1" ht="6.96" customHeight="1">
      <c r="A113" s="36"/>
      <c r="B113" s="58"/>
      <c r="C113" s="59"/>
      <c r="D113" s="59"/>
      <c r="E113" s="59"/>
      <c r="F113" s="59"/>
      <c r="G113" s="59"/>
      <c r="H113" s="59"/>
      <c r="I113" s="59"/>
      <c r="J113" s="59"/>
      <c r="K113" s="59"/>
      <c r="L113" s="53"/>
      <c r="S113" s="36"/>
      <c r="T113" s="36"/>
      <c r="U113" s="36"/>
      <c r="V113" s="36"/>
      <c r="W113" s="36"/>
      <c r="X113" s="36"/>
      <c r="Y113" s="36"/>
      <c r="Z113" s="36"/>
      <c r="AA113" s="36"/>
      <c r="AB113" s="36"/>
      <c r="AC113" s="36"/>
      <c r="AD113" s="36"/>
      <c r="AE113" s="36"/>
    </row>
    <row r="117" s="2" customFormat="1" ht="6.96" customHeight="1">
      <c r="A117" s="36"/>
      <c r="B117" s="60"/>
      <c r="C117" s="61"/>
      <c r="D117" s="61"/>
      <c r="E117" s="61"/>
      <c r="F117" s="61"/>
      <c r="G117" s="61"/>
      <c r="H117" s="61"/>
      <c r="I117" s="61"/>
      <c r="J117" s="61"/>
      <c r="K117" s="61"/>
      <c r="L117" s="53"/>
      <c r="S117" s="36"/>
      <c r="T117" s="36"/>
      <c r="U117" s="36"/>
      <c r="V117" s="36"/>
      <c r="W117" s="36"/>
      <c r="X117" s="36"/>
      <c r="Y117" s="36"/>
      <c r="Z117" s="36"/>
      <c r="AA117" s="36"/>
      <c r="AB117" s="36"/>
      <c r="AC117" s="36"/>
      <c r="AD117" s="36"/>
      <c r="AE117" s="36"/>
    </row>
    <row r="118" s="2" customFormat="1" ht="24.96" customHeight="1">
      <c r="A118" s="36"/>
      <c r="B118" s="37"/>
      <c r="C118" s="21" t="s">
        <v>137</v>
      </c>
      <c r="D118" s="36"/>
      <c r="E118" s="36"/>
      <c r="F118" s="36"/>
      <c r="G118" s="36"/>
      <c r="H118" s="36"/>
      <c r="I118" s="36"/>
      <c r="J118" s="36"/>
      <c r="K118" s="36"/>
      <c r="L118" s="53"/>
      <c r="S118" s="36"/>
      <c r="T118" s="36"/>
      <c r="U118" s="36"/>
      <c r="V118" s="36"/>
      <c r="W118" s="36"/>
      <c r="X118" s="36"/>
      <c r="Y118" s="36"/>
      <c r="Z118" s="36"/>
      <c r="AA118" s="36"/>
      <c r="AB118" s="36"/>
      <c r="AC118" s="36"/>
      <c r="AD118" s="36"/>
      <c r="AE118" s="36"/>
    </row>
    <row r="119" s="2" customFormat="1" ht="6.96" customHeight="1">
      <c r="A119" s="36"/>
      <c r="B119" s="37"/>
      <c r="C119" s="36"/>
      <c r="D119" s="36"/>
      <c r="E119" s="36"/>
      <c r="F119" s="36"/>
      <c r="G119" s="36"/>
      <c r="H119" s="36"/>
      <c r="I119" s="36"/>
      <c r="J119" s="36"/>
      <c r="K119" s="36"/>
      <c r="L119" s="53"/>
      <c r="S119" s="36"/>
      <c r="T119" s="36"/>
      <c r="U119" s="36"/>
      <c r="V119" s="36"/>
      <c r="W119" s="36"/>
      <c r="X119" s="36"/>
      <c r="Y119" s="36"/>
      <c r="Z119" s="36"/>
      <c r="AA119" s="36"/>
      <c r="AB119" s="36"/>
      <c r="AC119" s="36"/>
      <c r="AD119" s="36"/>
      <c r="AE119" s="36"/>
    </row>
    <row r="120" s="2" customFormat="1" ht="12" customHeight="1">
      <c r="A120" s="36"/>
      <c r="B120" s="37"/>
      <c r="C120" s="30" t="s">
        <v>16</v>
      </c>
      <c r="D120" s="36"/>
      <c r="E120" s="36"/>
      <c r="F120" s="36"/>
      <c r="G120" s="36"/>
      <c r="H120" s="36"/>
      <c r="I120" s="36"/>
      <c r="J120" s="36"/>
      <c r="K120" s="36"/>
      <c r="L120" s="53"/>
      <c r="S120" s="36"/>
      <c r="T120" s="36"/>
      <c r="U120" s="36"/>
      <c r="V120" s="36"/>
      <c r="W120" s="36"/>
      <c r="X120" s="36"/>
      <c r="Y120" s="36"/>
      <c r="Z120" s="36"/>
      <c r="AA120" s="36"/>
      <c r="AB120" s="36"/>
      <c r="AC120" s="36"/>
      <c r="AD120" s="36"/>
      <c r="AE120" s="36"/>
    </row>
    <row r="121" s="2" customFormat="1" ht="27" customHeight="1">
      <c r="A121" s="36"/>
      <c r="B121" s="37"/>
      <c r="C121" s="36"/>
      <c r="D121" s="36"/>
      <c r="E121" s="120" t="str">
        <f>E7</f>
        <v>SOŠ veterinární, Budova č.p. 68/18 a budova č.p. 77/16 - Rekonstrukce elektro a slaboproudu 1PP a 1NP</v>
      </c>
      <c r="F121" s="30"/>
      <c r="G121" s="30"/>
      <c r="H121" s="30"/>
      <c r="I121" s="36"/>
      <c r="J121" s="36"/>
      <c r="K121" s="36"/>
      <c r="L121" s="53"/>
      <c r="S121" s="36"/>
      <c r="T121" s="36"/>
      <c r="U121" s="36"/>
      <c r="V121" s="36"/>
      <c r="W121" s="36"/>
      <c r="X121" s="36"/>
      <c r="Y121" s="36"/>
      <c r="Z121" s="36"/>
      <c r="AA121" s="36"/>
      <c r="AB121" s="36"/>
      <c r="AC121" s="36"/>
      <c r="AD121" s="36"/>
      <c r="AE121" s="36"/>
    </row>
    <row r="122" s="2" customFormat="1" ht="12" customHeight="1">
      <c r="A122" s="36"/>
      <c r="B122" s="37"/>
      <c r="C122" s="30" t="s">
        <v>115</v>
      </c>
      <c r="D122" s="36"/>
      <c r="E122" s="36"/>
      <c r="F122" s="36"/>
      <c r="G122" s="36"/>
      <c r="H122" s="36"/>
      <c r="I122" s="36"/>
      <c r="J122" s="36"/>
      <c r="K122" s="36"/>
      <c r="L122" s="53"/>
      <c r="S122" s="36"/>
      <c r="T122" s="36"/>
      <c r="U122" s="36"/>
      <c r="V122" s="36"/>
      <c r="W122" s="36"/>
      <c r="X122" s="36"/>
      <c r="Y122" s="36"/>
      <c r="Z122" s="36"/>
      <c r="AA122" s="36"/>
      <c r="AB122" s="36"/>
      <c r="AC122" s="36"/>
      <c r="AD122" s="36"/>
      <c r="AE122" s="36"/>
    </row>
    <row r="123" s="2" customFormat="1" ht="15.6" customHeight="1">
      <c r="A123" s="36"/>
      <c r="B123" s="37"/>
      <c r="C123" s="36"/>
      <c r="D123" s="36"/>
      <c r="E123" s="65" t="str">
        <f>E9</f>
        <v>stav0 - Stavební přípomoce v 1PP</v>
      </c>
      <c r="F123" s="36"/>
      <c r="G123" s="36"/>
      <c r="H123" s="36"/>
      <c r="I123" s="36"/>
      <c r="J123" s="36"/>
      <c r="K123" s="36"/>
      <c r="L123" s="53"/>
      <c r="S123" s="36"/>
      <c r="T123" s="36"/>
      <c r="U123" s="36"/>
      <c r="V123" s="36"/>
      <c r="W123" s="36"/>
      <c r="X123" s="36"/>
      <c r="Y123" s="36"/>
      <c r="Z123" s="36"/>
      <c r="AA123" s="36"/>
      <c r="AB123" s="36"/>
      <c r="AC123" s="36"/>
      <c r="AD123" s="36"/>
      <c r="AE123" s="36"/>
    </row>
    <row r="124" s="2" customFormat="1" ht="6.96" customHeight="1">
      <c r="A124" s="36"/>
      <c r="B124" s="37"/>
      <c r="C124" s="36"/>
      <c r="D124" s="36"/>
      <c r="E124" s="36"/>
      <c r="F124" s="36"/>
      <c r="G124" s="36"/>
      <c r="H124" s="36"/>
      <c r="I124" s="36"/>
      <c r="J124" s="36"/>
      <c r="K124" s="36"/>
      <c r="L124" s="53"/>
      <c r="S124" s="36"/>
      <c r="T124" s="36"/>
      <c r="U124" s="36"/>
      <c r="V124" s="36"/>
      <c r="W124" s="36"/>
      <c r="X124" s="36"/>
      <c r="Y124" s="36"/>
      <c r="Z124" s="36"/>
      <c r="AA124" s="36"/>
      <c r="AB124" s="36"/>
      <c r="AC124" s="36"/>
      <c r="AD124" s="36"/>
      <c r="AE124" s="36"/>
    </row>
    <row r="125" s="2" customFormat="1" ht="12" customHeight="1">
      <c r="A125" s="36"/>
      <c r="B125" s="37"/>
      <c r="C125" s="30" t="s">
        <v>20</v>
      </c>
      <c r="D125" s="36"/>
      <c r="E125" s="36"/>
      <c r="F125" s="25" t="str">
        <f>F12</f>
        <v>Hradec Králové, Pražská 68</v>
      </c>
      <c r="G125" s="36"/>
      <c r="H125" s="36"/>
      <c r="I125" s="30" t="s">
        <v>22</v>
      </c>
      <c r="J125" s="67" t="str">
        <f>IF(J12="","",J12)</f>
        <v>28. 2. 2025</v>
      </c>
      <c r="K125" s="36"/>
      <c r="L125" s="53"/>
      <c r="S125" s="36"/>
      <c r="T125" s="36"/>
      <c r="U125" s="36"/>
      <c r="V125" s="36"/>
      <c r="W125" s="36"/>
      <c r="X125" s="36"/>
      <c r="Y125" s="36"/>
      <c r="Z125" s="36"/>
      <c r="AA125" s="36"/>
      <c r="AB125" s="36"/>
      <c r="AC125" s="36"/>
      <c r="AD125" s="36"/>
      <c r="AE125" s="36"/>
    </row>
    <row r="126" s="2" customFormat="1" ht="6.96" customHeight="1">
      <c r="A126" s="36"/>
      <c r="B126" s="37"/>
      <c r="C126" s="36"/>
      <c r="D126" s="36"/>
      <c r="E126" s="36"/>
      <c r="F126" s="36"/>
      <c r="G126" s="36"/>
      <c r="H126" s="36"/>
      <c r="I126" s="36"/>
      <c r="J126" s="36"/>
      <c r="K126" s="36"/>
      <c r="L126" s="53"/>
      <c r="S126" s="36"/>
      <c r="T126" s="36"/>
      <c r="U126" s="36"/>
      <c r="V126" s="36"/>
      <c r="W126" s="36"/>
      <c r="X126" s="36"/>
      <c r="Y126" s="36"/>
      <c r="Z126" s="36"/>
      <c r="AA126" s="36"/>
      <c r="AB126" s="36"/>
      <c r="AC126" s="36"/>
      <c r="AD126" s="36"/>
      <c r="AE126" s="36"/>
    </row>
    <row r="127" s="2" customFormat="1" ht="15.6" customHeight="1">
      <c r="A127" s="36"/>
      <c r="B127" s="37"/>
      <c r="C127" s="30" t="s">
        <v>24</v>
      </c>
      <c r="D127" s="36"/>
      <c r="E127" s="36"/>
      <c r="F127" s="25" t="str">
        <f>E15</f>
        <v xml:space="preserve"> </v>
      </c>
      <c r="G127" s="36"/>
      <c r="H127" s="36"/>
      <c r="I127" s="30" t="s">
        <v>30</v>
      </c>
      <c r="J127" s="34" t="str">
        <f>E21</f>
        <v xml:space="preserve"> </v>
      </c>
      <c r="K127" s="36"/>
      <c r="L127" s="53"/>
      <c r="S127" s="36"/>
      <c r="T127" s="36"/>
      <c r="U127" s="36"/>
      <c r="V127" s="36"/>
      <c r="W127" s="36"/>
      <c r="X127" s="36"/>
      <c r="Y127" s="36"/>
      <c r="Z127" s="36"/>
      <c r="AA127" s="36"/>
      <c r="AB127" s="36"/>
      <c r="AC127" s="36"/>
      <c r="AD127" s="36"/>
      <c r="AE127" s="36"/>
    </row>
    <row r="128" s="2" customFormat="1" ht="15.6" customHeight="1">
      <c r="A128" s="36"/>
      <c r="B128" s="37"/>
      <c r="C128" s="30" t="s">
        <v>28</v>
      </c>
      <c r="D128" s="36"/>
      <c r="E128" s="36"/>
      <c r="F128" s="25" t="str">
        <f>IF(E18="","",E18)</f>
        <v>Vyplň údaj</v>
      </c>
      <c r="G128" s="36"/>
      <c r="H128" s="36"/>
      <c r="I128" s="30" t="s">
        <v>32</v>
      </c>
      <c r="J128" s="34" t="str">
        <f>E24</f>
        <v xml:space="preserve"> </v>
      </c>
      <c r="K128" s="36"/>
      <c r="L128" s="53"/>
      <c r="S128" s="36"/>
      <c r="T128" s="36"/>
      <c r="U128" s="36"/>
      <c r="V128" s="36"/>
      <c r="W128" s="36"/>
      <c r="X128" s="36"/>
      <c r="Y128" s="36"/>
      <c r="Z128" s="36"/>
      <c r="AA128" s="36"/>
      <c r="AB128" s="36"/>
      <c r="AC128" s="36"/>
      <c r="AD128" s="36"/>
      <c r="AE128" s="36"/>
    </row>
    <row r="129" s="2" customFormat="1" ht="10.32" customHeight="1">
      <c r="A129" s="36"/>
      <c r="B129" s="37"/>
      <c r="C129" s="36"/>
      <c r="D129" s="36"/>
      <c r="E129" s="36"/>
      <c r="F129" s="36"/>
      <c r="G129" s="36"/>
      <c r="H129" s="36"/>
      <c r="I129" s="36"/>
      <c r="J129" s="36"/>
      <c r="K129" s="36"/>
      <c r="L129" s="53"/>
      <c r="S129" s="36"/>
      <c r="T129" s="36"/>
      <c r="U129" s="36"/>
      <c r="V129" s="36"/>
      <c r="W129" s="36"/>
      <c r="X129" s="36"/>
      <c r="Y129" s="36"/>
      <c r="Z129" s="36"/>
      <c r="AA129" s="36"/>
      <c r="AB129" s="36"/>
      <c r="AC129" s="36"/>
      <c r="AD129" s="36"/>
      <c r="AE129" s="36"/>
    </row>
    <row r="130" s="11" customFormat="1" ht="29.28" customHeight="1">
      <c r="A130" s="147"/>
      <c r="B130" s="148"/>
      <c r="C130" s="149" t="s">
        <v>138</v>
      </c>
      <c r="D130" s="150" t="s">
        <v>59</v>
      </c>
      <c r="E130" s="150" t="s">
        <v>55</v>
      </c>
      <c r="F130" s="150" t="s">
        <v>56</v>
      </c>
      <c r="G130" s="150" t="s">
        <v>139</v>
      </c>
      <c r="H130" s="150" t="s">
        <v>140</v>
      </c>
      <c r="I130" s="150" t="s">
        <v>141</v>
      </c>
      <c r="J130" s="150" t="s">
        <v>119</v>
      </c>
      <c r="K130" s="151" t="s">
        <v>142</v>
      </c>
      <c r="L130" s="152"/>
      <c r="M130" s="84" t="s">
        <v>1</v>
      </c>
      <c r="N130" s="85" t="s">
        <v>38</v>
      </c>
      <c r="O130" s="85" t="s">
        <v>143</v>
      </c>
      <c r="P130" s="85" t="s">
        <v>144</v>
      </c>
      <c r="Q130" s="85" t="s">
        <v>145</v>
      </c>
      <c r="R130" s="85" t="s">
        <v>146</v>
      </c>
      <c r="S130" s="85" t="s">
        <v>147</v>
      </c>
      <c r="T130" s="86" t="s">
        <v>148</v>
      </c>
      <c r="U130" s="147"/>
      <c r="V130" s="147"/>
      <c r="W130" s="147"/>
      <c r="X130" s="147"/>
      <c r="Y130" s="147"/>
      <c r="Z130" s="147"/>
      <c r="AA130" s="147"/>
      <c r="AB130" s="147"/>
      <c r="AC130" s="147"/>
      <c r="AD130" s="147"/>
      <c r="AE130" s="147"/>
    </row>
    <row r="131" s="2" customFormat="1" ht="22.8" customHeight="1">
      <c r="A131" s="36"/>
      <c r="B131" s="37"/>
      <c r="C131" s="91" t="s">
        <v>149</v>
      </c>
      <c r="D131" s="36"/>
      <c r="E131" s="36"/>
      <c r="F131" s="36"/>
      <c r="G131" s="36"/>
      <c r="H131" s="36"/>
      <c r="I131" s="36"/>
      <c r="J131" s="153">
        <f>BK131</f>
        <v>0</v>
      </c>
      <c r="K131" s="36"/>
      <c r="L131" s="37"/>
      <c r="M131" s="87"/>
      <c r="N131" s="71"/>
      <c r="O131" s="88"/>
      <c r="P131" s="154">
        <f>P132+P190+P324</f>
        <v>0</v>
      </c>
      <c r="Q131" s="88"/>
      <c r="R131" s="154">
        <f>R132+R190+R324</f>
        <v>44.358880939999992</v>
      </c>
      <c r="S131" s="88"/>
      <c r="T131" s="155">
        <f>T132+T190+T324</f>
        <v>41.79945</v>
      </c>
      <c r="U131" s="36"/>
      <c r="V131" s="36"/>
      <c r="W131" s="36"/>
      <c r="X131" s="36"/>
      <c r="Y131" s="36"/>
      <c r="Z131" s="36"/>
      <c r="AA131" s="36"/>
      <c r="AB131" s="36"/>
      <c r="AC131" s="36"/>
      <c r="AD131" s="36"/>
      <c r="AE131" s="36"/>
      <c r="AT131" s="17" t="s">
        <v>73</v>
      </c>
      <c r="AU131" s="17" t="s">
        <v>121</v>
      </c>
      <c r="BK131" s="156">
        <f>BK132+BK190+BK324</f>
        <v>0</v>
      </c>
    </row>
    <row r="132" s="12" customFormat="1" ht="25.92" customHeight="1">
      <c r="A132" s="12"/>
      <c r="B132" s="157"/>
      <c r="C132" s="12"/>
      <c r="D132" s="158" t="s">
        <v>73</v>
      </c>
      <c r="E132" s="159" t="s">
        <v>150</v>
      </c>
      <c r="F132" s="159" t="s">
        <v>151</v>
      </c>
      <c r="G132" s="12"/>
      <c r="H132" s="12"/>
      <c r="I132" s="160"/>
      <c r="J132" s="161">
        <f>BK132</f>
        <v>0</v>
      </c>
      <c r="K132" s="12"/>
      <c r="L132" s="157"/>
      <c r="M132" s="162"/>
      <c r="N132" s="163"/>
      <c r="O132" s="163"/>
      <c r="P132" s="164">
        <f>P133+P147+P172+P186</f>
        <v>0</v>
      </c>
      <c r="Q132" s="163"/>
      <c r="R132" s="164">
        <f>R133+R147+R172+R186</f>
        <v>31.536392399999997</v>
      </c>
      <c r="S132" s="163"/>
      <c r="T132" s="165">
        <f>T133+T147+T172+T186</f>
        <v>39.853349999999999</v>
      </c>
      <c r="U132" s="12"/>
      <c r="V132" s="12"/>
      <c r="W132" s="12"/>
      <c r="X132" s="12"/>
      <c r="Y132" s="12"/>
      <c r="Z132" s="12"/>
      <c r="AA132" s="12"/>
      <c r="AB132" s="12"/>
      <c r="AC132" s="12"/>
      <c r="AD132" s="12"/>
      <c r="AE132" s="12"/>
      <c r="AR132" s="158" t="s">
        <v>82</v>
      </c>
      <c r="AT132" s="166" t="s">
        <v>73</v>
      </c>
      <c r="AU132" s="166" t="s">
        <v>74</v>
      </c>
      <c r="AY132" s="158" t="s">
        <v>152</v>
      </c>
      <c r="BK132" s="167">
        <f>BK133+BK147+BK172+BK186</f>
        <v>0</v>
      </c>
    </row>
    <row r="133" s="12" customFormat="1" ht="22.8" customHeight="1">
      <c r="A133" s="12"/>
      <c r="B133" s="157"/>
      <c r="C133" s="12"/>
      <c r="D133" s="158" t="s">
        <v>73</v>
      </c>
      <c r="E133" s="168" t="s">
        <v>153</v>
      </c>
      <c r="F133" s="168" t="s">
        <v>154</v>
      </c>
      <c r="G133" s="12"/>
      <c r="H133" s="12"/>
      <c r="I133" s="160"/>
      <c r="J133" s="169">
        <f>BK133</f>
        <v>0</v>
      </c>
      <c r="K133" s="12"/>
      <c r="L133" s="157"/>
      <c r="M133" s="162"/>
      <c r="N133" s="163"/>
      <c r="O133" s="163"/>
      <c r="P133" s="164">
        <f>SUM(P134:P146)</f>
        <v>0</v>
      </c>
      <c r="Q133" s="163"/>
      <c r="R133" s="164">
        <f>SUM(R134:R146)</f>
        <v>31.524929999999998</v>
      </c>
      <c r="S133" s="163"/>
      <c r="T133" s="165">
        <f>SUM(T134:T146)</f>
        <v>0</v>
      </c>
      <c r="U133" s="12"/>
      <c r="V133" s="12"/>
      <c r="W133" s="12"/>
      <c r="X133" s="12"/>
      <c r="Y133" s="12"/>
      <c r="Z133" s="12"/>
      <c r="AA133" s="12"/>
      <c r="AB133" s="12"/>
      <c r="AC133" s="12"/>
      <c r="AD133" s="12"/>
      <c r="AE133" s="12"/>
      <c r="AR133" s="158" t="s">
        <v>82</v>
      </c>
      <c r="AT133" s="166" t="s">
        <v>73</v>
      </c>
      <c r="AU133" s="166" t="s">
        <v>82</v>
      </c>
      <c r="AY133" s="158" t="s">
        <v>152</v>
      </c>
      <c r="BK133" s="167">
        <f>SUM(BK134:BK146)</f>
        <v>0</v>
      </c>
    </row>
    <row r="134" s="2" customFormat="1" ht="22.2" customHeight="1">
      <c r="A134" s="36"/>
      <c r="B134" s="170"/>
      <c r="C134" s="171" t="s">
        <v>82</v>
      </c>
      <c r="D134" s="171" t="s">
        <v>155</v>
      </c>
      <c r="E134" s="172" t="s">
        <v>156</v>
      </c>
      <c r="F134" s="173" t="s">
        <v>157</v>
      </c>
      <c r="G134" s="174" t="s">
        <v>158</v>
      </c>
      <c r="H134" s="175">
        <v>286.19999999999999</v>
      </c>
      <c r="I134" s="176"/>
      <c r="J134" s="177">
        <f>ROUND(I134*H134,2)</f>
        <v>0</v>
      </c>
      <c r="K134" s="173" t="s">
        <v>159</v>
      </c>
      <c r="L134" s="37"/>
      <c r="M134" s="178" t="s">
        <v>1</v>
      </c>
      <c r="N134" s="179" t="s">
        <v>39</v>
      </c>
      <c r="O134" s="75"/>
      <c r="P134" s="180">
        <f>O134*H134</f>
        <v>0</v>
      </c>
      <c r="Q134" s="180">
        <v>0.11</v>
      </c>
      <c r="R134" s="180">
        <f>Q134*H134</f>
        <v>31.481999999999999</v>
      </c>
      <c r="S134" s="180">
        <v>0</v>
      </c>
      <c r="T134" s="181">
        <f>S134*H134</f>
        <v>0</v>
      </c>
      <c r="U134" s="36"/>
      <c r="V134" s="36"/>
      <c r="W134" s="36"/>
      <c r="X134" s="36"/>
      <c r="Y134" s="36"/>
      <c r="Z134" s="36"/>
      <c r="AA134" s="36"/>
      <c r="AB134" s="36"/>
      <c r="AC134" s="36"/>
      <c r="AD134" s="36"/>
      <c r="AE134" s="36"/>
      <c r="AR134" s="182" t="s">
        <v>160</v>
      </c>
      <c r="AT134" s="182" t="s">
        <v>155</v>
      </c>
      <c r="AU134" s="182" t="s">
        <v>84</v>
      </c>
      <c r="AY134" s="17" t="s">
        <v>152</v>
      </c>
      <c r="BE134" s="183">
        <f>IF(N134="základní",J134,0)</f>
        <v>0</v>
      </c>
      <c r="BF134" s="183">
        <f>IF(N134="snížená",J134,0)</f>
        <v>0</v>
      </c>
      <c r="BG134" s="183">
        <f>IF(N134="zákl. přenesená",J134,0)</f>
        <v>0</v>
      </c>
      <c r="BH134" s="183">
        <f>IF(N134="sníž. přenesená",J134,0)</f>
        <v>0</v>
      </c>
      <c r="BI134" s="183">
        <f>IF(N134="nulová",J134,0)</f>
        <v>0</v>
      </c>
      <c r="BJ134" s="17" t="s">
        <v>82</v>
      </c>
      <c r="BK134" s="183">
        <f>ROUND(I134*H134,2)</f>
        <v>0</v>
      </c>
      <c r="BL134" s="17" t="s">
        <v>160</v>
      </c>
      <c r="BM134" s="182" t="s">
        <v>161</v>
      </c>
    </row>
    <row r="135" s="2" customFormat="1">
      <c r="A135" s="36"/>
      <c r="B135" s="37"/>
      <c r="C135" s="36"/>
      <c r="D135" s="184" t="s">
        <v>162</v>
      </c>
      <c r="E135" s="36"/>
      <c r="F135" s="185" t="s">
        <v>163</v>
      </c>
      <c r="G135" s="36"/>
      <c r="H135" s="36"/>
      <c r="I135" s="186"/>
      <c r="J135" s="36"/>
      <c r="K135" s="36"/>
      <c r="L135" s="37"/>
      <c r="M135" s="187"/>
      <c r="N135" s="188"/>
      <c r="O135" s="75"/>
      <c r="P135" s="75"/>
      <c r="Q135" s="75"/>
      <c r="R135" s="75"/>
      <c r="S135" s="75"/>
      <c r="T135" s="76"/>
      <c r="U135" s="36"/>
      <c r="V135" s="36"/>
      <c r="W135" s="36"/>
      <c r="X135" s="36"/>
      <c r="Y135" s="36"/>
      <c r="Z135" s="36"/>
      <c r="AA135" s="36"/>
      <c r="AB135" s="36"/>
      <c r="AC135" s="36"/>
      <c r="AD135" s="36"/>
      <c r="AE135" s="36"/>
      <c r="AT135" s="17" t="s">
        <v>162</v>
      </c>
      <c r="AU135" s="17" t="s">
        <v>84</v>
      </c>
    </row>
    <row r="136" s="2" customFormat="1">
      <c r="A136" s="36"/>
      <c r="B136" s="37"/>
      <c r="C136" s="36"/>
      <c r="D136" s="189" t="s">
        <v>164</v>
      </c>
      <c r="E136" s="36"/>
      <c r="F136" s="190" t="s">
        <v>165</v>
      </c>
      <c r="G136" s="36"/>
      <c r="H136" s="36"/>
      <c r="I136" s="186"/>
      <c r="J136" s="36"/>
      <c r="K136" s="36"/>
      <c r="L136" s="37"/>
      <c r="M136" s="187"/>
      <c r="N136" s="188"/>
      <c r="O136" s="75"/>
      <c r="P136" s="75"/>
      <c r="Q136" s="75"/>
      <c r="R136" s="75"/>
      <c r="S136" s="75"/>
      <c r="T136" s="76"/>
      <c r="U136" s="36"/>
      <c r="V136" s="36"/>
      <c r="W136" s="36"/>
      <c r="X136" s="36"/>
      <c r="Y136" s="36"/>
      <c r="Z136" s="36"/>
      <c r="AA136" s="36"/>
      <c r="AB136" s="36"/>
      <c r="AC136" s="36"/>
      <c r="AD136" s="36"/>
      <c r="AE136" s="36"/>
      <c r="AT136" s="17" t="s">
        <v>164</v>
      </c>
      <c r="AU136" s="17" t="s">
        <v>84</v>
      </c>
    </row>
    <row r="137" s="13" customFormat="1">
      <c r="A137" s="13"/>
      <c r="B137" s="191"/>
      <c r="C137" s="13"/>
      <c r="D137" s="184" t="s">
        <v>166</v>
      </c>
      <c r="E137" s="192" t="s">
        <v>1</v>
      </c>
      <c r="F137" s="193" t="s">
        <v>167</v>
      </c>
      <c r="G137" s="13"/>
      <c r="H137" s="194">
        <v>286.19999999999999</v>
      </c>
      <c r="I137" s="195"/>
      <c r="J137" s="13"/>
      <c r="K137" s="13"/>
      <c r="L137" s="191"/>
      <c r="M137" s="196"/>
      <c r="N137" s="197"/>
      <c r="O137" s="197"/>
      <c r="P137" s="197"/>
      <c r="Q137" s="197"/>
      <c r="R137" s="197"/>
      <c r="S137" s="197"/>
      <c r="T137" s="198"/>
      <c r="U137" s="13"/>
      <c r="V137" s="13"/>
      <c r="W137" s="13"/>
      <c r="X137" s="13"/>
      <c r="Y137" s="13"/>
      <c r="Z137" s="13"/>
      <c r="AA137" s="13"/>
      <c r="AB137" s="13"/>
      <c r="AC137" s="13"/>
      <c r="AD137" s="13"/>
      <c r="AE137" s="13"/>
      <c r="AT137" s="192" t="s">
        <v>166</v>
      </c>
      <c r="AU137" s="192" t="s">
        <v>84</v>
      </c>
      <c r="AV137" s="13" t="s">
        <v>84</v>
      </c>
      <c r="AW137" s="13" t="s">
        <v>31</v>
      </c>
      <c r="AX137" s="13" t="s">
        <v>82</v>
      </c>
      <c r="AY137" s="192" t="s">
        <v>152</v>
      </c>
    </row>
    <row r="138" s="2" customFormat="1" ht="14.4" customHeight="1">
      <c r="A138" s="36"/>
      <c r="B138" s="170"/>
      <c r="C138" s="171" t="s">
        <v>84</v>
      </c>
      <c r="D138" s="171" t="s">
        <v>155</v>
      </c>
      <c r="E138" s="172" t="s">
        <v>168</v>
      </c>
      <c r="F138" s="173" t="s">
        <v>169</v>
      </c>
      <c r="G138" s="174" t="s">
        <v>158</v>
      </c>
      <c r="H138" s="175">
        <v>286.19999999999999</v>
      </c>
      <c r="I138" s="176"/>
      <c r="J138" s="177">
        <f>ROUND(I138*H138,2)</f>
        <v>0</v>
      </c>
      <c r="K138" s="173" t="s">
        <v>159</v>
      </c>
      <c r="L138" s="37"/>
      <c r="M138" s="178" t="s">
        <v>1</v>
      </c>
      <c r="N138" s="179" t="s">
        <v>39</v>
      </c>
      <c r="O138" s="75"/>
      <c r="P138" s="180">
        <f>O138*H138</f>
        <v>0</v>
      </c>
      <c r="Q138" s="180">
        <v>0.00012999999999999999</v>
      </c>
      <c r="R138" s="180">
        <f>Q138*H138</f>
        <v>0.037205999999999996</v>
      </c>
      <c r="S138" s="180">
        <v>0</v>
      </c>
      <c r="T138" s="181">
        <f>S138*H138</f>
        <v>0</v>
      </c>
      <c r="U138" s="36"/>
      <c r="V138" s="36"/>
      <c r="W138" s="36"/>
      <c r="X138" s="36"/>
      <c r="Y138" s="36"/>
      <c r="Z138" s="36"/>
      <c r="AA138" s="36"/>
      <c r="AB138" s="36"/>
      <c r="AC138" s="36"/>
      <c r="AD138" s="36"/>
      <c r="AE138" s="36"/>
      <c r="AR138" s="182" t="s">
        <v>160</v>
      </c>
      <c r="AT138" s="182" t="s">
        <v>155</v>
      </c>
      <c r="AU138" s="182" t="s">
        <v>84</v>
      </c>
      <c r="AY138" s="17" t="s">
        <v>152</v>
      </c>
      <c r="BE138" s="183">
        <f>IF(N138="základní",J138,0)</f>
        <v>0</v>
      </c>
      <c r="BF138" s="183">
        <f>IF(N138="snížená",J138,0)</f>
        <v>0</v>
      </c>
      <c r="BG138" s="183">
        <f>IF(N138="zákl. přenesená",J138,0)</f>
        <v>0</v>
      </c>
      <c r="BH138" s="183">
        <f>IF(N138="sníž. přenesená",J138,0)</f>
        <v>0</v>
      </c>
      <c r="BI138" s="183">
        <f>IF(N138="nulová",J138,0)</f>
        <v>0</v>
      </c>
      <c r="BJ138" s="17" t="s">
        <v>82</v>
      </c>
      <c r="BK138" s="183">
        <f>ROUND(I138*H138,2)</f>
        <v>0</v>
      </c>
      <c r="BL138" s="17" t="s">
        <v>160</v>
      </c>
      <c r="BM138" s="182" t="s">
        <v>170</v>
      </c>
    </row>
    <row r="139" s="2" customFormat="1">
      <c r="A139" s="36"/>
      <c r="B139" s="37"/>
      <c r="C139" s="36"/>
      <c r="D139" s="184" t="s">
        <v>162</v>
      </c>
      <c r="E139" s="36"/>
      <c r="F139" s="185" t="s">
        <v>171</v>
      </c>
      <c r="G139" s="36"/>
      <c r="H139" s="36"/>
      <c r="I139" s="186"/>
      <c r="J139" s="36"/>
      <c r="K139" s="36"/>
      <c r="L139" s="37"/>
      <c r="M139" s="187"/>
      <c r="N139" s="188"/>
      <c r="O139" s="75"/>
      <c r="P139" s="75"/>
      <c r="Q139" s="75"/>
      <c r="R139" s="75"/>
      <c r="S139" s="75"/>
      <c r="T139" s="76"/>
      <c r="U139" s="36"/>
      <c r="V139" s="36"/>
      <c r="W139" s="36"/>
      <c r="X139" s="36"/>
      <c r="Y139" s="36"/>
      <c r="Z139" s="36"/>
      <c r="AA139" s="36"/>
      <c r="AB139" s="36"/>
      <c r="AC139" s="36"/>
      <c r="AD139" s="36"/>
      <c r="AE139" s="36"/>
      <c r="AT139" s="17" t="s">
        <v>162</v>
      </c>
      <c r="AU139" s="17" t="s">
        <v>84</v>
      </c>
    </row>
    <row r="140" s="2" customFormat="1">
      <c r="A140" s="36"/>
      <c r="B140" s="37"/>
      <c r="C140" s="36"/>
      <c r="D140" s="189" t="s">
        <v>164</v>
      </c>
      <c r="E140" s="36"/>
      <c r="F140" s="190" t="s">
        <v>172</v>
      </c>
      <c r="G140" s="36"/>
      <c r="H140" s="36"/>
      <c r="I140" s="186"/>
      <c r="J140" s="36"/>
      <c r="K140" s="36"/>
      <c r="L140" s="37"/>
      <c r="M140" s="187"/>
      <c r="N140" s="188"/>
      <c r="O140" s="75"/>
      <c r="P140" s="75"/>
      <c r="Q140" s="75"/>
      <c r="R140" s="75"/>
      <c r="S140" s="75"/>
      <c r="T140" s="76"/>
      <c r="U140" s="36"/>
      <c r="V140" s="36"/>
      <c r="W140" s="36"/>
      <c r="X140" s="36"/>
      <c r="Y140" s="36"/>
      <c r="Z140" s="36"/>
      <c r="AA140" s="36"/>
      <c r="AB140" s="36"/>
      <c r="AC140" s="36"/>
      <c r="AD140" s="36"/>
      <c r="AE140" s="36"/>
      <c r="AT140" s="17" t="s">
        <v>164</v>
      </c>
      <c r="AU140" s="17" t="s">
        <v>84</v>
      </c>
    </row>
    <row r="141" s="2" customFormat="1">
      <c r="A141" s="36"/>
      <c r="B141" s="37"/>
      <c r="C141" s="36"/>
      <c r="D141" s="184" t="s">
        <v>173</v>
      </c>
      <c r="E141" s="36"/>
      <c r="F141" s="199" t="s">
        <v>174</v>
      </c>
      <c r="G141" s="36"/>
      <c r="H141" s="36"/>
      <c r="I141" s="186"/>
      <c r="J141" s="36"/>
      <c r="K141" s="36"/>
      <c r="L141" s="37"/>
      <c r="M141" s="187"/>
      <c r="N141" s="188"/>
      <c r="O141" s="75"/>
      <c r="P141" s="75"/>
      <c r="Q141" s="75"/>
      <c r="R141" s="75"/>
      <c r="S141" s="75"/>
      <c r="T141" s="76"/>
      <c r="U141" s="36"/>
      <c r="V141" s="36"/>
      <c r="W141" s="36"/>
      <c r="X141" s="36"/>
      <c r="Y141" s="36"/>
      <c r="Z141" s="36"/>
      <c r="AA141" s="36"/>
      <c r="AB141" s="36"/>
      <c r="AC141" s="36"/>
      <c r="AD141" s="36"/>
      <c r="AE141" s="36"/>
      <c r="AT141" s="17" t="s">
        <v>173</v>
      </c>
      <c r="AU141" s="17" t="s">
        <v>84</v>
      </c>
    </row>
    <row r="142" s="13" customFormat="1">
      <c r="A142" s="13"/>
      <c r="B142" s="191"/>
      <c r="C142" s="13"/>
      <c r="D142" s="184" t="s">
        <v>166</v>
      </c>
      <c r="E142" s="192" t="s">
        <v>1</v>
      </c>
      <c r="F142" s="193" t="s">
        <v>105</v>
      </c>
      <c r="G142" s="13"/>
      <c r="H142" s="194">
        <v>286.19999999999999</v>
      </c>
      <c r="I142" s="195"/>
      <c r="J142" s="13"/>
      <c r="K142" s="13"/>
      <c r="L142" s="191"/>
      <c r="M142" s="196"/>
      <c r="N142" s="197"/>
      <c r="O142" s="197"/>
      <c r="P142" s="197"/>
      <c r="Q142" s="197"/>
      <c r="R142" s="197"/>
      <c r="S142" s="197"/>
      <c r="T142" s="198"/>
      <c r="U142" s="13"/>
      <c r="V142" s="13"/>
      <c r="W142" s="13"/>
      <c r="X142" s="13"/>
      <c r="Y142" s="13"/>
      <c r="Z142" s="13"/>
      <c r="AA142" s="13"/>
      <c r="AB142" s="13"/>
      <c r="AC142" s="13"/>
      <c r="AD142" s="13"/>
      <c r="AE142" s="13"/>
      <c r="AT142" s="192" t="s">
        <v>166</v>
      </c>
      <c r="AU142" s="192" t="s">
        <v>84</v>
      </c>
      <c r="AV142" s="13" t="s">
        <v>84</v>
      </c>
      <c r="AW142" s="13" t="s">
        <v>31</v>
      </c>
      <c r="AX142" s="13" t="s">
        <v>82</v>
      </c>
      <c r="AY142" s="192" t="s">
        <v>152</v>
      </c>
    </row>
    <row r="143" s="2" customFormat="1" ht="30" customHeight="1">
      <c r="A143" s="36"/>
      <c r="B143" s="170"/>
      <c r="C143" s="171" t="s">
        <v>175</v>
      </c>
      <c r="D143" s="171" t="s">
        <v>155</v>
      </c>
      <c r="E143" s="172" t="s">
        <v>176</v>
      </c>
      <c r="F143" s="173" t="s">
        <v>177</v>
      </c>
      <c r="G143" s="174" t="s">
        <v>178</v>
      </c>
      <c r="H143" s="175">
        <v>286.19999999999999</v>
      </c>
      <c r="I143" s="176"/>
      <c r="J143" s="177">
        <f>ROUND(I143*H143,2)</f>
        <v>0</v>
      </c>
      <c r="K143" s="173" t="s">
        <v>159</v>
      </c>
      <c r="L143" s="37"/>
      <c r="M143" s="178" t="s">
        <v>1</v>
      </c>
      <c r="N143" s="179" t="s">
        <v>39</v>
      </c>
      <c r="O143" s="75"/>
      <c r="P143" s="180">
        <f>O143*H143</f>
        <v>0</v>
      </c>
      <c r="Q143" s="180">
        <v>2.0000000000000002E-05</v>
      </c>
      <c r="R143" s="180">
        <f>Q143*H143</f>
        <v>0.0057239999999999999</v>
      </c>
      <c r="S143" s="180">
        <v>0</v>
      </c>
      <c r="T143" s="181">
        <f>S143*H143</f>
        <v>0</v>
      </c>
      <c r="U143" s="36"/>
      <c r="V143" s="36"/>
      <c r="W143" s="36"/>
      <c r="X143" s="36"/>
      <c r="Y143" s="36"/>
      <c r="Z143" s="36"/>
      <c r="AA143" s="36"/>
      <c r="AB143" s="36"/>
      <c r="AC143" s="36"/>
      <c r="AD143" s="36"/>
      <c r="AE143" s="36"/>
      <c r="AR143" s="182" t="s">
        <v>160</v>
      </c>
      <c r="AT143" s="182" t="s">
        <v>155</v>
      </c>
      <c r="AU143" s="182" t="s">
        <v>84</v>
      </c>
      <c r="AY143" s="17" t="s">
        <v>152</v>
      </c>
      <c r="BE143" s="183">
        <f>IF(N143="základní",J143,0)</f>
        <v>0</v>
      </c>
      <c r="BF143" s="183">
        <f>IF(N143="snížená",J143,0)</f>
        <v>0</v>
      </c>
      <c r="BG143" s="183">
        <f>IF(N143="zákl. přenesená",J143,0)</f>
        <v>0</v>
      </c>
      <c r="BH143" s="183">
        <f>IF(N143="sníž. přenesená",J143,0)</f>
        <v>0</v>
      </c>
      <c r="BI143" s="183">
        <f>IF(N143="nulová",J143,0)</f>
        <v>0</v>
      </c>
      <c r="BJ143" s="17" t="s">
        <v>82</v>
      </c>
      <c r="BK143" s="183">
        <f>ROUND(I143*H143,2)</f>
        <v>0</v>
      </c>
      <c r="BL143" s="17" t="s">
        <v>160</v>
      </c>
      <c r="BM143" s="182" t="s">
        <v>179</v>
      </c>
    </row>
    <row r="144" s="2" customFormat="1">
      <c r="A144" s="36"/>
      <c r="B144" s="37"/>
      <c r="C144" s="36"/>
      <c r="D144" s="184" t="s">
        <v>162</v>
      </c>
      <c r="E144" s="36"/>
      <c r="F144" s="185" t="s">
        <v>180</v>
      </c>
      <c r="G144" s="36"/>
      <c r="H144" s="36"/>
      <c r="I144" s="186"/>
      <c r="J144" s="36"/>
      <c r="K144" s="36"/>
      <c r="L144" s="37"/>
      <c r="M144" s="187"/>
      <c r="N144" s="188"/>
      <c r="O144" s="75"/>
      <c r="P144" s="75"/>
      <c r="Q144" s="75"/>
      <c r="R144" s="75"/>
      <c r="S144" s="75"/>
      <c r="T144" s="76"/>
      <c r="U144" s="36"/>
      <c r="V144" s="36"/>
      <c r="W144" s="36"/>
      <c r="X144" s="36"/>
      <c r="Y144" s="36"/>
      <c r="Z144" s="36"/>
      <c r="AA144" s="36"/>
      <c r="AB144" s="36"/>
      <c r="AC144" s="36"/>
      <c r="AD144" s="36"/>
      <c r="AE144" s="36"/>
      <c r="AT144" s="17" t="s">
        <v>162</v>
      </c>
      <c r="AU144" s="17" t="s">
        <v>84</v>
      </c>
    </row>
    <row r="145" s="2" customFormat="1">
      <c r="A145" s="36"/>
      <c r="B145" s="37"/>
      <c r="C145" s="36"/>
      <c r="D145" s="189" t="s">
        <v>164</v>
      </c>
      <c r="E145" s="36"/>
      <c r="F145" s="190" t="s">
        <v>181</v>
      </c>
      <c r="G145" s="36"/>
      <c r="H145" s="36"/>
      <c r="I145" s="186"/>
      <c r="J145" s="36"/>
      <c r="K145" s="36"/>
      <c r="L145" s="37"/>
      <c r="M145" s="187"/>
      <c r="N145" s="188"/>
      <c r="O145" s="75"/>
      <c r="P145" s="75"/>
      <c r="Q145" s="75"/>
      <c r="R145" s="75"/>
      <c r="S145" s="75"/>
      <c r="T145" s="76"/>
      <c r="U145" s="36"/>
      <c r="V145" s="36"/>
      <c r="W145" s="36"/>
      <c r="X145" s="36"/>
      <c r="Y145" s="36"/>
      <c r="Z145" s="36"/>
      <c r="AA145" s="36"/>
      <c r="AB145" s="36"/>
      <c r="AC145" s="36"/>
      <c r="AD145" s="36"/>
      <c r="AE145" s="36"/>
      <c r="AT145" s="17" t="s">
        <v>164</v>
      </c>
      <c r="AU145" s="17" t="s">
        <v>84</v>
      </c>
    </row>
    <row r="146" s="13" customFormat="1">
      <c r="A146" s="13"/>
      <c r="B146" s="191"/>
      <c r="C146" s="13"/>
      <c r="D146" s="184" t="s">
        <v>166</v>
      </c>
      <c r="E146" s="192" t="s">
        <v>1</v>
      </c>
      <c r="F146" s="193" t="s">
        <v>105</v>
      </c>
      <c r="G146" s="13"/>
      <c r="H146" s="194">
        <v>286.19999999999999</v>
      </c>
      <c r="I146" s="195"/>
      <c r="J146" s="13"/>
      <c r="K146" s="13"/>
      <c r="L146" s="191"/>
      <c r="M146" s="196"/>
      <c r="N146" s="197"/>
      <c r="O146" s="197"/>
      <c r="P146" s="197"/>
      <c r="Q146" s="197"/>
      <c r="R146" s="197"/>
      <c r="S146" s="197"/>
      <c r="T146" s="198"/>
      <c r="U146" s="13"/>
      <c r="V146" s="13"/>
      <c r="W146" s="13"/>
      <c r="X146" s="13"/>
      <c r="Y146" s="13"/>
      <c r="Z146" s="13"/>
      <c r="AA146" s="13"/>
      <c r="AB146" s="13"/>
      <c r="AC146" s="13"/>
      <c r="AD146" s="13"/>
      <c r="AE146" s="13"/>
      <c r="AT146" s="192" t="s">
        <v>166</v>
      </c>
      <c r="AU146" s="192" t="s">
        <v>84</v>
      </c>
      <c r="AV146" s="13" t="s">
        <v>84</v>
      </c>
      <c r="AW146" s="13" t="s">
        <v>31</v>
      </c>
      <c r="AX146" s="13" t="s">
        <v>82</v>
      </c>
      <c r="AY146" s="192" t="s">
        <v>152</v>
      </c>
    </row>
    <row r="147" s="12" customFormat="1" ht="22.8" customHeight="1">
      <c r="A147" s="12"/>
      <c r="B147" s="157"/>
      <c r="C147" s="12"/>
      <c r="D147" s="158" t="s">
        <v>73</v>
      </c>
      <c r="E147" s="168" t="s">
        <v>182</v>
      </c>
      <c r="F147" s="168" t="s">
        <v>183</v>
      </c>
      <c r="G147" s="12"/>
      <c r="H147" s="12"/>
      <c r="I147" s="160"/>
      <c r="J147" s="169">
        <f>BK147</f>
        <v>0</v>
      </c>
      <c r="K147" s="12"/>
      <c r="L147" s="157"/>
      <c r="M147" s="162"/>
      <c r="N147" s="163"/>
      <c r="O147" s="163"/>
      <c r="P147" s="164">
        <f>SUM(P148:P171)</f>
        <v>0</v>
      </c>
      <c r="Q147" s="163"/>
      <c r="R147" s="164">
        <f>SUM(R148:R171)</f>
        <v>0.011462400000000001</v>
      </c>
      <c r="S147" s="163"/>
      <c r="T147" s="165">
        <f>SUM(T148:T171)</f>
        <v>39.853349999999999</v>
      </c>
      <c r="U147" s="12"/>
      <c r="V147" s="12"/>
      <c r="W147" s="12"/>
      <c r="X147" s="12"/>
      <c r="Y147" s="12"/>
      <c r="Z147" s="12"/>
      <c r="AA147" s="12"/>
      <c r="AB147" s="12"/>
      <c r="AC147" s="12"/>
      <c r="AD147" s="12"/>
      <c r="AE147" s="12"/>
      <c r="AR147" s="158" t="s">
        <v>82</v>
      </c>
      <c r="AT147" s="166" t="s">
        <v>73</v>
      </c>
      <c r="AU147" s="166" t="s">
        <v>82</v>
      </c>
      <c r="AY147" s="158" t="s">
        <v>152</v>
      </c>
      <c r="BK147" s="167">
        <f>SUM(BK148:BK171)</f>
        <v>0</v>
      </c>
    </row>
    <row r="148" s="2" customFormat="1" ht="30" customHeight="1">
      <c r="A148" s="36"/>
      <c r="B148" s="170"/>
      <c r="C148" s="171" t="s">
        <v>160</v>
      </c>
      <c r="D148" s="171" t="s">
        <v>155</v>
      </c>
      <c r="E148" s="172" t="s">
        <v>184</v>
      </c>
      <c r="F148" s="173" t="s">
        <v>185</v>
      </c>
      <c r="G148" s="174" t="s">
        <v>158</v>
      </c>
      <c r="H148" s="175">
        <v>87</v>
      </c>
      <c r="I148" s="176"/>
      <c r="J148" s="177">
        <f>ROUND(I148*H148,2)</f>
        <v>0</v>
      </c>
      <c r="K148" s="173" t="s">
        <v>159</v>
      </c>
      <c r="L148" s="37"/>
      <c r="M148" s="178" t="s">
        <v>1</v>
      </c>
      <c r="N148" s="179" t="s">
        <v>39</v>
      </c>
      <c r="O148" s="75"/>
      <c r="P148" s="180">
        <f>O148*H148</f>
        <v>0</v>
      </c>
      <c r="Q148" s="180">
        <v>0</v>
      </c>
      <c r="R148" s="180">
        <f>Q148*H148</f>
        <v>0</v>
      </c>
      <c r="S148" s="180">
        <v>0</v>
      </c>
      <c r="T148" s="181">
        <f>S148*H148</f>
        <v>0</v>
      </c>
      <c r="U148" s="36"/>
      <c r="V148" s="36"/>
      <c r="W148" s="36"/>
      <c r="X148" s="36"/>
      <c r="Y148" s="36"/>
      <c r="Z148" s="36"/>
      <c r="AA148" s="36"/>
      <c r="AB148" s="36"/>
      <c r="AC148" s="36"/>
      <c r="AD148" s="36"/>
      <c r="AE148" s="36"/>
      <c r="AR148" s="182" t="s">
        <v>160</v>
      </c>
      <c r="AT148" s="182" t="s">
        <v>155</v>
      </c>
      <c r="AU148" s="182" t="s">
        <v>84</v>
      </c>
      <c r="AY148" s="17" t="s">
        <v>152</v>
      </c>
      <c r="BE148" s="183">
        <f>IF(N148="základní",J148,0)</f>
        <v>0</v>
      </c>
      <c r="BF148" s="183">
        <f>IF(N148="snížená",J148,0)</f>
        <v>0</v>
      </c>
      <c r="BG148" s="183">
        <f>IF(N148="zákl. přenesená",J148,0)</f>
        <v>0</v>
      </c>
      <c r="BH148" s="183">
        <f>IF(N148="sníž. přenesená",J148,0)</f>
        <v>0</v>
      </c>
      <c r="BI148" s="183">
        <f>IF(N148="nulová",J148,0)</f>
        <v>0</v>
      </c>
      <c r="BJ148" s="17" t="s">
        <v>82</v>
      </c>
      <c r="BK148" s="183">
        <f>ROUND(I148*H148,2)</f>
        <v>0</v>
      </c>
      <c r="BL148" s="17" t="s">
        <v>160</v>
      </c>
      <c r="BM148" s="182" t="s">
        <v>186</v>
      </c>
    </row>
    <row r="149" s="2" customFormat="1">
      <c r="A149" s="36"/>
      <c r="B149" s="37"/>
      <c r="C149" s="36"/>
      <c r="D149" s="184" t="s">
        <v>162</v>
      </c>
      <c r="E149" s="36"/>
      <c r="F149" s="185" t="s">
        <v>187</v>
      </c>
      <c r="G149" s="36"/>
      <c r="H149" s="36"/>
      <c r="I149" s="186"/>
      <c r="J149" s="36"/>
      <c r="K149" s="36"/>
      <c r="L149" s="37"/>
      <c r="M149" s="187"/>
      <c r="N149" s="188"/>
      <c r="O149" s="75"/>
      <c r="P149" s="75"/>
      <c r="Q149" s="75"/>
      <c r="R149" s="75"/>
      <c r="S149" s="75"/>
      <c r="T149" s="76"/>
      <c r="U149" s="36"/>
      <c r="V149" s="36"/>
      <c r="W149" s="36"/>
      <c r="X149" s="36"/>
      <c r="Y149" s="36"/>
      <c r="Z149" s="36"/>
      <c r="AA149" s="36"/>
      <c r="AB149" s="36"/>
      <c r="AC149" s="36"/>
      <c r="AD149" s="36"/>
      <c r="AE149" s="36"/>
      <c r="AT149" s="17" t="s">
        <v>162</v>
      </c>
      <c r="AU149" s="17" t="s">
        <v>84</v>
      </c>
    </row>
    <row r="150" s="2" customFormat="1">
      <c r="A150" s="36"/>
      <c r="B150" s="37"/>
      <c r="C150" s="36"/>
      <c r="D150" s="189" t="s">
        <v>164</v>
      </c>
      <c r="E150" s="36"/>
      <c r="F150" s="190" t="s">
        <v>188</v>
      </c>
      <c r="G150" s="36"/>
      <c r="H150" s="36"/>
      <c r="I150" s="186"/>
      <c r="J150" s="36"/>
      <c r="K150" s="36"/>
      <c r="L150" s="37"/>
      <c r="M150" s="187"/>
      <c r="N150" s="188"/>
      <c r="O150" s="75"/>
      <c r="P150" s="75"/>
      <c r="Q150" s="75"/>
      <c r="R150" s="75"/>
      <c r="S150" s="75"/>
      <c r="T150" s="76"/>
      <c r="U150" s="36"/>
      <c r="V150" s="36"/>
      <c r="W150" s="36"/>
      <c r="X150" s="36"/>
      <c r="Y150" s="36"/>
      <c r="Z150" s="36"/>
      <c r="AA150" s="36"/>
      <c r="AB150" s="36"/>
      <c r="AC150" s="36"/>
      <c r="AD150" s="36"/>
      <c r="AE150" s="36"/>
      <c r="AT150" s="17" t="s">
        <v>164</v>
      </c>
      <c r="AU150" s="17" t="s">
        <v>84</v>
      </c>
    </row>
    <row r="151" s="13" customFormat="1">
      <c r="A151" s="13"/>
      <c r="B151" s="191"/>
      <c r="C151" s="13"/>
      <c r="D151" s="184" t="s">
        <v>166</v>
      </c>
      <c r="E151" s="192" t="s">
        <v>1</v>
      </c>
      <c r="F151" s="193" t="s">
        <v>189</v>
      </c>
      <c r="G151" s="13"/>
      <c r="H151" s="194">
        <v>87</v>
      </c>
      <c r="I151" s="195"/>
      <c r="J151" s="13"/>
      <c r="K151" s="13"/>
      <c r="L151" s="191"/>
      <c r="M151" s="196"/>
      <c r="N151" s="197"/>
      <c r="O151" s="197"/>
      <c r="P151" s="197"/>
      <c r="Q151" s="197"/>
      <c r="R151" s="197"/>
      <c r="S151" s="197"/>
      <c r="T151" s="198"/>
      <c r="U151" s="13"/>
      <c r="V151" s="13"/>
      <c r="W151" s="13"/>
      <c r="X151" s="13"/>
      <c r="Y151" s="13"/>
      <c r="Z151" s="13"/>
      <c r="AA151" s="13"/>
      <c r="AB151" s="13"/>
      <c r="AC151" s="13"/>
      <c r="AD151" s="13"/>
      <c r="AE151" s="13"/>
      <c r="AT151" s="192" t="s">
        <v>166</v>
      </c>
      <c r="AU151" s="192" t="s">
        <v>84</v>
      </c>
      <c r="AV151" s="13" t="s">
        <v>84</v>
      </c>
      <c r="AW151" s="13" t="s">
        <v>31</v>
      </c>
      <c r="AX151" s="13" t="s">
        <v>82</v>
      </c>
      <c r="AY151" s="192" t="s">
        <v>152</v>
      </c>
    </row>
    <row r="152" s="2" customFormat="1" ht="22.2" customHeight="1">
      <c r="A152" s="36"/>
      <c r="B152" s="170"/>
      <c r="C152" s="171" t="s">
        <v>190</v>
      </c>
      <c r="D152" s="171" t="s">
        <v>155</v>
      </c>
      <c r="E152" s="172" t="s">
        <v>191</v>
      </c>
      <c r="F152" s="173" t="s">
        <v>192</v>
      </c>
      <c r="G152" s="174" t="s">
        <v>158</v>
      </c>
      <c r="H152" s="175">
        <v>286.56</v>
      </c>
      <c r="I152" s="176"/>
      <c r="J152" s="177">
        <f>ROUND(I152*H152,2)</f>
        <v>0</v>
      </c>
      <c r="K152" s="173" t="s">
        <v>159</v>
      </c>
      <c r="L152" s="37"/>
      <c r="M152" s="178" t="s">
        <v>1</v>
      </c>
      <c r="N152" s="179" t="s">
        <v>39</v>
      </c>
      <c r="O152" s="75"/>
      <c r="P152" s="180">
        <f>O152*H152</f>
        <v>0</v>
      </c>
      <c r="Q152" s="180">
        <v>4.0000000000000003E-05</v>
      </c>
      <c r="R152" s="180">
        <f>Q152*H152</f>
        <v>0.011462400000000001</v>
      </c>
      <c r="S152" s="180">
        <v>0</v>
      </c>
      <c r="T152" s="181">
        <f>S152*H152</f>
        <v>0</v>
      </c>
      <c r="U152" s="36"/>
      <c r="V152" s="36"/>
      <c r="W152" s="36"/>
      <c r="X152" s="36"/>
      <c r="Y152" s="36"/>
      <c r="Z152" s="36"/>
      <c r="AA152" s="36"/>
      <c r="AB152" s="36"/>
      <c r="AC152" s="36"/>
      <c r="AD152" s="36"/>
      <c r="AE152" s="36"/>
      <c r="AR152" s="182" t="s">
        <v>160</v>
      </c>
      <c r="AT152" s="182" t="s">
        <v>155</v>
      </c>
      <c r="AU152" s="182" t="s">
        <v>84</v>
      </c>
      <c r="AY152" s="17" t="s">
        <v>152</v>
      </c>
      <c r="BE152" s="183">
        <f>IF(N152="základní",J152,0)</f>
        <v>0</v>
      </c>
      <c r="BF152" s="183">
        <f>IF(N152="snížená",J152,0)</f>
        <v>0</v>
      </c>
      <c r="BG152" s="183">
        <f>IF(N152="zákl. přenesená",J152,0)</f>
        <v>0</v>
      </c>
      <c r="BH152" s="183">
        <f>IF(N152="sníž. přenesená",J152,0)</f>
        <v>0</v>
      </c>
      <c r="BI152" s="183">
        <f>IF(N152="nulová",J152,0)</f>
        <v>0</v>
      </c>
      <c r="BJ152" s="17" t="s">
        <v>82</v>
      </c>
      <c r="BK152" s="183">
        <f>ROUND(I152*H152,2)</f>
        <v>0</v>
      </c>
      <c r="BL152" s="17" t="s">
        <v>160</v>
      </c>
      <c r="BM152" s="182" t="s">
        <v>193</v>
      </c>
    </row>
    <row r="153" s="2" customFormat="1">
      <c r="A153" s="36"/>
      <c r="B153" s="37"/>
      <c r="C153" s="36"/>
      <c r="D153" s="184" t="s">
        <v>162</v>
      </c>
      <c r="E153" s="36"/>
      <c r="F153" s="185" t="s">
        <v>194</v>
      </c>
      <c r="G153" s="36"/>
      <c r="H153" s="36"/>
      <c r="I153" s="186"/>
      <c r="J153" s="36"/>
      <c r="K153" s="36"/>
      <c r="L153" s="37"/>
      <c r="M153" s="187"/>
      <c r="N153" s="188"/>
      <c r="O153" s="75"/>
      <c r="P153" s="75"/>
      <c r="Q153" s="75"/>
      <c r="R153" s="75"/>
      <c r="S153" s="75"/>
      <c r="T153" s="76"/>
      <c r="U153" s="36"/>
      <c r="V153" s="36"/>
      <c r="W153" s="36"/>
      <c r="X153" s="36"/>
      <c r="Y153" s="36"/>
      <c r="Z153" s="36"/>
      <c r="AA153" s="36"/>
      <c r="AB153" s="36"/>
      <c r="AC153" s="36"/>
      <c r="AD153" s="36"/>
      <c r="AE153" s="36"/>
      <c r="AT153" s="17" t="s">
        <v>162</v>
      </c>
      <c r="AU153" s="17" t="s">
        <v>84</v>
      </c>
    </row>
    <row r="154" s="2" customFormat="1">
      <c r="A154" s="36"/>
      <c r="B154" s="37"/>
      <c r="C154" s="36"/>
      <c r="D154" s="189" t="s">
        <v>164</v>
      </c>
      <c r="E154" s="36"/>
      <c r="F154" s="190" t="s">
        <v>195</v>
      </c>
      <c r="G154" s="36"/>
      <c r="H154" s="36"/>
      <c r="I154" s="186"/>
      <c r="J154" s="36"/>
      <c r="K154" s="36"/>
      <c r="L154" s="37"/>
      <c r="M154" s="187"/>
      <c r="N154" s="188"/>
      <c r="O154" s="75"/>
      <c r="P154" s="75"/>
      <c r="Q154" s="75"/>
      <c r="R154" s="75"/>
      <c r="S154" s="75"/>
      <c r="T154" s="76"/>
      <c r="U154" s="36"/>
      <c r="V154" s="36"/>
      <c r="W154" s="36"/>
      <c r="X154" s="36"/>
      <c r="Y154" s="36"/>
      <c r="Z154" s="36"/>
      <c r="AA154" s="36"/>
      <c r="AB154" s="36"/>
      <c r="AC154" s="36"/>
      <c r="AD154" s="36"/>
      <c r="AE154" s="36"/>
      <c r="AT154" s="17" t="s">
        <v>164</v>
      </c>
      <c r="AU154" s="17" t="s">
        <v>84</v>
      </c>
    </row>
    <row r="155" s="2" customFormat="1">
      <c r="A155" s="36"/>
      <c r="B155" s="37"/>
      <c r="C155" s="36"/>
      <c r="D155" s="184" t="s">
        <v>173</v>
      </c>
      <c r="E155" s="36"/>
      <c r="F155" s="199" t="s">
        <v>174</v>
      </c>
      <c r="G155" s="36"/>
      <c r="H155" s="36"/>
      <c r="I155" s="186"/>
      <c r="J155" s="36"/>
      <c r="K155" s="36"/>
      <c r="L155" s="37"/>
      <c r="M155" s="187"/>
      <c r="N155" s="188"/>
      <c r="O155" s="75"/>
      <c r="P155" s="75"/>
      <c r="Q155" s="75"/>
      <c r="R155" s="75"/>
      <c r="S155" s="75"/>
      <c r="T155" s="76"/>
      <c r="U155" s="36"/>
      <c r="V155" s="36"/>
      <c r="W155" s="36"/>
      <c r="X155" s="36"/>
      <c r="Y155" s="36"/>
      <c r="Z155" s="36"/>
      <c r="AA155" s="36"/>
      <c r="AB155" s="36"/>
      <c r="AC155" s="36"/>
      <c r="AD155" s="36"/>
      <c r="AE155" s="36"/>
      <c r="AT155" s="17" t="s">
        <v>173</v>
      </c>
      <c r="AU155" s="17" t="s">
        <v>84</v>
      </c>
    </row>
    <row r="156" s="13" customFormat="1">
      <c r="A156" s="13"/>
      <c r="B156" s="191"/>
      <c r="C156" s="13"/>
      <c r="D156" s="184" t="s">
        <v>166</v>
      </c>
      <c r="E156" s="192" t="s">
        <v>1</v>
      </c>
      <c r="F156" s="193" t="s">
        <v>108</v>
      </c>
      <c r="G156" s="13"/>
      <c r="H156" s="194">
        <v>286.56</v>
      </c>
      <c r="I156" s="195"/>
      <c r="J156" s="13"/>
      <c r="K156" s="13"/>
      <c r="L156" s="191"/>
      <c r="M156" s="196"/>
      <c r="N156" s="197"/>
      <c r="O156" s="197"/>
      <c r="P156" s="197"/>
      <c r="Q156" s="197"/>
      <c r="R156" s="197"/>
      <c r="S156" s="197"/>
      <c r="T156" s="198"/>
      <c r="U156" s="13"/>
      <c r="V156" s="13"/>
      <c r="W156" s="13"/>
      <c r="X156" s="13"/>
      <c r="Y156" s="13"/>
      <c r="Z156" s="13"/>
      <c r="AA156" s="13"/>
      <c r="AB156" s="13"/>
      <c r="AC156" s="13"/>
      <c r="AD156" s="13"/>
      <c r="AE156" s="13"/>
      <c r="AT156" s="192" t="s">
        <v>166</v>
      </c>
      <c r="AU156" s="192" t="s">
        <v>84</v>
      </c>
      <c r="AV156" s="13" t="s">
        <v>84</v>
      </c>
      <c r="AW156" s="13" t="s">
        <v>31</v>
      </c>
      <c r="AX156" s="13" t="s">
        <v>82</v>
      </c>
      <c r="AY156" s="192" t="s">
        <v>152</v>
      </c>
    </row>
    <row r="157" s="2" customFormat="1" ht="30" customHeight="1">
      <c r="A157" s="36"/>
      <c r="B157" s="170"/>
      <c r="C157" s="171" t="s">
        <v>153</v>
      </c>
      <c r="D157" s="171" t="s">
        <v>155</v>
      </c>
      <c r="E157" s="172" t="s">
        <v>196</v>
      </c>
      <c r="F157" s="173" t="s">
        <v>197</v>
      </c>
      <c r="G157" s="174" t="s">
        <v>198</v>
      </c>
      <c r="H157" s="175">
        <v>12.879</v>
      </c>
      <c r="I157" s="176"/>
      <c r="J157" s="177">
        <f>ROUND(I157*H157,2)</f>
        <v>0</v>
      </c>
      <c r="K157" s="173" t="s">
        <v>159</v>
      </c>
      <c r="L157" s="37"/>
      <c r="M157" s="178" t="s">
        <v>1</v>
      </c>
      <c r="N157" s="179" t="s">
        <v>39</v>
      </c>
      <c r="O157" s="75"/>
      <c r="P157" s="180">
        <f>O157*H157</f>
        <v>0</v>
      </c>
      <c r="Q157" s="180">
        <v>0</v>
      </c>
      <c r="R157" s="180">
        <f>Q157*H157</f>
        <v>0</v>
      </c>
      <c r="S157" s="180">
        <v>2.2000000000000002</v>
      </c>
      <c r="T157" s="181">
        <f>S157*H157</f>
        <v>28.3338</v>
      </c>
      <c r="U157" s="36"/>
      <c r="V157" s="36"/>
      <c r="W157" s="36"/>
      <c r="X157" s="36"/>
      <c r="Y157" s="36"/>
      <c r="Z157" s="36"/>
      <c r="AA157" s="36"/>
      <c r="AB157" s="36"/>
      <c r="AC157" s="36"/>
      <c r="AD157" s="36"/>
      <c r="AE157" s="36"/>
      <c r="AR157" s="182" t="s">
        <v>160</v>
      </c>
      <c r="AT157" s="182" t="s">
        <v>155</v>
      </c>
      <c r="AU157" s="182" t="s">
        <v>84</v>
      </c>
      <c r="AY157" s="17" t="s">
        <v>152</v>
      </c>
      <c r="BE157" s="183">
        <f>IF(N157="základní",J157,0)</f>
        <v>0</v>
      </c>
      <c r="BF157" s="183">
        <f>IF(N157="snížená",J157,0)</f>
        <v>0</v>
      </c>
      <c r="BG157" s="183">
        <f>IF(N157="zákl. přenesená",J157,0)</f>
        <v>0</v>
      </c>
      <c r="BH157" s="183">
        <f>IF(N157="sníž. přenesená",J157,0)</f>
        <v>0</v>
      </c>
      <c r="BI157" s="183">
        <f>IF(N157="nulová",J157,0)</f>
        <v>0</v>
      </c>
      <c r="BJ157" s="17" t="s">
        <v>82</v>
      </c>
      <c r="BK157" s="183">
        <f>ROUND(I157*H157,2)</f>
        <v>0</v>
      </c>
      <c r="BL157" s="17" t="s">
        <v>160</v>
      </c>
      <c r="BM157" s="182" t="s">
        <v>199</v>
      </c>
    </row>
    <row r="158" s="2" customFormat="1">
      <c r="A158" s="36"/>
      <c r="B158" s="37"/>
      <c r="C158" s="36"/>
      <c r="D158" s="184" t="s">
        <v>162</v>
      </c>
      <c r="E158" s="36"/>
      <c r="F158" s="185" t="s">
        <v>200</v>
      </c>
      <c r="G158" s="36"/>
      <c r="H158" s="36"/>
      <c r="I158" s="186"/>
      <c r="J158" s="36"/>
      <c r="K158" s="36"/>
      <c r="L158" s="37"/>
      <c r="M158" s="187"/>
      <c r="N158" s="188"/>
      <c r="O158" s="75"/>
      <c r="P158" s="75"/>
      <c r="Q158" s="75"/>
      <c r="R158" s="75"/>
      <c r="S158" s="75"/>
      <c r="T158" s="76"/>
      <c r="U158" s="36"/>
      <c r="V158" s="36"/>
      <c r="W158" s="36"/>
      <c r="X158" s="36"/>
      <c r="Y158" s="36"/>
      <c r="Z158" s="36"/>
      <c r="AA158" s="36"/>
      <c r="AB158" s="36"/>
      <c r="AC158" s="36"/>
      <c r="AD158" s="36"/>
      <c r="AE158" s="36"/>
      <c r="AT158" s="17" t="s">
        <v>162</v>
      </c>
      <c r="AU158" s="17" t="s">
        <v>84</v>
      </c>
    </row>
    <row r="159" s="2" customFormat="1">
      <c r="A159" s="36"/>
      <c r="B159" s="37"/>
      <c r="C159" s="36"/>
      <c r="D159" s="189" t="s">
        <v>164</v>
      </c>
      <c r="E159" s="36"/>
      <c r="F159" s="190" t="s">
        <v>201</v>
      </c>
      <c r="G159" s="36"/>
      <c r="H159" s="36"/>
      <c r="I159" s="186"/>
      <c r="J159" s="36"/>
      <c r="K159" s="36"/>
      <c r="L159" s="37"/>
      <c r="M159" s="187"/>
      <c r="N159" s="188"/>
      <c r="O159" s="75"/>
      <c r="P159" s="75"/>
      <c r="Q159" s="75"/>
      <c r="R159" s="75"/>
      <c r="S159" s="75"/>
      <c r="T159" s="76"/>
      <c r="U159" s="36"/>
      <c r="V159" s="36"/>
      <c r="W159" s="36"/>
      <c r="X159" s="36"/>
      <c r="Y159" s="36"/>
      <c r="Z159" s="36"/>
      <c r="AA159" s="36"/>
      <c r="AB159" s="36"/>
      <c r="AC159" s="36"/>
      <c r="AD159" s="36"/>
      <c r="AE159" s="36"/>
      <c r="AT159" s="17" t="s">
        <v>164</v>
      </c>
      <c r="AU159" s="17" t="s">
        <v>84</v>
      </c>
    </row>
    <row r="160" s="13" customFormat="1">
      <c r="A160" s="13"/>
      <c r="B160" s="191"/>
      <c r="C160" s="13"/>
      <c r="D160" s="184" t="s">
        <v>166</v>
      </c>
      <c r="E160" s="192" t="s">
        <v>103</v>
      </c>
      <c r="F160" s="193" t="s">
        <v>202</v>
      </c>
      <c r="G160" s="13"/>
      <c r="H160" s="194">
        <v>12.879</v>
      </c>
      <c r="I160" s="195"/>
      <c r="J160" s="13"/>
      <c r="K160" s="13"/>
      <c r="L160" s="191"/>
      <c r="M160" s="196"/>
      <c r="N160" s="197"/>
      <c r="O160" s="197"/>
      <c r="P160" s="197"/>
      <c r="Q160" s="197"/>
      <c r="R160" s="197"/>
      <c r="S160" s="197"/>
      <c r="T160" s="198"/>
      <c r="U160" s="13"/>
      <c r="V160" s="13"/>
      <c r="W160" s="13"/>
      <c r="X160" s="13"/>
      <c r="Y160" s="13"/>
      <c r="Z160" s="13"/>
      <c r="AA160" s="13"/>
      <c r="AB160" s="13"/>
      <c r="AC160" s="13"/>
      <c r="AD160" s="13"/>
      <c r="AE160" s="13"/>
      <c r="AT160" s="192" t="s">
        <v>166</v>
      </c>
      <c r="AU160" s="192" t="s">
        <v>84</v>
      </c>
      <c r="AV160" s="13" t="s">
        <v>84</v>
      </c>
      <c r="AW160" s="13" t="s">
        <v>31</v>
      </c>
      <c r="AX160" s="13" t="s">
        <v>74</v>
      </c>
      <c r="AY160" s="192" t="s">
        <v>152</v>
      </c>
    </row>
    <row r="161" s="13" customFormat="1">
      <c r="A161" s="13"/>
      <c r="B161" s="191"/>
      <c r="C161" s="13"/>
      <c r="D161" s="184" t="s">
        <v>166</v>
      </c>
      <c r="E161" s="192" t="s">
        <v>203</v>
      </c>
      <c r="F161" s="193" t="s">
        <v>74</v>
      </c>
      <c r="G161" s="13"/>
      <c r="H161" s="194">
        <v>0</v>
      </c>
      <c r="I161" s="195"/>
      <c r="J161" s="13"/>
      <c r="K161" s="13"/>
      <c r="L161" s="191"/>
      <c r="M161" s="196"/>
      <c r="N161" s="197"/>
      <c r="O161" s="197"/>
      <c r="P161" s="197"/>
      <c r="Q161" s="197"/>
      <c r="R161" s="197"/>
      <c r="S161" s="197"/>
      <c r="T161" s="198"/>
      <c r="U161" s="13"/>
      <c r="V161" s="13"/>
      <c r="W161" s="13"/>
      <c r="X161" s="13"/>
      <c r="Y161" s="13"/>
      <c r="Z161" s="13"/>
      <c r="AA161" s="13"/>
      <c r="AB161" s="13"/>
      <c r="AC161" s="13"/>
      <c r="AD161" s="13"/>
      <c r="AE161" s="13"/>
      <c r="AT161" s="192" t="s">
        <v>166</v>
      </c>
      <c r="AU161" s="192" t="s">
        <v>84</v>
      </c>
      <c r="AV161" s="13" t="s">
        <v>84</v>
      </c>
      <c r="AW161" s="13" t="s">
        <v>31</v>
      </c>
      <c r="AX161" s="13" t="s">
        <v>74</v>
      </c>
      <c r="AY161" s="192" t="s">
        <v>152</v>
      </c>
    </row>
    <row r="162" s="14" customFormat="1">
      <c r="A162" s="14"/>
      <c r="B162" s="200"/>
      <c r="C162" s="14"/>
      <c r="D162" s="184" t="s">
        <v>166</v>
      </c>
      <c r="E162" s="201" t="s">
        <v>1</v>
      </c>
      <c r="F162" s="202" t="s">
        <v>204</v>
      </c>
      <c r="G162" s="14"/>
      <c r="H162" s="203">
        <v>12.879</v>
      </c>
      <c r="I162" s="204"/>
      <c r="J162" s="14"/>
      <c r="K162" s="14"/>
      <c r="L162" s="200"/>
      <c r="M162" s="205"/>
      <c r="N162" s="206"/>
      <c r="O162" s="206"/>
      <c r="P162" s="206"/>
      <c r="Q162" s="206"/>
      <c r="R162" s="206"/>
      <c r="S162" s="206"/>
      <c r="T162" s="207"/>
      <c r="U162" s="14"/>
      <c r="V162" s="14"/>
      <c r="W162" s="14"/>
      <c r="X162" s="14"/>
      <c r="Y162" s="14"/>
      <c r="Z162" s="14"/>
      <c r="AA162" s="14"/>
      <c r="AB162" s="14"/>
      <c r="AC162" s="14"/>
      <c r="AD162" s="14"/>
      <c r="AE162" s="14"/>
      <c r="AT162" s="201" t="s">
        <v>166</v>
      </c>
      <c r="AU162" s="201" t="s">
        <v>84</v>
      </c>
      <c r="AV162" s="14" t="s">
        <v>160</v>
      </c>
      <c r="AW162" s="14" t="s">
        <v>31</v>
      </c>
      <c r="AX162" s="14" t="s">
        <v>82</v>
      </c>
      <c r="AY162" s="201" t="s">
        <v>152</v>
      </c>
    </row>
    <row r="163" s="2" customFormat="1" ht="22.2" customHeight="1">
      <c r="A163" s="36"/>
      <c r="B163" s="170"/>
      <c r="C163" s="171" t="s">
        <v>205</v>
      </c>
      <c r="D163" s="171" t="s">
        <v>155</v>
      </c>
      <c r="E163" s="172" t="s">
        <v>206</v>
      </c>
      <c r="F163" s="173" t="s">
        <v>207</v>
      </c>
      <c r="G163" s="174" t="s">
        <v>158</v>
      </c>
      <c r="H163" s="175">
        <v>329.13</v>
      </c>
      <c r="I163" s="176"/>
      <c r="J163" s="177">
        <f>ROUND(I163*H163,2)</f>
        <v>0</v>
      </c>
      <c r="K163" s="173" t="s">
        <v>159</v>
      </c>
      <c r="L163" s="37"/>
      <c r="M163" s="178" t="s">
        <v>1</v>
      </c>
      <c r="N163" s="179" t="s">
        <v>39</v>
      </c>
      <c r="O163" s="75"/>
      <c r="P163" s="180">
        <f>O163*H163</f>
        <v>0</v>
      </c>
      <c r="Q163" s="180">
        <v>0</v>
      </c>
      <c r="R163" s="180">
        <f>Q163*H163</f>
        <v>0</v>
      </c>
      <c r="S163" s="180">
        <v>0.035000000000000003</v>
      </c>
      <c r="T163" s="181">
        <f>S163*H163</f>
        <v>11.519550000000001</v>
      </c>
      <c r="U163" s="36"/>
      <c r="V163" s="36"/>
      <c r="W163" s="36"/>
      <c r="X163" s="36"/>
      <c r="Y163" s="36"/>
      <c r="Z163" s="36"/>
      <c r="AA163" s="36"/>
      <c r="AB163" s="36"/>
      <c r="AC163" s="36"/>
      <c r="AD163" s="36"/>
      <c r="AE163" s="36"/>
      <c r="AR163" s="182" t="s">
        <v>160</v>
      </c>
      <c r="AT163" s="182" t="s">
        <v>155</v>
      </c>
      <c r="AU163" s="182" t="s">
        <v>84</v>
      </c>
      <c r="AY163" s="17" t="s">
        <v>152</v>
      </c>
      <c r="BE163" s="183">
        <f>IF(N163="základní",J163,0)</f>
        <v>0</v>
      </c>
      <c r="BF163" s="183">
        <f>IF(N163="snížená",J163,0)</f>
        <v>0</v>
      </c>
      <c r="BG163" s="183">
        <f>IF(N163="zákl. přenesená",J163,0)</f>
        <v>0</v>
      </c>
      <c r="BH163" s="183">
        <f>IF(N163="sníž. přenesená",J163,0)</f>
        <v>0</v>
      </c>
      <c r="BI163" s="183">
        <f>IF(N163="nulová",J163,0)</f>
        <v>0</v>
      </c>
      <c r="BJ163" s="17" t="s">
        <v>82</v>
      </c>
      <c r="BK163" s="183">
        <f>ROUND(I163*H163,2)</f>
        <v>0</v>
      </c>
      <c r="BL163" s="17" t="s">
        <v>160</v>
      </c>
      <c r="BM163" s="182" t="s">
        <v>208</v>
      </c>
    </row>
    <row r="164" s="2" customFormat="1">
      <c r="A164" s="36"/>
      <c r="B164" s="37"/>
      <c r="C164" s="36"/>
      <c r="D164" s="184" t="s">
        <v>162</v>
      </c>
      <c r="E164" s="36"/>
      <c r="F164" s="185" t="s">
        <v>209</v>
      </c>
      <c r="G164" s="36"/>
      <c r="H164" s="36"/>
      <c r="I164" s="186"/>
      <c r="J164" s="36"/>
      <c r="K164" s="36"/>
      <c r="L164" s="37"/>
      <c r="M164" s="187"/>
      <c r="N164" s="188"/>
      <c r="O164" s="75"/>
      <c r="P164" s="75"/>
      <c r="Q164" s="75"/>
      <c r="R164" s="75"/>
      <c r="S164" s="75"/>
      <c r="T164" s="76"/>
      <c r="U164" s="36"/>
      <c r="V164" s="36"/>
      <c r="W164" s="36"/>
      <c r="X164" s="36"/>
      <c r="Y164" s="36"/>
      <c r="Z164" s="36"/>
      <c r="AA164" s="36"/>
      <c r="AB164" s="36"/>
      <c r="AC164" s="36"/>
      <c r="AD164" s="36"/>
      <c r="AE164" s="36"/>
      <c r="AT164" s="17" t="s">
        <v>162</v>
      </c>
      <c r="AU164" s="17" t="s">
        <v>84</v>
      </c>
    </row>
    <row r="165" s="2" customFormat="1">
      <c r="A165" s="36"/>
      <c r="B165" s="37"/>
      <c r="C165" s="36"/>
      <c r="D165" s="189" t="s">
        <v>164</v>
      </c>
      <c r="E165" s="36"/>
      <c r="F165" s="190" t="s">
        <v>210</v>
      </c>
      <c r="G165" s="36"/>
      <c r="H165" s="36"/>
      <c r="I165" s="186"/>
      <c r="J165" s="36"/>
      <c r="K165" s="36"/>
      <c r="L165" s="37"/>
      <c r="M165" s="187"/>
      <c r="N165" s="188"/>
      <c r="O165" s="75"/>
      <c r="P165" s="75"/>
      <c r="Q165" s="75"/>
      <c r="R165" s="75"/>
      <c r="S165" s="75"/>
      <c r="T165" s="76"/>
      <c r="U165" s="36"/>
      <c r="V165" s="36"/>
      <c r="W165" s="36"/>
      <c r="X165" s="36"/>
      <c r="Y165" s="36"/>
      <c r="Z165" s="36"/>
      <c r="AA165" s="36"/>
      <c r="AB165" s="36"/>
      <c r="AC165" s="36"/>
      <c r="AD165" s="36"/>
      <c r="AE165" s="36"/>
      <c r="AT165" s="17" t="s">
        <v>164</v>
      </c>
      <c r="AU165" s="17" t="s">
        <v>84</v>
      </c>
    </row>
    <row r="166" s="13" customFormat="1">
      <c r="A166" s="13"/>
      <c r="B166" s="191"/>
      <c r="C166" s="13"/>
      <c r="D166" s="184" t="s">
        <v>166</v>
      </c>
      <c r="E166" s="192" t="s">
        <v>1</v>
      </c>
      <c r="F166" s="193" t="s">
        <v>211</v>
      </c>
      <c r="G166" s="13"/>
      <c r="H166" s="194">
        <v>329.13</v>
      </c>
      <c r="I166" s="195"/>
      <c r="J166" s="13"/>
      <c r="K166" s="13"/>
      <c r="L166" s="191"/>
      <c r="M166" s="196"/>
      <c r="N166" s="197"/>
      <c r="O166" s="197"/>
      <c r="P166" s="197"/>
      <c r="Q166" s="197"/>
      <c r="R166" s="197"/>
      <c r="S166" s="197"/>
      <c r="T166" s="198"/>
      <c r="U166" s="13"/>
      <c r="V166" s="13"/>
      <c r="W166" s="13"/>
      <c r="X166" s="13"/>
      <c r="Y166" s="13"/>
      <c r="Z166" s="13"/>
      <c r="AA166" s="13"/>
      <c r="AB166" s="13"/>
      <c r="AC166" s="13"/>
      <c r="AD166" s="13"/>
      <c r="AE166" s="13"/>
      <c r="AT166" s="192" t="s">
        <v>166</v>
      </c>
      <c r="AU166" s="192" t="s">
        <v>84</v>
      </c>
      <c r="AV166" s="13" t="s">
        <v>84</v>
      </c>
      <c r="AW166" s="13" t="s">
        <v>31</v>
      </c>
      <c r="AX166" s="13" t="s">
        <v>82</v>
      </c>
      <c r="AY166" s="192" t="s">
        <v>152</v>
      </c>
    </row>
    <row r="167" s="2" customFormat="1" ht="22.2" customHeight="1">
      <c r="A167" s="36"/>
      <c r="B167" s="170"/>
      <c r="C167" s="171" t="s">
        <v>212</v>
      </c>
      <c r="D167" s="171" t="s">
        <v>155</v>
      </c>
      <c r="E167" s="172" t="s">
        <v>213</v>
      </c>
      <c r="F167" s="173" t="s">
        <v>214</v>
      </c>
      <c r="G167" s="174" t="s">
        <v>158</v>
      </c>
      <c r="H167" s="175">
        <v>286.19999999999999</v>
      </c>
      <c r="I167" s="176"/>
      <c r="J167" s="177">
        <f>ROUND(I167*H167,2)</f>
        <v>0</v>
      </c>
      <c r="K167" s="173" t="s">
        <v>159</v>
      </c>
      <c r="L167" s="37"/>
      <c r="M167" s="178" t="s">
        <v>1</v>
      </c>
      <c r="N167" s="179" t="s">
        <v>39</v>
      </c>
      <c r="O167" s="75"/>
      <c r="P167" s="180">
        <f>O167*H167</f>
        <v>0</v>
      </c>
      <c r="Q167" s="180">
        <v>0</v>
      </c>
      <c r="R167" s="180">
        <f>Q167*H167</f>
        <v>0</v>
      </c>
      <c r="S167" s="180">
        <v>0</v>
      </c>
      <c r="T167" s="181">
        <f>S167*H167</f>
        <v>0</v>
      </c>
      <c r="U167" s="36"/>
      <c r="V167" s="36"/>
      <c r="W167" s="36"/>
      <c r="X167" s="36"/>
      <c r="Y167" s="36"/>
      <c r="Z167" s="36"/>
      <c r="AA167" s="36"/>
      <c r="AB167" s="36"/>
      <c r="AC167" s="36"/>
      <c r="AD167" s="36"/>
      <c r="AE167" s="36"/>
      <c r="AR167" s="182" t="s">
        <v>160</v>
      </c>
      <c r="AT167" s="182" t="s">
        <v>155</v>
      </c>
      <c r="AU167" s="182" t="s">
        <v>84</v>
      </c>
      <c r="AY167" s="17" t="s">
        <v>152</v>
      </c>
      <c r="BE167" s="183">
        <f>IF(N167="základní",J167,0)</f>
        <v>0</v>
      </c>
      <c r="BF167" s="183">
        <f>IF(N167="snížená",J167,0)</f>
        <v>0</v>
      </c>
      <c r="BG167" s="183">
        <f>IF(N167="zákl. přenesená",J167,0)</f>
        <v>0</v>
      </c>
      <c r="BH167" s="183">
        <f>IF(N167="sníž. přenesená",J167,0)</f>
        <v>0</v>
      </c>
      <c r="BI167" s="183">
        <f>IF(N167="nulová",J167,0)</f>
        <v>0</v>
      </c>
      <c r="BJ167" s="17" t="s">
        <v>82</v>
      </c>
      <c r="BK167" s="183">
        <f>ROUND(I167*H167,2)</f>
        <v>0</v>
      </c>
      <c r="BL167" s="17" t="s">
        <v>160</v>
      </c>
      <c r="BM167" s="182" t="s">
        <v>215</v>
      </c>
    </row>
    <row r="168" s="2" customFormat="1">
      <c r="A168" s="36"/>
      <c r="B168" s="37"/>
      <c r="C168" s="36"/>
      <c r="D168" s="184" t="s">
        <v>162</v>
      </c>
      <c r="E168" s="36"/>
      <c r="F168" s="185" t="s">
        <v>216</v>
      </c>
      <c r="G168" s="36"/>
      <c r="H168" s="36"/>
      <c r="I168" s="186"/>
      <c r="J168" s="36"/>
      <c r="K168" s="36"/>
      <c r="L168" s="37"/>
      <c r="M168" s="187"/>
      <c r="N168" s="188"/>
      <c r="O168" s="75"/>
      <c r="P168" s="75"/>
      <c r="Q168" s="75"/>
      <c r="R168" s="75"/>
      <c r="S168" s="75"/>
      <c r="T168" s="76"/>
      <c r="U168" s="36"/>
      <c r="V168" s="36"/>
      <c r="W168" s="36"/>
      <c r="X168" s="36"/>
      <c r="Y168" s="36"/>
      <c r="Z168" s="36"/>
      <c r="AA168" s="36"/>
      <c r="AB168" s="36"/>
      <c r="AC168" s="36"/>
      <c r="AD168" s="36"/>
      <c r="AE168" s="36"/>
      <c r="AT168" s="17" t="s">
        <v>162</v>
      </c>
      <c r="AU168" s="17" t="s">
        <v>84</v>
      </c>
    </row>
    <row r="169" s="2" customFormat="1">
      <c r="A169" s="36"/>
      <c r="B169" s="37"/>
      <c r="C169" s="36"/>
      <c r="D169" s="189" t="s">
        <v>164</v>
      </c>
      <c r="E169" s="36"/>
      <c r="F169" s="190" t="s">
        <v>217</v>
      </c>
      <c r="G169" s="36"/>
      <c r="H169" s="36"/>
      <c r="I169" s="186"/>
      <c r="J169" s="36"/>
      <c r="K169" s="36"/>
      <c r="L169" s="37"/>
      <c r="M169" s="187"/>
      <c r="N169" s="188"/>
      <c r="O169" s="75"/>
      <c r="P169" s="75"/>
      <c r="Q169" s="75"/>
      <c r="R169" s="75"/>
      <c r="S169" s="75"/>
      <c r="T169" s="76"/>
      <c r="U169" s="36"/>
      <c r="V169" s="36"/>
      <c r="W169" s="36"/>
      <c r="X169" s="36"/>
      <c r="Y169" s="36"/>
      <c r="Z169" s="36"/>
      <c r="AA169" s="36"/>
      <c r="AB169" s="36"/>
      <c r="AC169" s="36"/>
      <c r="AD169" s="36"/>
      <c r="AE169" s="36"/>
      <c r="AT169" s="17" t="s">
        <v>164</v>
      </c>
      <c r="AU169" s="17" t="s">
        <v>84</v>
      </c>
    </row>
    <row r="170" s="13" customFormat="1">
      <c r="A170" s="13"/>
      <c r="B170" s="191"/>
      <c r="C170" s="13"/>
      <c r="D170" s="184" t="s">
        <v>166</v>
      </c>
      <c r="E170" s="192" t="s">
        <v>1</v>
      </c>
      <c r="F170" s="193" t="s">
        <v>218</v>
      </c>
      <c r="G170" s="13"/>
      <c r="H170" s="194">
        <v>286.19999999999999</v>
      </c>
      <c r="I170" s="195"/>
      <c r="J170" s="13"/>
      <c r="K170" s="13"/>
      <c r="L170" s="191"/>
      <c r="M170" s="196"/>
      <c r="N170" s="197"/>
      <c r="O170" s="197"/>
      <c r="P170" s="197"/>
      <c r="Q170" s="197"/>
      <c r="R170" s="197"/>
      <c r="S170" s="197"/>
      <c r="T170" s="198"/>
      <c r="U170" s="13"/>
      <c r="V170" s="13"/>
      <c r="W170" s="13"/>
      <c r="X170" s="13"/>
      <c r="Y170" s="13"/>
      <c r="Z170" s="13"/>
      <c r="AA170" s="13"/>
      <c r="AB170" s="13"/>
      <c r="AC170" s="13"/>
      <c r="AD170" s="13"/>
      <c r="AE170" s="13"/>
      <c r="AT170" s="192" t="s">
        <v>166</v>
      </c>
      <c r="AU170" s="192" t="s">
        <v>84</v>
      </c>
      <c r="AV170" s="13" t="s">
        <v>84</v>
      </c>
      <c r="AW170" s="13" t="s">
        <v>31</v>
      </c>
      <c r="AX170" s="13" t="s">
        <v>74</v>
      </c>
      <c r="AY170" s="192" t="s">
        <v>152</v>
      </c>
    </row>
    <row r="171" s="14" customFormat="1">
      <c r="A171" s="14"/>
      <c r="B171" s="200"/>
      <c r="C171" s="14"/>
      <c r="D171" s="184" t="s">
        <v>166</v>
      </c>
      <c r="E171" s="201" t="s">
        <v>1</v>
      </c>
      <c r="F171" s="202" t="s">
        <v>204</v>
      </c>
      <c r="G171" s="14"/>
      <c r="H171" s="203">
        <v>286.19999999999999</v>
      </c>
      <c r="I171" s="204"/>
      <c r="J171" s="14"/>
      <c r="K171" s="14"/>
      <c r="L171" s="200"/>
      <c r="M171" s="205"/>
      <c r="N171" s="206"/>
      <c r="O171" s="206"/>
      <c r="P171" s="206"/>
      <c r="Q171" s="206"/>
      <c r="R171" s="206"/>
      <c r="S171" s="206"/>
      <c r="T171" s="207"/>
      <c r="U171" s="14"/>
      <c r="V171" s="14"/>
      <c r="W171" s="14"/>
      <c r="X171" s="14"/>
      <c r="Y171" s="14"/>
      <c r="Z171" s="14"/>
      <c r="AA171" s="14"/>
      <c r="AB171" s="14"/>
      <c r="AC171" s="14"/>
      <c r="AD171" s="14"/>
      <c r="AE171" s="14"/>
      <c r="AT171" s="201" t="s">
        <v>166</v>
      </c>
      <c r="AU171" s="201" t="s">
        <v>84</v>
      </c>
      <c r="AV171" s="14" t="s">
        <v>160</v>
      </c>
      <c r="AW171" s="14" t="s">
        <v>31</v>
      </c>
      <c r="AX171" s="14" t="s">
        <v>82</v>
      </c>
      <c r="AY171" s="201" t="s">
        <v>152</v>
      </c>
    </row>
    <row r="172" s="12" customFormat="1" ht="22.8" customHeight="1">
      <c r="A172" s="12"/>
      <c r="B172" s="157"/>
      <c r="C172" s="12"/>
      <c r="D172" s="158" t="s">
        <v>73</v>
      </c>
      <c r="E172" s="168" t="s">
        <v>219</v>
      </c>
      <c r="F172" s="168" t="s">
        <v>220</v>
      </c>
      <c r="G172" s="12"/>
      <c r="H172" s="12"/>
      <c r="I172" s="160"/>
      <c r="J172" s="169">
        <f>BK172</f>
        <v>0</v>
      </c>
      <c r="K172" s="12"/>
      <c r="L172" s="157"/>
      <c r="M172" s="162"/>
      <c r="N172" s="163"/>
      <c r="O172" s="163"/>
      <c r="P172" s="164">
        <f>SUM(P173:P185)</f>
        <v>0</v>
      </c>
      <c r="Q172" s="163"/>
      <c r="R172" s="164">
        <f>SUM(R173:R185)</f>
        <v>0</v>
      </c>
      <c r="S172" s="163"/>
      <c r="T172" s="165">
        <f>SUM(T173:T185)</f>
        <v>0</v>
      </c>
      <c r="U172" s="12"/>
      <c r="V172" s="12"/>
      <c r="W172" s="12"/>
      <c r="X172" s="12"/>
      <c r="Y172" s="12"/>
      <c r="Z172" s="12"/>
      <c r="AA172" s="12"/>
      <c r="AB172" s="12"/>
      <c r="AC172" s="12"/>
      <c r="AD172" s="12"/>
      <c r="AE172" s="12"/>
      <c r="AR172" s="158" t="s">
        <v>82</v>
      </c>
      <c r="AT172" s="166" t="s">
        <v>73</v>
      </c>
      <c r="AU172" s="166" t="s">
        <v>82</v>
      </c>
      <c r="AY172" s="158" t="s">
        <v>152</v>
      </c>
      <c r="BK172" s="167">
        <f>SUM(BK173:BK185)</f>
        <v>0</v>
      </c>
    </row>
    <row r="173" s="2" customFormat="1" ht="30" customHeight="1">
      <c r="A173" s="36"/>
      <c r="B173" s="170"/>
      <c r="C173" s="171" t="s">
        <v>182</v>
      </c>
      <c r="D173" s="171" t="s">
        <v>155</v>
      </c>
      <c r="E173" s="172" t="s">
        <v>221</v>
      </c>
      <c r="F173" s="173" t="s">
        <v>222</v>
      </c>
      <c r="G173" s="174" t="s">
        <v>223</v>
      </c>
      <c r="H173" s="175">
        <v>41.798999999999999</v>
      </c>
      <c r="I173" s="176"/>
      <c r="J173" s="177">
        <f>ROUND(I173*H173,2)</f>
        <v>0</v>
      </c>
      <c r="K173" s="173" t="s">
        <v>159</v>
      </c>
      <c r="L173" s="37"/>
      <c r="M173" s="178" t="s">
        <v>1</v>
      </c>
      <c r="N173" s="179" t="s">
        <v>39</v>
      </c>
      <c r="O173" s="75"/>
      <c r="P173" s="180">
        <f>O173*H173</f>
        <v>0</v>
      </c>
      <c r="Q173" s="180">
        <v>0</v>
      </c>
      <c r="R173" s="180">
        <f>Q173*H173</f>
        <v>0</v>
      </c>
      <c r="S173" s="180">
        <v>0</v>
      </c>
      <c r="T173" s="181">
        <f>S173*H173</f>
        <v>0</v>
      </c>
      <c r="U173" s="36"/>
      <c r="V173" s="36"/>
      <c r="W173" s="36"/>
      <c r="X173" s="36"/>
      <c r="Y173" s="36"/>
      <c r="Z173" s="36"/>
      <c r="AA173" s="36"/>
      <c r="AB173" s="36"/>
      <c r="AC173" s="36"/>
      <c r="AD173" s="36"/>
      <c r="AE173" s="36"/>
      <c r="AR173" s="182" t="s">
        <v>160</v>
      </c>
      <c r="AT173" s="182" t="s">
        <v>155</v>
      </c>
      <c r="AU173" s="182" t="s">
        <v>84</v>
      </c>
      <c r="AY173" s="17" t="s">
        <v>152</v>
      </c>
      <c r="BE173" s="183">
        <f>IF(N173="základní",J173,0)</f>
        <v>0</v>
      </c>
      <c r="BF173" s="183">
        <f>IF(N173="snížená",J173,0)</f>
        <v>0</v>
      </c>
      <c r="BG173" s="183">
        <f>IF(N173="zákl. přenesená",J173,0)</f>
        <v>0</v>
      </c>
      <c r="BH173" s="183">
        <f>IF(N173="sníž. přenesená",J173,0)</f>
        <v>0</v>
      </c>
      <c r="BI173" s="183">
        <f>IF(N173="nulová",J173,0)</f>
        <v>0</v>
      </c>
      <c r="BJ173" s="17" t="s">
        <v>82</v>
      </c>
      <c r="BK173" s="183">
        <f>ROUND(I173*H173,2)</f>
        <v>0</v>
      </c>
      <c r="BL173" s="17" t="s">
        <v>160</v>
      </c>
      <c r="BM173" s="182" t="s">
        <v>224</v>
      </c>
    </row>
    <row r="174" s="2" customFormat="1">
      <c r="A174" s="36"/>
      <c r="B174" s="37"/>
      <c r="C174" s="36"/>
      <c r="D174" s="184" t="s">
        <v>162</v>
      </c>
      <c r="E174" s="36"/>
      <c r="F174" s="185" t="s">
        <v>225</v>
      </c>
      <c r="G174" s="36"/>
      <c r="H174" s="36"/>
      <c r="I174" s="186"/>
      <c r="J174" s="36"/>
      <c r="K174" s="36"/>
      <c r="L174" s="37"/>
      <c r="M174" s="187"/>
      <c r="N174" s="188"/>
      <c r="O174" s="75"/>
      <c r="P174" s="75"/>
      <c r="Q174" s="75"/>
      <c r="R174" s="75"/>
      <c r="S174" s="75"/>
      <c r="T174" s="76"/>
      <c r="U174" s="36"/>
      <c r="V174" s="36"/>
      <c r="W174" s="36"/>
      <c r="X174" s="36"/>
      <c r="Y174" s="36"/>
      <c r="Z174" s="36"/>
      <c r="AA174" s="36"/>
      <c r="AB174" s="36"/>
      <c r="AC174" s="36"/>
      <c r="AD174" s="36"/>
      <c r="AE174" s="36"/>
      <c r="AT174" s="17" t="s">
        <v>162</v>
      </c>
      <c r="AU174" s="17" t="s">
        <v>84</v>
      </c>
    </row>
    <row r="175" s="2" customFormat="1">
      <c r="A175" s="36"/>
      <c r="B175" s="37"/>
      <c r="C175" s="36"/>
      <c r="D175" s="189" t="s">
        <v>164</v>
      </c>
      <c r="E175" s="36"/>
      <c r="F175" s="190" t="s">
        <v>226</v>
      </c>
      <c r="G175" s="36"/>
      <c r="H175" s="36"/>
      <c r="I175" s="186"/>
      <c r="J175" s="36"/>
      <c r="K175" s="36"/>
      <c r="L175" s="37"/>
      <c r="M175" s="187"/>
      <c r="N175" s="188"/>
      <c r="O175" s="75"/>
      <c r="P175" s="75"/>
      <c r="Q175" s="75"/>
      <c r="R175" s="75"/>
      <c r="S175" s="75"/>
      <c r="T175" s="76"/>
      <c r="U175" s="36"/>
      <c r="V175" s="36"/>
      <c r="W175" s="36"/>
      <c r="X175" s="36"/>
      <c r="Y175" s="36"/>
      <c r="Z175" s="36"/>
      <c r="AA175" s="36"/>
      <c r="AB175" s="36"/>
      <c r="AC175" s="36"/>
      <c r="AD175" s="36"/>
      <c r="AE175" s="36"/>
      <c r="AT175" s="17" t="s">
        <v>164</v>
      </c>
      <c r="AU175" s="17" t="s">
        <v>84</v>
      </c>
    </row>
    <row r="176" s="2" customFormat="1" ht="22.2" customHeight="1">
      <c r="A176" s="36"/>
      <c r="B176" s="170"/>
      <c r="C176" s="171" t="s">
        <v>227</v>
      </c>
      <c r="D176" s="171" t="s">
        <v>155</v>
      </c>
      <c r="E176" s="172" t="s">
        <v>228</v>
      </c>
      <c r="F176" s="173" t="s">
        <v>229</v>
      </c>
      <c r="G176" s="174" t="s">
        <v>223</v>
      </c>
      <c r="H176" s="175">
        <v>41.798999999999999</v>
      </c>
      <c r="I176" s="176"/>
      <c r="J176" s="177">
        <f>ROUND(I176*H176,2)</f>
        <v>0</v>
      </c>
      <c r="K176" s="173" t="s">
        <v>159</v>
      </c>
      <c r="L176" s="37"/>
      <c r="M176" s="178" t="s">
        <v>1</v>
      </c>
      <c r="N176" s="179" t="s">
        <v>39</v>
      </c>
      <c r="O176" s="75"/>
      <c r="P176" s="180">
        <f>O176*H176</f>
        <v>0</v>
      </c>
      <c r="Q176" s="180">
        <v>0</v>
      </c>
      <c r="R176" s="180">
        <f>Q176*H176</f>
        <v>0</v>
      </c>
      <c r="S176" s="180">
        <v>0</v>
      </c>
      <c r="T176" s="181">
        <f>S176*H176</f>
        <v>0</v>
      </c>
      <c r="U176" s="36"/>
      <c r="V176" s="36"/>
      <c r="W176" s="36"/>
      <c r="X176" s="36"/>
      <c r="Y176" s="36"/>
      <c r="Z176" s="36"/>
      <c r="AA176" s="36"/>
      <c r="AB176" s="36"/>
      <c r="AC176" s="36"/>
      <c r="AD176" s="36"/>
      <c r="AE176" s="36"/>
      <c r="AR176" s="182" t="s">
        <v>160</v>
      </c>
      <c r="AT176" s="182" t="s">
        <v>155</v>
      </c>
      <c r="AU176" s="182" t="s">
        <v>84</v>
      </c>
      <c r="AY176" s="17" t="s">
        <v>152</v>
      </c>
      <c r="BE176" s="183">
        <f>IF(N176="základní",J176,0)</f>
        <v>0</v>
      </c>
      <c r="BF176" s="183">
        <f>IF(N176="snížená",J176,0)</f>
        <v>0</v>
      </c>
      <c r="BG176" s="183">
        <f>IF(N176="zákl. přenesená",J176,0)</f>
        <v>0</v>
      </c>
      <c r="BH176" s="183">
        <f>IF(N176="sníž. přenesená",J176,0)</f>
        <v>0</v>
      </c>
      <c r="BI176" s="183">
        <f>IF(N176="nulová",J176,0)</f>
        <v>0</v>
      </c>
      <c r="BJ176" s="17" t="s">
        <v>82</v>
      </c>
      <c r="BK176" s="183">
        <f>ROUND(I176*H176,2)</f>
        <v>0</v>
      </c>
      <c r="BL176" s="17" t="s">
        <v>160</v>
      </c>
      <c r="BM176" s="182" t="s">
        <v>230</v>
      </c>
    </row>
    <row r="177" s="2" customFormat="1">
      <c r="A177" s="36"/>
      <c r="B177" s="37"/>
      <c r="C177" s="36"/>
      <c r="D177" s="184" t="s">
        <v>162</v>
      </c>
      <c r="E177" s="36"/>
      <c r="F177" s="185" t="s">
        <v>231</v>
      </c>
      <c r="G177" s="36"/>
      <c r="H177" s="36"/>
      <c r="I177" s="186"/>
      <c r="J177" s="36"/>
      <c r="K177" s="36"/>
      <c r="L177" s="37"/>
      <c r="M177" s="187"/>
      <c r="N177" s="188"/>
      <c r="O177" s="75"/>
      <c r="P177" s="75"/>
      <c r="Q177" s="75"/>
      <c r="R177" s="75"/>
      <c r="S177" s="75"/>
      <c r="T177" s="76"/>
      <c r="U177" s="36"/>
      <c r="V177" s="36"/>
      <c r="W177" s="36"/>
      <c r="X177" s="36"/>
      <c r="Y177" s="36"/>
      <c r="Z177" s="36"/>
      <c r="AA177" s="36"/>
      <c r="AB177" s="36"/>
      <c r="AC177" s="36"/>
      <c r="AD177" s="36"/>
      <c r="AE177" s="36"/>
      <c r="AT177" s="17" t="s">
        <v>162</v>
      </c>
      <c r="AU177" s="17" t="s">
        <v>84</v>
      </c>
    </row>
    <row r="178" s="2" customFormat="1">
      <c r="A178" s="36"/>
      <c r="B178" s="37"/>
      <c r="C178" s="36"/>
      <c r="D178" s="189" t="s">
        <v>164</v>
      </c>
      <c r="E178" s="36"/>
      <c r="F178" s="190" t="s">
        <v>232</v>
      </c>
      <c r="G178" s="36"/>
      <c r="H178" s="36"/>
      <c r="I178" s="186"/>
      <c r="J178" s="36"/>
      <c r="K178" s="36"/>
      <c r="L178" s="37"/>
      <c r="M178" s="187"/>
      <c r="N178" s="188"/>
      <c r="O178" s="75"/>
      <c r="P178" s="75"/>
      <c r="Q178" s="75"/>
      <c r="R178" s="75"/>
      <c r="S178" s="75"/>
      <c r="T178" s="76"/>
      <c r="U178" s="36"/>
      <c r="V178" s="36"/>
      <c r="W178" s="36"/>
      <c r="X178" s="36"/>
      <c r="Y178" s="36"/>
      <c r="Z178" s="36"/>
      <c r="AA178" s="36"/>
      <c r="AB178" s="36"/>
      <c r="AC178" s="36"/>
      <c r="AD178" s="36"/>
      <c r="AE178" s="36"/>
      <c r="AT178" s="17" t="s">
        <v>164</v>
      </c>
      <c r="AU178" s="17" t="s">
        <v>84</v>
      </c>
    </row>
    <row r="179" s="2" customFormat="1" ht="22.2" customHeight="1">
      <c r="A179" s="36"/>
      <c r="B179" s="170"/>
      <c r="C179" s="171" t="s">
        <v>233</v>
      </c>
      <c r="D179" s="171" t="s">
        <v>155</v>
      </c>
      <c r="E179" s="172" t="s">
        <v>234</v>
      </c>
      <c r="F179" s="173" t="s">
        <v>235</v>
      </c>
      <c r="G179" s="174" t="s">
        <v>223</v>
      </c>
      <c r="H179" s="175">
        <v>585.18600000000004</v>
      </c>
      <c r="I179" s="176"/>
      <c r="J179" s="177">
        <f>ROUND(I179*H179,2)</f>
        <v>0</v>
      </c>
      <c r="K179" s="173" t="s">
        <v>159</v>
      </c>
      <c r="L179" s="37"/>
      <c r="M179" s="178" t="s">
        <v>1</v>
      </c>
      <c r="N179" s="179" t="s">
        <v>39</v>
      </c>
      <c r="O179" s="75"/>
      <c r="P179" s="180">
        <f>O179*H179</f>
        <v>0</v>
      </c>
      <c r="Q179" s="180">
        <v>0</v>
      </c>
      <c r="R179" s="180">
        <f>Q179*H179</f>
        <v>0</v>
      </c>
      <c r="S179" s="180">
        <v>0</v>
      </c>
      <c r="T179" s="181">
        <f>S179*H179</f>
        <v>0</v>
      </c>
      <c r="U179" s="36"/>
      <c r="V179" s="36"/>
      <c r="W179" s="36"/>
      <c r="X179" s="36"/>
      <c r="Y179" s="36"/>
      <c r="Z179" s="36"/>
      <c r="AA179" s="36"/>
      <c r="AB179" s="36"/>
      <c r="AC179" s="36"/>
      <c r="AD179" s="36"/>
      <c r="AE179" s="36"/>
      <c r="AR179" s="182" t="s">
        <v>160</v>
      </c>
      <c r="AT179" s="182" t="s">
        <v>155</v>
      </c>
      <c r="AU179" s="182" t="s">
        <v>84</v>
      </c>
      <c r="AY179" s="17" t="s">
        <v>152</v>
      </c>
      <c r="BE179" s="183">
        <f>IF(N179="základní",J179,0)</f>
        <v>0</v>
      </c>
      <c r="BF179" s="183">
        <f>IF(N179="snížená",J179,0)</f>
        <v>0</v>
      </c>
      <c r="BG179" s="183">
        <f>IF(N179="zákl. přenesená",J179,0)</f>
        <v>0</v>
      </c>
      <c r="BH179" s="183">
        <f>IF(N179="sníž. přenesená",J179,0)</f>
        <v>0</v>
      </c>
      <c r="BI179" s="183">
        <f>IF(N179="nulová",J179,0)</f>
        <v>0</v>
      </c>
      <c r="BJ179" s="17" t="s">
        <v>82</v>
      </c>
      <c r="BK179" s="183">
        <f>ROUND(I179*H179,2)</f>
        <v>0</v>
      </c>
      <c r="BL179" s="17" t="s">
        <v>160</v>
      </c>
      <c r="BM179" s="182" t="s">
        <v>236</v>
      </c>
    </row>
    <row r="180" s="2" customFormat="1">
      <c r="A180" s="36"/>
      <c r="B180" s="37"/>
      <c r="C180" s="36"/>
      <c r="D180" s="184" t="s">
        <v>162</v>
      </c>
      <c r="E180" s="36"/>
      <c r="F180" s="185" t="s">
        <v>237</v>
      </c>
      <c r="G180" s="36"/>
      <c r="H180" s="36"/>
      <c r="I180" s="186"/>
      <c r="J180" s="36"/>
      <c r="K180" s="36"/>
      <c r="L180" s="37"/>
      <c r="M180" s="187"/>
      <c r="N180" s="188"/>
      <c r="O180" s="75"/>
      <c r="P180" s="75"/>
      <c r="Q180" s="75"/>
      <c r="R180" s="75"/>
      <c r="S180" s="75"/>
      <c r="T180" s="76"/>
      <c r="U180" s="36"/>
      <c r="V180" s="36"/>
      <c r="W180" s="36"/>
      <c r="X180" s="36"/>
      <c r="Y180" s="36"/>
      <c r="Z180" s="36"/>
      <c r="AA180" s="36"/>
      <c r="AB180" s="36"/>
      <c r="AC180" s="36"/>
      <c r="AD180" s="36"/>
      <c r="AE180" s="36"/>
      <c r="AT180" s="17" t="s">
        <v>162</v>
      </c>
      <c r="AU180" s="17" t="s">
        <v>84</v>
      </c>
    </row>
    <row r="181" s="2" customFormat="1">
      <c r="A181" s="36"/>
      <c r="B181" s="37"/>
      <c r="C181" s="36"/>
      <c r="D181" s="189" t="s">
        <v>164</v>
      </c>
      <c r="E181" s="36"/>
      <c r="F181" s="190" t="s">
        <v>238</v>
      </c>
      <c r="G181" s="36"/>
      <c r="H181" s="36"/>
      <c r="I181" s="186"/>
      <c r="J181" s="36"/>
      <c r="K181" s="36"/>
      <c r="L181" s="37"/>
      <c r="M181" s="187"/>
      <c r="N181" s="188"/>
      <c r="O181" s="75"/>
      <c r="P181" s="75"/>
      <c r="Q181" s="75"/>
      <c r="R181" s="75"/>
      <c r="S181" s="75"/>
      <c r="T181" s="76"/>
      <c r="U181" s="36"/>
      <c r="V181" s="36"/>
      <c r="W181" s="36"/>
      <c r="X181" s="36"/>
      <c r="Y181" s="36"/>
      <c r="Z181" s="36"/>
      <c r="AA181" s="36"/>
      <c r="AB181" s="36"/>
      <c r="AC181" s="36"/>
      <c r="AD181" s="36"/>
      <c r="AE181" s="36"/>
      <c r="AT181" s="17" t="s">
        <v>164</v>
      </c>
      <c r="AU181" s="17" t="s">
        <v>84</v>
      </c>
    </row>
    <row r="182" s="13" customFormat="1">
      <c r="A182" s="13"/>
      <c r="B182" s="191"/>
      <c r="C182" s="13"/>
      <c r="D182" s="184" t="s">
        <v>166</v>
      </c>
      <c r="E182" s="13"/>
      <c r="F182" s="193" t="s">
        <v>239</v>
      </c>
      <c r="G182" s="13"/>
      <c r="H182" s="194">
        <v>585.18600000000004</v>
      </c>
      <c r="I182" s="195"/>
      <c r="J182" s="13"/>
      <c r="K182" s="13"/>
      <c r="L182" s="191"/>
      <c r="M182" s="196"/>
      <c r="N182" s="197"/>
      <c r="O182" s="197"/>
      <c r="P182" s="197"/>
      <c r="Q182" s="197"/>
      <c r="R182" s="197"/>
      <c r="S182" s="197"/>
      <c r="T182" s="198"/>
      <c r="U182" s="13"/>
      <c r="V182" s="13"/>
      <c r="W182" s="13"/>
      <c r="X182" s="13"/>
      <c r="Y182" s="13"/>
      <c r="Z182" s="13"/>
      <c r="AA182" s="13"/>
      <c r="AB182" s="13"/>
      <c r="AC182" s="13"/>
      <c r="AD182" s="13"/>
      <c r="AE182" s="13"/>
      <c r="AT182" s="192" t="s">
        <v>166</v>
      </c>
      <c r="AU182" s="192" t="s">
        <v>84</v>
      </c>
      <c r="AV182" s="13" t="s">
        <v>84</v>
      </c>
      <c r="AW182" s="13" t="s">
        <v>3</v>
      </c>
      <c r="AX182" s="13" t="s">
        <v>82</v>
      </c>
      <c r="AY182" s="192" t="s">
        <v>152</v>
      </c>
    </row>
    <row r="183" s="2" customFormat="1" ht="30" customHeight="1">
      <c r="A183" s="36"/>
      <c r="B183" s="170"/>
      <c r="C183" s="171" t="s">
        <v>8</v>
      </c>
      <c r="D183" s="171" t="s">
        <v>155</v>
      </c>
      <c r="E183" s="172" t="s">
        <v>240</v>
      </c>
      <c r="F183" s="173" t="s">
        <v>241</v>
      </c>
      <c r="G183" s="174" t="s">
        <v>223</v>
      </c>
      <c r="H183" s="175">
        <v>41.798999999999999</v>
      </c>
      <c r="I183" s="176"/>
      <c r="J183" s="177">
        <f>ROUND(I183*H183,2)</f>
        <v>0</v>
      </c>
      <c r="K183" s="173" t="s">
        <v>159</v>
      </c>
      <c r="L183" s="37"/>
      <c r="M183" s="178" t="s">
        <v>1</v>
      </c>
      <c r="N183" s="179" t="s">
        <v>39</v>
      </c>
      <c r="O183" s="75"/>
      <c r="P183" s="180">
        <f>O183*H183</f>
        <v>0</v>
      </c>
      <c r="Q183" s="180">
        <v>0</v>
      </c>
      <c r="R183" s="180">
        <f>Q183*H183</f>
        <v>0</v>
      </c>
      <c r="S183" s="180">
        <v>0</v>
      </c>
      <c r="T183" s="181">
        <f>S183*H183</f>
        <v>0</v>
      </c>
      <c r="U183" s="36"/>
      <c r="V183" s="36"/>
      <c r="W183" s="36"/>
      <c r="X183" s="36"/>
      <c r="Y183" s="36"/>
      <c r="Z183" s="36"/>
      <c r="AA183" s="36"/>
      <c r="AB183" s="36"/>
      <c r="AC183" s="36"/>
      <c r="AD183" s="36"/>
      <c r="AE183" s="36"/>
      <c r="AR183" s="182" t="s">
        <v>160</v>
      </c>
      <c r="AT183" s="182" t="s">
        <v>155</v>
      </c>
      <c r="AU183" s="182" t="s">
        <v>84</v>
      </c>
      <c r="AY183" s="17" t="s">
        <v>152</v>
      </c>
      <c r="BE183" s="183">
        <f>IF(N183="základní",J183,0)</f>
        <v>0</v>
      </c>
      <c r="BF183" s="183">
        <f>IF(N183="snížená",J183,0)</f>
        <v>0</v>
      </c>
      <c r="BG183" s="183">
        <f>IF(N183="zákl. přenesená",J183,0)</f>
        <v>0</v>
      </c>
      <c r="BH183" s="183">
        <f>IF(N183="sníž. přenesená",J183,0)</f>
        <v>0</v>
      </c>
      <c r="BI183" s="183">
        <f>IF(N183="nulová",J183,0)</f>
        <v>0</v>
      </c>
      <c r="BJ183" s="17" t="s">
        <v>82</v>
      </c>
      <c r="BK183" s="183">
        <f>ROUND(I183*H183,2)</f>
        <v>0</v>
      </c>
      <c r="BL183" s="17" t="s">
        <v>160</v>
      </c>
      <c r="BM183" s="182" t="s">
        <v>242</v>
      </c>
    </row>
    <row r="184" s="2" customFormat="1">
      <c r="A184" s="36"/>
      <c r="B184" s="37"/>
      <c r="C184" s="36"/>
      <c r="D184" s="184" t="s">
        <v>162</v>
      </c>
      <c r="E184" s="36"/>
      <c r="F184" s="185" t="s">
        <v>243</v>
      </c>
      <c r="G184" s="36"/>
      <c r="H184" s="36"/>
      <c r="I184" s="186"/>
      <c r="J184" s="36"/>
      <c r="K184" s="36"/>
      <c r="L184" s="37"/>
      <c r="M184" s="187"/>
      <c r="N184" s="188"/>
      <c r="O184" s="75"/>
      <c r="P184" s="75"/>
      <c r="Q184" s="75"/>
      <c r="R184" s="75"/>
      <c r="S184" s="75"/>
      <c r="T184" s="76"/>
      <c r="U184" s="36"/>
      <c r="V184" s="36"/>
      <c r="W184" s="36"/>
      <c r="X184" s="36"/>
      <c r="Y184" s="36"/>
      <c r="Z184" s="36"/>
      <c r="AA184" s="36"/>
      <c r="AB184" s="36"/>
      <c r="AC184" s="36"/>
      <c r="AD184" s="36"/>
      <c r="AE184" s="36"/>
      <c r="AT184" s="17" t="s">
        <v>162</v>
      </c>
      <c r="AU184" s="17" t="s">
        <v>84</v>
      </c>
    </row>
    <row r="185" s="2" customFormat="1">
      <c r="A185" s="36"/>
      <c r="B185" s="37"/>
      <c r="C185" s="36"/>
      <c r="D185" s="189" t="s">
        <v>164</v>
      </c>
      <c r="E185" s="36"/>
      <c r="F185" s="190" t="s">
        <v>244</v>
      </c>
      <c r="G185" s="36"/>
      <c r="H185" s="36"/>
      <c r="I185" s="186"/>
      <c r="J185" s="36"/>
      <c r="K185" s="36"/>
      <c r="L185" s="37"/>
      <c r="M185" s="187"/>
      <c r="N185" s="188"/>
      <c r="O185" s="75"/>
      <c r="P185" s="75"/>
      <c r="Q185" s="75"/>
      <c r="R185" s="75"/>
      <c r="S185" s="75"/>
      <c r="T185" s="76"/>
      <c r="U185" s="36"/>
      <c r="V185" s="36"/>
      <c r="W185" s="36"/>
      <c r="X185" s="36"/>
      <c r="Y185" s="36"/>
      <c r="Z185" s="36"/>
      <c r="AA185" s="36"/>
      <c r="AB185" s="36"/>
      <c r="AC185" s="36"/>
      <c r="AD185" s="36"/>
      <c r="AE185" s="36"/>
      <c r="AT185" s="17" t="s">
        <v>164</v>
      </c>
      <c r="AU185" s="17" t="s">
        <v>84</v>
      </c>
    </row>
    <row r="186" s="12" customFormat="1" ht="22.8" customHeight="1">
      <c r="A186" s="12"/>
      <c r="B186" s="157"/>
      <c r="C186" s="12"/>
      <c r="D186" s="158" t="s">
        <v>73</v>
      </c>
      <c r="E186" s="168" t="s">
        <v>245</v>
      </c>
      <c r="F186" s="168" t="s">
        <v>246</v>
      </c>
      <c r="G186" s="12"/>
      <c r="H186" s="12"/>
      <c r="I186" s="160"/>
      <c r="J186" s="169">
        <f>BK186</f>
        <v>0</v>
      </c>
      <c r="K186" s="12"/>
      <c r="L186" s="157"/>
      <c r="M186" s="162"/>
      <c r="N186" s="163"/>
      <c r="O186" s="163"/>
      <c r="P186" s="164">
        <f>SUM(P187:P189)</f>
        <v>0</v>
      </c>
      <c r="Q186" s="163"/>
      <c r="R186" s="164">
        <f>SUM(R187:R189)</f>
        <v>0</v>
      </c>
      <c r="S186" s="163"/>
      <c r="T186" s="165">
        <f>SUM(T187:T189)</f>
        <v>0</v>
      </c>
      <c r="U186" s="12"/>
      <c r="V186" s="12"/>
      <c r="W186" s="12"/>
      <c r="X186" s="12"/>
      <c r="Y186" s="12"/>
      <c r="Z186" s="12"/>
      <c r="AA186" s="12"/>
      <c r="AB186" s="12"/>
      <c r="AC186" s="12"/>
      <c r="AD186" s="12"/>
      <c r="AE186" s="12"/>
      <c r="AR186" s="158" t="s">
        <v>82</v>
      </c>
      <c r="AT186" s="166" t="s">
        <v>73</v>
      </c>
      <c r="AU186" s="166" t="s">
        <v>82</v>
      </c>
      <c r="AY186" s="158" t="s">
        <v>152</v>
      </c>
      <c r="BK186" s="167">
        <f>SUM(BK187:BK189)</f>
        <v>0</v>
      </c>
    </row>
    <row r="187" s="2" customFormat="1" ht="22.2" customHeight="1">
      <c r="A187" s="36"/>
      <c r="B187" s="170"/>
      <c r="C187" s="171" t="s">
        <v>247</v>
      </c>
      <c r="D187" s="171" t="s">
        <v>155</v>
      </c>
      <c r="E187" s="172" t="s">
        <v>248</v>
      </c>
      <c r="F187" s="173" t="s">
        <v>249</v>
      </c>
      <c r="G187" s="174" t="s">
        <v>223</v>
      </c>
      <c r="H187" s="175">
        <v>31.539000000000001</v>
      </c>
      <c r="I187" s="176"/>
      <c r="J187" s="177">
        <f>ROUND(I187*H187,2)</f>
        <v>0</v>
      </c>
      <c r="K187" s="173" t="s">
        <v>159</v>
      </c>
      <c r="L187" s="37"/>
      <c r="M187" s="178" t="s">
        <v>1</v>
      </c>
      <c r="N187" s="179" t="s">
        <v>39</v>
      </c>
      <c r="O187" s="75"/>
      <c r="P187" s="180">
        <f>O187*H187</f>
        <v>0</v>
      </c>
      <c r="Q187" s="180">
        <v>0</v>
      </c>
      <c r="R187" s="180">
        <f>Q187*H187</f>
        <v>0</v>
      </c>
      <c r="S187" s="180">
        <v>0</v>
      </c>
      <c r="T187" s="181">
        <f>S187*H187</f>
        <v>0</v>
      </c>
      <c r="U187" s="36"/>
      <c r="V187" s="36"/>
      <c r="W187" s="36"/>
      <c r="X187" s="36"/>
      <c r="Y187" s="36"/>
      <c r="Z187" s="36"/>
      <c r="AA187" s="36"/>
      <c r="AB187" s="36"/>
      <c r="AC187" s="36"/>
      <c r="AD187" s="36"/>
      <c r="AE187" s="36"/>
      <c r="AR187" s="182" t="s">
        <v>160</v>
      </c>
      <c r="AT187" s="182" t="s">
        <v>155</v>
      </c>
      <c r="AU187" s="182" t="s">
        <v>84</v>
      </c>
      <c r="AY187" s="17" t="s">
        <v>152</v>
      </c>
      <c r="BE187" s="183">
        <f>IF(N187="základní",J187,0)</f>
        <v>0</v>
      </c>
      <c r="BF187" s="183">
        <f>IF(N187="snížená",J187,0)</f>
        <v>0</v>
      </c>
      <c r="BG187" s="183">
        <f>IF(N187="zákl. přenesená",J187,0)</f>
        <v>0</v>
      </c>
      <c r="BH187" s="183">
        <f>IF(N187="sníž. přenesená",J187,0)</f>
        <v>0</v>
      </c>
      <c r="BI187" s="183">
        <f>IF(N187="nulová",J187,0)</f>
        <v>0</v>
      </c>
      <c r="BJ187" s="17" t="s">
        <v>82</v>
      </c>
      <c r="BK187" s="183">
        <f>ROUND(I187*H187,2)</f>
        <v>0</v>
      </c>
      <c r="BL187" s="17" t="s">
        <v>160</v>
      </c>
      <c r="BM187" s="182" t="s">
        <v>250</v>
      </c>
    </row>
    <row r="188" s="2" customFormat="1">
      <c r="A188" s="36"/>
      <c r="B188" s="37"/>
      <c r="C188" s="36"/>
      <c r="D188" s="184" t="s">
        <v>162</v>
      </c>
      <c r="E188" s="36"/>
      <c r="F188" s="185" t="s">
        <v>251</v>
      </c>
      <c r="G188" s="36"/>
      <c r="H188" s="36"/>
      <c r="I188" s="186"/>
      <c r="J188" s="36"/>
      <c r="K188" s="36"/>
      <c r="L188" s="37"/>
      <c r="M188" s="187"/>
      <c r="N188" s="188"/>
      <c r="O188" s="75"/>
      <c r="P188" s="75"/>
      <c r="Q188" s="75"/>
      <c r="R188" s="75"/>
      <c r="S188" s="75"/>
      <c r="T188" s="76"/>
      <c r="U188" s="36"/>
      <c r="V188" s="36"/>
      <c r="W188" s="36"/>
      <c r="X188" s="36"/>
      <c r="Y188" s="36"/>
      <c r="Z188" s="36"/>
      <c r="AA188" s="36"/>
      <c r="AB188" s="36"/>
      <c r="AC188" s="36"/>
      <c r="AD188" s="36"/>
      <c r="AE188" s="36"/>
      <c r="AT188" s="17" t="s">
        <v>162</v>
      </c>
      <c r="AU188" s="17" t="s">
        <v>84</v>
      </c>
    </row>
    <row r="189" s="2" customFormat="1">
      <c r="A189" s="36"/>
      <c r="B189" s="37"/>
      <c r="C189" s="36"/>
      <c r="D189" s="189" t="s">
        <v>164</v>
      </c>
      <c r="E189" s="36"/>
      <c r="F189" s="190" t="s">
        <v>252</v>
      </c>
      <c r="G189" s="36"/>
      <c r="H189" s="36"/>
      <c r="I189" s="186"/>
      <c r="J189" s="36"/>
      <c r="K189" s="36"/>
      <c r="L189" s="37"/>
      <c r="M189" s="187"/>
      <c r="N189" s="188"/>
      <c r="O189" s="75"/>
      <c r="P189" s="75"/>
      <c r="Q189" s="75"/>
      <c r="R189" s="75"/>
      <c r="S189" s="75"/>
      <c r="T189" s="76"/>
      <c r="U189" s="36"/>
      <c r="V189" s="36"/>
      <c r="W189" s="36"/>
      <c r="X189" s="36"/>
      <c r="Y189" s="36"/>
      <c r="Z189" s="36"/>
      <c r="AA189" s="36"/>
      <c r="AB189" s="36"/>
      <c r="AC189" s="36"/>
      <c r="AD189" s="36"/>
      <c r="AE189" s="36"/>
      <c r="AT189" s="17" t="s">
        <v>164</v>
      </c>
      <c r="AU189" s="17" t="s">
        <v>84</v>
      </c>
    </row>
    <row r="190" s="12" customFormat="1" ht="25.92" customHeight="1">
      <c r="A190" s="12"/>
      <c r="B190" s="157"/>
      <c r="C190" s="12"/>
      <c r="D190" s="158" t="s">
        <v>73</v>
      </c>
      <c r="E190" s="159" t="s">
        <v>253</v>
      </c>
      <c r="F190" s="159" t="s">
        <v>254</v>
      </c>
      <c r="G190" s="12"/>
      <c r="H190" s="12"/>
      <c r="I190" s="160"/>
      <c r="J190" s="161">
        <f>BK190</f>
        <v>0</v>
      </c>
      <c r="K190" s="12"/>
      <c r="L190" s="157"/>
      <c r="M190" s="162"/>
      <c r="N190" s="163"/>
      <c r="O190" s="163"/>
      <c r="P190" s="164">
        <f>P191+P214+P231+P246+P264+P273+P297+P315</f>
        <v>0</v>
      </c>
      <c r="Q190" s="163"/>
      <c r="R190" s="164">
        <f>R191+R214+R231+R246+R264+R273+R297+R315</f>
        <v>12.822488539999998</v>
      </c>
      <c r="S190" s="163"/>
      <c r="T190" s="165">
        <f>T191+T214+T231+T246+T264+T273+T297+T315</f>
        <v>1.9460999999999999</v>
      </c>
      <c r="U190" s="12"/>
      <c r="V190" s="12"/>
      <c r="W190" s="12"/>
      <c r="X190" s="12"/>
      <c r="Y190" s="12"/>
      <c r="Z190" s="12"/>
      <c r="AA190" s="12"/>
      <c r="AB190" s="12"/>
      <c r="AC190" s="12"/>
      <c r="AD190" s="12"/>
      <c r="AE190" s="12"/>
      <c r="AR190" s="158" t="s">
        <v>84</v>
      </c>
      <c r="AT190" s="166" t="s">
        <v>73</v>
      </c>
      <c r="AU190" s="166" t="s">
        <v>74</v>
      </c>
      <c r="AY190" s="158" t="s">
        <v>152</v>
      </c>
      <c r="BK190" s="167">
        <f>BK191+BK214+BK231+BK246+BK264+BK273+BK297+BK315</f>
        <v>0</v>
      </c>
    </row>
    <row r="191" s="12" customFormat="1" ht="22.8" customHeight="1">
      <c r="A191" s="12"/>
      <c r="B191" s="157"/>
      <c r="C191" s="12"/>
      <c r="D191" s="158" t="s">
        <v>73</v>
      </c>
      <c r="E191" s="168" t="s">
        <v>255</v>
      </c>
      <c r="F191" s="168" t="s">
        <v>256</v>
      </c>
      <c r="G191" s="12"/>
      <c r="H191" s="12"/>
      <c r="I191" s="160"/>
      <c r="J191" s="169">
        <f>BK191</f>
        <v>0</v>
      </c>
      <c r="K191" s="12"/>
      <c r="L191" s="157"/>
      <c r="M191" s="162"/>
      <c r="N191" s="163"/>
      <c r="O191" s="163"/>
      <c r="P191" s="164">
        <f>SUM(P192:P213)</f>
        <v>0</v>
      </c>
      <c r="Q191" s="163"/>
      <c r="R191" s="164">
        <f>SUM(R192:R213)</f>
        <v>2.0097364</v>
      </c>
      <c r="S191" s="163"/>
      <c r="T191" s="165">
        <f>SUM(T192:T213)</f>
        <v>1.5740999999999998</v>
      </c>
      <c r="U191" s="12"/>
      <c r="V191" s="12"/>
      <c r="W191" s="12"/>
      <c r="X191" s="12"/>
      <c r="Y191" s="12"/>
      <c r="Z191" s="12"/>
      <c r="AA191" s="12"/>
      <c r="AB191" s="12"/>
      <c r="AC191" s="12"/>
      <c r="AD191" s="12"/>
      <c r="AE191" s="12"/>
      <c r="AR191" s="158" t="s">
        <v>84</v>
      </c>
      <c r="AT191" s="166" t="s">
        <v>73</v>
      </c>
      <c r="AU191" s="166" t="s">
        <v>82</v>
      </c>
      <c r="AY191" s="158" t="s">
        <v>152</v>
      </c>
      <c r="BK191" s="167">
        <f>SUM(BK192:BK213)</f>
        <v>0</v>
      </c>
    </row>
    <row r="192" s="2" customFormat="1" ht="22.2" customHeight="1">
      <c r="A192" s="36"/>
      <c r="B192" s="170"/>
      <c r="C192" s="171" t="s">
        <v>257</v>
      </c>
      <c r="D192" s="171" t="s">
        <v>155</v>
      </c>
      <c r="E192" s="172" t="s">
        <v>258</v>
      </c>
      <c r="F192" s="173" t="s">
        <v>259</v>
      </c>
      <c r="G192" s="174" t="s">
        <v>158</v>
      </c>
      <c r="H192" s="175">
        <v>286.19999999999999</v>
      </c>
      <c r="I192" s="176"/>
      <c r="J192" s="177">
        <f>ROUND(I192*H192,2)</f>
        <v>0</v>
      </c>
      <c r="K192" s="173" t="s">
        <v>159</v>
      </c>
      <c r="L192" s="37"/>
      <c r="M192" s="178" t="s">
        <v>1</v>
      </c>
      <c r="N192" s="179" t="s">
        <v>39</v>
      </c>
      <c r="O192" s="75"/>
      <c r="P192" s="180">
        <f>O192*H192</f>
        <v>0</v>
      </c>
      <c r="Q192" s="180">
        <v>0</v>
      </c>
      <c r="R192" s="180">
        <f>Q192*H192</f>
        <v>0</v>
      </c>
      <c r="S192" s="180">
        <v>0</v>
      </c>
      <c r="T192" s="181">
        <f>S192*H192</f>
        <v>0</v>
      </c>
      <c r="U192" s="36"/>
      <c r="V192" s="36"/>
      <c r="W192" s="36"/>
      <c r="X192" s="36"/>
      <c r="Y192" s="36"/>
      <c r="Z192" s="36"/>
      <c r="AA192" s="36"/>
      <c r="AB192" s="36"/>
      <c r="AC192" s="36"/>
      <c r="AD192" s="36"/>
      <c r="AE192" s="36"/>
      <c r="AR192" s="182" t="s">
        <v>260</v>
      </c>
      <c r="AT192" s="182" t="s">
        <v>155</v>
      </c>
      <c r="AU192" s="182" t="s">
        <v>84</v>
      </c>
      <c r="AY192" s="17" t="s">
        <v>152</v>
      </c>
      <c r="BE192" s="183">
        <f>IF(N192="základní",J192,0)</f>
        <v>0</v>
      </c>
      <c r="BF192" s="183">
        <f>IF(N192="snížená",J192,0)</f>
        <v>0</v>
      </c>
      <c r="BG192" s="183">
        <f>IF(N192="zákl. přenesená",J192,0)</f>
        <v>0</v>
      </c>
      <c r="BH192" s="183">
        <f>IF(N192="sníž. přenesená",J192,0)</f>
        <v>0</v>
      </c>
      <c r="BI192" s="183">
        <f>IF(N192="nulová",J192,0)</f>
        <v>0</v>
      </c>
      <c r="BJ192" s="17" t="s">
        <v>82</v>
      </c>
      <c r="BK192" s="183">
        <f>ROUND(I192*H192,2)</f>
        <v>0</v>
      </c>
      <c r="BL192" s="17" t="s">
        <v>260</v>
      </c>
      <c r="BM192" s="182" t="s">
        <v>261</v>
      </c>
    </row>
    <row r="193" s="2" customFormat="1">
      <c r="A193" s="36"/>
      <c r="B193" s="37"/>
      <c r="C193" s="36"/>
      <c r="D193" s="184" t="s">
        <v>162</v>
      </c>
      <c r="E193" s="36"/>
      <c r="F193" s="185" t="s">
        <v>262</v>
      </c>
      <c r="G193" s="36"/>
      <c r="H193" s="36"/>
      <c r="I193" s="186"/>
      <c r="J193" s="36"/>
      <c r="K193" s="36"/>
      <c r="L193" s="37"/>
      <c r="M193" s="187"/>
      <c r="N193" s="188"/>
      <c r="O193" s="75"/>
      <c r="P193" s="75"/>
      <c r="Q193" s="75"/>
      <c r="R193" s="75"/>
      <c r="S193" s="75"/>
      <c r="T193" s="76"/>
      <c r="U193" s="36"/>
      <c r="V193" s="36"/>
      <c r="W193" s="36"/>
      <c r="X193" s="36"/>
      <c r="Y193" s="36"/>
      <c r="Z193" s="36"/>
      <c r="AA193" s="36"/>
      <c r="AB193" s="36"/>
      <c r="AC193" s="36"/>
      <c r="AD193" s="36"/>
      <c r="AE193" s="36"/>
      <c r="AT193" s="17" t="s">
        <v>162</v>
      </c>
      <c r="AU193" s="17" t="s">
        <v>84</v>
      </c>
    </row>
    <row r="194" s="2" customFormat="1">
      <c r="A194" s="36"/>
      <c r="B194" s="37"/>
      <c r="C194" s="36"/>
      <c r="D194" s="189" t="s">
        <v>164</v>
      </c>
      <c r="E194" s="36"/>
      <c r="F194" s="190" t="s">
        <v>263</v>
      </c>
      <c r="G194" s="36"/>
      <c r="H194" s="36"/>
      <c r="I194" s="186"/>
      <c r="J194" s="36"/>
      <c r="K194" s="36"/>
      <c r="L194" s="37"/>
      <c r="M194" s="187"/>
      <c r="N194" s="188"/>
      <c r="O194" s="75"/>
      <c r="P194" s="75"/>
      <c r="Q194" s="75"/>
      <c r="R194" s="75"/>
      <c r="S194" s="75"/>
      <c r="T194" s="76"/>
      <c r="U194" s="36"/>
      <c r="V194" s="36"/>
      <c r="W194" s="36"/>
      <c r="X194" s="36"/>
      <c r="Y194" s="36"/>
      <c r="Z194" s="36"/>
      <c r="AA194" s="36"/>
      <c r="AB194" s="36"/>
      <c r="AC194" s="36"/>
      <c r="AD194" s="36"/>
      <c r="AE194" s="36"/>
      <c r="AT194" s="17" t="s">
        <v>164</v>
      </c>
      <c r="AU194" s="17" t="s">
        <v>84</v>
      </c>
    </row>
    <row r="195" s="13" customFormat="1">
      <c r="A195" s="13"/>
      <c r="B195" s="191"/>
      <c r="C195" s="13"/>
      <c r="D195" s="184" t="s">
        <v>166</v>
      </c>
      <c r="E195" s="192" t="s">
        <v>1</v>
      </c>
      <c r="F195" s="193" t="s">
        <v>105</v>
      </c>
      <c r="G195" s="13"/>
      <c r="H195" s="194">
        <v>286.19999999999999</v>
      </c>
      <c r="I195" s="195"/>
      <c r="J195" s="13"/>
      <c r="K195" s="13"/>
      <c r="L195" s="191"/>
      <c r="M195" s="196"/>
      <c r="N195" s="197"/>
      <c r="O195" s="197"/>
      <c r="P195" s="197"/>
      <c r="Q195" s="197"/>
      <c r="R195" s="197"/>
      <c r="S195" s="197"/>
      <c r="T195" s="198"/>
      <c r="U195" s="13"/>
      <c r="V195" s="13"/>
      <c r="W195" s="13"/>
      <c r="X195" s="13"/>
      <c r="Y195" s="13"/>
      <c r="Z195" s="13"/>
      <c r="AA195" s="13"/>
      <c r="AB195" s="13"/>
      <c r="AC195" s="13"/>
      <c r="AD195" s="13"/>
      <c r="AE195" s="13"/>
      <c r="AT195" s="192" t="s">
        <v>166</v>
      </c>
      <c r="AU195" s="192" t="s">
        <v>84</v>
      </c>
      <c r="AV195" s="13" t="s">
        <v>84</v>
      </c>
      <c r="AW195" s="13" t="s">
        <v>31</v>
      </c>
      <c r="AX195" s="13" t="s">
        <v>82</v>
      </c>
      <c r="AY195" s="192" t="s">
        <v>152</v>
      </c>
    </row>
    <row r="196" s="2" customFormat="1" ht="14.4" customHeight="1">
      <c r="A196" s="36"/>
      <c r="B196" s="170"/>
      <c r="C196" s="208" t="s">
        <v>264</v>
      </c>
      <c r="D196" s="208" t="s">
        <v>265</v>
      </c>
      <c r="E196" s="209" t="s">
        <v>266</v>
      </c>
      <c r="F196" s="210" t="s">
        <v>267</v>
      </c>
      <c r="G196" s="211" t="s">
        <v>223</v>
      </c>
      <c r="H196" s="212">
        <v>0.094</v>
      </c>
      <c r="I196" s="213"/>
      <c r="J196" s="214">
        <f>ROUND(I196*H196,2)</f>
        <v>0</v>
      </c>
      <c r="K196" s="210" t="s">
        <v>159</v>
      </c>
      <c r="L196" s="215"/>
      <c r="M196" s="216" t="s">
        <v>1</v>
      </c>
      <c r="N196" s="217" t="s">
        <v>39</v>
      </c>
      <c r="O196" s="75"/>
      <c r="P196" s="180">
        <f>O196*H196</f>
        <v>0</v>
      </c>
      <c r="Q196" s="180">
        <v>1</v>
      </c>
      <c r="R196" s="180">
        <f>Q196*H196</f>
        <v>0.094</v>
      </c>
      <c r="S196" s="180">
        <v>0</v>
      </c>
      <c r="T196" s="181">
        <f>S196*H196</f>
        <v>0</v>
      </c>
      <c r="U196" s="36"/>
      <c r="V196" s="36"/>
      <c r="W196" s="36"/>
      <c r="X196" s="36"/>
      <c r="Y196" s="36"/>
      <c r="Z196" s="36"/>
      <c r="AA196" s="36"/>
      <c r="AB196" s="36"/>
      <c r="AC196" s="36"/>
      <c r="AD196" s="36"/>
      <c r="AE196" s="36"/>
      <c r="AR196" s="182" t="s">
        <v>268</v>
      </c>
      <c r="AT196" s="182" t="s">
        <v>265</v>
      </c>
      <c r="AU196" s="182" t="s">
        <v>84</v>
      </c>
      <c r="AY196" s="17" t="s">
        <v>152</v>
      </c>
      <c r="BE196" s="183">
        <f>IF(N196="základní",J196,0)</f>
        <v>0</v>
      </c>
      <c r="BF196" s="183">
        <f>IF(N196="snížená",J196,0)</f>
        <v>0</v>
      </c>
      <c r="BG196" s="183">
        <f>IF(N196="zákl. přenesená",J196,0)</f>
        <v>0</v>
      </c>
      <c r="BH196" s="183">
        <f>IF(N196="sníž. přenesená",J196,0)</f>
        <v>0</v>
      </c>
      <c r="BI196" s="183">
        <f>IF(N196="nulová",J196,0)</f>
        <v>0</v>
      </c>
      <c r="BJ196" s="17" t="s">
        <v>82</v>
      </c>
      <c r="BK196" s="183">
        <f>ROUND(I196*H196,2)</f>
        <v>0</v>
      </c>
      <c r="BL196" s="17" t="s">
        <v>260</v>
      </c>
      <c r="BM196" s="182" t="s">
        <v>269</v>
      </c>
    </row>
    <row r="197" s="2" customFormat="1">
      <c r="A197" s="36"/>
      <c r="B197" s="37"/>
      <c r="C197" s="36"/>
      <c r="D197" s="184" t="s">
        <v>162</v>
      </c>
      <c r="E197" s="36"/>
      <c r="F197" s="185" t="s">
        <v>267</v>
      </c>
      <c r="G197" s="36"/>
      <c r="H197" s="36"/>
      <c r="I197" s="186"/>
      <c r="J197" s="36"/>
      <c r="K197" s="36"/>
      <c r="L197" s="37"/>
      <c r="M197" s="187"/>
      <c r="N197" s="188"/>
      <c r="O197" s="75"/>
      <c r="P197" s="75"/>
      <c r="Q197" s="75"/>
      <c r="R197" s="75"/>
      <c r="S197" s="75"/>
      <c r="T197" s="76"/>
      <c r="U197" s="36"/>
      <c r="V197" s="36"/>
      <c r="W197" s="36"/>
      <c r="X197" s="36"/>
      <c r="Y197" s="36"/>
      <c r="Z197" s="36"/>
      <c r="AA197" s="36"/>
      <c r="AB197" s="36"/>
      <c r="AC197" s="36"/>
      <c r="AD197" s="36"/>
      <c r="AE197" s="36"/>
      <c r="AT197" s="17" t="s">
        <v>162</v>
      </c>
      <c r="AU197" s="17" t="s">
        <v>84</v>
      </c>
    </row>
    <row r="198" s="2" customFormat="1">
      <c r="A198" s="36"/>
      <c r="B198" s="37"/>
      <c r="C198" s="36"/>
      <c r="D198" s="184" t="s">
        <v>173</v>
      </c>
      <c r="E198" s="36"/>
      <c r="F198" s="199" t="s">
        <v>270</v>
      </c>
      <c r="G198" s="36"/>
      <c r="H198" s="36"/>
      <c r="I198" s="186"/>
      <c r="J198" s="36"/>
      <c r="K198" s="36"/>
      <c r="L198" s="37"/>
      <c r="M198" s="187"/>
      <c r="N198" s="188"/>
      <c r="O198" s="75"/>
      <c r="P198" s="75"/>
      <c r="Q198" s="75"/>
      <c r="R198" s="75"/>
      <c r="S198" s="75"/>
      <c r="T198" s="76"/>
      <c r="U198" s="36"/>
      <c r="V198" s="36"/>
      <c r="W198" s="36"/>
      <c r="X198" s="36"/>
      <c r="Y198" s="36"/>
      <c r="Z198" s="36"/>
      <c r="AA198" s="36"/>
      <c r="AB198" s="36"/>
      <c r="AC198" s="36"/>
      <c r="AD198" s="36"/>
      <c r="AE198" s="36"/>
      <c r="AT198" s="17" t="s">
        <v>173</v>
      </c>
      <c r="AU198" s="17" t="s">
        <v>84</v>
      </c>
    </row>
    <row r="199" s="13" customFormat="1">
      <c r="A199" s="13"/>
      <c r="B199" s="191"/>
      <c r="C199" s="13"/>
      <c r="D199" s="184" t="s">
        <v>166</v>
      </c>
      <c r="E199" s="192" t="s">
        <v>1</v>
      </c>
      <c r="F199" s="193" t="s">
        <v>271</v>
      </c>
      <c r="G199" s="13"/>
      <c r="H199" s="194">
        <v>0.094</v>
      </c>
      <c r="I199" s="195"/>
      <c r="J199" s="13"/>
      <c r="K199" s="13"/>
      <c r="L199" s="191"/>
      <c r="M199" s="196"/>
      <c r="N199" s="197"/>
      <c r="O199" s="197"/>
      <c r="P199" s="197"/>
      <c r="Q199" s="197"/>
      <c r="R199" s="197"/>
      <c r="S199" s="197"/>
      <c r="T199" s="198"/>
      <c r="U199" s="13"/>
      <c r="V199" s="13"/>
      <c r="W199" s="13"/>
      <c r="X199" s="13"/>
      <c r="Y199" s="13"/>
      <c r="Z199" s="13"/>
      <c r="AA199" s="13"/>
      <c r="AB199" s="13"/>
      <c r="AC199" s="13"/>
      <c r="AD199" s="13"/>
      <c r="AE199" s="13"/>
      <c r="AT199" s="192" t="s">
        <v>166</v>
      </c>
      <c r="AU199" s="192" t="s">
        <v>84</v>
      </c>
      <c r="AV199" s="13" t="s">
        <v>84</v>
      </c>
      <c r="AW199" s="13" t="s">
        <v>31</v>
      </c>
      <c r="AX199" s="13" t="s">
        <v>82</v>
      </c>
      <c r="AY199" s="192" t="s">
        <v>152</v>
      </c>
    </row>
    <row r="200" s="2" customFormat="1" ht="30" customHeight="1">
      <c r="A200" s="36"/>
      <c r="B200" s="170"/>
      <c r="C200" s="171" t="s">
        <v>260</v>
      </c>
      <c r="D200" s="171" t="s">
        <v>155</v>
      </c>
      <c r="E200" s="172" t="s">
        <v>272</v>
      </c>
      <c r="F200" s="173" t="s">
        <v>273</v>
      </c>
      <c r="G200" s="174" t="s">
        <v>158</v>
      </c>
      <c r="H200" s="175">
        <v>286.19999999999999</v>
      </c>
      <c r="I200" s="176"/>
      <c r="J200" s="177">
        <f>ROUND(I200*H200,2)</f>
        <v>0</v>
      </c>
      <c r="K200" s="173" t="s">
        <v>159</v>
      </c>
      <c r="L200" s="37"/>
      <c r="M200" s="178" t="s">
        <v>1</v>
      </c>
      <c r="N200" s="179" t="s">
        <v>39</v>
      </c>
      <c r="O200" s="75"/>
      <c r="P200" s="180">
        <f>O200*H200</f>
        <v>0</v>
      </c>
      <c r="Q200" s="180">
        <v>0</v>
      </c>
      <c r="R200" s="180">
        <f>Q200*H200</f>
        <v>0</v>
      </c>
      <c r="S200" s="180">
        <v>0.0054999999999999997</v>
      </c>
      <c r="T200" s="181">
        <f>S200*H200</f>
        <v>1.5740999999999998</v>
      </c>
      <c r="U200" s="36"/>
      <c r="V200" s="36"/>
      <c r="W200" s="36"/>
      <c r="X200" s="36"/>
      <c r="Y200" s="36"/>
      <c r="Z200" s="36"/>
      <c r="AA200" s="36"/>
      <c r="AB200" s="36"/>
      <c r="AC200" s="36"/>
      <c r="AD200" s="36"/>
      <c r="AE200" s="36"/>
      <c r="AR200" s="182" t="s">
        <v>260</v>
      </c>
      <c r="AT200" s="182" t="s">
        <v>155</v>
      </c>
      <c r="AU200" s="182" t="s">
        <v>84</v>
      </c>
      <c r="AY200" s="17" t="s">
        <v>152</v>
      </c>
      <c r="BE200" s="183">
        <f>IF(N200="základní",J200,0)</f>
        <v>0</v>
      </c>
      <c r="BF200" s="183">
        <f>IF(N200="snížená",J200,0)</f>
        <v>0</v>
      </c>
      <c r="BG200" s="183">
        <f>IF(N200="zákl. přenesená",J200,0)</f>
        <v>0</v>
      </c>
      <c r="BH200" s="183">
        <f>IF(N200="sníž. přenesená",J200,0)</f>
        <v>0</v>
      </c>
      <c r="BI200" s="183">
        <f>IF(N200="nulová",J200,0)</f>
        <v>0</v>
      </c>
      <c r="BJ200" s="17" t="s">
        <v>82</v>
      </c>
      <c r="BK200" s="183">
        <f>ROUND(I200*H200,2)</f>
        <v>0</v>
      </c>
      <c r="BL200" s="17" t="s">
        <v>260</v>
      </c>
      <c r="BM200" s="182" t="s">
        <v>274</v>
      </c>
    </row>
    <row r="201" s="2" customFormat="1">
      <c r="A201" s="36"/>
      <c r="B201" s="37"/>
      <c r="C201" s="36"/>
      <c r="D201" s="184" t="s">
        <v>162</v>
      </c>
      <c r="E201" s="36"/>
      <c r="F201" s="185" t="s">
        <v>275</v>
      </c>
      <c r="G201" s="36"/>
      <c r="H201" s="36"/>
      <c r="I201" s="186"/>
      <c r="J201" s="36"/>
      <c r="K201" s="36"/>
      <c r="L201" s="37"/>
      <c r="M201" s="187"/>
      <c r="N201" s="188"/>
      <c r="O201" s="75"/>
      <c r="P201" s="75"/>
      <c r="Q201" s="75"/>
      <c r="R201" s="75"/>
      <c r="S201" s="75"/>
      <c r="T201" s="76"/>
      <c r="U201" s="36"/>
      <c r="V201" s="36"/>
      <c r="W201" s="36"/>
      <c r="X201" s="36"/>
      <c r="Y201" s="36"/>
      <c r="Z201" s="36"/>
      <c r="AA201" s="36"/>
      <c r="AB201" s="36"/>
      <c r="AC201" s="36"/>
      <c r="AD201" s="36"/>
      <c r="AE201" s="36"/>
      <c r="AT201" s="17" t="s">
        <v>162</v>
      </c>
      <c r="AU201" s="17" t="s">
        <v>84</v>
      </c>
    </row>
    <row r="202" s="2" customFormat="1">
      <c r="A202" s="36"/>
      <c r="B202" s="37"/>
      <c r="C202" s="36"/>
      <c r="D202" s="189" t="s">
        <v>164</v>
      </c>
      <c r="E202" s="36"/>
      <c r="F202" s="190" t="s">
        <v>276</v>
      </c>
      <c r="G202" s="36"/>
      <c r="H202" s="36"/>
      <c r="I202" s="186"/>
      <c r="J202" s="36"/>
      <c r="K202" s="36"/>
      <c r="L202" s="37"/>
      <c r="M202" s="187"/>
      <c r="N202" s="188"/>
      <c r="O202" s="75"/>
      <c r="P202" s="75"/>
      <c r="Q202" s="75"/>
      <c r="R202" s="75"/>
      <c r="S202" s="75"/>
      <c r="T202" s="76"/>
      <c r="U202" s="36"/>
      <c r="V202" s="36"/>
      <c r="W202" s="36"/>
      <c r="X202" s="36"/>
      <c r="Y202" s="36"/>
      <c r="Z202" s="36"/>
      <c r="AA202" s="36"/>
      <c r="AB202" s="36"/>
      <c r="AC202" s="36"/>
      <c r="AD202" s="36"/>
      <c r="AE202" s="36"/>
      <c r="AT202" s="17" t="s">
        <v>164</v>
      </c>
      <c r="AU202" s="17" t="s">
        <v>84</v>
      </c>
    </row>
    <row r="203" s="13" customFormat="1">
      <c r="A203" s="13"/>
      <c r="B203" s="191"/>
      <c r="C203" s="13"/>
      <c r="D203" s="184" t="s">
        <v>166</v>
      </c>
      <c r="E203" s="192" t="s">
        <v>105</v>
      </c>
      <c r="F203" s="193" t="s">
        <v>277</v>
      </c>
      <c r="G203" s="13"/>
      <c r="H203" s="194">
        <v>286.19999999999999</v>
      </c>
      <c r="I203" s="195"/>
      <c r="J203" s="13"/>
      <c r="K203" s="13"/>
      <c r="L203" s="191"/>
      <c r="M203" s="196"/>
      <c r="N203" s="197"/>
      <c r="O203" s="197"/>
      <c r="P203" s="197"/>
      <c r="Q203" s="197"/>
      <c r="R203" s="197"/>
      <c r="S203" s="197"/>
      <c r="T203" s="198"/>
      <c r="U203" s="13"/>
      <c r="V203" s="13"/>
      <c r="W203" s="13"/>
      <c r="X203" s="13"/>
      <c r="Y203" s="13"/>
      <c r="Z203" s="13"/>
      <c r="AA203" s="13"/>
      <c r="AB203" s="13"/>
      <c r="AC203" s="13"/>
      <c r="AD203" s="13"/>
      <c r="AE203" s="13"/>
      <c r="AT203" s="192" t="s">
        <v>166</v>
      </c>
      <c r="AU203" s="192" t="s">
        <v>84</v>
      </c>
      <c r="AV203" s="13" t="s">
        <v>84</v>
      </c>
      <c r="AW203" s="13" t="s">
        <v>31</v>
      </c>
      <c r="AX203" s="13" t="s">
        <v>82</v>
      </c>
      <c r="AY203" s="192" t="s">
        <v>152</v>
      </c>
    </row>
    <row r="204" s="2" customFormat="1" ht="22.2" customHeight="1">
      <c r="A204" s="36"/>
      <c r="B204" s="170"/>
      <c r="C204" s="171" t="s">
        <v>278</v>
      </c>
      <c r="D204" s="171" t="s">
        <v>155</v>
      </c>
      <c r="E204" s="172" t="s">
        <v>279</v>
      </c>
      <c r="F204" s="173" t="s">
        <v>280</v>
      </c>
      <c r="G204" s="174" t="s">
        <v>158</v>
      </c>
      <c r="H204" s="175">
        <v>286.19999999999999</v>
      </c>
      <c r="I204" s="176"/>
      <c r="J204" s="177">
        <f>ROUND(I204*H204,2)</f>
        <v>0</v>
      </c>
      <c r="K204" s="173" t="s">
        <v>159</v>
      </c>
      <c r="L204" s="37"/>
      <c r="M204" s="178" t="s">
        <v>1</v>
      </c>
      <c r="N204" s="179" t="s">
        <v>39</v>
      </c>
      <c r="O204" s="75"/>
      <c r="P204" s="180">
        <f>O204*H204</f>
        <v>0</v>
      </c>
      <c r="Q204" s="180">
        <v>0.00040000000000000002</v>
      </c>
      <c r="R204" s="180">
        <f>Q204*H204</f>
        <v>0.11448</v>
      </c>
      <c r="S204" s="180">
        <v>0</v>
      </c>
      <c r="T204" s="181">
        <f>S204*H204</f>
        <v>0</v>
      </c>
      <c r="U204" s="36"/>
      <c r="V204" s="36"/>
      <c r="W204" s="36"/>
      <c r="X204" s="36"/>
      <c r="Y204" s="36"/>
      <c r="Z204" s="36"/>
      <c r="AA204" s="36"/>
      <c r="AB204" s="36"/>
      <c r="AC204" s="36"/>
      <c r="AD204" s="36"/>
      <c r="AE204" s="36"/>
      <c r="AR204" s="182" t="s">
        <v>260</v>
      </c>
      <c r="AT204" s="182" t="s">
        <v>155</v>
      </c>
      <c r="AU204" s="182" t="s">
        <v>84</v>
      </c>
      <c r="AY204" s="17" t="s">
        <v>152</v>
      </c>
      <c r="BE204" s="183">
        <f>IF(N204="základní",J204,0)</f>
        <v>0</v>
      </c>
      <c r="BF204" s="183">
        <f>IF(N204="snížená",J204,0)</f>
        <v>0</v>
      </c>
      <c r="BG204" s="183">
        <f>IF(N204="zákl. přenesená",J204,0)</f>
        <v>0</v>
      </c>
      <c r="BH204" s="183">
        <f>IF(N204="sníž. přenesená",J204,0)</f>
        <v>0</v>
      </c>
      <c r="BI204" s="183">
        <f>IF(N204="nulová",J204,0)</f>
        <v>0</v>
      </c>
      <c r="BJ204" s="17" t="s">
        <v>82</v>
      </c>
      <c r="BK204" s="183">
        <f>ROUND(I204*H204,2)</f>
        <v>0</v>
      </c>
      <c r="BL204" s="17" t="s">
        <v>260</v>
      </c>
      <c r="BM204" s="182" t="s">
        <v>281</v>
      </c>
    </row>
    <row r="205" s="2" customFormat="1">
      <c r="A205" s="36"/>
      <c r="B205" s="37"/>
      <c r="C205" s="36"/>
      <c r="D205" s="184" t="s">
        <v>162</v>
      </c>
      <c r="E205" s="36"/>
      <c r="F205" s="185" t="s">
        <v>282</v>
      </c>
      <c r="G205" s="36"/>
      <c r="H205" s="36"/>
      <c r="I205" s="186"/>
      <c r="J205" s="36"/>
      <c r="K205" s="36"/>
      <c r="L205" s="37"/>
      <c r="M205" s="187"/>
      <c r="N205" s="188"/>
      <c r="O205" s="75"/>
      <c r="P205" s="75"/>
      <c r="Q205" s="75"/>
      <c r="R205" s="75"/>
      <c r="S205" s="75"/>
      <c r="T205" s="76"/>
      <c r="U205" s="36"/>
      <c r="V205" s="36"/>
      <c r="W205" s="36"/>
      <c r="X205" s="36"/>
      <c r="Y205" s="36"/>
      <c r="Z205" s="36"/>
      <c r="AA205" s="36"/>
      <c r="AB205" s="36"/>
      <c r="AC205" s="36"/>
      <c r="AD205" s="36"/>
      <c r="AE205" s="36"/>
      <c r="AT205" s="17" t="s">
        <v>162</v>
      </c>
      <c r="AU205" s="17" t="s">
        <v>84</v>
      </c>
    </row>
    <row r="206" s="2" customFormat="1">
      <c r="A206" s="36"/>
      <c r="B206" s="37"/>
      <c r="C206" s="36"/>
      <c r="D206" s="189" t="s">
        <v>164</v>
      </c>
      <c r="E206" s="36"/>
      <c r="F206" s="190" t="s">
        <v>283</v>
      </c>
      <c r="G206" s="36"/>
      <c r="H206" s="36"/>
      <c r="I206" s="186"/>
      <c r="J206" s="36"/>
      <c r="K206" s="36"/>
      <c r="L206" s="37"/>
      <c r="M206" s="187"/>
      <c r="N206" s="188"/>
      <c r="O206" s="75"/>
      <c r="P206" s="75"/>
      <c r="Q206" s="75"/>
      <c r="R206" s="75"/>
      <c r="S206" s="75"/>
      <c r="T206" s="76"/>
      <c r="U206" s="36"/>
      <c r="V206" s="36"/>
      <c r="W206" s="36"/>
      <c r="X206" s="36"/>
      <c r="Y206" s="36"/>
      <c r="Z206" s="36"/>
      <c r="AA206" s="36"/>
      <c r="AB206" s="36"/>
      <c r="AC206" s="36"/>
      <c r="AD206" s="36"/>
      <c r="AE206" s="36"/>
      <c r="AT206" s="17" t="s">
        <v>164</v>
      </c>
      <c r="AU206" s="17" t="s">
        <v>84</v>
      </c>
    </row>
    <row r="207" s="13" customFormat="1">
      <c r="A207" s="13"/>
      <c r="B207" s="191"/>
      <c r="C207" s="13"/>
      <c r="D207" s="184" t="s">
        <v>166</v>
      </c>
      <c r="E207" s="192" t="s">
        <v>1</v>
      </c>
      <c r="F207" s="193" t="s">
        <v>105</v>
      </c>
      <c r="G207" s="13"/>
      <c r="H207" s="194">
        <v>286.19999999999999</v>
      </c>
      <c r="I207" s="195"/>
      <c r="J207" s="13"/>
      <c r="K207" s="13"/>
      <c r="L207" s="191"/>
      <c r="M207" s="196"/>
      <c r="N207" s="197"/>
      <c r="O207" s="197"/>
      <c r="P207" s="197"/>
      <c r="Q207" s="197"/>
      <c r="R207" s="197"/>
      <c r="S207" s="197"/>
      <c r="T207" s="198"/>
      <c r="U207" s="13"/>
      <c r="V207" s="13"/>
      <c r="W207" s="13"/>
      <c r="X207" s="13"/>
      <c r="Y207" s="13"/>
      <c r="Z207" s="13"/>
      <c r="AA207" s="13"/>
      <c r="AB207" s="13"/>
      <c r="AC207" s="13"/>
      <c r="AD207" s="13"/>
      <c r="AE207" s="13"/>
      <c r="AT207" s="192" t="s">
        <v>166</v>
      </c>
      <c r="AU207" s="192" t="s">
        <v>84</v>
      </c>
      <c r="AV207" s="13" t="s">
        <v>84</v>
      </c>
      <c r="AW207" s="13" t="s">
        <v>31</v>
      </c>
      <c r="AX207" s="13" t="s">
        <v>82</v>
      </c>
      <c r="AY207" s="192" t="s">
        <v>152</v>
      </c>
    </row>
    <row r="208" s="2" customFormat="1" ht="40.2" customHeight="1">
      <c r="A208" s="36"/>
      <c r="B208" s="170"/>
      <c r="C208" s="208" t="s">
        <v>284</v>
      </c>
      <c r="D208" s="208" t="s">
        <v>265</v>
      </c>
      <c r="E208" s="209" t="s">
        <v>285</v>
      </c>
      <c r="F208" s="210" t="s">
        <v>286</v>
      </c>
      <c r="G208" s="211" t="s">
        <v>158</v>
      </c>
      <c r="H208" s="212">
        <v>333.56599999999997</v>
      </c>
      <c r="I208" s="213"/>
      <c r="J208" s="214">
        <f>ROUND(I208*H208,2)</f>
        <v>0</v>
      </c>
      <c r="K208" s="210" t="s">
        <v>159</v>
      </c>
      <c r="L208" s="215"/>
      <c r="M208" s="216" t="s">
        <v>1</v>
      </c>
      <c r="N208" s="217" t="s">
        <v>39</v>
      </c>
      <c r="O208" s="75"/>
      <c r="P208" s="180">
        <f>O208*H208</f>
        <v>0</v>
      </c>
      <c r="Q208" s="180">
        <v>0.0054000000000000003</v>
      </c>
      <c r="R208" s="180">
        <f>Q208*H208</f>
        <v>1.8012564</v>
      </c>
      <c r="S208" s="180">
        <v>0</v>
      </c>
      <c r="T208" s="181">
        <f>S208*H208</f>
        <v>0</v>
      </c>
      <c r="U208" s="36"/>
      <c r="V208" s="36"/>
      <c r="W208" s="36"/>
      <c r="X208" s="36"/>
      <c r="Y208" s="36"/>
      <c r="Z208" s="36"/>
      <c r="AA208" s="36"/>
      <c r="AB208" s="36"/>
      <c r="AC208" s="36"/>
      <c r="AD208" s="36"/>
      <c r="AE208" s="36"/>
      <c r="AR208" s="182" t="s">
        <v>268</v>
      </c>
      <c r="AT208" s="182" t="s">
        <v>265</v>
      </c>
      <c r="AU208" s="182" t="s">
        <v>84</v>
      </c>
      <c r="AY208" s="17" t="s">
        <v>152</v>
      </c>
      <c r="BE208" s="183">
        <f>IF(N208="základní",J208,0)</f>
        <v>0</v>
      </c>
      <c r="BF208" s="183">
        <f>IF(N208="snížená",J208,0)</f>
        <v>0</v>
      </c>
      <c r="BG208" s="183">
        <f>IF(N208="zákl. přenesená",J208,0)</f>
        <v>0</v>
      </c>
      <c r="BH208" s="183">
        <f>IF(N208="sníž. přenesená",J208,0)</f>
        <v>0</v>
      </c>
      <c r="BI208" s="183">
        <f>IF(N208="nulová",J208,0)</f>
        <v>0</v>
      </c>
      <c r="BJ208" s="17" t="s">
        <v>82</v>
      </c>
      <c r="BK208" s="183">
        <f>ROUND(I208*H208,2)</f>
        <v>0</v>
      </c>
      <c r="BL208" s="17" t="s">
        <v>260</v>
      </c>
      <c r="BM208" s="182" t="s">
        <v>287</v>
      </c>
    </row>
    <row r="209" s="2" customFormat="1">
      <c r="A209" s="36"/>
      <c r="B209" s="37"/>
      <c r="C209" s="36"/>
      <c r="D209" s="184" t="s">
        <v>162</v>
      </c>
      <c r="E209" s="36"/>
      <c r="F209" s="185" t="s">
        <v>286</v>
      </c>
      <c r="G209" s="36"/>
      <c r="H209" s="36"/>
      <c r="I209" s="186"/>
      <c r="J209" s="36"/>
      <c r="K209" s="36"/>
      <c r="L209" s="37"/>
      <c r="M209" s="187"/>
      <c r="N209" s="188"/>
      <c r="O209" s="75"/>
      <c r="P209" s="75"/>
      <c r="Q209" s="75"/>
      <c r="R209" s="75"/>
      <c r="S209" s="75"/>
      <c r="T209" s="76"/>
      <c r="U209" s="36"/>
      <c r="V209" s="36"/>
      <c r="W209" s="36"/>
      <c r="X209" s="36"/>
      <c r="Y209" s="36"/>
      <c r="Z209" s="36"/>
      <c r="AA209" s="36"/>
      <c r="AB209" s="36"/>
      <c r="AC209" s="36"/>
      <c r="AD209" s="36"/>
      <c r="AE209" s="36"/>
      <c r="AT209" s="17" t="s">
        <v>162</v>
      </c>
      <c r="AU209" s="17" t="s">
        <v>84</v>
      </c>
    </row>
    <row r="210" s="13" customFormat="1">
      <c r="A210" s="13"/>
      <c r="B210" s="191"/>
      <c r="C210" s="13"/>
      <c r="D210" s="184" t="s">
        <v>166</v>
      </c>
      <c r="E210" s="192" t="s">
        <v>1</v>
      </c>
      <c r="F210" s="193" t="s">
        <v>288</v>
      </c>
      <c r="G210" s="13"/>
      <c r="H210" s="194">
        <v>333.56599999999997</v>
      </c>
      <c r="I210" s="195"/>
      <c r="J210" s="13"/>
      <c r="K210" s="13"/>
      <c r="L210" s="191"/>
      <c r="M210" s="196"/>
      <c r="N210" s="197"/>
      <c r="O210" s="197"/>
      <c r="P210" s="197"/>
      <c r="Q210" s="197"/>
      <c r="R210" s="197"/>
      <c r="S210" s="197"/>
      <c r="T210" s="198"/>
      <c r="U210" s="13"/>
      <c r="V210" s="13"/>
      <c r="W210" s="13"/>
      <c r="X210" s="13"/>
      <c r="Y210" s="13"/>
      <c r="Z210" s="13"/>
      <c r="AA210" s="13"/>
      <c r="AB210" s="13"/>
      <c r="AC210" s="13"/>
      <c r="AD210" s="13"/>
      <c r="AE210" s="13"/>
      <c r="AT210" s="192" t="s">
        <v>166</v>
      </c>
      <c r="AU210" s="192" t="s">
        <v>84</v>
      </c>
      <c r="AV210" s="13" t="s">
        <v>84</v>
      </c>
      <c r="AW210" s="13" t="s">
        <v>31</v>
      </c>
      <c r="AX210" s="13" t="s">
        <v>82</v>
      </c>
      <c r="AY210" s="192" t="s">
        <v>152</v>
      </c>
    </row>
    <row r="211" s="2" customFormat="1" ht="34.8" customHeight="1">
      <c r="A211" s="36"/>
      <c r="B211" s="170"/>
      <c r="C211" s="171" t="s">
        <v>289</v>
      </c>
      <c r="D211" s="171" t="s">
        <v>155</v>
      </c>
      <c r="E211" s="172" t="s">
        <v>290</v>
      </c>
      <c r="F211" s="173" t="s">
        <v>291</v>
      </c>
      <c r="G211" s="174" t="s">
        <v>223</v>
      </c>
      <c r="H211" s="175">
        <v>2.0099999999999998</v>
      </c>
      <c r="I211" s="176"/>
      <c r="J211" s="177">
        <f>ROUND(I211*H211,2)</f>
        <v>0</v>
      </c>
      <c r="K211" s="173" t="s">
        <v>159</v>
      </c>
      <c r="L211" s="37"/>
      <c r="M211" s="178" t="s">
        <v>1</v>
      </c>
      <c r="N211" s="179" t="s">
        <v>39</v>
      </c>
      <c r="O211" s="75"/>
      <c r="P211" s="180">
        <f>O211*H211</f>
        <v>0</v>
      </c>
      <c r="Q211" s="180">
        <v>0</v>
      </c>
      <c r="R211" s="180">
        <f>Q211*H211</f>
        <v>0</v>
      </c>
      <c r="S211" s="180">
        <v>0</v>
      </c>
      <c r="T211" s="181">
        <f>S211*H211</f>
        <v>0</v>
      </c>
      <c r="U211" s="36"/>
      <c r="V211" s="36"/>
      <c r="W211" s="36"/>
      <c r="X211" s="36"/>
      <c r="Y211" s="36"/>
      <c r="Z211" s="36"/>
      <c r="AA211" s="36"/>
      <c r="AB211" s="36"/>
      <c r="AC211" s="36"/>
      <c r="AD211" s="36"/>
      <c r="AE211" s="36"/>
      <c r="AR211" s="182" t="s">
        <v>260</v>
      </c>
      <c r="AT211" s="182" t="s">
        <v>155</v>
      </c>
      <c r="AU211" s="182" t="s">
        <v>84</v>
      </c>
      <c r="AY211" s="17" t="s">
        <v>152</v>
      </c>
      <c r="BE211" s="183">
        <f>IF(N211="základní",J211,0)</f>
        <v>0</v>
      </c>
      <c r="BF211" s="183">
        <f>IF(N211="snížená",J211,0)</f>
        <v>0</v>
      </c>
      <c r="BG211" s="183">
        <f>IF(N211="zákl. přenesená",J211,0)</f>
        <v>0</v>
      </c>
      <c r="BH211" s="183">
        <f>IF(N211="sníž. přenesená",J211,0)</f>
        <v>0</v>
      </c>
      <c r="BI211" s="183">
        <f>IF(N211="nulová",J211,0)</f>
        <v>0</v>
      </c>
      <c r="BJ211" s="17" t="s">
        <v>82</v>
      </c>
      <c r="BK211" s="183">
        <f>ROUND(I211*H211,2)</f>
        <v>0</v>
      </c>
      <c r="BL211" s="17" t="s">
        <v>260</v>
      </c>
      <c r="BM211" s="182" t="s">
        <v>292</v>
      </c>
    </row>
    <row r="212" s="2" customFormat="1">
      <c r="A212" s="36"/>
      <c r="B212" s="37"/>
      <c r="C212" s="36"/>
      <c r="D212" s="184" t="s">
        <v>162</v>
      </c>
      <c r="E212" s="36"/>
      <c r="F212" s="185" t="s">
        <v>293</v>
      </c>
      <c r="G212" s="36"/>
      <c r="H212" s="36"/>
      <c r="I212" s="186"/>
      <c r="J212" s="36"/>
      <c r="K212" s="36"/>
      <c r="L212" s="37"/>
      <c r="M212" s="187"/>
      <c r="N212" s="188"/>
      <c r="O212" s="75"/>
      <c r="P212" s="75"/>
      <c r="Q212" s="75"/>
      <c r="R212" s="75"/>
      <c r="S212" s="75"/>
      <c r="T212" s="76"/>
      <c r="U212" s="36"/>
      <c r="V212" s="36"/>
      <c r="W212" s="36"/>
      <c r="X212" s="36"/>
      <c r="Y212" s="36"/>
      <c r="Z212" s="36"/>
      <c r="AA212" s="36"/>
      <c r="AB212" s="36"/>
      <c r="AC212" s="36"/>
      <c r="AD212" s="36"/>
      <c r="AE212" s="36"/>
      <c r="AT212" s="17" t="s">
        <v>162</v>
      </c>
      <c r="AU212" s="17" t="s">
        <v>84</v>
      </c>
    </row>
    <row r="213" s="2" customFormat="1">
      <c r="A213" s="36"/>
      <c r="B213" s="37"/>
      <c r="C213" s="36"/>
      <c r="D213" s="189" t="s">
        <v>164</v>
      </c>
      <c r="E213" s="36"/>
      <c r="F213" s="190" t="s">
        <v>294</v>
      </c>
      <c r="G213" s="36"/>
      <c r="H213" s="36"/>
      <c r="I213" s="186"/>
      <c r="J213" s="36"/>
      <c r="K213" s="36"/>
      <c r="L213" s="37"/>
      <c r="M213" s="187"/>
      <c r="N213" s="188"/>
      <c r="O213" s="75"/>
      <c r="P213" s="75"/>
      <c r="Q213" s="75"/>
      <c r="R213" s="75"/>
      <c r="S213" s="75"/>
      <c r="T213" s="76"/>
      <c r="U213" s="36"/>
      <c r="V213" s="36"/>
      <c r="W213" s="36"/>
      <c r="X213" s="36"/>
      <c r="Y213" s="36"/>
      <c r="Z213" s="36"/>
      <c r="AA213" s="36"/>
      <c r="AB213" s="36"/>
      <c r="AC213" s="36"/>
      <c r="AD213" s="36"/>
      <c r="AE213" s="36"/>
      <c r="AT213" s="17" t="s">
        <v>164</v>
      </c>
      <c r="AU213" s="17" t="s">
        <v>84</v>
      </c>
    </row>
    <row r="214" s="12" customFormat="1" ht="22.8" customHeight="1">
      <c r="A214" s="12"/>
      <c r="B214" s="157"/>
      <c r="C214" s="12"/>
      <c r="D214" s="158" t="s">
        <v>73</v>
      </c>
      <c r="E214" s="168" t="s">
        <v>295</v>
      </c>
      <c r="F214" s="168" t="s">
        <v>296</v>
      </c>
      <c r="G214" s="12"/>
      <c r="H214" s="12"/>
      <c r="I214" s="160"/>
      <c r="J214" s="169">
        <f>BK214</f>
        <v>0</v>
      </c>
      <c r="K214" s="12"/>
      <c r="L214" s="157"/>
      <c r="M214" s="162"/>
      <c r="N214" s="163"/>
      <c r="O214" s="163"/>
      <c r="P214" s="164">
        <f>SUM(P215:P230)</f>
        <v>0</v>
      </c>
      <c r="Q214" s="163"/>
      <c r="R214" s="164">
        <f>SUM(R215:R230)</f>
        <v>0.0014399999999999999</v>
      </c>
      <c r="S214" s="163"/>
      <c r="T214" s="165">
        <f>SUM(T215:T230)</f>
        <v>0</v>
      </c>
      <c r="U214" s="12"/>
      <c r="V214" s="12"/>
      <c r="W214" s="12"/>
      <c r="X214" s="12"/>
      <c r="Y214" s="12"/>
      <c r="Z214" s="12"/>
      <c r="AA214" s="12"/>
      <c r="AB214" s="12"/>
      <c r="AC214" s="12"/>
      <c r="AD214" s="12"/>
      <c r="AE214" s="12"/>
      <c r="AR214" s="158" t="s">
        <v>84</v>
      </c>
      <c r="AT214" s="166" t="s">
        <v>73</v>
      </c>
      <c r="AU214" s="166" t="s">
        <v>82</v>
      </c>
      <c r="AY214" s="158" t="s">
        <v>152</v>
      </c>
      <c r="BK214" s="167">
        <f>SUM(BK215:BK230)</f>
        <v>0</v>
      </c>
    </row>
    <row r="215" s="2" customFormat="1" ht="19.8" customHeight="1">
      <c r="A215" s="36"/>
      <c r="B215" s="170"/>
      <c r="C215" s="171" t="s">
        <v>297</v>
      </c>
      <c r="D215" s="171" t="s">
        <v>155</v>
      </c>
      <c r="E215" s="172" t="s">
        <v>298</v>
      </c>
      <c r="F215" s="173" t="s">
        <v>299</v>
      </c>
      <c r="G215" s="174" t="s">
        <v>300</v>
      </c>
      <c r="H215" s="175">
        <v>2</v>
      </c>
      <c r="I215" s="176"/>
      <c r="J215" s="177">
        <f>ROUND(I215*H215,2)</f>
        <v>0</v>
      </c>
      <c r="K215" s="173" t="s">
        <v>159</v>
      </c>
      <c r="L215" s="37"/>
      <c r="M215" s="178" t="s">
        <v>1</v>
      </c>
      <c r="N215" s="179" t="s">
        <v>39</v>
      </c>
      <c r="O215" s="75"/>
      <c r="P215" s="180">
        <f>O215*H215</f>
        <v>0</v>
      </c>
      <c r="Q215" s="180">
        <v>0</v>
      </c>
      <c r="R215" s="180">
        <f>Q215*H215</f>
        <v>0</v>
      </c>
      <c r="S215" s="180">
        <v>0</v>
      </c>
      <c r="T215" s="181">
        <f>S215*H215</f>
        <v>0</v>
      </c>
      <c r="U215" s="36"/>
      <c r="V215" s="36"/>
      <c r="W215" s="36"/>
      <c r="X215" s="36"/>
      <c r="Y215" s="36"/>
      <c r="Z215" s="36"/>
      <c r="AA215" s="36"/>
      <c r="AB215" s="36"/>
      <c r="AC215" s="36"/>
      <c r="AD215" s="36"/>
      <c r="AE215" s="36"/>
      <c r="AR215" s="182" t="s">
        <v>260</v>
      </c>
      <c r="AT215" s="182" t="s">
        <v>155</v>
      </c>
      <c r="AU215" s="182" t="s">
        <v>84</v>
      </c>
      <c r="AY215" s="17" t="s">
        <v>152</v>
      </c>
      <c r="BE215" s="183">
        <f>IF(N215="základní",J215,0)</f>
        <v>0</v>
      </c>
      <c r="BF215" s="183">
        <f>IF(N215="snížená",J215,0)</f>
        <v>0</v>
      </c>
      <c r="BG215" s="183">
        <f>IF(N215="zákl. přenesená",J215,0)</f>
        <v>0</v>
      </c>
      <c r="BH215" s="183">
        <f>IF(N215="sníž. přenesená",J215,0)</f>
        <v>0</v>
      </c>
      <c r="BI215" s="183">
        <f>IF(N215="nulová",J215,0)</f>
        <v>0</v>
      </c>
      <c r="BJ215" s="17" t="s">
        <v>82</v>
      </c>
      <c r="BK215" s="183">
        <f>ROUND(I215*H215,2)</f>
        <v>0</v>
      </c>
      <c r="BL215" s="17" t="s">
        <v>260</v>
      </c>
      <c r="BM215" s="182" t="s">
        <v>301</v>
      </c>
    </row>
    <row r="216" s="2" customFormat="1">
      <c r="A216" s="36"/>
      <c r="B216" s="37"/>
      <c r="C216" s="36"/>
      <c r="D216" s="184" t="s">
        <v>162</v>
      </c>
      <c r="E216" s="36"/>
      <c r="F216" s="185" t="s">
        <v>302</v>
      </c>
      <c r="G216" s="36"/>
      <c r="H216" s="36"/>
      <c r="I216" s="186"/>
      <c r="J216" s="36"/>
      <c r="K216" s="36"/>
      <c r="L216" s="37"/>
      <c r="M216" s="187"/>
      <c r="N216" s="188"/>
      <c r="O216" s="75"/>
      <c r="P216" s="75"/>
      <c r="Q216" s="75"/>
      <c r="R216" s="75"/>
      <c r="S216" s="75"/>
      <c r="T216" s="76"/>
      <c r="U216" s="36"/>
      <c r="V216" s="36"/>
      <c r="W216" s="36"/>
      <c r="X216" s="36"/>
      <c r="Y216" s="36"/>
      <c r="Z216" s="36"/>
      <c r="AA216" s="36"/>
      <c r="AB216" s="36"/>
      <c r="AC216" s="36"/>
      <c r="AD216" s="36"/>
      <c r="AE216" s="36"/>
      <c r="AT216" s="17" t="s">
        <v>162</v>
      </c>
      <c r="AU216" s="17" t="s">
        <v>84</v>
      </c>
    </row>
    <row r="217" s="2" customFormat="1">
      <c r="A217" s="36"/>
      <c r="B217" s="37"/>
      <c r="C217" s="36"/>
      <c r="D217" s="189" t="s">
        <v>164</v>
      </c>
      <c r="E217" s="36"/>
      <c r="F217" s="190" t="s">
        <v>303</v>
      </c>
      <c r="G217" s="36"/>
      <c r="H217" s="36"/>
      <c r="I217" s="186"/>
      <c r="J217" s="36"/>
      <c r="K217" s="36"/>
      <c r="L217" s="37"/>
      <c r="M217" s="187"/>
      <c r="N217" s="188"/>
      <c r="O217" s="75"/>
      <c r="P217" s="75"/>
      <c r="Q217" s="75"/>
      <c r="R217" s="75"/>
      <c r="S217" s="75"/>
      <c r="T217" s="76"/>
      <c r="U217" s="36"/>
      <c r="V217" s="36"/>
      <c r="W217" s="36"/>
      <c r="X217" s="36"/>
      <c r="Y217" s="36"/>
      <c r="Z217" s="36"/>
      <c r="AA217" s="36"/>
      <c r="AB217" s="36"/>
      <c r="AC217" s="36"/>
      <c r="AD217" s="36"/>
      <c r="AE217" s="36"/>
      <c r="AT217" s="17" t="s">
        <v>164</v>
      </c>
      <c r="AU217" s="17" t="s">
        <v>84</v>
      </c>
    </row>
    <row r="218" s="2" customFormat="1" ht="19.8" customHeight="1">
      <c r="A218" s="36"/>
      <c r="B218" s="170"/>
      <c r="C218" s="208" t="s">
        <v>7</v>
      </c>
      <c r="D218" s="208" t="s">
        <v>265</v>
      </c>
      <c r="E218" s="209" t="s">
        <v>304</v>
      </c>
      <c r="F218" s="210" t="s">
        <v>305</v>
      </c>
      <c r="G218" s="211" t="s">
        <v>300</v>
      </c>
      <c r="H218" s="212">
        <v>1</v>
      </c>
      <c r="I218" s="213"/>
      <c r="J218" s="214">
        <f>ROUND(I218*H218,2)</f>
        <v>0</v>
      </c>
      <c r="K218" s="210" t="s">
        <v>159</v>
      </c>
      <c r="L218" s="215"/>
      <c r="M218" s="216" t="s">
        <v>1</v>
      </c>
      <c r="N218" s="217" t="s">
        <v>39</v>
      </c>
      <c r="O218" s="75"/>
      <c r="P218" s="180">
        <f>O218*H218</f>
        <v>0</v>
      </c>
      <c r="Q218" s="180">
        <v>0.00020000000000000001</v>
      </c>
      <c r="R218" s="180">
        <f>Q218*H218</f>
        <v>0.00020000000000000001</v>
      </c>
      <c r="S218" s="180">
        <v>0</v>
      </c>
      <c r="T218" s="181">
        <f>S218*H218</f>
        <v>0</v>
      </c>
      <c r="U218" s="36"/>
      <c r="V218" s="36"/>
      <c r="W218" s="36"/>
      <c r="X218" s="36"/>
      <c r="Y218" s="36"/>
      <c r="Z218" s="36"/>
      <c r="AA218" s="36"/>
      <c r="AB218" s="36"/>
      <c r="AC218" s="36"/>
      <c r="AD218" s="36"/>
      <c r="AE218" s="36"/>
      <c r="AR218" s="182" t="s">
        <v>268</v>
      </c>
      <c r="AT218" s="182" t="s">
        <v>265</v>
      </c>
      <c r="AU218" s="182" t="s">
        <v>84</v>
      </c>
      <c r="AY218" s="17" t="s">
        <v>152</v>
      </c>
      <c r="BE218" s="183">
        <f>IF(N218="základní",J218,0)</f>
        <v>0</v>
      </c>
      <c r="BF218" s="183">
        <f>IF(N218="snížená",J218,0)</f>
        <v>0</v>
      </c>
      <c r="BG218" s="183">
        <f>IF(N218="zákl. přenesená",J218,0)</f>
        <v>0</v>
      </c>
      <c r="BH218" s="183">
        <f>IF(N218="sníž. přenesená",J218,0)</f>
        <v>0</v>
      </c>
      <c r="BI218" s="183">
        <f>IF(N218="nulová",J218,0)</f>
        <v>0</v>
      </c>
      <c r="BJ218" s="17" t="s">
        <v>82</v>
      </c>
      <c r="BK218" s="183">
        <f>ROUND(I218*H218,2)</f>
        <v>0</v>
      </c>
      <c r="BL218" s="17" t="s">
        <v>260</v>
      </c>
      <c r="BM218" s="182" t="s">
        <v>306</v>
      </c>
    </row>
    <row r="219" s="2" customFormat="1">
      <c r="A219" s="36"/>
      <c r="B219" s="37"/>
      <c r="C219" s="36"/>
      <c r="D219" s="184" t="s">
        <v>162</v>
      </c>
      <c r="E219" s="36"/>
      <c r="F219" s="185" t="s">
        <v>305</v>
      </c>
      <c r="G219" s="36"/>
      <c r="H219" s="36"/>
      <c r="I219" s="186"/>
      <c r="J219" s="36"/>
      <c r="K219" s="36"/>
      <c r="L219" s="37"/>
      <c r="M219" s="187"/>
      <c r="N219" s="188"/>
      <c r="O219" s="75"/>
      <c r="P219" s="75"/>
      <c r="Q219" s="75"/>
      <c r="R219" s="75"/>
      <c r="S219" s="75"/>
      <c r="T219" s="76"/>
      <c r="U219" s="36"/>
      <c r="V219" s="36"/>
      <c r="W219" s="36"/>
      <c r="X219" s="36"/>
      <c r="Y219" s="36"/>
      <c r="Z219" s="36"/>
      <c r="AA219" s="36"/>
      <c r="AB219" s="36"/>
      <c r="AC219" s="36"/>
      <c r="AD219" s="36"/>
      <c r="AE219" s="36"/>
      <c r="AT219" s="17" t="s">
        <v>162</v>
      </c>
      <c r="AU219" s="17" t="s">
        <v>84</v>
      </c>
    </row>
    <row r="220" s="2" customFormat="1" ht="19.8" customHeight="1">
      <c r="A220" s="36"/>
      <c r="B220" s="170"/>
      <c r="C220" s="208" t="s">
        <v>307</v>
      </c>
      <c r="D220" s="208" t="s">
        <v>265</v>
      </c>
      <c r="E220" s="209" t="s">
        <v>308</v>
      </c>
      <c r="F220" s="210" t="s">
        <v>309</v>
      </c>
      <c r="G220" s="211" t="s">
        <v>300</v>
      </c>
      <c r="H220" s="212">
        <v>1</v>
      </c>
      <c r="I220" s="213"/>
      <c r="J220" s="214">
        <f>ROUND(I220*H220,2)</f>
        <v>0</v>
      </c>
      <c r="K220" s="210" t="s">
        <v>159</v>
      </c>
      <c r="L220" s="215"/>
      <c r="M220" s="216" t="s">
        <v>1</v>
      </c>
      <c r="N220" s="217" t="s">
        <v>39</v>
      </c>
      <c r="O220" s="75"/>
      <c r="P220" s="180">
        <f>O220*H220</f>
        <v>0</v>
      </c>
      <c r="Q220" s="180">
        <v>4.0000000000000003E-05</v>
      </c>
      <c r="R220" s="180">
        <f>Q220*H220</f>
        <v>4.0000000000000003E-05</v>
      </c>
      <c r="S220" s="180">
        <v>0</v>
      </c>
      <c r="T220" s="181">
        <f>S220*H220</f>
        <v>0</v>
      </c>
      <c r="U220" s="36"/>
      <c r="V220" s="36"/>
      <c r="W220" s="36"/>
      <c r="X220" s="36"/>
      <c r="Y220" s="36"/>
      <c r="Z220" s="36"/>
      <c r="AA220" s="36"/>
      <c r="AB220" s="36"/>
      <c r="AC220" s="36"/>
      <c r="AD220" s="36"/>
      <c r="AE220" s="36"/>
      <c r="AR220" s="182" t="s">
        <v>268</v>
      </c>
      <c r="AT220" s="182" t="s">
        <v>265</v>
      </c>
      <c r="AU220" s="182" t="s">
        <v>84</v>
      </c>
      <c r="AY220" s="17" t="s">
        <v>152</v>
      </c>
      <c r="BE220" s="183">
        <f>IF(N220="základní",J220,0)</f>
        <v>0</v>
      </c>
      <c r="BF220" s="183">
        <f>IF(N220="snížená",J220,0)</f>
        <v>0</v>
      </c>
      <c r="BG220" s="183">
        <f>IF(N220="zákl. přenesená",J220,0)</f>
        <v>0</v>
      </c>
      <c r="BH220" s="183">
        <f>IF(N220="sníž. přenesená",J220,0)</f>
        <v>0</v>
      </c>
      <c r="BI220" s="183">
        <f>IF(N220="nulová",J220,0)</f>
        <v>0</v>
      </c>
      <c r="BJ220" s="17" t="s">
        <v>82</v>
      </c>
      <c r="BK220" s="183">
        <f>ROUND(I220*H220,2)</f>
        <v>0</v>
      </c>
      <c r="BL220" s="17" t="s">
        <v>260</v>
      </c>
      <c r="BM220" s="182" t="s">
        <v>310</v>
      </c>
    </row>
    <row r="221" s="2" customFormat="1">
      <c r="A221" s="36"/>
      <c r="B221" s="37"/>
      <c r="C221" s="36"/>
      <c r="D221" s="184" t="s">
        <v>162</v>
      </c>
      <c r="E221" s="36"/>
      <c r="F221" s="185" t="s">
        <v>309</v>
      </c>
      <c r="G221" s="36"/>
      <c r="H221" s="36"/>
      <c r="I221" s="186"/>
      <c r="J221" s="36"/>
      <c r="K221" s="36"/>
      <c r="L221" s="37"/>
      <c r="M221" s="187"/>
      <c r="N221" s="188"/>
      <c r="O221" s="75"/>
      <c r="P221" s="75"/>
      <c r="Q221" s="75"/>
      <c r="R221" s="75"/>
      <c r="S221" s="75"/>
      <c r="T221" s="76"/>
      <c r="U221" s="36"/>
      <c r="V221" s="36"/>
      <c r="W221" s="36"/>
      <c r="X221" s="36"/>
      <c r="Y221" s="36"/>
      <c r="Z221" s="36"/>
      <c r="AA221" s="36"/>
      <c r="AB221" s="36"/>
      <c r="AC221" s="36"/>
      <c r="AD221" s="36"/>
      <c r="AE221" s="36"/>
      <c r="AT221" s="17" t="s">
        <v>162</v>
      </c>
      <c r="AU221" s="17" t="s">
        <v>84</v>
      </c>
    </row>
    <row r="222" s="2" customFormat="1" ht="22.2" customHeight="1">
      <c r="A222" s="36"/>
      <c r="B222" s="170"/>
      <c r="C222" s="171" t="s">
        <v>311</v>
      </c>
      <c r="D222" s="171" t="s">
        <v>155</v>
      </c>
      <c r="E222" s="172" t="s">
        <v>312</v>
      </c>
      <c r="F222" s="173" t="s">
        <v>313</v>
      </c>
      <c r="G222" s="174" t="s">
        <v>178</v>
      </c>
      <c r="H222" s="175">
        <v>2</v>
      </c>
      <c r="I222" s="176"/>
      <c r="J222" s="177">
        <f>ROUND(I222*H222,2)</f>
        <v>0</v>
      </c>
      <c r="K222" s="173" t="s">
        <v>159</v>
      </c>
      <c r="L222" s="37"/>
      <c r="M222" s="178" t="s">
        <v>1</v>
      </c>
      <c r="N222" s="179" t="s">
        <v>39</v>
      </c>
      <c r="O222" s="75"/>
      <c r="P222" s="180">
        <f>O222*H222</f>
        <v>0</v>
      </c>
      <c r="Q222" s="180">
        <v>0</v>
      </c>
      <c r="R222" s="180">
        <f>Q222*H222</f>
        <v>0</v>
      </c>
      <c r="S222" s="180">
        <v>0</v>
      </c>
      <c r="T222" s="181">
        <f>S222*H222</f>
        <v>0</v>
      </c>
      <c r="U222" s="36"/>
      <c r="V222" s="36"/>
      <c r="W222" s="36"/>
      <c r="X222" s="36"/>
      <c r="Y222" s="36"/>
      <c r="Z222" s="36"/>
      <c r="AA222" s="36"/>
      <c r="AB222" s="36"/>
      <c r="AC222" s="36"/>
      <c r="AD222" s="36"/>
      <c r="AE222" s="36"/>
      <c r="AR222" s="182" t="s">
        <v>260</v>
      </c>
      <c r="AT222" s="182" t="s">
        <v>155</v>
      </c>
      <c r="AU222" s="182" t="s">
        <v>84</v>
      </c>
      <c r="AY222" s="17" t="s">
        <v>152</v>
      </c>
      <c r="BE222" s="183">
        <f>IF(N222="základní",J222,0)</f>
        <v>0</v>
      </c>
      <c r="BF222" s="183">
        <f>IF(N222="snížená",J222,0)</f>
        <v>0</v>
      </c>
      <c r="BG222" s="183">
        <f>IF(N222="zákl. přenesená",J222,0)</f>
        <v>0</v>
      </c>
      <c r="BH222" s="183">
        <f>IF(N222="sníž. přenesená",J222,0)</f>
        <v>0</v>
      </c>
      <c r="BI222" s="183">
        <f>IF(N222="nulová",J222,0)</f>
        <v>0</v>
      </c>
      <c r="BJ222" s="17" t="s">
        <v>82</v>
      </c>
      <c r="BK222" s="183">
        <f>ROUND(I222*H222,2)</f>
        <v>0</v>
      </c>
      <c r="BL222" s="17" t="s">
        <v>260</v>
      </c>
      <c r="BM222" s="182" t="s">
        <v>314</v>
      </c>
    </row>
    <row r="223" s="2" customFormat="1">
      <c r="A223" s="36"/>
      <c r="B223" s="37"/>
      <c r="C223" s="36"/>
      <c r="D223" s="184" t="s">
        <v>162</v>
      </c>
      <c r="E223" s="36"/>
      <c r="F223" s="185" t="s">
        <v>315</v>
      </c>
      <c r="G223" s="36"/>
      <c r="H223" s="36"/>
      <c r="I223" s="186"/>
      <c r="J223" s="36"/>
      <c r="K223" s="36"/>
      <c r="L223" s="37"/>
      <c r="M223" s="187"/>
      <c r="N223" s="188"/>
      <c r="O223" s="75"/>
      <c r="P223" s="75"/>
      <c r="Q223" s="75"/>
      <c r="R223" s="75"/>
      <c r="S223" s="75"/>
      <c r="T223" s="76"/>
      <c r="U223" s="36"/>
      <c r="V223" s="36"/>
      <c r="W223" s="36"/>
      <c r="X223" s="36"/>
      <c r="Y223" s="36"/>
      <c r="Z223" s="36"/>
      <c r="AA223" s="36"/>
      <c r="AB223" s="36"/>
      <c r="AC223" s="36"/>
      <c r="AD223" s="36"/>
      <c r="AE223" s="36"/>
      <c r="AT223" s="17" t="s">
        <v>162</v>
      </c>
      <c r="AU223" s="17" t="s">
        <v>84</v>
      </c>
    </row>
    <row r="224" s="2" customFormat="1">
      <c r="A224" s="36"/>
      <c r="B224" s="37"/>
      <c r="C224" s="36"/>
      <c r="D224" s="189" t="s">
        <v>164</v>
      </c>
      <c r="E224" s="36"/>
      <c r="F224" s="190" t="s">
        <v>316</v>
      </c>
      <c r="G224" s="36"/>
      <c r="H224" s="36"/>
      <c r="I224" s="186"/>
      <c r="J224" s="36"/>
      <c r="K224" s="36"/>
      <c r="L224" s="37"/>
      <c r="M224" s="187"/>
      <c r="N224" s="188"/>
      <c r="O224" s="75"/>
      <c r="P224" s="75"/>
      <c r="Q224" s="75"/>
      <c r="R224" s="75"/>
      <c r="S224" s="75"/>
      <c r="T224" s="76"/>
      <c r="U224" s="36"/>
      <c r="V224" s="36"/>
      <c r="W224" s="36"/>
      <c r="X224" s="36"/>
      <c r="Y224" s="36"/>
      <c r="Z224" s="36"/>
      <c r="AA224" s="36"/>
      <c r="AB224" s="36"/>
      <c r="AC224" s="36"/>
      <c r="AD224" s="36"/>
      <c r="AE224" s="36"/>
      <c r="AT224" s="17" t="s">
        <v>164</v>
      </c>
      <c r="AU224" s="17" t="s">
        <v>84</v>
      </c>
    </row>
    <row r="225" s="2" customFormat="1" ht="22.2" customHeight="1">
      <c r="A225" s="36"/>
      <c r="B225" s="170"/>
      <c r="C225" s="208" t="s">
        <v>317</v>
      </c>
      <c r="D225" s="208" t="s">
        <v>265</v>
      </c>
      <c r="E225" s="209" t="s">
        <v>318</v>
      </c>
      <c r="F225" s="210" t="s">
        <v>319</v>
      </c>
      <c r="G225" s="211" t="s">
        <v>300</v>
      </c>
      <c r="H225" s="212">
        <v>0.23999999999999999</v>
      </c>
      <c r="I225" s="213"/>
      <c r="J225" s="214">
        <f>ROUND(I225*H225,2)</f>
        <v>0</v>
      </c>
      <c r="K225" s="210" t="s">
        <v>159</v>
      </c>
      <c r="L225" s="215"/>
      <c r="M225" s="216" t="s">
        <v>1</v>
      </c>
      <c r="N225" s="217" t="s">
        <v>39</v>
      </c>
      <c r="O225" s="75"/>
      <c r="P225" s="180">
        <f>O225*H225</f>
        <v>0</v>
      </c>
      <c r="Q225" s="180">
        <v>0.0050000000000000001</v>
      </c>
      <c r="R225" s="180">
        <f>Q225*H225</f>
        <v>0.0011999999999999999</v>
      </c>
      <c r="S225" s="180">
        <v>0</v>
      </c>
      <c r="T225" s="181">
        <f>S225*H225</f>
        <v>0</v>
      </c>
      <c r="U225" s="36"/>
      <c r="V225" s="36"/>
      <c r="W225" s="36"/>
      <c r="X225" s="36"/>
      <c r="Y225" s="36"/>
      <c r="Z225" s="36"/>
      <c r="AA225" s="36"/>
      <c r="AB225" s="36"/>
      <c r="AC225" s="36"/>
      <c r="AD225" s="36"/>
      <c r="AE225" s="36"/>
      <c r="AR225" s="182" t="s">
        <v>268</v>
      </c>
      <c r="AT225" s="182" t="s">
        <v>265</v>
      </c>
      <c r="AU225" s="182" t="s">
        <v>84</v>
      </c>
      <c r="AY225" s="17" t="s">
        <v>152</v>
      </c>
      <c r="BE225" s="183">
        <f>IF(N225="základní",J225,0)</f>
        <v>0</v>
      </c>
      <c r="BF225" s="183">
        <f>IF(N225="snížená",J225,0)</f>
        <v>0</v>
      </c>
      <c r="BG225" s="183">
        <f>IF(N225="zákl. přenesená",J225,0)</f>
        <v>0</v>
      </c>
      <c r="BH225" s="183">
        <f>IF(N225="sníž. přenesená",J225,0)</f>
        <v>0</v>
      </c>
      <c r="BI225" s="183">
        <f>IF(N225="nulová",J225,0)</f>
        <v>0</v>
      </c>
      <c r="BJ225" s="17" t="s">
        <v>82</v>
      </c>
      <c r="BK225" s="183">
        <f>ROUND(I225*H225,2)</f>
        <v>0</v>
      </c>
      <c r="BL225" s="17" t="s">
        <v>260</v>
      </c>
      <c r="BM225" s="182" t="s">
        <v>320</v>
      </c>
    </row>
    <row r="226" s="2" customFormat="1">
      <c r="A226" s="36"/>
      <c r="B226" s="37"/>
      <c r="C226" s="36"/>
      <c r="D226" s="184" t="s">
        <v>162</v>
      </c>
      <c r="E226" s="36"/>
      <c r="F226" s="185" t="s">
        <v>319</v>
      </c>
      <c r="G226" s="36"/>
      <c r="H226" s="36"/>
      <c r="I226" s="186"/>
      <c r="J226" s="36"/>
      <c r="K226" s="36"/>
      <c r="L226" s="37"/>
      <c r="M226" s="187"/>
      <c r="N226" s="188"/>
      <c r="O226" s="75"/>
      <c r="P226" s="75"/>
      <c r="Q226" s="75"/>
      <c r="R226" s="75"/>
      <c r="S226" s="75"/>
      <c r="T226" s="76"/>
      <c r="U226" s="36"/>
      <c r="V226" s="36"/>
      <c r="W226" s="36"/>
      <c r="X226" s="36"/>
      <c r="Y226" s="36"/>
      <c r="Z226" s="36"/>
      <c r="AA226" s="36"/>
      <c r="AB226" s="36"/>
      <c r="AC226" s="36"/>
      <c r="AD226" s="36"/>
      <c r="AE226" s="36"/>
      <c r="AT226" s="17" t="s">
        <v>162</v>
      </c>
      <c r="AU226" s="17" t="s">
        <v>84</v>
      </c>
    </row>
    <row r="227" s="13" customFormat="1">
      <c r="A227" s="13"/>
      <c r="B227" s="191"/>
      <c r="C227" s="13"/>
      <c r="D227" s="184" t="s">
        <v>166</v>
      </c>
      <c r="E227" s="192" t="s">
        <v>1</v>
      </c>
      <c r="F227" s="193" t="s">
        <v>321</v>
      </c>
      <c r="G227" s="13"/>
      <c r="H227" s="194">
        <v>0.23999999999999999</v>
      </c>
      <c r="I227" s="195"/>
      <c r="J227" s="13"/>
      <c r="K227" s="13"/>
      <c r="L227" s="191"/>
      <c r="M227" s="196"/>
      <c r="N227" s="197"/>
      <c r="O227" s="197"/>
      <c r="P227" s="197"/>
      <c r="Q227" s="197"/>
      <c r="R227" s="197"/>
      <c r="S227" s="197"/>
      <c r="T227" s="198"/>
      <c r="U227" s="13"/>
      <c r="V227" s="13"/>
      <c r="W227" s="13"/>
      <c r="X227" s="13"/>
      <c r="Y227" s="13"/>
      <c r="Z227" s="13"/>
      <c r="AA227" s="13"/>
      <c r="AB227" s="13"/>
      <c r="AC227" s="13"/>
      <c r="AD227" s="13"/>
      <c r="AE227" s="13"/>
      <c r="AT227" s="192" t="s">
        <v>166</v>
      </c>
      <c r="AU227" s="192" t="s">
        <v>84</v>
      </c>
      <c r="AV227" s="13" t="s">
        <v>84</v>
      </c>
      <c r="AW227" s="13" t="s">
        <v>31</v>
      </c>
      <c r="AX227" s="13" t="s">
        <v>82</v>
      </c>
      <c r="AY227" s="192" t="s">
        <v>152</v>
      </c>
    </row>
    <row r="228" s="2" customFormat="1" ht="30" customHeight="1">
      <c r="A228" s="36"/>
      <c r="B228" s="170"/>
      <c r="C228" s="171" t="s">
        <v>322</v>
      </c>
      <c r="D228" s="171" t="s">
        <v>155</v>
      </c>
      <c r="E228" s="172" t="s">
        <v>323</v>
      </c>
      <c r="F228" s="173" t="s">
        <v>324</v>
      </c>
      <c r="G228" s="174" t="s">
        <v>223</v>
      </c>
      <c r="H228" s="175">
        <v>0.001</v>
      </c>
      <c r="I228" s="176"/>
      <c r="J228" s="177">
        <f>ROUND(I228*H228,2)</f>
        <v>0</v>
      </c>
      <c r="K228" s="173" t="s">
        <v>159</v>
      </c>
      <c r="L228" s="37"/>
      <c r="M228" s="178" t="s">
        <v>1</v>
      </c>
      <c r="N228" s="179" t="s">
        <v>39</v>
      </c>
      <c r="O228" s="75"/>
      <c r="P228" s="180">
        <f>O228*H228</f>
        <v>0</v>
      </c>
      <c r="Q228" s="180">
        <v>0</v>
      </c>
      <c r="R228" s="180">
        <f>Q228*H228</f>
        <v>0</v>
      </c>
      <c r="S228" s="180">
        <v>0</v>
      </c>
      <c r="T228" s="181">
        <f>S228*H228</f>
        <v>0</v>
      </c>
      <c r="U228" s="36"/>
      <c r="V228" s="36"/>
      <c r="W228" s="36"/>
      <c r="X228" s="36"/>
      <c r="Y228" s="36"/>
      <c r="Z228" s="36"/>
      <c r="AA228" s="36"/>
      <c r="AB228" s="36"/>
      <c r="AC228" s="36"/>
      <c r="AD228" s="36"/>
      <c r="AE228" s="36"/>
      <c r="AR228" s="182" t="s">
        <v>260</v>
      </c>
      <c r="AT228" s="182" t="s">
        <v>155</v>
      </c>
      <c r="AU228" s="182" t="s">
        <v>84</v>
      </c>
      <c r="AY228" s="17" t="s">
        <v>152</v>
      </c>
      <c r="BE228" s="183">
        <f>IF(N228="základní",J228,0)</f>
        <v>0</v>
      </c>
      <c r="BF228" s="183">
        <f>IF(N228="snížená",J228,0)</f>
        <v>0</v>
      </c>
      <c r="BG228" s="183">
        <f>IF(N228="zákl. přenesená",J228,0)</f>
        <v>0</v>
      </c>
      <c r="BH228" s="183">
        <f>IF(N228="sníž. přenesená",J228,0)</f>
        <v>0</v>
      </c>
      <c r="BI228" s="183">
        <f>IF(N228="nulová",J228,0)</f>
        <v>0</v>
      </c>
      <c r="BJ228" s="17" t="s">
        <v>82</v>
      </c>
      <c r="BK228" s="183">
        <f>ROUND(I228*H228,2)</f>
        <v>0</v>
      </c>
      <c r="BL228" s="17" t="s">
        <v>260</v>
      </c>
      <c r="BM228" s="182" t="s">
        <v>325</v>
      </c>
    </row>
    <row r="229" s="2" customFormat="1">
      <c r="A229" s="36"/>
      <c r="B229" s="37"/>
      <c r="C229" s="36"/>
      <c r="D229" s="184" t="s">
        <v>162</v>
      </c>
      <c r="E229" s="36"/>
      <c r="F229" s="185" t="s">
        <v>326</v>
      </c>
      <c r="G229" s="36"/>
      <c r="H229" s="36"/>
      <c r="I229" s="186"/>
      <c r="J229" s="36"/>
      <c r="K229" s="36"/>
      <c r="L229" s="37"/>
      <c r="M229" s="187"/>
      <c r="N229" s="188"/>
      <c r="O229" s="75"/>
      <c r="P229" s="75"/>
      <c r="Q229" s="75"/>
      <c r="R229" s="75"/>
      <c r="S229" s="75"/>
      <c r="T229" s="76"/>
      <c r="U229" s="36"/>
      <c r="V229" s="36"/>
      <c r="W229" s="36"/>
      <c r="X229" s="36"/>
      <c r="Y229" s="36"/>
      <c r="Z229" s="36"/>
      <c r="AA229" s="36"/>
      <c r="AB229" s="36"/>
      <c r="AC229" s="36"/>
      <c r="AD229" s="36"/>
      <c r="AE229" s="36"/>
      <c r="AT229" s="17" t="s">
        <v>162</v>
      </c>
      <c r="AU229" s="17" t="s">
        <v>84</v>
      </c>
    </row>
    <row r="230" s="2" customFormat="1">
      <c r="A230" s="36"/>
      <c r="B230" s="37"/>
      <c r="C230" s="36"/>
      <c r="D230" s="189" t="s">
        <v>164</v>
      </c>
      <c r="E230" s="36"/>
      <c r="F230" s="190" t="s">
        <v>327</v>
      </c>
      <c r="G230" s="36"/>
      <c r="H230" s="36"/>
      <c r="I230" s="186"/>
      <c r="J230" s="36"/>
      <c r="K230" s="36"/>
      <c r="L230" s="37"/>
      <c r="M230" s="187"/>
      <c r="N230" s="188"/>
      <c r="O230" s="75"/>
      <c r="P230" s="75"/>
      <c r="Q230" s="75"/>
      <c r="R230" s="75"/>
      <c r="S230" s="75"/>
      <c r="T230" s="76"/>
      <c r="U230" s="36"/>
      <c r="V230" s="36"/>
      <c r="W230" s="36"/>
      <c r="X230" s="36"/>
      <c r="Y230" s="36"/>
      <c r="Z230" s="36"/>
      <c r="AA230" s="36"/>
      <c r="AB230" s="36"/>
      <c r="AC230" s="36"/>
      <c r="AD230" s="36"/>
      <c r="AE230" s="36"/>
      <c r="AT230" s="17" t="s">
        <v>164</v>
      </c>
      <c r="AU230" s="17" t="s">
        <v>84</v>
      </c>
    </row>
    <row r="231" s="12" customFormat="1" ht="22.8" customHeight="1">
      <c r="A231" s="12"/>
      <c r="B231" s="157"/>
      <c r="C231" s="12"/>
      <c r="D231" s="158" t="s">
        <v>73</v>
      </c>
      <c r="E231" s="168" t="s">
        <v>328</v>
      </c>
      <c r="F231" s="168" t="s">
        <v>329</v>
      </c>
      <c r="G231" s="12"/>
      <c r="H231" s="12"/>
      <c r="I231" s="160"/>
      <c r="J231" s="169">
        <f>BK231</f>
        <v>0</v>
      </c>
      <c r="K231" s="12"/>
      <c r="L231" s="157"/>
      <c r="M231" s="162"/>
      <c r="N231" s="163"/>
      <c r="O231" s="163"/>
      <c r="P231" s="164">
        <f>SUM(P232:P245)</f>
        <v>0</v>
      </c>
      <c r="Q231" s="163"/>
      <c r="R231" s="164">
        <f>SUM(R232:R245)</f>
        <v>0.3654</v>
      </c>
      <c r="S231" s="163"/>
      <c r="T231" s="165">
        <f>SUM(T232:T245)</f>
        <v>0.34800000000000003</v>
      </c>
      <c r="U231" s="12"/>
      <c r="V231" s="12"/>
      <c r="W231" s="12"/>
      <c r="X231" s="12"/>
      <c r="Y231" s="12"/>
      <c r="Z231" s="12"/>
      <c r="AA231" s="12"/>
      <c r="AB231" s="12"/>
      <c r="AC231" s="12"/>
      <c r="AD231" s="12"/>
      <c r="AE231" s="12"/>
      <c r="AR231" s="158" t="s">
        <v>84</v>
      </c>
      <c r="AT231" s="166" t="s">
        <v>73</v>
      </c>
      <c r="AU231" s="166" t="s">
        <v>82</v>
      </c>
      <c r="AY231" s="158" t="s">
        <v>152</v>
      </c>
      <c r="BK231" s="167">
        <f>SUM(BK232:BK245)</f>
        <v>0</v>
      </c>
    </row>
    <row r="232" s="2" customFormat="1" ht="14.4" customHeight="1">
      <c r="A232" s="36"/>
      <c r="B232" s="170"/>
      <c r="C232" s="171" t="s">
        <v>330</v>
      </c>
      <c r="D232" s="171" t="s">
        <v>155</v>
      </c>
      <c r="E232" s="172" t="s">
        <v>331</v>
      </c>
      <c r="F232" s="173" t="s">
        <v>332</v>
      </c>
      <c r="G232" s="174" t="s">
        <v>158</v>
      </c>
      <c r="H232" s="175">
        <v>87</v>
      </c>
      <c r="I232" s="176"/>
      <c r="J232" s="177">
        <f>ROUND(I232*H232,2)</f>
        <v>0</v>
      </c>
      <c r="K232" s="173" t="s">
        <v>159</v>
      </c>
      <c r="L232" s="37"/>
      <c r="M232" s="178" t="s">
        <v>1</v>
      </c>
      <c r="N232" s="179" t="s">
        <v>39</v>
      </c>
      <c r="O232" s="75"/>
      <c r="P232" s="180">
        <f>O232*H232</f>
        <v>0</v>
      </c>
      <c r="Q232" s="180">
        <v>0</v>
      </c>
      <c r="R232" s="180">
        <f>Q232*H232</f>
        <v>0</v>
      </c>
      <c r="S232" s="180">
        <v>0</v>
      </c>
      <c r="T232" s="181">
        <f>S232*H232</f>
        <v>0</v>
      </c>
      <c r="U232" s="36"/>
      <c r="V232" s="36"/>
      <c r="W232" s="36"/>
      <c r="X232" s="36"/>
      <c r="Y232" s="36"/>
      <c r="Z232" s="36"/>
      <c r="AA232" s="36"/>
      <c r="AB232" s="36"/>
      <c r="AC232" s="36"/>
      <c r="AD232" s="36"/>
      <c r="AE232" s="36"/>
      <c r="AR232" s="182" t="s">
        <v>260</v>
      </c>
      <c r="AT232" s="182" t="s">
        <v>155</v>
      </c>
      <c r="AU232" s="182" t="s">
        <v>84</v>
      </c>
      <c r="AY232" s="17" t="s">
        <v>152</v>
      </c>
      <c r="BE232" s="183">
        <f>IF(N232="základní",J232,0)</f>
        <v>0</v>
      </c>
      <c r="BF232" s="183">
        <f>IF(N232="snížená",J232,0)</f>
        <v>0</v>
      </c>
      <c r="BG232" s="183">
        <f>IF(N232="zákl. přenesená",J232,0)</f>
        <v>0</v>
      </c>
      <c r="BH232" s="183">
        <f>IF(N232="sníž. přenesená",J232,0)</f>
        <v>0</v>
      </c>
      <c r="BI232" s="183">
        <f>IF(N232="nulová",J232,0)</f>
        <v>0</v>
      </c>
      <c r="BJ232" s="17" t="s">
        <v>82</v>
      </c>
      <c r="BK232" s="183">
        <f>ROUND(I232*H232,2)</f>
        <v>0</v>
      </c>
      <c r="BL232" s="17" t="s">
        <v>260</v>
      </c>
      <c r="BM232" s="182" t="s">
        <v>333</v>
      </c>
    </row>
    <row r="233" s="2" customFormat="1">
      <c r="A233" s="36"/>
      <c r="B233" s="37"/>
      <c r="C233" s="36"/>
      <c r="D233" s="184" t="s">
        <v>162</v>
      </c>
      <c r="E233" s="36"/>
      <c r="F233" s="185" t="s">
        <v>334</v>
      </c>
      <c r="G233" s="36"/>
      <c r="H233" s="36"/>
      <c r="I233" s="186"/>
      <c r="J233" s="36"/>
      <c r="K233" s="36"/>
      <c r="L233" s="37"/>
      <c r="M233" s="187"/>
      <c r="N233" s="188"/>
      <c r="O233" s="75"/>
      <c r="P233" s="75"/>
      <c r="Q233" s="75"/>
      <c r="R233" s="75"/>
      <c r="S233" s="75"/>
      <c r="T233" s="76"/>
      <c r="U233" s="36"/>
      <c r="V233" s="36"/>
      <c r="W233" s="36"/>
      <c r="X233" s="36"/>
      <c r="Y233" s="36"/>
      <c r="Z233" s="36"/>
      <c r="AA233" s="36"/>
      <c r="AB233" s="36"/>
      <c r="AC233" s="36"/>
      <c r="AD233" s="36"/>
      <c r="AE233" s="36"/>
      <c r="AT233" s="17" t="s">
        <v>162</v>
      </c>
      <c r="AU233" s="17" t="s">
        <v>84</v>
      </c>
    </row>
    <row r="234" s="2" customFormat="1">
      <c r="A234" s="36"/>
      <c r="B234" s="37"/>
      <c r="C234" s="36"/>
      <c r="D234" s="189" t="s">
        <v>164</v>
      </c>
      <c r="E234" s="36"/>
      <c r="F234" s="190" t="s">
        <v>335</v>
      </c>
      <c r="G234" s="36"/>
      <c r="H234" s="36"/>
      <c r="I234" s="186"/>
      <c r="J234" s="36"/>
      <c r="K234" s="36"/>
      <c r="L234" s="37"/>
      <c r="M234" s="187"/>
      <c r="N234" s="188"/>
      <c r="O234" s="75"/>
      <c r="P234" s="75"/>
      <c r="Q234" s="75"/>
      <c r="R234" s="75"/>
      <c r="S234" s="75"/>
      <c r="T234" s="76"/>
      <c r="U234" s="36"/>
      <c r="V234" s="36"/>
      <c r="W234" s="36"/>
      <c r="X234" s="36"/>
      <c r="Y234" s="36"/>
      <c r="Z234" s="36"/>
      <c r="AA234" s="36"/>
      <c r="AB234" s="36"/>
      <c r="AC234" s="36"/>
      <c r="AD234" s="36"/>
      <c r="AE234" s="36"/>
      <c r="AT234" s="17" t="s">
        <v>164</v>
      </c>
      <c r="AU234" s="17" t="s">
        <v>84</v>
      </c>
    </row>
    <row r="235" s="2" customFormat="1" ht="22.2" customHeight="1">
      <c r="A235" s="36"/>
      <c r="B235" s="170"/>
      <c r="C235" s="208" t="s">
        <v>336</v>
      </c>
      <c r="D235" s="208" t="s">
        <v>265</v>
      </c>
      <c r="E235" s="209" t="s">
        <v>337</v>
      </c>
      <c r="F235" s="210" t="s">
        <v>338</v>
      </c>
      <c r="G235" s="211" t="s">
        <v>158</v>
      </c>
      <c r="H235" s="212">
        <v>45.674999999999997</v>
      </c>
      <c r="I235" s="213"/>
      <c r="J235" s="214">
        <f>ROUND(I235*H235,2)</f>
        <v>0</v>
      </c>
      <c r="K235" s="210" t="s">
        <v>159</v>
      </c>
      <c r="L235" s="215"/>
      <c r="M235" s="216" t="s">
        <v>1</v>
      </c>
      <c r="N235" s="217" t="s">
        <v>39</v>
      </c>
      <c r="O235" s="75"/>
      <c r="P235" s="180">
        <f>O235*H235</f>
        <v>0</v>
      </c>
      <c r="Q235" s="180">
        <v>0.0080000000000000002</v>
      </c>
      <c r="R235" s="180">
        <f>Q235*H235</f>
        <v>0.3654</v>
      </c>
      <c r="S235" s="180">
        <v>0</v>
      </c>
      <c r="T235" s="181">
        <f>S235*H235</f>
        <v>0</v>
      </c>
      <c r="U235" s="36"/>
      <c r="V235" s="36"/>
      <c r="W235" s="36"/>
      <c r="X235" s="36"/>
      <c r="Y235" s="36"/>
      <c r="Z235" s="36"/>
      <c r="AA235" s="36"/>
      <c r="AB235" s="36"/>
      <c r="AC235" s="36"/>
      <c r="AD235" s="36"/>
      <c r="AE235" s="36"/>
      <c r="AR235" s="182" t="s">
        <v>268</v>
      </c>
      <c r="AT235" s="182" t="s">
        <v>265</v>
      </c>
      <c r="AU235" s="182" t="s">
        <v>84</v>
      </c>
      <c r="AY235" s="17" t="s">
        <v>152</v>
      </c>
      <c r="BE235" s="183">
        <f>IF(N235="základní",J235,0)</f>
        <v>0</v>
      </c>
      <c r="BF235" s="183">
        <f>IF(N235="snížená",J235,0)</f>
        <v>0</v>
      </c>
      <c r="BG235" s="183">
        <f>IF(N235="zákl. přenesená",J235,0)</f>
        <v>0</v>
      </c>
      <c r="BH235" s="183">
        <f>IF(N235="sníž. přenesená",J235,0)</f>
        <v>0</v>
      </c>
      <c r="BI235" s="183">
        <f>IF(N235="nulová",J235,0)</f>
        <v>0</v>
      </c>
      <c r="BJ235" s="17" t="s">
        <v>82</v>
      </c>
      <c r="BK235" s="183">
        <f>ROUND(I235*H235,2)</f>
        <v>0</v>
      </c>
      <c r="BL235" s="17" t="s">
        <v>260</v>
      </c>
      <c r="BM235" s="182" t="s">
        <v>339</v>
      </c>
    </row>
    <row r="236" s="2" customFormat="1">
      <c r="A236" s="36"/>
      <c r="B236" s="37"/>
      <c r="C236" s="36"/>
      <c r="D236" s="184" t="s">
        <v>162</v>
      </c>
      <c r="E236" s="36"/>
      <c r="F236" s="185" t="s">
        <v>338</v>
      </c>
      <c r="G236" s="36"/>
      <c r="H236" s="36"/>
      <c r="I236" s="186"/>
      <c r="J236" s="36"/>
      <c r="K236" s="36"/>
      <c r="L236" s="37"/>
      <c r="M236" s="187"/>
      <c r="N236" s="188"/>
      <c r="O236" s="75"/>
      <c r="P236" s="75"/>
      <c r="Q236" s="75"/>
      <c r="R236" s="75"/>
      <c r="S236" s="75"/>
      <c r="T236" s="76"/>
      <c r="U236" s="36"/>
      <c r="V236" s="36"/>
      <c r="W236" s="36"/>
      <c r="X236" s="36"/>
      <c r="Y236" s="36"/>
      <c r="Z236" s="36"/>
      <c r="AA236" s="36"/>
      <c r="AB236" s="36"/>
      <c r="AC236" s="36"/>
      <c r="AD236" s="36"/>
      <c r="AE236" s="36"/>
      <c r="AT236" s="17" t="s">
        <v>162</v>
      </c>
      <c r="AU236" s="17" t="s">
        <v>84</v>
      </c>
    </row>
    <row r="237" s="2" customFormat="1">
      <c r="A237" s="36"/>
      <c r="B237" s="37"/>
      <c r="C237" s="36"/>
      <c r="D237" s="184" t="s">
        <v>173</v>
      </c>
      <c r="E237" s="36"/>
      <c r="F237" s="199" t="s">
        <v>340</v>
      </c>
      <c r="G237" s="36"/>
      <c r="H237" s="36"/>
      <c r="I237" s="186"/>
      <c r="J237" s="36"/>
      <c r="K237" s="36"/>
      <c r="L237" s="37"/>
      <c r="M237" s="187"/>
      <c r="N237" s="188"/>
      <c r="O237" s="75"/>
      <c r="P237" s="75"/>
      <c r="Q237" s="75"/>
      <c r="R237" s="75"/>
      <c r="S237" s="75"/>
      <c r="T237" s="76"/>
      <c r="U237" s="36"/>
      <c r="V237" s="36"/>
      <c r="W237" s="36"/>
      <c r="X237" s="36"/>
      <c r="Y237" s="36"/>
      <c r="Z237" s="36"/>
      <c r="AA237" s="36"/>
      <c r="AB237" s="36"/>
      <c r="AC237" s="36"/>
      <c r="AD237" s="36"/>
      <c r="AE237" s="36"/>
      <c r="AT237" s="17" t="s">
        <v>173</v>
      </c>
      <c r="AU237" s="17" t="s">
        <v>84</v>
      </c>
    </row>
    <row r="238" s="13" customFormat="1">
      <c r="A238" s="13"/>
      <c r="B238" s="191"/>
      <c r="C238" s="13"/>
      <c r="D238" s="184" t="s">
        <v>166</v>
      </c>
      <c r="E238" s="192" t="s">
        <v>1</v>
      </c>
      <c r="F238" s="193" t="s">
        <v>341</v>
      </c>
      <c r="G238" s="13"/>
      <c r="H238" s="194">
        <v>45.674999999999997</v>
      </c>
      <c r="I238" s="195"/>
      <c r="J238" s="13"/>
      <c r="K238" s="13"/>
      <c r="L238" s="191"/>
      <c r="M238" s="196"/>
      <c r="N238" s="197"/>
      <c r="O238" s="197"/>
      <c r="P238" s="197"/>
      <c r="Q238" s="197"/>
      <c r="R238" s="197"/>
      <c r="S238" s="197"/>
      <c r="T238" s="198"/>
      <c r="U238" s="13"/>
      <c r="V238" s="13"/>
      <c r="W238" s="13"/>
      <c r="X238" s="13"/>
      <c r="Y238" s="13"/>
      <c r="Z238" s="13"/>
      <c r="AA238" s="13"/>
      <c r="AB238" s="13"/>
      <c r="AC238" s="13"/>
      <c r="AD238" s="13"/>
      <c r="AE238" s="13"/>
      <c r="AT238" s="192" t="s">
        <v>166</v>
      </c>
      <c r="AU238" s="192" t="s">
        <v>84</v>
      </c>
      <c r="AV238" s="13" t="s">
        <v>84</v>
      </c>
      <c r="AW238" s="13" t="s">
        <v>31</v>
      </c>
      <c r="AX238" s="13" t="s">
        <v>82</v>
      </c>
      <c r="AY238" s="192" t="s">
        <v>152</v>
      </c>
    </row>
    <row r="239" s="2" customFormat="1" ht="14.4" customHeight="1">
      <c r="A239" s="36"/>
      <c r="B239" s="170"/>
      <c r="C239" s="171" t="s">
        <v>342</v>
      </c>
      <c r="D239" s="171" t="s">
        <v>155</v>
      </c>
      <c r="E239" s="172" t="s">
        <v>343</v>
      </c>
      <c r="F239" s="173" t="s">
        <v>344</v>
      </c>
      <c r="G239" s="174" t="s">
        <v>158</v>
      </c>
      <c r="H239" s="175">
        <v>87</v>
      </c>
      <c r="I239" s="176"/>
      <c r="J239" s="177">
        <f>ROUND(I239*H239,2)</f>
        <v>0</v>
      </c>
      <c r="K239" s="173" t="s">
        <v>159</v>
      </c>
      <c r="L239" s="37"/>
      <c r="M239" s="178" t="s">
        <v>1</v>
      </c>
      <c r="N239" s="179" t="s">
        <v>39</v>
      </c>
      <c r="O239" s="75"/>
      <c r="P239" s="180">
        <f>O239*H239</f>
        <v>0</v>
      </c>
      <c r="Q239" s="180">
        <v>0</v>
      </c>
      <c r="R239" s="180">
        <f>Q239*H239</f>
        <v>0</v>
      </c>
      <c r="S239" s="180">
        <v>0.0040000000000000001</v>
      </c>
      <c r="T239" s="181">
        <f>S239*H239</f>
        <v>0.34800000000000003</v>
      </c>
      <c r="U239" s="36"/>
      <c r="V239" s="36"/>
      <c r="W239" s="36"/>
      <c r="X239" s="36"/>
      <c r="Y239" s="36"/>
      <c r="Z239" s="36"/>
      <c r="AA239" s="36"/>
      <c r="AB239" s="36"/>
      <c r="AC239" s="36"/>
      <c r="AD239" s="36"/>
      <c r="AE239" s="36"/>
      <c r="AR239" s="182" t="s">
        <v>260</v>
      </c>
      <c r="AT239" s="182" t="s">
        <v>155</v>
      </c>
      <c r="AU239" s="182" t="s">
        <v>84</v>
      </c>
      <c r="AY239" s="17" t="s">
        <v>152</v>
      </c>
      <c r="BE239" s="183">
        <f>IF(N239="základní",J239,0)</f>
        <v>0</v>
      </c>
      <c r="BF239" s="183">
        <f>IF(N239="snížená",J239,0)</f>
        <v>0</v>
      </c>
      <c r="BG239" s="183">
        <f>IF(N239="zákl. přenesená",J239,0)</f>
        <v>0</v>
      </c>
      <c r="BH239" s="183">
        <f>IF(N239="sníž. přenesená",J239,0)</f>
        <v>0</v>
      </c>
      <c r="BI239" s="183">
        <f>IF(N239="nulová",J239,0)</f>
        <v>0</v>
      </c>
      <c r="BJ239" s="17" t="s">
        <v>82</v>
      </c>
      <c r="BK239" s="183">
        <f>ROUND(I239*H239,2)</f>
        <v>0</v>
      </c>
      <c r="BL239" s="17" t="s">
        <v>260</v>
      </c>
      <c r="BM239" s="182" t="s">
        <v>345</v>
      </c>
    </row>
    <row r="240" s="2" customFormat="1">
      <c r="A240" s="36"/>
      <c r="B240" s="37"/>
      <c r="C240" s="36"/>
      <c r="D240" s="184" t="s">
        <v>162</v>
      </c>
      <c r="E240" s="36"/>
      <c r="F240" s="185" t="s">
        <v>346</v>
      </c>
      <c r="G240" s="36"/>
      <c r="H240" s="36"/>
      <c r="I240" s="186"/>
      <c r="J240" s="36"/>
      <c r="K240" s="36"/>
      <c r="L240" s="37"/>
      <c r="M240" s="187"/>
      <c r="N240" s="188"/>
      <c r="O240" s="75"/>
      <c r="P240" s="75"/>
      <c r="Q240" s="75"/>
      <c r="R240" s="75"/>
      <c r="S240" s="75"/>
      <c r="T240" s="76"/>
      <c r="U240" s="36"/>
      <c r="V240" s="36"/>
      <c r="W240" s="36"/>
      <c r="X240" s="36"/>
      <c r="Y240" s="36"/>
      <c r="Z240" s="36"/>
      <c r="AA240" s="36"/>
      <c r="AB240" s="36"/>
      <c r="AC240" s="36"/>
      <c r="AD240" s="36"/>
      <c r="AE240" s="36"/>
      <c r="AT240" s="17" t="s">
        <v>162</v>
      </c>
      <c r="AU240" s="17" t="s">
        <v>84</v>
      </c>
    </row>
    <row r="241" s="2" customFormat="1">
      <c r="A241" s="36"/>
      <c r="B241" s="37"/>
      <c r="C241" s="36"/>
      <c r="D241" s="189" t="s">
        <v>164</v>
      </c>
      <c r="E241" s="36"/>
      <c r="F241" s="190" t="s">
        <v>347</v>
      </c>
      <c r="G241" s="36"/>
      <c r="H241" s="36"/>
      <c r="I241" s="186"/>
      <c r="J241" s="36"/>
      <c r="K241" s="36"/>
      <c r="L241" s="37"/>
      <c r="M241" s="187"/>
      <c r="N241" s="188"/>
      <c r="O241" s="75"/>
      <c r="P241" s="75"/>
      <c r="Q241" s="75"/>
      <c r="R241" s="75"/>
      <c r="S241" s="75"/>
      <c r="T241" s="76"/>
      <c r="U241" s="36"/>
      <c r="V241" s="36"/>
      <c r="W241" s="36"/>
      <c r="X241" s="36"/>
      <c r="Y241" s="36"/>
      <c r="Z241" s="36"/>
      <c r="AA241" s="36"/>
      <c r="AB241" s="36"/>
      <c r="AC241" s="36"/>
      <c r="AD241" s="36"/>
      <c r="AE241" s="36"/>
      <c r="AT241" s="17" t="s">
        <v>164</v>
      </c>
      <c r="AU241" s="17" t="s">
        <v>84</v>
      </c>
    </row>
    <row r="242" s="2" customFormat="1">
      <c r="A242" s="36"/>
      <c r="B242" s="37"/>
      <c r="C242" s="36"/>
      <c r="D242" s="184" t="s">
        <v>173</v>
      </c>
      <c r="E242" s="36"/>
      <c r="F242" s="199" t="s">
        <v>348</v>
      </c>
      <c r="G242" s="36"/>
      <c r="H242" s="36"/>
      <c r="I242" s="186"/>
      <c r="J242" s="36"/>
      <c r="K242" s="36"/>
      <c r="L242" s="37"/>
      <c r="M242" s="187"/>
      <c r="N242" s="188"/>
      <c r="O242" s="75"/>
      <c r="P242" s="75"/>
      <c r="Q242" s="75"/>
      <c r="R242" s="75"/>
      <c r="S242" s="75"/>
      <c r="T242" s="76"/>
      <c r="U242" s="36"/>
      <c r="V242" s="36"/>
      <c r="W242" s="36"/>
      <c r="X242" s="36"/>
      <c r="Y242" s="36"/>
      <c r="Z242" s="36"/>
      <c r="AA242" s="36"/>
      <c r="AB242" s="36"/>
      <c r="AC242" s="36"/>
      <c r="AD242" s="36"/>
      <c r="AE242" s="36"/>
      <c r="AT242" s="17" t="s">
        <v>173</v>
      </c>
      <c r="AU242" s="17" t="s">
        <v>84</v>
      </c>
    </row>
    <row r="243" s="2" customFormat="1" ht="30" customHeight="1">
      <c r="A243" s="36"/>
      <c r="B243" s="170"/>
      <c r="C243" s="171" t="s">
        <v>349</v>
      </c>
      <c r="D243" s="171" t="s">
        <v>155</v>
      </c>
      <c r="E243" s="172" t="s">
        <v>350</v>
      </c>
      <c r="F243" s="173" t="s">
        <v>351</v>
      </c>
      <c r="G243" s="174" t="s">
        <v>223</v>
      </c>
      <c r="H243" s="175">
        <v>0.36499999999999999</v>
      </c>
      <c r="I243" s="176"/>
      <c r="J243" s="177">
        <f>ROUND(I243*H243,2)</f>
        <v>0</v>
      </c>
      <c r="K243" s="173" t="s">
        <v>159</v>
      </c>
      <c r="L243" s="37"/>
      <c r="M243" s="178" t="s">
        <v>1</v>
      </c>
      <c r="N243" s="179" t="s">
        <v>39</v>
      </c>
      <c r="O243" s="75"/>
      <c r="P243" s="180">
        <f>O243*H243</f>
        <v>0</v>
      </c>
      <c r="Q243" s="180">
        <v>0</v>
      </c>
      <c r="R243" s="180">
        <f>Q243*H243</f>
        <v>0</v>
      </c>
      <c r="S243" s="180">
        <v>0</v>
      </c>
      <c r="T243" s="181">
        <f>S243*H243</f>
        <v>0</v>
      </c>
      <c r="U243" s="36"/>
      <c r="V243" s="36"/>
      <c r="W243" s="36"/>
      <c r="X243" s="36"/>
      <c r="Y243" s="36"/>
      <c r="Z243" s="36"/>
      <c r="AA243" s="36"/>
      <c r="AB243" s="36"/>
      <c r="AC243" s="36"/>
      <c r="AD243" s="36"/>
      <c r="AE243" s="36"/>
      <c r="AR243" s="182" t="s">
        <v>260</v>
      </c>
      <c r="AT243" s="182" t="s">
        <v>155</v>
      </c>
      <c r="AU243" s="182" t="s">
        <v>84</v>
      </c>
      <c r="AY243" s="17" t="s">
        <v>152</v>
      </c>
      <c r="BE243" s="183">
        <f>IF(N243="základní",J243,0)</f>
        <v>0</v>
      </c>
      <c r="BF243" s="183">
        <f>IF(N243="snížená",J243,0)</f>
        <v>0</v>
      </c>
      <c r="BG243" s="183">
        <f>IF(N243="zákl. přenesená",J243,0)</f>
        <v>0</v>
      </c>
      <c r="BH243" s="183">
        <f>IF(N243="sníž. přenesená",J243,0)</f>
        <v>0</v>
      </c>
      <c r="BI243" s="183">
        <f>IF(N243="nulová",J243,0)</f>
        <v>0</v>
      </c>
      <c r="BJ243" s="17" t="s">
        <v>82</v>
      </c>
      <c r="BK243" s="183">
        <f>ROUND(I243*H243,2)</f>
        <v>0</v>
      </c>
      <c r="BL243" s="17" t="s">
        <v>260</v>
      </c>
      <c r="BM243" s="182" t="s">
        <v>352</v>
      </c>
    </row>
    <row r="244" s="2" customFormat="1">
      <c r="A244" s="36"/>
      <c r="B244" s="37"/>
      <c r="C244" s="36"/>
      <c r="D244" s="184" t="s">
        <v>162</v>
      </c>
      <c r="E244" s="36"/>
      <c r="F244" s="185" t="s">
        <v>353</v>
      </c>
      <c r="G244" s="36"/>
      <c r="H244" s="36"/>
      <c r="I244" s="186"/>
      <c r="J244" s="36"/>
      <c r="K244" s="36"/>
      <c r="L244" s="37"/>
      <c r="M244" s="187"/>
      <c r="N244" s="188"/>
      <c r="O244" s="75"/>
      <c r="P244" s="75"/>
      <c r="Q244" s="75"/>
      <c r="R244" s="75"/>
      <c r="S244" s="75"/>
      <c r="T244" s="76"/>
      <c r="U244" s="36"/>
      <c r="V244" s="36"/>
      <c r="W244" s="36"/>
      <c r="X244" s="36"/>
      <c r="Y244" s="36"/>
      <c r="Z244" s="36"/>
      <c r="AA244" s="36"/>
      <c r="AB244" s="36"/>
      <c r="AC244" s="36"/>
      <c r="AD244" s="36"/>
      <c r="AE244" s="36"/>
      <c r="AT244" s="17" t="s">
        <v>162</v>
      </c>
      <c r="AU244" s="17" t="s">
        <v>84</v>
      </c>
    </row>
    <row r="245" s="2" customFormat="1">
      <c r="A245" s="36"/>
      <c r="B245" s="37"/>
      <c r="C245" s="36"/>
      <c r="D245" s="189" t="s">
        <v>164</v>
      </c>
      <c r="E245" s="36"/>
      <c r="F245" s="190" t="s">
        <v>354</v>
      </c>
      <c r="G245" s="36"/>
      <c r="H245" s="36"/>
      <c r="I245" s="186"/>
      <c r="J245" s="36"/>
      <c r="K245" s="36"/>
      <c r="L245" s="37"/>
      <c r="M245" s="187"/>
      <c r="N245" s="188"/>
      <c r="O245" s="75"/>
      <c r="P245" s="75"/>
      <c r="Q245" s="75"/>
      <c r="R245" s="75"/>
      <c r="S245" s="75"/>
      <c r="T245" s="76"/>
      <c r="U245" s="36"/>
      <c r="V245" s="36"/>
      <c r="W245" s="36"/>
      <c r="X245" s="36"/>
      <c r="Y245" s="36"/>
      <c r="Z245" s="36"/>
      <c r="AA245" s="36"/>
      <c r="AB245" s="36"/>
      <c r="AC245" s="36"/>
      <c r="AD245" s="36"/>
      <c r="AE245" s="36"/>
      <c r="AT245" s="17" t="s">
        <v>164</v>
      </c>
      <c r="AU245" s="17" t="s">
        <v>84</v>
      </c>
    </row>
    <row r="246" s="12" customFormat="1" ht="22.8" customHeight="1">
      <c r="A246" s="12"/>
      <c r="B246" s="157"/>
      <c r="C246" s="12"/>
      <c r="D246" s="158" t="s">
        <v>73</v>
      </c>
      <c r="E246" s="168" t="s">
        <v>355</v>
      </c>
      <c r="F246" s="168" t="s">
        <v>356</v>
      </c>
      <c r="G246" s="12"/>
      <c r="H246" s="12"/>
      <c r="I246" s="160"/>
      <c r="J246" s="169">
        <f>BK246</f>
        <v>0</v>
      </c>
      <c r="K246" s="12"/>
      <c r="L246" s="157"/>
      <c r="M246" s="162"/>
      <c r="N246" s="163"/>
      <c r="O246" s="163"/>
      <c r="P246" s="164">
        <f>SUM(P247:P263)</f>
        <v>0</v>
      </c>
      <c r="Q246" s="163"/>
      <c r="R246" s="164">
        <f>SUM(R247:R263)</f>
        <v>0.021899999999999999</v>
      </c>
      <c r="S246" s="163"/>
      <c r="T246" s="165">
        <f>SUM(T247:T263)</f>
        <v>0.024</v>
      </c>
      <c r="U246" s="12"/>
      <c r="V246" s="12"/>
      <c r="W246" s="12"/>
      <c r="X246" s="12"/>
      <c r="Y246" s="12"/>
      <c r="Z246" s="12"/>
      <c r="AA246" s="12"/>
      <c r="AB246" s="12"/>
      <c r="AC246" s="12"/>
      <c r="AD246" s="12"/>
      <c r="AE246" s="12"/>
      <c r="AR246" s="158" t="s">
        <v>84</v>
      </c>
      <c r="AT246" s="166" t="s">
        <v>73</v>
      </c>
      <c r="AU246" s="166" t="s">
        <v>82</v>
      </c>
      <c r="AY246" s="158" t="s">
        <v>152</v>
      </c>
      <c r="BK246" s="167">
        <f>SUM(BK247:BK263)</f>
        <v>0</v>
      </c>
    </row>
    <row r="247" s="2" customFormat="1" ht="22.2" customHeight="1">
      <c r="A247" s="36"/>
      <c r="B247" s="170"/>
      <c r="C247" s="171" t="s">
        <v>357</v>
      </c>
      <c r="D247" s="171" t="s">
        <v>155</v>
      </c>
      <c r="E247" s="172" t="s">
        <v>358</v>
      </c>
      <c r="F247" s="173" t="s">
        <v>359</v>
      </c>
      <c r="G247" s="174" t="s">
        <v>300</v>
      </c>
      <c r="H247" s="175">
        <v>1</v>
      </c>
      <c r="I247" s="176"/>
      <c r="J247" s="177">
        <f>ROUND(I247*H247,2)</f>
        <v>0</v>
      </c>
      <c r="K247" s="173" t="s">
        <v>159</v>
      </c>
      <c r="L247" s="37"/>
      <c r="M247" s="178" t="s">
        <v>1</v>
      </c>
      <c r="N247" s="179" t="s">
        <v>39</v>
      </c>
      <c r="O247" s="75"/>
      <c r="P247" s="180">
        <f>O247*H247</f>
        <v>0</v>
      </c>
      <c r="Q247" s="180">
        <v>0</v>
      </c>
      <c r="R247" s="180">
        <f>Q247*H247</f>
        <v>0</v>
      </c>
      <c r="S247" s="180">
        <v>0</v>
      </c>
      <c r="T247" s="181">
        <f>S247*H247</f>
        <v>0</v>
      </c>
      <c r="U247" s="36"/>
      <c r="V247" s="36"/>
      <c r="W247" s="36"/>
      <c r="X247" s="36"/>
      <c r="Y247" s="36"/>
      <c r="Z247" s="36"/>
      <c r="AA247" s="36"/>
      <c r="AB247" s="36"/>
      <c r="AC247" s="36"/>
      <c r="AD247" s="36"/>
      <c r="AE247" s="36"/>
      <c r="AR247" s="182" t="s">
        <v>260</v>
      </c>
      <c r="AT247" s="182" t="s">
        <v>155</v>
      </c>
      <c r="AU247" s="182" t="s">
        <v>84</v>
      </c>
      <c r="AY247" s="17" t="s">
        <v>152</v>
      </c>
      <c r="BE247" s="183">
        <f>IF(N247="základní",J247,0)</f>
        <v>0</v>
      </c>
      <c r="BF247" s="183">
        <f>IF(N247="snížená",J247,0)</f>
        <v>0</v>
      </c>
      <c r="BG247" s="183">
        <f>IF(N247="zákl. přenesená",J247,0)</f>
        <v>0</v>
      </c>
      <c r="BH247" s="183">
        <f>IF(N247="sníž. přenesená",J247,0)</f>
        <v>0</v>
      </c>
      <c r="BI247" s="183">
        <f>IF(N247="nulová",J247,0)</f>
        <v>0</v>
      </c>
      <c r="BJ247" s="17" t="s">
        <v>82</v>
      </c>
      <c r="BK247" s="183">
        <f>ROUND(I247*H247,2)</f>
        <v>0</v>
      </c>
      <c r="BL247" s="17" t="s">
        <v>260</v>
      </c>
      <c r="BM247" s="182" t="s">
        <v>360</v>
      </c>
    </row>
    <row r="248" s="2" customFormat="1">
      <c r="A248" s="36"/>
      <c r="B248" s="37"/>
      <c r="C248" s="36"/>
      <c r="D248" s="184" t="s">
        <v>162</v>
      </c>
      <c r="E248" s="36"/>
      <c r="F248" s="185" t="s">
        <v>361</v>
      </c>
      <c r="G248" s="36"/>
      <c r="H248" s="36"/>
      <c r="I248" s="186"/>
      <c r="J248" s="36"/>
      <c r="K248" s="36"/>
      <c r="L248" s="37"/>
      <c r="M248" s="187"/>
      <c r="N248" s="188"/>
      <c r="O248" s="75"/>
      <c r="P248" s="75"/>
      <c r="Q248" s="75"/>
      <c r="R248" s="75"/>
      <c r="S248" s="75"/>
      <c r="T248" s="76"/>
      <c r="U248" s="36"/>
      <c r="V248" s="36"/>
      <c r="W248" s="36"/>
      <c r="X248" s="36"/>
      <c r="Y248" s="36"/>
      <c r="Z248" s="36"/>
      <c r="AA248" s="36"/>
      <c r="AB248" s="36"/>
      <c r="AC248" s="36"/>
      <c r="AD248" s="36"/>
      <c r="AE248" s="36"/>
      <c r="AT248" s="17" t="s">
        <v>162</v>
      </c>
      <c r="AU248" s="17" t="s">
        <v>84</v>
      </c>
    </row>
    <row r="249" s="2" customFormat="1">
      <c r="A249" s="36"/>
      <c r="B249" s="37"/>
      <c r="C249" s="36"/>
      <c r="D249" s="189" t="s">
        <v>164</v>
      </c>
      <c r="E249" s="36"/>
      <c r="F249" s="190" t="s">
        <v>362</v>
      </c>
      <c r="G249" s="36"/>
      <c r="H249" s="36"/>
      <c r="I249" s="186"/>
      <c r="J249" s="36"/>
      <c r="K249" s="36"/>
      <c r="L249" s="37"/>
      <c r="M249" s="187"/>
      <c r="N249" s="188"/>
      <c r="O249" s="75"/>
      <c r="P249" s="75"/>
      <c r="Q249" s="75"/>
      <c r="R249" s="75"/>
      <c r="S249" s="75"/>
      <c r="T249" s="76"/>
      <c r="U249" s="36"/>
      <c r="V249" s="36"/>
      <c r="W249" s="36"/>
      <c r="X249" s="36"/>
      <c r="Y249" s="36"/>
      <c r="Z249" s="36"/>
      <c r="AA249" s="36"/>
      <c r="AB249" s="36"/>
      <c r="AC249" s="36"/>
      <c r="AD249" s="36"/>
      <c r="AE249" s="36"/>
      <c r="AT249" s="17" t="s">
        <v>164</v>
      </c>
      <c r="AU249" s="17" t="s">
        <v>84</v>
      </c>
    </row>
    <row r="250" s="2" customFormat="1" ht="22.2" customHeight="1">
      <c r="A250" s="36"/>
      <c r="B250" s="170"/>
      <c r="C250" s="208" t="s">
        <v>363</v>
      </c>
      <c r="D250" s="208" t="s">
        <v>265</v>
      </c>
      <c r="E250" s="209" t="s">
        <v>364</v>
      </c>
      <c r="F250" s="210" t="s">
        <v>365</v>
      </c>
      <c r="G250" s="211" t="s">
        <v>300</v>
      </c>
      <c r="H250" s="212">
        <v>1</v>
      </c>
      <c r="I250" s="213"/>
      <c r="J250" s="214">
        <f>ROUND(I250*H250,2)</f>
        <v>0</v>
      </c>
      <c r="K250" s="210" t="s">
        <v>1</v>
      </c>
      <c r="L250" s="215"/>
      <c r="M250" s="216" t="s">
        <v>1</v>
      </c>
      <c r="N250" s="217" t="s">
        <v>39</v>
      </c>
      <c r="O250" s="75"/>
      <c r="P250" s="180">
        <f>O250*H250</f>
        <v>0</v>
      </c>
      <c r="Q250" s="180">
        <v>0.0195</v>
      </c>
      <c r="R250" s="180">
        <f>Q250*H250</f>
        <v>0.0195</v>
      </c>
      <c r="S250" s="180">
        <v>0</v>
      </c>
      <c r="T250" s="181">
        <f>S250*H250</f>
        <v>0</v>
      </c>
      <c r="U250" s="36"/>
      <c r="V250" s="36"/>
      <c r="W250" s="36"/>
      <c r="X250" s="36"/>
      <c r="Y250" s="36"/>
      <c r="Z250" s="36"/>
      <c r="AA250" s="36"/>
      <c r="AB250" s="36"/>
      <c r="AC250" s="36"/>
      <c r="AD250" s="36"/>
      <c r="AE250" s="36"/>
      <c r="AR250" s="182" t="s">
        <v>268</v>
      </c>
      <c r="AT250" s="182" t="s">
        <v>265</v>
      </c>
      <c r="AU250" s="182" t="s">
        <v>84</v>
      </c>
      <c r="AY250" s="17" t="s">
        <v>152</v>
      </c>
      <c r="BE250" s="183">
        <f>IF(N250="základní",J250,0)</f>
        <v>0</v>
      </c>
      <c r="BF250" s="183">
        <f>IF(N250="snížená",J250,0)</f>
        <v>0</v>
      </c>
      <c r="BG250" s="183">
        <f>IF(N250="zákl. přenesená",J250,0)</f>
        <v>0</v>
      </c>
      <c r="BH250" s="183">
        <f>IF(N250="sníž. přenesená",J250,0)</f>
        <v>0</v>
      </c>
      <c r="BI250" s="183">
        <f>IF(N250="nulová",J250,0)</f>
        <v>0</v>
      </c>
      <c r="BJ250" s="17" t="s">
        <v>82</v>
      </c>
      <c r="BK250" s="183">
        <f>ROUND(I250*H250,2)</f>
        <v>0</v>
      </c>
      <c r="BL250" s="17" t="s">
        <v>260</v>
      </c>
      <c r="BM250" s="182" t="s">
        <v>366</v>
      </c>
    </row>
    <row r="251" s="2" customFormat="1">
      <c r="A251" s="36"/>
      <c r="B251" s="37"/>
      <c r="C251" s="36"/>
      <c r="D251" s="184" t="s">
        <v>162</v>
      </c>
      <c r="E251" s="36"/>
      <c r="F251" s="185" t="s">
        <v>365</v>
      </c>
      <c r="G251" s="36"/>
      <c r="H251" s="36"/>
      <c r="I251" s="186"/>
      <c r="J251" s="36"/>
      <c r="K251" s="36"/>
      <c r="L251" s="37"/>
      <c r="M251" s="187"/>
      <c r="N251" s="188"/>
      <c r="O251" s="75"/>
      <c r="P251" s="75"/>
      <c r="Q251" s="75"/>
      <c r="R251" s="75"/>
      <c r="S251" s="75"/>
      <c r="T251" s="76"/>
      <c r="U251" s="36"/>
      <c r="V251" s="36"/>
      <c r="W251" s="36"/>
      <c r="X251" s="36"/>
      <c r="Y251" s="36"/>
      <c r="Z251" s="36"/>
      <c r="AA251" s="36"/>
      <c r="AB251" s="36"/>
      <c r="AC251" s="36"/>
      <c r="AD251" s="36"/>
      <c r="AE251" s="36"/>
      <c r="AT251" s="17" t="s">
        <v>162</v>
      </c>
      <c r="AU251" s="17" t="s">
        <v>84</v>
      </c>
    </row>
    <row r="252" s="2" customFormat="1">
      <c r="A252" s="36"/>
      <c r="B252" s="37"/>
      <c r="C252" s="36"/>
      <c r="D252" s="184" t="s">
        <v>173</v>
      </c>
      <c r="E252" s="36"/>
      <c r="F252" s="199" t="s">
        <v>367</v>
      </c>
      <c r="G252" s="36"/>
      <c r="H252" s="36"/>
      <c r="I252" s="186"/>
      <c r="J252" s="36"/>
      <c r="K252" s="36"/>
      <c r="L252" s="37"/>
      <c r="M252" s="187"/>
      <c r="N252" s="188"/>
      <c r="O252" s="75"/>
      <c r="P252" s="75"/>
      <c r="Q252" s="75"/>
      <c r="R252" s="75"/>
      <c r="S252" s="75"/>
      <c r="T252" s="76"/>
      <c r="U252" s="36"/>
      <c r="V252" s="36"/>
      <c r="W252" s="36"/>
      <c r="X252" s="36"/>
      <c r="Y252" s="36"/>
      <c r="Z252" s="36"/>
      <c r="AA252" s="36"/>
      <c r="AB252" s="36"/>
      <c r="AC252" s="36"/>
      <c r="AD252" s="36"/>
      <c r="AE252" s="36"/>
      <c r="AT252" s="17" t="s">
        <v>173</v>
      </c>
      <c r="AU252" s="17" t="s">
        <v>84</v>
      </c>
    </row>
    <row r="253" s="2" customFormat="1" ht="19.8" customHeight="1">
      <c r="A253" s="36"/>
      <c r="B253" s="170"/>
      <c r="C253" s="171" t="s">
        <v>268</v>
      </c>
      <c r="D253" s="171" t="s">
        <v>155</v>
      </c>
      <c r="E253" s="172" t="s">
        <v>368</v>
      </c>
      <c r="F253" s="173" t="s">
        <v>369</v>
      </c>
      <c r="G253" s="174" t="s">
        <v>300</v>
      </c>
      <c r="H253" s="175">
        <v>1</v>
      </c>
      <c r="I253" s="176"/>
      <c r="J253" s="177">
        <f>ROUND(I253*H253,2)</f>
        <v>0</v>
      </c>
      <c r="K253" s="173" t="s">
        <v>159</v>
      </c>
      <c r="L253" s="37"/>
      <c r="M253" s="178" t="s">
        <v>1</v>
      </c>
      <c r="N253" s="179" t="s">
        <v>39</v>
      </c>
      <c r="O253" s="75"/>
      <c r="P253" s="180">
        <f>O253*H253</f>
        <v>0</v>
      </c>
      <c r="Q253" s="180">
        <v>0</v>
      </c>
      <c r="R253" s="180">
        <f>Q253*H253</f>
        <v>0</v>
      </c>
      <c r="S253" s="180">
        <v>0</v>
      </c>
      <c r="T253" s="181">
        <f>S253*H253</f>
        <v>0</v>
      </c>
      <c r="U253" s="36"/>
      <c r="V253" s="36"/>
      <c r="W253" s="36"/>
      <c r="X253" s="36"/>
      <c r="Y253" s="36"/>
      <c r="Z253" s="36"/>
      <c r="AA253" s="36"/>
      <c r="AB253" s="36"/>
      <c r="AC253" s="36"/>
      <c r="AD253" s="36"/>
      <c r="AE253" s="36"/>
      <c r="AR253" s="182" t="s">
        <v>260</v>
      </c>
      <c r="AT253" s="182" t="s">
        <v>155</v>
      </c>
      <c r="AU253" s="182" t="s">
        <v>84</v>
      </c>
      <c r="AY253" s="17" t="s">
        <v>152</v>
      </c>
      <c r="BE253" s="183">
        <f>IF(N253="základní",J253,0)</f>
        <v>0</v>
      </c>
      <c r="BF253" s="183">
        <f>IF(N253="snížená",J253,0)</f>
        <v>0</v>
      </c>
      <c r="BG253" s="183">
        <f>IF(N253="zákl. přenesená",J253,0)</f>
        <v>0</v>
      </c>
      <c r="BH253" s="183">
        <f>IF(N253="sníž. přenesená",J253,0)</f>
        <v>0</v>
      </c>
      <c r="BI253" s="183">
        <f>IF(N253="nulová",J253,0)</f>
        <v>0</v>
      </c>
      <c r="BJ253" s="17" t="s">
        <v>82</v>
      </c>
      <c r="BK253" s="183">
        <f>ROUND(I253*H253,2)</f>
        <v>0</v>
      </c>
      <c r="BL253" s="17" t="s">
        <v>260</v>
      </c>
      <c r="BM253" s="182" t="s">
        <v>370</v>
      </c>
    </row>
    <row r="254" s="2" customFormat="1">
      <c r="A254" s="36"/>
      <c r="B254" s="37"/>
      <c r="C254" s="36"/>
      <c r="D254" s="184" t="s">
        <v>162</v>
      </c>
      <c r="E254" s="36"/>
      <c r="F254" s="185" t="s">
        <v>371</v>
      </c>
      <c r="G254" s="36"/>
      <c r="H254" s="36"/>
      <c r="I254" s="186"/>
      <c r="J254" s="36"/>
      <c r="K254" s="36"/>
      <c r="L254" s="37"/>
      <c r="M254" s="187"/>
      <c r="N254" s="188"/>
      <c r="O254" s="75"/>
      <c r="P254" s="75"/>
      <c r="Q254" s="75"/>
      <c r="R254" s="75"/>
      <c r="S254" s="75"/>
      <c r="T254" s="76"/>
      <c r="U254" s="36"/>
      <c r="V254" s="36"/>
      <c r="W254" s="36"/>
      <c r="X254" s="36"/>
      <c r="Y254" s="36"/>
      <c r="Z254" s="36"/>
      <c r="AA254" s="36"/>
      <c r="AB254" s="36"/>
      <c r="AC254" s="36"/>
      <c r="AD254" s="36"/>
      <c r="AE254" s="36"/>
      <c r="AT254" s="17" t="s">
        <v>162</v>
      </c>
      <c r="AU254" s="17" t="s">
        <v>84</v>
      </c>
    </row>
    <row r="255" s="2" customFormat="1">
      <c r="A255" s="36"/>
      <c r="B255" s="37"/>
      <c r="C255" s="36"/>
      <c r="D255" s="189" t="s">
        <v>164</v>
      </c>
      <c r="E255" s="36"/>
      <c r="F255" s="190" t="s">
        <v>372</v>
      </c>
      <c r="G255" s="36"/>
      <c r="H255" s="36"/>
      <c r="I255" s="186"/>
      <c r="J255" s="36"/>
      <c r="K255" s="36"/>
      <c r="L255" s="37"/>
      <c r="M255" s="187"/>
      <c r="N255" s="188"/>
      <c r="O255" s="75"/>
      <c r="P255" s="75"/>
      <c r="Q255" s="75"/>
      <c r="R255" s="75"/>
      <c r="S255" s="75"/>
      <c r="T255" s="76"/>
      <c r="U255" s="36"/>
      <c r="V255" s="36"/>
      <c r="W255" s="36"/>
      <c r="X255" s="36"/>
      <c r="Y255" s="36"/>
      <c r="Z255" s="36"/>
      <c r="AA255" s="36"/>
      <c r="AB255" s="36"/>
      <c r="AC255" s="36"/>
      <c r="AD255" s="36"/>
      <c r="AE255" s="36"/>
      <c r="AT255" s="17" t="s">
        <v>164</v>
      </c>
      <c r="AU255" s="17" t="s">
        <v>84</v>
      </c>
    </row>
    <row r="256" s="2" customFormat="1" ht="14.4" customHeight="1">
      <c r="A256" s="36"/>
      <c r="B256" s="170"/>
      <c r="C256" s="208" t="s">
        <v>373</v>
      </c>
      <c r="D256" s="208" t="s">
        <v>265</v>
      </c>
      <c r="E256" s="209" t="s">
        <v>374</v>
      </c>
      <c r="F256" s="210" t="s">
        <v>375</v>
      </c>
      <c r="G256" s="211" t="s">
        <v>300</v>
      </c>
      <c r="H256" s="212">
        <v>1</v>
      </c>
      <c r="I256" s="213"/>
      <c r="J256" s="214">
        <f>ROUND(I256*H256,2)</f>
        <v>0</v>
      </c>
      <c r="K256" s="210" t="s">
        <v>159</v>
      </c>
      <c r="L256" s="215"/>
      <c r="M256" s="216" t="s">
        <v>1</v>
      </c>
      <c r="N256" s="217" t="s">
        <v>39</v>
      </c>
      <c r="O256" s="75"/>
      <c r="P256" s="180">
        <f>O256*H256</f>
        <v>0</v>
      </c>
      <c r="Q256" s="180">
        <v>0.0023999999999999998</v>
      </c>
      <c r="R256" s="180">
        <f>Q256*H256</f>
        <v>0.0023999999999999998</v>
      </c>
      <c r="S256" s="180">
        <v>0</v>
      </c>
      <c r="T256" s="181">
        <f>S256*H256</f>
        <v>0</v>
      </c>
      <c r="U256" s="36"/>
      <c r="V256" s="36"/>
      <c r="W256" s="36"/>
      <c r="X256" s="36"/>
      <c r="Y256" s="36"/>
      <c r="Z256" s="36"/>
      <c r="AA256" s="36"/>
      <c r="AB256" s="36"/>
      <c r="AC256" s="36"/>
      <c r="AD256" s="36"/>
      <c r="AE256" s="36"/>
      <c r="AR256" s="182" t="s">
        <v>268</v>
      </c>
      <c r="AT256" s="182" t="s">
        <v>265</v>
      </c>
      <c r="AU256" s="182" t="s">
        <v>84</v>
      </c>
      <c r="AY256" s="17" t="s">
        <v>152</v>
      </c>
      <c r="BE256" s="183">
        <f>IF(N256="základní",J256,0)</f>
        <v>0</v>
      </c>
      <c r="BF256" s="183">
        <f>IF(N256="snížená",J256,0)</f>
        <v>0</v>
      </c>
      <c r="BG256" s="183">
        <f>IF(N256="zákl. přenesená",J256,0)</f>
        <v>0</v>
      </c>
      <c r="BH256" s="183">
        <f>IF(N256="sníž. přenesená",J256,0)</f>
        <v>0</v>
      </c>
      <c r="BI256" s="183">
        <f>IF(N256="nulová",J256,0)</f>
        <v>0</v>
      </c>
      <c r="BJ256" s="17" t="s">
        <v>82</v>
      </c>
      <c r="BK256" s="183">
        <f>ROUND(I256*H256,2)</f>
        <v>0</v>
      </c>
      <c r="BL256" s="17" t="s">
        <v>260</v>
      </c>
      <c r="BM256" s="182" t="s">
        <v>376</v>
      </c>
    </row>
    <row r="257" s="2" customFormat="1">
      <c r="A257" s="36"/>
      <c r="B257" s="37"/>
      <c r="C257" s="36"/>
      <c r="D257" s="184" t="s">
        <v>162</v>
      </c>
      <c r="E257" s="36"/>
      <c r="F257" s="185" t="s">
        <v>375</v>
      </c>
      <c r="G257" s="36"/>
      <c r="H257" s="36"/>
      <c r="I257" s="186"/>
      <c r="J257" s="36"/>
      <c r="K257" s="36"/>
      <c r="L257" s="37"/>
      <c r="M257" s="187"/>
      <c r="N257" s="188"/>
      <c r="O257" s="75"/>
      <c r="P257" s="75"/>
      <c r="Q257" s="75"/>
      <c r="R257" s="75"/>
      <c r="S257" s="75"/>
      <c r="T257" s="76"/>
      <c r="U257" s="36"/>
      <c r="V257" s="36"/>
      <c r="W257" s="36"/>
      <c r="X257" s="36"/>
      <c r="Y257" s="36"/>
      <c r="Z257" s="36"/>
      <c r="AA257" s="36"/>
      <c r="AB257" s="36"/>
      <c r="AC257" s="36"/>
      <c r="AD257" s="36"/>
      <c r="AE257" s="36"/>
      <c r="AT257" s="17" t="s">
        <v>162</v>
      </c>
      <c r="AU257" s="17" t="s">
        <v>84</v>
      </c>
    </row>
    <row r="258" s="2" customFormat="1" ht="19.8" customHeight="1">
      <c r="A258" s="36"/>
      <c r="B258" s="170"/>
      <c r="C258" s="171" t="s">
        <v>377</v>
      </c>
      <c r="D258" s="171" t="s">
        <v>155</v>
      </c>
      <c r="E258" s="172" t="s">
        <v>378</v>
      </c>
      <c r="F258" s="173" t="s">
        <v>379</v>
      </c>
      <c r="G258" s="174" t="s">
        <v>300</v>
      </c>
      <c r="H258" s="175">
        <v>1</v>
      </c>
      <c r="I258" s="176"/>
      <c r="J258" s="177">
        <f>ROUND(I258*H258,2)</f>
        <v>0</v>
      </c>
      <c r="K258" s="173" t="s">
        <v>159</v>
      </c>
      <c r="L258" s="37"/>
      <c r="M258" s="178" t="s">
        <v>1</v>
      </c>
      <c r="N258" s="179" t="s">
        <v>39</v>
      </c>
      <c r="O258" s="75"/>
      <c r="P258" s="180">
        <f>O258*H258</f>
        <v>0</v>
      </c>
      <c r="Q258" s="180">
        <v>0</v>
      </c>
      <c r="R258" s="180">
        <f>Q258*H258</f>
        <v>0</v>
      </c>
      <c r="S258" s="180">
        <v>0.024</v>
      </c>
      <c r="T258" s="181">
        <f>S258*H258</f>
        <v>0.024</v>
      </c>
      <c r="U258" s="36"/>
      <c r="V258" s="36"/>
      <c r="W258" s="36"/>
      <c r="X258" s="36"/>
      <c r="Y258" s="36"/>
      <c r="Z258" s="36"/>
      <c r="AA258" s="36"/>
      <c r="AB258" s="36"/>
      <c r="AC258" s="36"/>
      <c r="AD258" s="36"/>
      <c r="AE258" s="36"/>
      <c r="AR258" s="182" t="s">
        <v>260</v>
      </c>
      <c r="AT258" s="182" t="s">
        <v>155</v>
      </c>
      <c r="AU258" s="182" t="s">
        <v>84</v>
      </c>
      <c r="AY258" s="17" t="s">
        <v>152</v>
      </c>
      <c r="BE258" s="183">
        <f>IF(N258="základní",J258,0)</f>
        <v>0</v>
      </c>
      <c r="BF258" s="183">
        <f>IF(N258="snížená",J258,0)</f>
        <v>0</v>
      </c>
      <c r="BG258" s="183">
        <f>IF(N258="zákl. přenesená",J258,0)</f>
        <v>0</v>
      </c>
      <c r="BH258" s="183">
        <f>IF(N258="sníž. přenesená",J258,0)</f>
        <v>0</v>
      </c>
      <c r="BI258" s="183">
        <f>IF(N258="nulová",J258,0)</f>
        <v>0</v>
      </c>
      <c r="BJ258" s="17" t="s">
        <v>82</v>
      </c>
      <c r="BK258" s="183">
        <f>ROUND(I258*H258,2)</f>
        <v>0</v>
      </c>
      <c r="BL258" s="17" t="s">
        <v>260</v>
      </c>
      <c r="BM258" s="182" t="s">
        <v>380</v>
      </c>
    </row>
    <row r="259" s="2" customFormat="1">
      <c r="A259" s="36"/>
      <c r="B259" s="37"/>
      <c r="C259" s="36"/>
      <c r="D259" s="184" t="s">
        <v>162</v>
      </c>
      <c r="E259" s="36"/>
      <c r="F259" s="185" t="s">
        <v>381</v>
      </c>
      <c r="G259" s="36"/>
      <c r="H259" s="36"/>
      <c r="I259" s="186"/>
      <c r="J259" s="36"/>
      <c r="K259" s="36"/>
      <c r="L259" s="37"/>
      <c r="M259" s="187"/>
      <c r="N259" s="188"/>
      <c r="O259" s="75"/>
      <c r="P259" s="75"/>
      <c r="Q259" s="75"/>
      <c r="R259" s="75"/>
      <c r="S259" s="75"/>
      <c r="T259" s="76"/>
      <c r="U259" s="36"/>
      <c r="V259" s="36"/>
      <c r="W259" s="36"/>
      <c r="X259" s="36"/>
      <c r="Y259" s="36"/>
      <c r="Z259" s="36"/>
      <c r="AA259" s="36"/>
      <c r="AB259" s="36"/>
      <c r="AC259" s="36"/>
      <c r="AD259" s="36"/>
      <c r="AE259" s="36"/>
      <c r="AT259" s="17" t="s">
        <v>162</v>
      </c>
      <c r="AU259" s="17" t="s">
        <v>84</v>
      </c>
    </row>
    <row r="260" s="2" customFormat="1">
      <c r="A260" s="36"/>
      <c r="B260" s="37"/>
      <c r="C260" s="36"/>
      <c r="D260" s="189" t="s">
        <v>164</v>
      </c>
      <c r="E260" s="36"/>
      <c r="F260" s="190" t="s">
        <v>382</v>
      </c>
      <c r="G260" s="36"/>
      <c r="H260" s="36"/>
      <c r="I260" s="186"/>
      <c r="J260" s="36"/>
      <c r="K260" s="36"/>
      <c r="L260" s="37"/>
      <c r="M260" s="187"/>
      <c r="N260" s="188"/>
      <c r="O260" s="75"/>
      <c r="P260" s="75"/>
      <c r="Q260" s="75"/>
      <c r="R260" s="75"/>
      <c r="S260" s="75"/>
      <c r="T260" s="76"/>
      <c r="U260" s="36"/>
      <c r="V260" s="36"/>
      <c r="W260" s="36"/>
      <c r="X260" s="36"/>
      <c r="Y260" s="36"/>
      <c r="Z260" s="36"/>
      <c r="AA260" s="36"/>
      <c r="AB260" s="36"/>
      <c r="AC260" s="36"/>
      <c r="AD260" s="36"/>
      <c r="AE260" s="36"/>
      <c r="AT260" s="17" t="s">
        <v>164</v>
      </c>
      <c r="AU260" s="17" t="s">
        <v>84</v>
      </c>
    </row>
    <row r="261" s="2" customFormat="1" ht="30" customHeight="1">
      <c r="A261" s="36"/>
      <c r="B261" s="170"/>
      <c r="C261" s="171" t="s">
        <v>383</v>
      </c>
      <c r="D261" s="171" t="s">
        <v>155</v>
      </c>
      <c r="E261" s="172" t="s">
        <v>384</v>
      </c>
      <c r="F261" s="173" t="s">
        <v>385</v>
      </c>
      <c r="G261" s="174" t="s">
        <v>223</v>
      </c>
      <c r="H261" s="175">
        <v>0.021999999999999999</v>
      </c>
      <c r="I261" s="176"/>
      <c r="J261" s="177">
        <f>ROUND(I261*H261,2)</f>
        <v>0</v>
      </c>
      <c r="K261" s="173" t="s">
        <v>159</v>
      </c>
      <c r="L261" s="37"/>
      <c r="M261" s="178" t="s">
        <v>1</v>
      </c>
      <c r="N261" s="179" t="s">
        <v>39</v>
      </c>
      <c r="O261" s="75"/>
      <c r="P261" s="180">
        <f>O261*H261</f>
        <v>0</v>
      </c>
      <c r="Q261" s="180">
        <v>0</v>
      </c>
      <c r="R261" s="180">
        <f>Q261*H261</f>
        <v>0</v>
      </c>
      <c r="S261" s="180">
        <v>0</v>
      </c>
      <c r="T261" s="181">
        <f>S261*H261</f>
        <v>0</v>
      </c>
      <c r="U261" s="36"/>
      <c r="V261" s="36"/>
      <c r="W261" s="36"/>
      <c r="X261" s="36"/>
      <c r="Y261" s="36"/>
      <c r="Z261" s="36"/>
      <c r="AA261" s="36"/>
      <c r="AB261" s="36"/>
      <c r="AC261" s="36"/>
      <c r="AD261" s="36"/>
      <c r="AE261" s="36"/>
      <c r="AR261" s="182" t="s">
        <v>260</v>
      </c>
      <c r="AT261" s="182" t="s">
        <v>155</v>
      </c>
      <c r="AU261" s="182" t="s">
        <v>84</v>
      </c>
      <c r="AY261" s="17" t="s">
        <v>152</v>
      </c>
      <c r="BE261" s="183">
        <f>IF(N261="základní",J261,0)</f>
        <v>0</v>
      </c>
      <c r="BF261" s="183">
        <f>IF(N261="snížená",J261,0)</f>
        <v>0</v>
      </c>
      <c r="BG261" s="183">
        <f>IF(N261="zákl. přenesená",J261,0)</f>
        <v>0</v>
      </c>
      <c r="BH261" s="183">
        <f>IF(N261="sníž. přenesená",J261,0)</f>
        <v>0</v>
      </c>
      <c r="BI261" s="183">
        <f>IF(N261="nulová",J261,0)</f>
        <v>0</v>
      </c>
      <c r="BJ261" s="17" t="s">
        <v>82</v>
      </c>
      <c r="BK261" s="183">
        <f>ROUND(I261*H261,2)</f>
        <v>0</v>
      </c>
      <c r="BL261" s="17" t="s">
        <v>260</v>
      </c>
      <c r="BM261" s="182" t="s">
        <v>386</v>
      </c>
    </row>
    <row r="262" s="2" customFormat="1">
      <c r="A262" s="36"/>
      <c r="B262" s="37"/>
      <c r="C262" s="36"/>
      <c r="D262" s="184" t="s">
        <v>162</v>
      </c>
      <c r="E262" s="36"/>
      <c r="F262" s="185" t="s">
        <v>387</v>
      </c>
      <c r="G262" s="36"/>
      <c r="H262" s="36"/>
      <c r="I262" s="186"/>
      <c r="J262" s="36"/>
      <c r="K262" s="36"/>
      <c r="L262" s="37"/>
      <c r="M262" s="187"/>
      <c r="N262" s="188"/>
      <c r="O262" s="75"/>
      <c r="P262" s="75"/>
      <c r="Q262" s="75"/>
      <c r="R262" s="75"/>
      <c r="S262" s="75"/>
      <c r="T262" s="76"/>
      <c r="U262" s="36"/>
      <c r="V262" s="36"/>
      <c r="W262" s="36"/>
      <c r="X262" s="36"/>
      <c r="Y262" s="36"/>
      <c r="Z262" s="36"/>
      <c r="AA262" s="36"/>
      <c r="AB262" s="36"/>
      <c r="AC262" s="36"/>
      <c r="AD262" s="36"/>
      <c r="AE262" s="36"/>
      <c r="AT262" s="17" t="s">
        <v>162</v>
      </c>
      <c r="AU262" s="17" t="s">
        <v>84</v>
      </c>
    </row>
    <row r="263" s="2" customFormat="1">
      <c r="A263" s="36"/>
      <c r="B263" s="37"/>
      <c r="C263" s="36"/>
      <c r="D263" s="189" t="s">
        <v>164</v>
      </c>
      <c r="E263" s="36"/>
      <c r="F263" s="190" t="s">
        <v>388</v>
      </c>
      <c r="G263" s="36"/>
      <c r="H263" s="36"/>
      <c r="I263" s="186"/>
      <c r="J263" s="36"/>
      <c r="K263" s="36"/>
      <c r="L263" s="37"/>
      <c r="M263" s="187"/>
      <c r="N263" s="188"/>
      <c r="O263" s="75"/>
      <c r="P263" s="75"/>
      <c r="Q263" s="75"/>
      <c r="R263" s="75"/>
      <c r="S263" s="75"/>
      <c r="T263" s="76"/>
      <c r="U263" s="36"/>
      <c r="V263" s="36"/>
      <c r="W263" s="36"/>
      <c r="X263" s="36"/>
      <c r="Y263" s="36"/>
      <c r="Z263" s="36"/>
      <c r="AA263" s="36"/>
      <c r="AB263" s="36"/>
      <c r="AC263" s="36"/>
      <c r="AD263" s="36"/>
      <c r="AE263" s="36"/>
      <c r="AT263" s="17" t="s">
        <v>164</v>
      </c>
      <c r="AU263" s="17" t="s">
        <v>84</v>
      </c>
    </row>
    <row r="264" s="12" customFormat="1" ht="22.8" customHeight="1">
      <c r="A264" s="12"/>
      <c r="B264" s="157"/>
      <c r="C264" s="12"/>
      <c r="D264" s="158" t="s">
        <v>73</v>
      </c>
      <c r="E264" s="168" t="s">
        <v>389</v>
      </c>
      <c r="F264" s="168" t="s">
        <v>390</v>
      </c>
      <c r="G264" s="12"/>
      <c r="H264" s="12"/>
      <c r="I264" s="160"/>
      <c r="J264" s="169">
        <f>BK264</f>
        <v>0</v>
      </c>
      <c r="K264" s="12"/>
      <c r="L264" s="157"/>
      <c r="M264" s="162"/>
      <c r="N264" s="163"/>
      <c r="O264" s="163"/>
      <c r="P264" s="164">
        <f>SUM(P265:P272)</f>
        <v>0</v>
      </c>
      <c r="Q264" s="163"/>
      <c r="R264" s="164">
        <f>SUM(R265:R272)</f>
        <v>0.002565</v>
      </c>
      <c r="S264" s="163"/>
      <c r="T264" s="165">
        <f>SUM(T265:T272)</f>
        <v>0</v>
      </c>
      <c r="U264" s="12"/>
      <c r="V264" s="12"/>
      <c r="W264" s="12"/>
      <c r="X264" s="12"/>
      <c r="Y264" s="12"/>
      <c r="Z264" s="12"/>
      <c r="AA264" s="12"/>
      <c r="AB264" s="12"/>
      <c r="AC264" s="12"/>
      <c r="AD264" s="12"/>
      <c r="AE264" s="12"/>
      <c r="AR264" s="158" t="s">
        <v>84</v>
      </c>
      <c r="AT264" s="166" t="s">
        <v>73</v>
      </c>
      <c r="AU264" s="166" t="s">
        <v>82</v>
      </c>
      <c r="AY264" s="158" t="s">
        <v>152</v>
      </c>
      <c r="BK264" s="167">
        <f>SUM(BK265:BK272)</f>
        <v>0</v>
      </c>
    </row>
    <row r="265" s="2" customFormat="1" ht="14.4" customHeight="1">
      <c r="A265" s="36"/>
      <c r="B265" s="170"/>
      <c r="C265" s="171" t="s">
        <v>391</v>
      </c>
      <c r="D265" s="171" t="s">
        <v>155</v>
      </c>
      <c r="E265" s="172" t="s">
        <v>392</v>
      </c>
      <c r="F265" s="173" t="s">
        <v>393</v>
      </c>
      <c r="G265" s="174" t="s">
        <v>158</v>
      </c>
      <c r="H265" s="175">
        <v>42.75</v>
      </c>
      <c r="I265" s="176"/>
      <c r="J265" s="177">
        <f>ROUND(I265*H265,2)</f>
        <v>0</v>
      </c>
      <c r="K265" s="173" t="s">
        <v>159</v>
      </c>
      <c r="L265" s="37"/>
      <c r="M265" s="178" t="s">
        <v>1</v>
      </c>
      <c r="N265" s="179" t="s">
        <v>39</v>
      </c>
      <c r="O265" s="75"/>
      <c r="P265" s="180">
        <f>O265*H265</f>
        <v>0</v>
      </c>
      <c r="Q265" s="180">
        <v>6.0000000000000002E-05</v>
      </c>
      <c r="R265" s="180">
        <f>Q265*H265</f>
        <v>0.002565</v>
      </c>
      <c r="S265" s="180">
        <v>0</v>
      </c>
      <c r="T265" s="181">
        <f>S265*H265</f>
        <v>0</v>
      </c>
      <c r="U265" s="36"/>
      <c r="V265" s="36"/>
      <c r="W265" s="36"/>
      <c r="X265" s="36"/>
      <c r="Y265" s="36"/>
      <c r="Z265" s="36"/>
      <c r="AA265" s="36"/>
      <c r="AB265" s="36"/>
      <c r="AC265" s="36"/>
      <c r="AD265" s="36"/>
      <c r="AE265" s="36"/>
      <c r="AR265" s="182" t="s">
        <v>160</v>
      </c>
      <c r="AT265" s="182" t="s">
        <v>155</v>
      </c>
      <c r="AU265" s="182" t="s">
        <v>84</v>
      </c>
      <c r="AY265" s="17" t="s">
        <v>152</v>
      </c>
      <c r="BE265" s="183">
        <f>IF(N265="základní",J265,0)</f>
        <v>0</v>
      </c>
      <c r="BF265" s="183">
        <f>IF(N265="snížená",J265,0)</f>
        <v>0</v>
      </c>
      <c r="BG265" s="183">
        <f>IF(N265="zákl. přenesená",J265,0)</f>
        <v>0</v>
      </c>
      <c r="BH265" s="183">
        <f>IF(N265="sníž. přenesená",J265,0)</f>
        <v>0</v>
      </c>
      <c r="BI265" s="183">
        <f>IF(N265="nulová",J265,0)</f>
        <v>0</v>
      </c>
      <c r="BJ265" s="17" t="s">
        <v>82</v>
      </c>
      <c r="BK265" s="183">
        <f>ROUND(I265*H265,2)</f>
        <v>0</v>
      </c>
      <c r="BL265" s="17" t="s">
        <v>160</v>
      </c>
      <c r="BM265" s="182" t="s">
        <v>394</v>
      </c>
    </row>
    <row r="266" s="2" customFormat="1">
      <c r="A266" s="36"/>
      <c r="B266" s="37"/>
      <c r="C266" s="36"/>
      <c r="D266" s="184" t="s">
        <v>162</v>
      </c>
      <c r="E266" s="36"/>
      <c r="F266" s="185" t="s">
        <v>395</v>
      </c>
      <c r="G266" s="36"/>
      <c r="H266" s="36"/>
      <c r="I266" s="186"/>
      <c r="J266" s="36"/>
      <c r="K266" s="36"/>
      <c r="L266" s="37"/>
      <c r="M266" s="187"/>
      <c r="N266" s="188"/>
      <c r="O266" s="75"/>
      <c r="P266" s="75"/>
      <c r="Q266" s="75"/>
      <c r="R266" s="75"/>
      <c r="S266" s="75"/>
      <c r="T266" s="76"/>
      <c r="U266" s="36"/>
      <c r="V266" s="36"/>
      <c r="W266" s="36"/>
      <c r="X266" s="36"/>
      <c r="Y266" s="36"/>
      <c r="Z266" s="36"/>
      <c r="AA266" s="36"/>
      <c r="AB266" s="36"/>
      <c r="AC266" s="36"/>
      <c r="AD266" s="36"/>
      <c r="AE266" s="36"/>
      <c r="AT266" s="17" t="s">
        <v>162</v>
      </c>
      <c r="AU266" s="17" t="s">
        <v>84</v>
      </c>
    </row>
    <row r="267" s="2" customFormat="1">
      <c r="A267" s="36"/>
      <c r="B267" s="37"/>
      <c r="C267" s="36"/>
      <c r="D267" s="189" t="s">
        <v>164</v>
      </c>
      <c r="E267" s="36"/>
      <c r="F267" s="190" t="s">
        <v>396</v>
      </c>
      <c r="G267" s="36"/>
      <c r="H267" s="36"/>
      <c r="I267" s="186"/>
      <c r="J267" s="36"/>
      <c r="K267" s="36"/>
      <c r="L267" s="37"/>
      <c r="M267" s="187"/>
      <c r="N267" s="188"/>
      <c r="O267" s="75"/>
      <c r="P267" s="75"/>
      <c r="Q267" s="75"/>
      <c r="R267" s="75"/>
      <c r="S267" s="75"/>
      <c r="T267" s="76"/>
      <c r="U267" s="36"/>
      <c r="V267" s="36"/>
      <c r="W267" s="36"/>
      <c r="X267" s="36"/>
      <c r="Y267" s="36"/>
      <c r="Z267" s="36"/>
      <c r="AA267" s="36"/>
      <c r="AB267" s="36"/>
      <c r="AC267" s="36"/>
      <c r="AD267" s="36"/>
      <c r="AE267" s="36"/>
      <c r="AT267" s="17" t="s">
        <v>164</v>
      </c>
      <c r="AU267" s="17" t="s">
        <v>84</v>
      </c>
    </row>
    <row r="268" s="13" customFormat="1">
      <c r="A268" s="13"/>
      <c r="B268" s="191"/>
      <c r="C268" s="13"/>
      <c r="D268" s="184" t="s">
        <v>166</v>
      </c>
      <c r="E268" s="192" t="s">
        <v>110</v>
      </c>
      <c r="F268" s="193" t="s">
        <v>397</v>
      </c>
      <c r="G268" s="13"/>
      <c r="H268" s="194">
        <v>42.75</v>
      </c>
      <c r="I268" s="195"/>
      <c r="J268" s="13"/>
      <c r="K268" s="13"/>
      <c r="L268" s="191"/>
      <c r="M268" s="196"/>
      <c r="N268" s="197"/>
      <c r="O268" s="197"/>
      <c r="P268" s="197"/>
      <c r="Q268" s="197"/>
      <c r="R268" s="197"/>
      <c r="S268" s="197"/>
      <c r="T268" s="198"/>
      <c r="U268" s="13"/>
      <c r="V268" s="13"/>
      <c r="W268" s="13"/>
      <c r="X268" s="13"/>
      <c r="Y268" s="13"/>
      <c r="Z268" s="13"/>
      <c r="AA268" s="13"/>
      <c r="AB268" s="13"/>
      <c r="AC268" s="13"/>
      <c r="AD268" s="13"/>
      <c r="AE268" s="13"/>
      <c r="AT268" s="192" t="s">
        <v>166</v>
      </c>
      <c r="AU268" s="192" t="s">
        <v>84</v>
      </c>
      <c r="AV268" s="13" t="s">
        <v>84</v>
      </c>
      <c r="AW268" s="13" t="s">
        <v>31</v>
      </c>
      <c r="AX268" s="13" t="s">
        <v>82</v>
      </c>
      <c r="AY268" s="192" t="s">
        <v>152</v>
      </c>
    </row>
    <row r="269" s="2" customFormat="1" ht="19.8" customHeight="1">
      <c r="A269" s="36"/>
      <c r="B269" s="170"/>
      <c r="C269" s="171" t="s">
        <v>398</v>
      </c>
      <c r="D269" s="171" t="s">
        <v>155</v>
      </c>
      <c r="E269" s="172" t="s">
        <v>399</v>
      </c>
      <c r="F269" s="173" t="s">
        <v>400</v>
      </c>
      <c r="G269" s="174" t="s">
        <v>158</v>
      </c>
      <c r="H269" s="175">
        <v>42.75</v>
      </c>
      <c r="I269" s="176"/>
      <c r="J269" s="177">
        <f>ROUND(I269*H269,2)</f>
        <v>0</v>
      </c>
      <c r="K269" s="173" t="s">
        <v>159</v>
      </c>
      <c r="L269" s="37"/>
      <c r="M269" s="178" t="s">
        <v>1</v>
      </c>
      <c r="N269" s="179" t="s">
        <v>39</v>
      </c>
      <c r="O269" s="75"/>
      <c r="P269" s="180">
        <f>O269*H269</f>
        <v>0</v>
      </c>
      <c r="Q269" s="180">
        <v>0</v>
      </c>
      <c r="R269" s="180">
        <f>Q269*H269</f>
        <v>0</v>
      </c>
      <c r="S269" s="180">
        <v>0</v>
      </c>
      <c r="T269" s="181">
        <f>S269*H269</f>
        <v>0</v>
      </c>
      <c r="U269" s="36"/>
      <c r="V269" s="36"/>
      <c r="W269" s="36"/>
      <c r="X269" s="36"/>
      <c r="Y269" s="36"/>
      <c r="Z269" s="36"/>
      <c r="AA269" s="36"/>
      <c r="AB269" s="36"/>
      <c r="AC269" s="36"/>
      <c r="AD269" s="36"/>
      <c r="AE269" s="36"/>
      <c r="AR269" s="182" t="s">
        <v>260</v>
      </c>
      <c r="AT269" s="182" t="s">
        <v>155</v>
      </c>
      <c r="AU269" s="182" t="s">
        <v>84</v>
      </c>
      <c r="AY269" s="17" t="s">
        <v>152</v>
      </c>
      <c r="BE269" s="183">
        <f>IF(N269="základní",J269,0)</f>
        <v>0</v>
      </c>
      <c r="BF269" s="183">
        <f>IF(N269="snížená",J269,0)</f>
        <v>0</v>
      </c>
      <c r="BG269" s="183">
        <f>IF(N269="zákl. přenesená",J269,0)</f>
        <v>0</v>
      </c>
      <c r="BH269" s="183">
        <f>IF(N269="sníž. přenesená",J269,0)</f>
        <v>0</v>
      </c>
      <c r="BI269" s="183">
        <f>IF(N269="nulová",J269,0)</f>
        <v>0</v>
      </c>
      <c r="BJ269" s="17" t="s">
        <v>82</v>
      </c>
      <c r="BK269" s="183">
        <f>ROUND(I269*H269,2)</f>
        <v>0</v>
      </c>
      <c r="BL269" s="17" t="s">
        <v>260</v>
      </c>
      <c r="BM269" s="182" t="s">
        <v>401</v>
      </c>
    </row>
    <row r="270" s="2" customFormat="1">
      <c r="A270" s="36"/>
      <c r="B270" s="37"/>
      <c r="C270" s="36"/>
      <c r="D270" s="184" t="s">
        <v>162</v>
      </c>
      <c r="E270" s="36"/>
      <c r="F270" s="185" t="s">
        <v>402</v>
      </c>
      <c r="G270" s="36"/>
      <c r="H270" s="36"/>
      <c r="I270" s="186"/>
      <c r="J270" s="36"/>
      <c r="K270" s="36"/>
      <c r="L270" s="37"/>
      <c r="M270" s="187"/>
      <c r="N270" s="188"/>
      <c r="O270" s="75"/>
      <c r="P270" s="75"/>
      <c r="Q270" s="75"/>
      <c r="R270" s="75"/>
      <c r="S270" s="75"/>
      <c r="T270" s="76"/>
      <c r="U270" s="36"/>
      <c r="V270" s="36"/>
      <c r="W270" s="36"/>
      <c r="X270" s="36"/>
      <c r="Y270" s="36"/>
      <c r="Z270" s="36"/>
      <c r="AA270" s="36"/>
      <c r="AB270" s="36"/>
      <c r="AC270" s="36"/>
      <c r="AD270" s="36"/>
      <c r="AE270" s="36"/>
      <c r="AT270" s="17" t="s">
        <v>162</v>
      </c>
      <c r="AU270" s="17" t="s">
        <v>84</v>
      </c>
    </row>
    <row r="271" s="2" customFormat="1">
      <c r="A271" s="36"/>
      <c r="B271" s="37"/>
      <c r="C271" s="36"/>
      <c r="D271" s="189" t="s">
        <v>164</v>
      </c>
      <c r="E271" s="36"/>
      <c r="F271" s="190" t="s">
        <v>403</v>
      </c>
      <c r="G271" s="36"/>
      <c r="H271" s="36"/>
      <c r="I271" s="186"/>
      <c r="J271" s="36"/>
      <c r="K271" s="36"/>
      <c r="L271" s="37"/>
      <c r="M271" s="187"/>
      <c r="N271" s="188"/>
      <c r="O271" s="75"/>
      <c r="P271" s="75"/>
      <c r="Q271" s="75"/>
      <c r="R271" s="75"/>
      <c r="S271" s="75"/>
      <c r="T271" s="76"/>
      <c r="U271" s="36"/>
      <c r="V271" s="36"/>
      <c r="W271" s="36"/>
      <c r="X271" s="36"/>
      <c r="Y271" s="36"/>
      <c r="Z271" s="36"/>
      <c r="AA271" s="36"/>
      <c r="AB271" s="36"/>
      <c r="AC271" s="36"/>
      <c r="AD271" s="36"/>
      <c r="AE271" s="36"/>
      <c r="AT271" s="17" t="s">
        <v>164</v>
      </c>
      <c r="AU271" s="17" t="s">
        <v>84</v>
      </c>
    </row>
    <row r="272" s="13" customFormat="1">
      <c r="A272" s="13"/>
      <c r="B272" s="191"/>
      <c r="C272" s="13"/>
      <c r="D272" s="184" t="s">
        <v>166</v>
      </c>
      <c r="E272" s="192" t="s">
        <v>1</v>
      </c>
      <c r="F272" s="193" t="s">
        <v>404</v>
      </c>
      <c r="G272" s="13"/>
      <c r="H272" s="194">
        <v>42.75</v>
      </c>
      <c r="I272" s="195"/>
      <c r="J272" s="13"/>
      <c r="K272" s="13"/>
      <c r="L272" s="191"/>
      <c r="M272" s="196"/>
      <c r="N272" s="197"/>
      <c r="O272" s="197"/>
      <c r="P272" s="197"/>
      <c r="Q272" s="197"/>
      <c r="R272" s="197"/>
      <c r="S272" s="197"/>
      <c r="T272" s="198"/>
      <c r="U272" s="13"/>
      <c r="V272" s="13"/>
      <c r="W272" s="13"/>
      <c r="X272" s="13"/>
      <c r="Y272" s="13"/>
      <c r="Z272" s="13"/>
      <c r="AA272" s="13"/>
      <c r="AB272" s="13"/>
      <c r="AC272" s="13"/>
      <c r="AD272" s="13"/>
      <c r="AE272" s="13"/>
      <c r="AT272" s="192" t="s">
        <v>166</v>
      </c>
      <c r="AU272" s="192" t="s">
        <v>84</v>
      </c>
      <c r="AV272" s="13" t="s">
        <v>84</v>
      </c>
      <c r="AW272" s="13" t="s">
        <v>31</v>
      </c>
      <c r="AX272" s="13" t="s">
        <v>82</v>
      </c>
      <c r="AY272" s="192" t="s">
        <v>152</v>
      </c>
    </row>
    <row r="273" s="12" customFormat="1" ht="22.8" customHeight="1">
      <c r="A273" s="12"/>
      <c r="B273" s="157"/>
      <c r="C273" s="12"/>
      <c r="D273" s="158" t="s">
        <v>73</v>
      </c>
      <c r="E273" s="168" t="s">
        <v>405</v>
      </c>
      <c r="F273" s="168" t="s">
        <v>406</v>
      </c>
      <c r="G273" s="12"/>
      <c r="H273" s="12"/>
      <c r="I273" s="160"/>
      <c r="J273" s="169">
        <f>BK273</f>
        <v>0</v>
      </c>
      <c r="K273" s="12"/>
      <c r="L273" s="157"/>
      <c r="M273" s="162"/>
      <c r="N273" s="163"/>
      <c r="O273" s="163"/>
      <c r="P273" s="164">
        <f>SUM(P274:P296)</f>
        <v>0</v>
      </c>
      <c r="Q273" s="163"/>
      <c r="R273" s="164">
        <f>SUM(R274:R296)</f>
        <v>10.079200799999999</v>
      </c>
      <c r="S273" s="163"/>
      <c r="T273" s="165">
        <f>SUM(T274:T296)</f>
        <v>0</v>
      </c>
      <c r="U273" s="12"/>
      <c r="V273" s="12"/>
      <c r="W273" s="12"/>
      <c r="X273" s="12"/>
      <c r="Y273" s="12"/>
      <c r="Z273" s="12"/>
      <c r="AA273" s="12"/>
      <c r="AB273" s="12"/>
      <c r="AC273" s="12"/>
      <c r="AD273" s="12"/>
      <c r="AE273" s="12"/>
      <c r="AR273" s="158" t="s">
        <v>84</v>
      </c>
      <c r="AT273" s="166" t="s">
        <v>73</v>
      </c>
      <c r="AU273" s="166" t="s">
        <v>82</v>
      </c>
      <c r="AY273" s="158" t="s">
        <v>152</v>
      </c>
      <c r="BK273" s="167">
        <f>SUM(BK274:BK296)</f>
        <v>0</v>
      </c>
    </row>
    <row r="274" s="2" customFormat="1" ht="14.4" customHeight="1">
      <c r="A274" s="36"/>
      <c r="B274" s="170"/>
      <c r="C274" s="171" t="s">
        <v>407</v>
      </c>
      <c r="D274" s="171" t="s">
        <v>155</v>
      </c>
      <c r="E274" s="172" t="s">
        <v>408</v>
      </c>
      <c r="F274" s="173" t="s">
        <v>409</v>
      </c>
      <c r="G274" s="174" t="s">
        <v>158</v>
      </c>
      <c r="H274" s="175">
        <v>286.56</v>
      </c>
      <c r="I274" s="176"/>
      <c r="J274" s="177">
        <f>ROUND(I274*H274,2)</f>
        <v>0</v>
      </c>
      <c r="K274" s="173" t="s">
        <v>159</v>
      </c>
      <c r="L274" s="37"/>
      <c r="M274" s="178" t="s">
        <v>1</v>
      </c>
      <c r="N274" s="179" t="s">
        <v>39</v>
      </c>
      <c r="O274" s="75"/>
      <c r="P274" s="180">
        <f>O274*H274</f>
        <v>0</v>
      </c>
      <c r="Q274" s="180">
        <v>0.00029999999999999997</v>
      </c>
      <c r="R274" s="180">
        <f>Q274*H274</f>
        <v>0.085967999999999989</v>
      </c>
      <c r="S274" s="180">
        <v>0</v>
      </c>
      <c r="T274" s="181">
        <f>S274*H274</f>
        <v>0</v>
      </c>
      <c r="U274" s="36"/>
      <c r="V274" s="36"/>
      <c r="W274" s="36"/>
      <c r="X274" s="36"/>
      <c r="Y274" s="36"/>
      <c r="Z274" s="36"/>
      <c r="AA274" s="36"/>
      <c r="AB274" s="36"/>
      <c r="AC274" s="36"/>
      <c r="AD274" s="36"/>
      <c r="AE274" s="36"/>
      <c r="AR274" s="182" t="s">
        <v>260</v>
      </c>
      <c r="AT274" s="182" t="s">
        <v>155</v>
      </c>
      <c r="AU274" s="182" t="s">
        <v>84</v>
      </c>
      <c r="AY274" s="17" t="s">
        <v>152</v>
      </c>
      <c r="BE274" s="183">
        <f>IF(N274="základní",J274,0)</f>
        <v>0</v>
      </c>
      <c r="BF274" s="183">
        <f>IF(N274="snížená",J274,0)</f>
        <v>0</v>
      </c>
      <c r="BG274" s="183">
        <f>IF(N274="zákl. přenesená",J274,0)</f>
        <v>0</v>
      </c>
      <c r="BH274" s="183">
        <f>IF(N274="sníž. přenesená",J274,0)</f>
        <v>0</v>
      </c>
      <c r="BI274" s="183">
        <f>IF(N274="nulová",J274,0)</f>
        <v>0</v>
      </c>
      <c r="BJ274" s="17" t="s">
        <v>82</v>
      </c>
      <c r="BK274" s="183">
        <f>ROUND(I274*H274,2)</f>
        <v>0</v>
      </c>
      <c r="BL274" s="17" t="s">
        <v>260</v>
      </c>
      <c r="BM274" s="182" t="s">
        <v>410</v>
      </c>
    </row>
    <row r="275" s="2" customFormat="1">
      <c r="A275" s="36"/>
      <c r="B275" s="37"/>
      <c r="C275" s="36"/>
      <c r="D275" s="184" t="s">
        <v>162</v>
      </c>
      <c r="E275" s="36"/>
      <c r="F275" s="185" t="s">
        <v>411</v>
      </c>
      <c r="G275" s="36"/>
      <c r="H275" s="36"/>
      <c r="I275" s="186"/>
      <c r="J275" s="36"/>
      <c r="K275" s="36"/>
      <c r="L275" s="37"/>
      <c r="M275" s="187"/>
      <c r="N275" s="188"/>
      <c r="O275" s="75"/>
      <c r="P275" s="75"/>
      <c r="Q275" s="75"/>
      <c r="R275" s="75"/>
      <c r="S275" s="75"/>
      <c r="T275" s="76"/>
      <c r="U275" s="36"/>
      <c r="V275" s="36"/>
      <c r="W275" s="36"/>
      <c r="X275" s="36"/>
      <c r="Y275" s="36"/>
      <c r="Z275" s="36"/>
      <c r="AA275" s="36"/>
      <c r="AB275" s="36"/>
      <c r="AC275" s="36"/>
      <c r="AD275" s="36"/>
      <c r="AE275" s="36"/>
      <c r="AT275" s="17" t="s">
        <v>162</v>
      </c>
      <c r="AU275" s="17" t="s">
        <v>84</v>
      </c>
    </row>
    <row r="276" s="2" customFormat="1">
      <c r="A276" s="36"/>
      <c r="B276" s="37"/>
      <c r="C276" s="36"/>
      <c r="D276" s="189" t="s">
        <v>164</v>
      </c>
      <c r="E276" s="36"/>
      <c r="F276" s="190" t="s">
        <v>412</v>
      </c>
      <c r="G276" s="36"/>
      <c r="H276" s="36"/>
      <c r="I276" s="186"/>
      <c r="J276" s="36"/>
      <c r="K276" s="36"/>
      <c r="L276" s="37"/>
      <c r="M276" s="187"/>
      <c r="N276" s="188"/>
      <c r="O276" s="75"/>
      <c r="P276" s="75"/>
      <c r="Q276" s="75"/>
      <c r="R276" s="75"/>
      <c r="S276" s="75"/>
      <c r="T276" s="76"/>
      <c r="U276" s="36"/>
      <c r="V276" s="36"/>
      <c r="W276" s="36"/>
      <c r="X276" s="36"/>
      <c r="Y276" s="36"/>
      <c r="Z276" s="36"/>
      <c r="AA276" s="36"/>
      <c r="AB276" s="36"/>
      <c r="AC276" s="36"/>
      <c r="AD276" s="36"/>
      <c r="AE276" s="36"/>
      <c r="AT276" s="17" t="s">
        <v>164</v>
      </c>
      <c r="AU276" s="17" t="s">
        <v>84</v>
      </c>
    </row>
    <row r="277" s="13" customFormat="1">
      <c r="A277" s="13"/>
      <c r="B277" s="191"/>
      <c r="C277" s="13"/>
      <c r="D277" s="184" t="s">
        <v>166</v>
      </c>
      <c r="E277" s="192" t="s">
        <v>1</v>
      </c>
      <c r="F277" s="193" t="s">
        <v>108</v>
      </c>
      <c r="G277" s="13"/>
      <c r="H277" s="194">
        <v>286.56</v>
      </c>
      <c r="I277" s="195"/>
      <c r="J277" s="13"/>
      <c r="K277" s="13"/>
      <c r="L277" s="191"/>
      <c r="M277" s="196"/>
      <c r="N277" s="197"/>
      <c r="O277" s="197"/>
      <c r="P277" s="197"/>
      <c r="Q277" s="197"/>
      <c r="R277" s="197"/>
      <c r="S277" s="197"/>
      <c r="T277" s="198"/>
      <c r="U277" s="13"/>
      <c r="V277" s="13"/>
      <c r="W277" s="13"/>
      <c r="X277" s="13"/>
      <c r="Y277" s="13"/>
      <c r="Z277" s="13"/>
      <c r="AA277" s="13"/>
      <c r="AB277" s="13"/>
      <c r="AC277" s="13"/>
      <c r="AD277" s="13"/>
      <c r="AE277" s="13"/>
      <c r="AT277" s="192" t="s">
        <v>166</v>
      </c>
      <c r="AU277" s="192" t="s">
        <v>84</v>
      </c>
      <c r="AV277" s="13" t="s">
        <v>84</v>
      </c>
      <c r="AW277" s="13" t="s">
        <v>31</v>
      </c>
      <c r="AX277" s="13" t="s">
        <v>82</v>
      </c>
      <c r="AY277" s="192" t="s">
        <v>152</v>
      </c>
    </row>
    <row r="278" s="2" customFormat="1" ht="19.8" customHeight="1">
      <c r="A278" s="36"/>
      <c r="B278" s="170"/>
      <c r="C278" s="171" t="s">
        <v>413</v>
      </c>
      <c r="D278" s="171" t="s">
        <v>155</v>
      </c>
      <c r="E278" s="172" t="s">
        <v>414</v>
      </c>
      <c r="F278" s="173" t="s">
        <v>415</v>
      </c>
      <c r="G278" s="174" t="s">
        <v>158</v>
      </c>
      <c r="H278" s="175">
        <v>286.56</v>
      </c>
      <c r="I278" s="176"/>
      <c r="J278" s="177">
        <f>ROUND(I278*H278,2)</f>
        <v>0</v>
      </c>
      <c r="K278" s="173" t="s">
        <v>159</v>
      </c>
      <c r="L278" s="37"/>
      <c r="M278" s="178" t="s">
        <v>1</v>
      </c>
      <c r="N278" s="179" t="s">
        <v>39</v>
      </c>
      <c r="O278" s="75"/>
      <c r="P278" s="180">
        <f>O278*H278</f>
        <v>0</v>
      </c>
      <c r="Q278" s="180">
        <v>0.0045500000000000002</v>
      </c>
      <c r="R278" s="180">
        <f>Q278*H278</f>
        <v>1.3038480000000001</v>
      </c>
      <c r="S278" s="180">
        <v>0</v>
      </c>
      <c r="T278" s="181">
        <f>S278*H278</f>
        <v>0</v>
      </c>
      <c r="U278" s="36"/>
      <c r="V278" s="36"/>
      <c r="W278" s="36"/>
      <c r="X278" s="36"/>
      <c r="Y278" s="36"/>
      <c r="Z278" s="36"/>
      <c r="AA278" s="36"/>
      <c r="AB278" s="36"/>
      <c r="AC278" s="36"/>
      <c r="AD278" s="36"/>
      <c r="AE278" s="36"/>
      <c r="AR278" s="182" t="s">
        <v>260</v>
      </c>
      <c r="AT278" s="182" t="s">
        <v>155</v>
      </c>
      <c r="AU278" s="182" t="s">
        <v>84</v>
      </c>
      <c r="AY278" s="17" t="s">
        <v>152</v>
      </c>
      <c r="BE278" s="183">
        <f>IF(N278="základní",J278,0)</f>
        <v>0</v>
      </c>
      <c r="BF278" s="183">
        <f>IF(N278="snížená",J278,0)</f>
        <v>0</v>
      </c>
      <c r="BG278" s="183">
        <f>IF(N278="zákl. přenesená",J278,0)</f>
        <v>0</v>
      </c>
      <c r="BH278" s="183">
        <f>IF(N278="sníž. přenesená",J278,0)</f>
        <v>0</v>
      </c>
      <c r="BI278" s="183">
        <f>IF(N278="nulová",J278,0)</f>
        <v>0</v>
      </c>
      <c r="BJ278" s="17" t="s">
        <v>82</v>
      </c>
      <c r="BK278" s="183">
        <f>ROUND(I278*H278,2)</f>
        <v>0</v>
      </c>
      <c r="BL278" s="17" t="s">
        <v>260</v>
      </c>
      <c r="BM278" s="182" t="s">
        <v>416</v>
      </c>
    </row>
    <row r="279" s="2" customFormat="1">
      <c r="A279" s="36"/>
      <c r="B279" s="37"/>
      <c r="C279" s="36"/>
      <c r="D279" s="184" t="s">
        <v>162</v>
      </c>
      <c r="E279" s="36"/>
      <c r="F279" s="185" t="s">
        <v>417</v>
      </c>
      <c r="G279" s="36"/>
      <c r="H279" s="36"/>
      <c r="I279" s="186"/>
      <c r="J279" s="36"/>
      <c r="K279" s="36"/>
      <c r="L279" s="37"/>
      <c r="M279" s="187"/>
      <c r="N279" s="188"/>
      <c r="O279" s="75"/>
      <c r="P279" s="75"/>
      <c r="Q279" s="75"/>
      <c r="R279" s="75"/>
      <c r="S279" s="75"/>
      <c r="T279" s="76"/>
      <c r="U279" s="36"/>
      <c r="V279" s="36"/>
      <c r="W279" s="36"/>
      <c r="X279" s="36"/>
      <c r="Y279" s="36"/>
      <c r="Z279" s="36"/>
      <c r="AA279" s="36"/>
      <c r="AB279" s="36"/>
      <c r="AC279" s="36"/>
      <c r="AD279" s="36"/>
      <c r="AE279" s="36"/>
      <c r="AT279" s="17" t="s">
        <v>162</v>
      </c>
      <c r="AU279" s="17" t="s">
        <v>84</v>
      </c>
    </row>
    <row r="280" s="2" customFormat="1">
      <c r="A280" s="36"/>
      <c r="B280" s="37"/>
      <c r="C280" s="36"/>
      <c r="D280" s="189" t="s">
        <v>164</v>
      </c>
      <c r="E280" s="36"/>
      <c r="F280" s="190" t="s">
        <v>418</v>
      </c>
      <c r="G280" s="36"/>
      <c r="H280" s="36"/>
      <c r="I280" s="186"/>
      <c r="J280" s="36"/>
      <c r="K280" s="36"/>
      <c r="L280" s="37"/>
      <c r="M280" s="187"/>
      <c r="N280" s="188"/>
      <c r="O280" s="75"/>
      <c r="P280" s="75"/>
      <c r="Q280" s="75"/>
      <c r="R280" s="75"/>
      <c r="S280" s="75"/>
      <c r="T280" s="76"/>
      <c r="U280" s="36"/>
      <c r="V280" s="36"/>
      <c r="W280" s="36"/>
      <c r="X280" s="36"/>
      <c r="Y280" s="36"/>
      <c r="Z280" s="36"/>
      <c r="AA280" s="36"/>
      <c r="AB280" s="36"/>
      <c r="AC280" s="36"/>
      <c r="AD280" s="36"/>
      <c r="AE280" s="36"/>
      <c r="AT280" s="17" t="s">
        <v>164</v>
      </c>
      <c r="AU280" s="17" t="s">
        <v>84</v>
      </c>
    </row>
    <row r="281" s="13" customFormat="1">
      <c r="A281" s="13"/>
      <c r="B281" s="191"/>
      <c r="C281" s="13"/>
      <c r="D281" s="184" t="s">
        <v>166</v>
      </c>
      <c r="E281" s="192" t="s">
        <v>1</v>
      </c>
      <c r="F281" s="193" t="s">
        <v>108</v>
      </c>
      <c r="G281" s="13"/>
      <c r="H281" s="194">
        <v>286.56</v>
      </c>
      <c r="I281" s="195"/>
      <c r="J281" s="13"/>
      <c r="K281" s="13"/>
      <c r="L281" s="191"/>
      <c r="M281" s="196"/>
      <c r="N281" s="197"/>
      <c r="O281" s="197"/>
      <c r="P281" s="197"/>
      <c r="Q281" s="197"/>
      <c r="R281" s="197"/>
      <c r="S281" s="197"/>
      <c r="T281" s="198"/>
      <c r="U281" s="13"/>
      <c r="V281" s="13"/>
      <c r="W281" s="13"/>
      <c r="X281" s="13"/>
      <c r="Y281" s="13"/>
      <c r="Z281" s="13"/>
      <c r="AA281" s="13"/>
      <c r="AB281" s="13"/>
      <c r="AC281" s="13"/>
      <c r="AD281" s="13"/>
      <c r="AE281" s="13"/>
      <c r="AT281" s="192" t="s">
        <v>166</v>
      </c>
      <c r="AU281" s="192" t="s">
        <v>84</v>
      </c>
      <c r="AV281" s="13" t="s">
        <v>84</v>
      </c>
      <c r="AW281" s="13" t="s">
        <v>31</v>
      </c>
      <c r="AX281" s="13" t="s">
        <v>82</v>
      </c>
      <c r="AY281" s="192" t="s">
        <v>152</v>
      </c>
    </row>
    <row r="282" s="2" customFormat="1" ht="30" customHeight="1">
      <c r="A282" s="36"/>
      <c r="B282" s="170"/>
      <c r="C282" s="171" t="s">
        <v>419</v>
      </c>
      <c r="D282" s="171" t="s">
        <v>155</v>
      </c>
      <c r="E282" s="172" t="s">
        <v>420</v>
      </c>
      <c r="F282" s="173" t="s">
        <v>421</v>
      </c>
      <c r="G282" s="174" t="s">
        <v>178</v>
      </c>
      <c r="H282" s="175">
        <v>286.19999999999999</v>
      </c>
      <c r="I282" s="176"/>
      <c r="J282" s="177">
        <f>ROUND(I282*H282,2)</f>
        <v>0</v>
      </c>
      <c r="K282" s="173" t="s">
        <v>159</v>
      </c>
      <c r="L282" s="37"/>
      <c r="M282" s="178" t="s">
        <v>1</v>
      </c>
      <c r="N282" s="179" t="s">
        <v>39</v>
      </c>
      <c r="O282" s="75"/>
      <c r="P282" s="180">
        <f>O282*H282</f>
        <v>0</v>
      </c>
      <c r="Q282" s="180">
        <v>0.00073999999999999999</v>
      </c>
      <c r="R282" s="180">
        <f>Q282*H282</f>
        <v>0.21178799999999998</v>
      </c>
      <c r="S282" s="180">
        <v>0</v>
      </c>
      <c r="T282" s="181">
        <f>S282*H282</f>
        <v>0</v>
      </c>
      <c r="U282" s="36"/>
      <c r="V282" s="36"/>
      <c r="W282" s="36"/>
      <c r="X282" s="36"/>
      <c r="Y282" s="36"/>
      <c r="Z282" s="36"/>
      <c r="AA282" s="36"/>
      <c r="AB282" s="36"/>
      <c r="AC282" s="36"/>
      <c r="AD282" s="36"/>
      <c r="AE282" s="36"/>
      <c r="AR282" s="182" t="s">
        <v>260</v>
      </c>
      <c r="AT282" s="182" t="s">
        <v>155</v>
      </c>
      <c r="AU282" s="182" t="s">
        <v>84</v>
      </c>
      <c r="AY282" s="17" t="s">
        <v>152</v>
      </c>
      <c r="BE282" s="183">
        <f>IF(N282="základní",J282,0)</f>
        <v>0</v>
      </c>
      <c r="BF282" s="183">
        <f>IF(N282="snížená",J282,0)</f>
        <v>0</v>
      </c>
      <c r="BG282" s="183">
        <f>IF(N282="zákl. přenesená",J282,0)</f>
        <v>0</v>
      </c>
      <c r="BH282" s="183">
        <f>IF(N282="sníž. přenesená",J282,0)</f>
        <v>0</v>
      </c>
      <c r="BI282" s="183">
        <f>IF(N282="nulová",J282,0)</f>
        <v>0</v>
      </c>
      <c r="BJ282" s="17" t="s">
        <v>82</v>
      </c>
      <c r="BK282" s="183">
        <f>ROUND(I282*H282,2)</f>
        <v>0</v>
      </c>
      <c r="BL282" s="17" t="s">
        <v>260</v>
      </c>
      <c r="BM282" s="182" t="s">
        <v>422</v>
      </c>
    </row>
    <row r="283" s="2" customFormat="1">
      <c r="A283" s="36"/>
      <c r="B283" s="37"/>
      <c r="C283" s="36"/>
      <c r="D283" s="184" t="s">
        <v>162</v>
      </c>
      <c r="E283" s="36"/>
      <c r="F283" s="185" t="s">
        <v>423</v>
      </c>
      <c r="G283" s="36"/>
      <c r="H283" s="36"/>
      <c r="I283" s="186"/>
      <c r="J283" s="36"/>
      <c r="K283" s="36"/>
      <c r="L283" s="37"/>
      <c r="M283" s="187"/>
      <c r="N283" s="188"/>
      <c r="O283" s="75"/>
      <c r="P283" s="75"/>
      <c r="Q283" s="75"/>
      <c r="R283" s="75"/>
      <c r="S283" s="75"/>
      <c r="T283" s="76"/>
      <c r="U283" s="36"/>
      <c r="V283" s="36"/>
      <c r="W283" s="36"/>
      <c r="X283" s="36"/>
      <c r="Y283" s="36"/>
      <c r="Z283" s="36"/>
      <c r="AA283" s="36"/>
      <c r="AB283" s="36"/>
      <c r="AC283" s="36"/>
      <c r="AD283" s="36"/>
      <c r="AE283" s="36"/>
      <c r="AT283" s="17" t="s">
        <v>162</v>
      </c>
      <c r="AU283" s="17" t="s">
        <v>84</v>
      </c>
    </row>
    <row r="284" s="2" customFormat="1">
      <c r="A284" s="36"/>
      <c r="B284" s="37"/>
      <c r="C284" s="36"/>
      <c r="D284" s="189" t="s">
        <v>164</v>
      </c>
      <c r="E284" s="36"/>
      <c r="F284" s="190" t="s">
        <v>424</v>
      </c>
      <c r="G284" s="36"/>
      <c r="H284" s="36"/>
      <c r="I284" s="186"/>
      <c r="J284" s="36"/>
      <c r="K284" s="36"/>
      <c r="L284" s="37"/>
      <c r="M284" s="187"/>
      <c r="N284" s="188"/>
      <c r="O284" s="75"/>
      <c r="P284" s="75"/>
      <c r="Q284" s="75"/>
      <c r="R284" s="75"/>
      <c r="S284" s="75"/>
      <c r="T284" s="76"/>
      <c r="U284" s="36"/>
      <c r="V284" s="36"/>
      <c r="W284" s="36"/>
      <c r="X284" s="36"/>
      <c r="Y284" s="36"/>
      <c r="Z284" s="36"/>
      <c r="AA284" s="36"/>
      <c r="AB284" s="36"/>
      <c r="AC284" s="36"/>
      <c r="AD284" s="36"/>
      <c r="AE284" s="36"/>
      <c r="AT284" s="17" t="s">
        <v>164</v>
      </c>
      <c r="AU284" s="17" t="s">
        <v>84</v>
      </c>
    </row>
    <row r="285" s="13" customFormat="1">
      <c r="A285" s="13"/>
      <c r="B285" s="191"/>
      <c r="C285" s="13"/>
      <c r="D285" s="184" t="s">
        <v>166</v>
      </c>
      <c r="E285" s="192" t="s">
        <v>1</v>
      </c>
      <c r="F285" s="193" t="s">
        <v>105</v>
      </c>
      <c r="G285" s="13"/>
      <c r="H285" s="194">
        <v>286.19999999999999</v>
      </c>
      <c r="I285" s="195"/>
      <c r="J285" s="13"/>
      <c r="K285" s="13"/>
      <c r="L285" s="191"/>
      <c r="M285" s="196"/>
      <c r="N285" s="197"/>
      <c r="O285" s="197"/>
      <c r="P285" s="197"/>
      <c r="Q285" s="197"/>
      <c r="R285" s="197"/>
      <c r="S285" s="197"/>
      <c r="T285" s="198"/>
      <c r="U285" s="13"/>
      <c r="V285" s="13"/>
      <c r="W285" s="13"/>
      <c r="X285" s="13"/>
      <c r="Y285" s="13"/>
      <c r="Z285" s="13"/>
      <c r="AA285" s="13"/>
      <c r="AB285" s="13"/>
      <c r="AC285" s="13"/>
      <c r="AD285" s="13"/>
      <c r="AE285" s="13"/>
      <c r="AT285" s="192" t="s">
        <v>166</v>
      </c>
      <c r="AU285" s="192" t="s">
        <v>84</v>
      </c>
      <c r="AV285" s="13" t="s">
        <v>84</v>
      </c>
      <c r="AW285" s="13" t="s">
        <v>31</v>
      </c>
      <c r="AX285" s="13" t="s">
        <v>82</v>
      </c>
      <c r="AY285" s="192" t="s">
        <v>152</v>
      </c>
    </row>
    <row r="286" s="2" customFormat="1" ht="30" customHeight="1">
      <c r="A286" s="36"/>
      <c r="B286" s="170"/>
      <c r="C286" s="171" t="s">
        <v>425</v>
      </c>
      <c r="D286" s="171" t="s">
        <v>155</v>
      </c>
      <c r="E286" s="172" t="s">
        <v>426</v>
      </c>
      <c r="F286" s="173" t="s">
        <v>427</v>
      </c>
      <c r="G286" s="174" t="s">
        <v>158</v>
      </c>
      <c r="H286" s="175">
        <v>286.56</v>
      </c>
      <c r="I286" s="176"/>
      <c r="J286" s="177">
        <f>ROUND(I286*H286,2)</f>
        <v>0</v>
      </c>
      <c r="K286" s="173" t="s">
        <v>159</v>
      </c>
      <c r="L286" s="37"/>
      <c r="M286" s="178" t="s">
        <v>1</v>
      </c>
      <c r="N286" s="179" t="s">
        <v>39</v>
      </c>
      <c r="O286" s="75"/>
      <c r="P286" s="180">
        <f>O286*H286</f>
        <v>0</v>
      </c>
      <c r="Q286" s="180">
        <v>0.0053</v>
      </c>
      <c r="R286" s="180">
        <f>Q286*H286</f>
        <v>1.5187680000000001</v>
      </c>
      <c r="S286" s="180">
        <v>0</v>
      </c>
      <c r="T286" s="181">
        <f>S286*H286</f>
        <v>0</v>
      </c>
      <c r="U286" s="36"/>
      <c r="V286" s="36"/>
      <c r="W286" s="36"/>
      <c r="X286" s="36"/>
      <c r="Y286" s="36"/>
      <c r="Z286" s="36"/>
      <c r="AA286" s="36"/>
      <c r="AB286" s="36"/>
      <c r="AC286" s="36"/>
      <c r="AD286" s="36"/>
      <c r="AE286" s="36"/>
      <c r="AR286" s="182" t="s">
        <v>260</v>
      </c>
      <c r="AT286" s="182" t="s">
        <v>155</v>
      </c>
      <c r="AU286" s="182" t="s">
        <v>84</v>
      </c>
      <c r="AY286" s="17" t="s">
        <v>152</v>
      </c>
      <c r="BE286" s="183">
        <f>IF(N286="základní",J286,0)</f>
        <v>0</v>
      </c>
      <c r="BF286" s="183">
        <f>IF(N286="snížená",J286,0)</f>
        <v>0</v>
      </c>
      <c r="BG286" s="183">
        <f>IF(N286="zákl. přenesená",J286,0)</f>
        <v>0</v>
      </c>
      <c r="BH286" s="183">
        <f>IF(N286="sníž. přenesená",J286,0)</f>
        <v>0</v>
      </c>
      <c r="BI286" s="183">
        <f>IF(N286="nulová",J286,0)</f>
        <v>0</v>
      </c>
      <c r="BJ286" s="17" t="s">
        <v>82</v>
      </c>
      <c r="BK286" s="183">
        <f>ROUND(I286*H286,2)</f>
        <v>0</v>
      </c>
      <c r="BL286" s="17" t="s">
        <v>260</v>
      </c>
      <c r="BM286" s="182" t="s">
        <v>428</v>
      </c>
    </row>
    <row r="287" s="2" customFormat="1">
      <c r="A287" s="36"/>
      <c r="B287" s="37"/>
      <c r="C287" s="36"/>
      <c r="D287" s="184" t="s">
        <v>162</v>
      </c>
      <c r="E287" s="36"/>
      <c r="F287" s="185" t="s">
        <v>429</v>
      </c>
      <c r="G287" s="36"/>
      <c r="H287" s="36"/>
      <c r="I287" s="186"/>
      <c r="J287" s="36"/>
      <c r="K287" s="36"/>
      <c r="L287" s="37"/>
      <c r="M287" s="187"/>
      <c r="N287" s="188"/>
      <c r="O287" s="75"/>
      <c r="P287" s="75"/>
      <c r="Q287" s="75"/>
      <c r="R287" s="75"/>
      <c r="S287" s="75"/>
      <c r="T287" s="76"/>
      <c r="U287" s="36"/>
      <c r="V287" s="36"/>
      <c r="W287" s="36"/>
      <c r="X287" s="36"/>
      <c r="Y287" s="36"/>
      <c r="Z287" s="36"/>
      <c r="AA287" s="36"/>
      <c r="AB287" s="36"/>
      <c r="AC287" s="36"/>
      <c r="AD287" s="36"/>
      <c r="AE287" s="36"/>
      <c r="AT287" s="17" t="s">
        <v>162</v>
      </c>
      <c r="AU287" s="17" t="s">
        <v>84</v>
      </c>
    </row>
    <row r="288" s="2" customFormat="1">
      <c r="A288" s="36"/>
      <c r="B288" s="37"/>
      <c r="C288" s="36"/>
      <c r="D288" s="189" t="s">
        <v>164</v>
      </c>
      <c r="E288" s="36"/>
      <c r="F288" s="190" t="s">
        <v>430</v>
      </c>
      <c r="G288" s="36"/>
      <c r="H288" s="36"/>
      <c r="I288" s="186"/>
      <c r="J288" s="36"/>
      <c r="K288" s="36"/>
      <c r="L288" s="37"/>
      <c r="M288" s="187"/>
      <c r="N288" s="188"/>
      <c r="O288" s="75"/>
      <c r="P288" s="75"/>
      <c r="Q288" s="75"/>
      <c r="R288" s="75"/>
      <c r="S288" s="75"/>
      <c r="T288" s="76"/>
      <c r="U288" s="36"/>
      <c r="V288" s="36"/>
      <c r="W288" s="36"/>
      <c r="X288" s="36"/>
      <c r="Y288" s="36"/>
      <c r="Z288" s="36"/>
      <c r="AA288" s="36"/>
      <c r="AB288" s="36"/>
      <c r="AC288" s="36"/>
      <c r="AD288" s="36"/>
      <c r="AE288" s="36"/>
      <c r="AT288" s="17" t="s">
        <v>164</v>
      </c>
      <c r="AU288" s="17" t="s">
        <v>84</v>
      </c>
    </row>
    <row r="289" s="13" customFormat="1">
      <c r="A289" s="13"/>
      <c r="B289" s="191"/>
      <c r="C289" s="13"/>
      <c r="D289" s="184" t="s">
        <v>166</v>
      </c>
      <c r="E289" s="192" t="s">
        <v>108</v>
      </c>
      <c r="F289" s="193" t="s">
        <v>431</v>
      </c>
      <c r="G289" s="13"/>
      <c r="H289" s="194">
        <v>286.56</v>
      </c>
      <c r="I289" s="195"/>
      <c r="J289" s="13"/>
      <c r="K289" s="13"/>
      <c r="L289" s="191"/>
      <c r="M289" s="196"/>
      <c r="N289" s="197"/>
      <c r="O289" s="197"/>
      <c r="P289" s="197"/>
      <c r="Q289" s="197"/>
      <c r="R289" s="197"/>
      <c r="S289" s="197"/>
      <c r="T289" s="198"/>
      <c r="U289" s="13"/>
      <c r="V289" s="13"/>
      <c r="W289" s="13"/>
      <c r="X289" s="13"/>
      <c r="Y289" s="13"/>
      <c r="Z289" s="13"/>
      <c r="AA289" s="13"/>
      <c r="AB289" s="13"/>
      <c r="AC289" s="13"/>
      <c r="AD289" s="13"/>
      <c r="AE289" s="13"/>
      <c r="AT289" s="192" t="s">
        <v>166</v>
      </c>
      <c r="AU289" s="192" t="s">
        <v>84</v>
      </c>
      <c r="AV289" s="13" t="s">
        <v>84</v>
      </c>
      <c r="AW289" s="13" t="s">
        <v>31</v>
      </c>
      <c r="AX289" s="13" t="s">
        <v>82</v>
      </c>
      <c r="AY289" s="192" t="s">
        <v>152</v>
      </c>
    </row>
    <row r="290" s="2" customFormat="1" ht="34.8" customHeight="1">
      <c r="A290" s="36"/>
      <c r="B290" s="170"/>
      <c r="C290" s="208" t="s">
        <v>432</v>
      </c>
      <c r="D290" s="208" t="s">
        <v>265</v>
      </c>
      <c r="E290" s="209" t="s">
        <v>433</v>
      </c>
      <c r="F290" s="210" t="s">
        <v>434</v>
      </c>
      <c r="G290" s="211" t="s">
        <v>158</v>
      </c>
      <c r="H290" s="212">
        <v>362.43900000000002</v>
      </c>
      <c r="I290" s="213"/>
      <c r="J290" s="214">
        <f>ROUND(I290*H290,2)</f>
        <v>0</v>
      </c>
      <c r="K290" s="210" t="s">
        <v>435</v>
      </c>
      <c r="L290" s="215"/>
      <c r="M290" s="216" t="s">
        <v>1</v>
      </c>
      <c r="N290" s="217" t="s">
        <v>39</v>
      </c>
      <c r="O290" s="75"/>
      <c r="P290" s="180">
        <f>O290*H290</f>
        <v>0</v>
      </c>
      <c r="Q290" s="180">
        <v>0.019199999999999998</v>
      </c>
      <c r="R290" s="180">
        <f>Q290*H290</f>
        <v>6.9588288</v>
      </c>
      <c r="S290" s="180">
        <v>0</v>
      </c>
      <c r="T290" s="181">
        <f>S290*H290</f>
        <v>0</v>
      </c>
      <c r="U290" s="36"/>
      <c r="V290" s="36"/>
      <c r="W290" s="36"/>
      <c r="X290" s="36"/>
      <c r="Y290" s="36"/>
      <c r="Z290" s="36"/>
      <c r="AA290" s="36"/>
      <c r="AB290" s="36"/>
      <c r="AC290" s="36"/>
      <c r="AD290" s="36"/>
      <c r="AE290" s="36"/>
      <c r="AR290" s="182" t="s">
        <v>268</v>
      </c>
      <c r="AT290" s="182" t="s">
        <v>265</v>
      </c>
      <c r="AU290" s="182" t="s">
        <v>84</v>
      </c>
      <c r="AY290" s="17" t="s">
        <v>152</v>
      </c>
      <c r="BE290" s="183">
        <f>IF(N290="základní",J290,0)</f>
        <v>0</v>
      </c>
      <c r="BF290" s="183">
        <f>IF(N290="snížená",J290,0)</f>
        <v>0</v>
      </c>
      <c r="BG290" s="183">
        <f>IF(N290="zákl. přenesená",J290,0)</f>
        <v>0</v>
      </c>
      <c r="BH290" s="183">
        <f>IF(N290="sníž. přenesená",J290,0)</f>
        <v>0</v>
      </c>
      <c r="BI290" s="183">
        <f>IF(N290="nulová",J290,0)</f>
        <v>0</v>
      </c>
      <c r="BJ290" s="17" t="s">
        <v>82</v>
      </c>
      <c r="BK290" s="183">
        <f>ROUND(I290*H290,2)</f>
        <v>0</v>
      </c>
      <c r="BL290" s="17" t="s">
        <v>260</v>
      </c>
      <c r="BM290" s="182" t="s">
        <v>436</v>
      </c>
    </row>
    <row r="291" s="2" customFormat="1">
      <c r="A291" s="36"/>
      <c r="B291" s="37"/>
      <c r="C291" s="36"/>
      <c r="D291" s="184" t="s">
        <v>162</v>
      </c>
      <c r="E291" s="36"/>
      <c r="F291" s="185" t="s">
        <v>434</v>
      </c>
      <c r="G291" s="36"/>
      <c r="H291" s="36"/>
      <c r="I291" s="186"/>
      <c r="J291" s="36"/>
      <c r="K291" s="36"/>
      <c r="L291" s="37"/>
      <c r="M291" s="187"/>
      <c r="N291" s="188"/>
      <c r="O291" s="75"/>
      <c r="P291" s="75"/>
      <c r="Q291" s="75"/>
      <c r="R291" s="75"/>
      <c r="S291" s="75"/>
      <c r="T291" s="76"/>
      <c r="U291" s="36"/>
      <c r="V291" s="36"/>
      <c r="W291" s="36"/>
      <c r="X291" s="36"/>
      <c r="Y291" s="36"/>
      <c r="Z291" s="36"/>
      <c r="AA291" s="36"/>
      <c r="AB291" s="36"/>
      <c r="AC291" s="36"/>
      <c r="AD291" s="36"/>
      <c r="AE291" s="36"/>
      <c r="AT291" s="17" t="s">
        <v>162</v>
      </c>
      <c r="AU291" s="17" t="s">
        <v>84</v>
      </c>
    </row>
    <row r="292" s="2" customFormat="1">
      <c r="A292" s="36"/>
      <c r="B292" s="37"/>
      <c r="C292" s="36"/>
      <c r="D292" s="184" t="s">
        <v>173</v>
      </c>
      <c r="E292" s="36"/>
      <c r="F292" s="199" t="s">
        <v>437</v>
      </c>
      <c r="G292" s="36"/>
      <c r="H292" s="36"/>
      <c r="I292" s="186"/>
      <c r="J292" s="36"/>
      <c r="K292" s="36"/>
      <c r="L292" s="37"/>
      <c r="M292" s="187"/>
      <c r="N292" s="188"/>
      <c r="O292" s="75"/>
      <c r="P292" s="75"/>
      <c r="Q292" s="75"/>
      <c r="R292" s="75"/>
      <c r="S292" s="75"/>
      <c r="T292" s="76"/>
      <c r="U292" s="36"/>
      <c r="V292" s="36"/>
      <c r="W292" s="36"/>
      <c r="X292" s="36"/>
      <c r="Y292" s="36"/>
      <c r="Z292" s="36"/>
      <c r="AA292" s="36"/>
      <c r="AB292" s="36"/>
      <c r="AC292" s="36"/>
      <c r="AD292" s="36"/>
      <c r="AE292" s="36"/>
      <c r="AT292" s="17" t="s">
        <v>173</v>
      </c>
      <c r="AU292" s="17" t="s">
        <v>84</v>
      </c>
    </row>
    <row r="293" s="13" customFormat="1">
      <c r="A293" s="13"/>
      <c r="B293" s="191"/>
      <c r="C293" s="13"/>
      <c r="D293" s="184" t="s">
        <v>166</v>
      </c>
      <c r="E293" s="192" t="s">
        <v>1</v>
      </c>
      <c r="F293" s="193" t="s">
        <v>438</v>
      </c>
      <c r="G293" s="13"/>
      <c r="H293" s="194">
        <v>362.43900000000002</v>
      </c>
      <c r="I293" s="195"/>
      <c r="J293" s="13"/>
      <c r="K293" s="13"/>
      <c r="L293" s="191"/>
      <c r="M293" s="196"/>
      <c r="N293" s="197"/>
      <c r="O293" s="197"/>
      <c r="P293" s="197"/>
      <c r="Q293" s="197"/>
      <c r="R293" s="197"/>
      <c r="S293" s="197"/>
      <c r="T293" s="198"/>
      <c r="U293" s="13"/>
      <c r="V293" s="13"/>
      <c r="W293" s="13"/>
      <c r="X293" s="13"/>
      <c r="Y293" s="13"/>
      <c r="Z293" s="13"/>
      <c r="AA293" s="13"/>
      <c r="AB293" s="13"/>
      <c r="AC293" s="13"/>
      <c r="AD293" s="13"/>
      <c r="AE293" s="13"/>
      <c r="AT293" s="192" t="s">
        <v>166</v>
      </c>
      <c r="AU293" s="192" t="s">
        <v>84</v>
      </c>
      <c r="AV293" s="13" t="s">
        <v>84</v>
      </c>
      <c r="AW293" s="13" t="s">
        <v>31</v>
      </c>
      <c r="AX293" s="13" t="s">
        <v>82</v>
      </c>
      <c r="AY293" s="192" t="s">
        <v>152</v>
      </c>
    </row>
    <row r="294" s="2" customFormat="1" ht="30" customHeight="1">
      <c r="A294" s="36"/>
      <c r="B294" s="170"/>
      <c r="C294" s="171" t="s">
        <v>439</v>
      </c>
      <c r="D294" s="171" t="s">
        <v>155</v>
      </c>
      <c r="E294" s="172" t="s">
        <v>440</v>
      </c>
      <c r="F294" s="173" t="s">
        <v>441</v>
      </c>
      <c r="G294" s="174" t="s">
        <v>223</v>
      </c>
      <c r="H294" s="175">
        <v>10.079000000000001</v>
      </c>
      <c r="I294" s="176"/>
      <c r="J294" s="177">
        <f>ROUND(I294*H294,2)</f>
        <v>0</v>
      </c>
      <c r="K294" s="173" t="s">
        <v>159</v>
      </c>
      <c r="L294" s="37"/>
      <c r="M294" s="178" t="s">
        <v>1</v>
      </c>
      <c r="N294" s="179" t="s">
        <v>39</v>
      </c>
      <c r="O294" s="75"/>
      <c r="P294" s="180">
        <f>O294*H294</f>
        <v>0</v>
      </c>
      <c r="Q294" s="180">
        <v>0</v>
      </c>
      <c r="R294" s="180">
        <f>Q294*H294</f>
        <v>0</v>
      </c>
      <c r="S294" s="180">
        <v>0</v>
      </c>
      <c r="T294" s="181">
        <f>S294*H294</f>
        <v>0</v>
      </c>
      <c r="U294" s="36"/>
      <c r="V294" s="36"/>
      <c r="W294" s="36"/>
      <c r="X294" s="36"/>
      <c r="Y294" s="36"/>
      <c r="Z294" s="36"/>
      <c r="AA294" s="36"/>
      <c r="AB294" s="36"/>
      <c r="AC294" s="36"/>
      <c r="AD294" s="36"/>
      <c r="AE294" s="36"/>
      <c r="AR294" s="182" t="s">
        <v>260</v>
      </c>
      <c r="AT294" s="182" t="s">
        <v>155</v>
      </c>
      <c r="AU294" s="182" t="s">
        <v>84</v>
      </c>
      <c r="AY294" s="17" t="s">
        <v>152</v>
      </c>
      <c r="BE294" s="183">
        <f>IF(N294="základní",J294,0)</f>
        <v>0</v>
      </c>
      <c r="BF294" s="183">
        <f>IF(N294="snížená",J294,0)</f>
        <v>0</v>
      </c>
      <c r="BG294" s="183">
        <f>IF(N294="zákl. přenesená",J294,0)</f>
        <v>0</v>
      </c>
      <c r="BH294" s="183">
        <f>IF(N294="sníž. přenesená",J294,0)</f>
        <v>0</v>
      </c>
      <c r="BI294" s="183">
        <f>IF(N294="nulová",J294,0)</f>
        <v>0</v>
      </c>
      <c r="BJ294" s="17" t="s">
        <v>82</v>
      </c>
      <c r="BK294" s="183">
        <f>ROUND(I294*H294,2)</f>
        <v>0</v>
      </c>
      <c r="BL294" s="17" t="s">
        <v>260</v>
      </c>
      <c r="BM294" s="182" t="s">
        <v>442</v>
      </c>
    </row>
    <row r="295" s="2" customFormat="1">
      <c r="A295" s="36"/>
      <c r="B295" s="37"/>
      <c r="C295" s="36"/>
      <c r="D295" s="184" t="s">
        <v>162</v>
      </c>
      <c r="E295" s="36"/>
      <c r="F295" s="185" t="s">
        <v>443</v>
      </c>
      <c r="G295" s="36"/>
      <c r="H295" s="36"/>
      <c r="I295" s="186"/>
      <c r="J295" s="36"/>
      <c r="K295" s="36"/>
      <c r="L295" s="37"/>
      <c r="M295" s="187"/>
      <c r="N295" s="188"/>
      <c r="O295" s="75"/>
      <c r="P295" s="75"/>
      <c r="Q295" s="75"/>
      <c r="R295" s="75"/>
      <c r="S295" s="75"/>
      <c r="T295" s="76"/>
      <c r="U295" s="36"/>
      <c r="V295" s="36"/>
      <c r="W295" s="36"/>
      <c r="X295" s="36"/>
      <c r="Y295" s="36"/>
      <c r="Z295" s="36"/>
      <c r="AA295" s="36"/>
      <c r="AB295" s="36"/>
      <c r="AC295" s="36"/>
      <c r="AD295" s="36"/>
      <c r="AE295" s="36"/>
      <c r="AT295" s="17" t="s">
        <v>162</v>
      </c>
      <c r="AU295" s="17" t="s">
        <v>84</v>
      </c>
    </row>
    <row r="296" s="2" customFormat="1">
      <c r="A296" s="36"/>
      <c r="B296" s="37"/>
      <c r="C296" s="36"/>
      <c r="D296" s="189" t="s">
        <v>164</v>
      </c>
      <c r="E296" s="36"/>
      <c r="F296" s="190" t="s">
        <v>444</v>
      </c>
      <c r="G296" s="36"/>
      <c r="H296" s="36"/>
      <c r="I296" s="186"/>
      <c r="J296" s="36"/>
      <c r="K296" s="36"/>
      <c r="L296" s="37"/>
      <c r="M296" s="187"/>
      <c r="N296" s="188"/>
      <c r="O296" s="75"/>
      <c r="P296" s="75"/>
      <c r="Q296" s="75"/>
      <c r="R296" s="75"/>
      <c r="S296" s="75"/>
      <c r="T296" s="76"/>
      <c r="U296" s="36"/>
      <c r="V296" s="36"/>
      <c r="W296" s="36"/>
      <c r="X296" s="36"/>
      <c r="Y296" s="36"/>
      <c r="Z296" s="36"/>
      <c r="AA296" s="36"/>
      <c r="AB296" s="36"/>
      <c r="AC296" s="36"/>
      <c r="AD296" s="36"/>
      <c r="AE296" s="36"/>
      <c r="AT296" s="17" t="s">
        <v>164</v>
      </c>
      <c r="AU296" s="17" t="s">
        <v>84</v>
      </c>
    </row>
    <row r="297" s="12" customFormat="1" ht="22.8" customHeight="1">
      <c r="A297" s="12"/>
      <c r="B297" s="157"/>
      <c r="C297" s="12"/>
      <c r="D297" s="158" t="s">
        <v>73</v>
      </c>
      <c r="E297" s="168" t="s">
        <v>445</v>
      </c>
      <c r="F297" s="168" t="s">
        <v>446</v>
      </c>
      <c r="G297" s="12"/>
      <c r="H297" s="12"/>
      <c r="I297" s="160"/>
      <c r="J297" s="169">
        <f>BK297</f>
        <v>0</v>
      </c>
      <c r="K297" s="12"/>
      <c r="L297" s="157"/>
      <c r="M297" s="162"/>
      <c r="N297" s="163"/>
      <c r="O297" s="163"/>
      <c r="P297" s="164">
        <f>SUM(P298:P314)</f>
        <v>0</v>
      </c>
      <c r="Q297" s="163"/>
      <c r="R297" s="164">
        <f>SUM(R298:R314)</f>
        <v>0.00050511999999999996</v>
      </c>
      <c r="S297" s="163"/>
      <c r="T297" s="165">
        <f>SUM(T298:T314)</f>
        <v>0</v>
      </c>
      <c r="U297" s="12"/>
      <c r="V297" s="12"/>
      <c r="W297" s="12"/>
      <c r="X297" s="12"/>
      <c r="Y297" s="12"/>
      <c r="Z297" s="12"/>
      <c r="AA297" s="12"/>
      <c r="AB297" s="12"/>
      <c r="AC297" s="12"/>
      <c r="AD297" s="12"/>
      <c r="AE297" s="12"/>
      <c r="AR297" s="158" t="s">
        <v>84</v>
      </c>
      <c r="AT297" s="166" t="s">
        <v>73</v>
      </c>
      <c r="AU297" s="166" t="s">
        <v>82</v>
      </c>
      <c r="AY297" s="158" t="s">
        <v>152</v>
      </c>
      <c r="BK297" s="167">
        <f>SUM(BK298:BK314)</f>
        <v>0</v>
      </c>
    </row>
    <row r="298" s="2" customFormat="1" ht="22.2" customHeight="1">
      <c r="A298" s="36"/>
      <c r="B298" s="170"/>
      <c r="C298" s="171" t="s">
        <v>447</v>
      </c>
      <c r="D298" s="171" t="s">
        <v>155</v>
      </c>
      <c r="E298" s="172" t="s">
        <v>448</v>
      </c>
      <c r="F298" s="173" t="s">
        <v>449</v>
      </c>
      <c r="G298" s="174" t="s">
        <v>158</v>
      </c>
      <c r="H298" s="175">
        <v>1.232</v>
      </c>
      <c r="I298" s="176"/>
      <c r="J298" s="177">
        <f>ROUND(I298*H298,2)</f>
        <v>0</v>
      </c>
      <c r="K298" s="173" t="s">
        <v>159</v>
      </c>
      <c r="L298" s="37"/>
      <c r="M298" s="178" t="s">
        <v>1</v>
      </c>
      <c r="N298" s="179" t="s">
        <v>39</v>
      </c>
      <c r="O298" s="75"/>
      <c r="P298" s="180">
        <f>O298*H298</f>
        <v>0</v>
      </c>
      <c r="Q298" s="180">
        <v>0</v>
      </c>
      <c r="R298" s="180">
        <f>Q298*H298</f>
        <v>0</v>
      </c>
      <c r="S298" s="180">
        <v>0</v>
      </c>
      <c r="T298" s="181">
        <f>S298*H298</f>
        <v>0</v>
      </c>
      <c r="U298" s="36"/>
      <c r="V298" s="36"/>
      <c r="W298" s="36"/>
      <c r="X298" s="36"/>
      <c r="Y298" s="36"/>
      <c r="Z298" s="36"/>
      <c r="AA298" s="36"/>
      <c r="AB298" s="36"/>
      <c r="AC298" s="36"/>
      <c r="AD298" s="36"/>
      <c r="AE298" s="36"/>
      <c r="AR298" s="182" t="s">
        <v>260</v>
      </c>
      <c r="AT298" s="182" t="s">
        <v>155</v>
      </c>
      <c r="AU298" s="182" t="s">
        <v>84</v>
      </c>
      <c r="AY298" s="17" t="s">
        <v>152</v>
      </c>
      <c r="BE298" s="183">
        <f>IF(N298="základní",J298,0)</f>
        <v>0</v>
      </c>
      <c r="BF298" s="183">
        <f>IF(N298="snížená",J298,0)</f>
        <v>0</v>
      </c>
      <c r="BG298" s="183">
        <f>IF(N298="zákl. přenesená",J298,0)</f>
        <v>0</v>
      </c>
      <c r="BH298" s="183">
        <f>IF(N298="sníž. přenesená",J298,0)</f>
        <v>0</v>
      </c>
      <c r="BI298" s="183">
        <f>IF(N298="nulová",J298,0)</f>
        <v>0</v>
      </c>
      <c r="BJ298" s="17" t="s">
        <v>82</v>
      </c>
      <c r="BK298" s="183">
        <f>ROUND(I298*H298,2)</f>
        <v>0</v>
      </c>
      <c r="BL298" s="17" t="s">
        <v>260</v>
      </c>
      <c r="BM298" s="182" t="s">
        <v>450</v>
      </c>
    </row>
    <row r="299" s="2" customFormat="1">
      <c r="A299" s="36"/>
      <c r="B299" s="37"/>
      <c r="C299" s="36"/>
      <c r="D299" s="184" t="s">
        <v>162</v>
      </c>
      <c r="E299" s="36"/>
      <c r="F299" s="185" t="s">
        <v>451</v>
      </c>
      <c r="G299" s="36"/>
      <c r="H299" s="36"/>
      <c r="I299" s="186"/>
      <c r="J299" s="36"/>
      <c r="K299" s="36"/>
      <c r="L299" s="37"/>
      <c r="M299" s="187"/>
      <c r="N299" s="188"/>
      <c r="O299" s="75"/>
      <c r="P299" s="75"/>
      <c r="Q299" s="75"/>
      <c r="R299" s="75"/>
      <c r="S299" s="75"/>
      <c r="T299" s="76"/>
      <c r="U299" s="36"/>
      <c r="V299" s="36"/>
      <c r="W299" s="36"/>
      <c r="X299" s="36"/>
      <c r="Y299" s="36"/>
      <c r="Z299" s="36"/>
      <c r="AA299" s="36"/>
      <c r="AB299" s="36"/>
      <c r="AC299" s="36"/>
      <c r="AD299" s="36"/>
      <c r="AE299" s="36"/>
      <c r="AT299" s="17" t="s">
        <v>162</v>
      </c>
      <c r="AU299" s="17" t="s">
        <v>84</v>
      </c>
    </row>
    <row r="300" s="2" customFormat="1">
      <c r="A300" s="36"/>
      <c r="B300" s="37"/>
      <c r="C300" s="36"/>
      <c r="D300" s="189" t="s">
        <v>164</v>
      </c>
      <c r="E300" s="36"/>
      <c r="F300" s="190" t="s">
        <v>452</v>
      </c>
      <c r="G300" s="36"/>
      <c r="H300" s="36"/>
      <c r="I300" s="186"/>
      <c r="J300" s="36"/>
      <c r="K300" s="36"/>
      <c r="L300" s="37"/>
      <c r="M300" s="187"/>
      <c r="N300" s="188"/>
      <c r="O300" s="75"/>
      <c r="P300" s="75"/>
      <c r="Q300" s="75"/>
      <c r="R300" s="75"/>
      <c r="S300" s="75"/>
      <c r="T300" s="76"/>
      <c r="U300" s="36"/>
      <c r="V300" s="36"/>
      <c r="W300" s="36"/>
      <c r="X300" s="36"/>
      <c r="Y300" s="36"/>
      <c r="Z300" s="36"/>
      <c r="AA300" s="36"/>
      <c r="AB300" s="36"/>
      <c r="AC300" s="36"/>
      <c r="AD300" s="36"/>
      <c r="AE300" s="36"/>
      <c r="AT300" s="17" t="s">
        <v>164</v>
      </c>
      <c r="AU300" s="17" t="s">
        <v>84</v>
      </c>
    </row>
    <row r="301" s="13" customFormat="1">
      <c r="A301" s="13"/>
      <c r="B301" s="191"/>
      <c r="C301" s="13"/>
      <c r="D301" s="184" t="s">
        <v>166</v>
      </c>
      <c r="E301" s="192" t="s">
        <v>112</v>
      </c>
      <c r="F301" s="193" t="s">
        <v>453</v>
      </c>
      <c r="G301" s="13"/>
      <c r="H301" s="194">
        <v>1.232</v>
      </c>
      <c r="I301" s="195"/>
      <c r="J301" s="13"/>
      <c r="K301" s="13"/>
      <c r="L301" s="191"/>
      <c r="M301" s="196"/>
      <c r="N301" s="197"/>
      <c r="O301" s="197"/>
      <c r="P301" s="197"/>
      <c r="Q301" s="197"/>
      <c r="R301" s="197"/>
      <c r="S301" s="197"/>
      <c r="T301" s="198"/>
      <c r="U301" s="13"/>
      <c r="V301" s="13"/>
      <c r="W301" s="13"/>
      <c r="X301" s="13"/>
      <c r="Y301" s="13"/>
      <c r="Z301" s="13"/>
      <c r="AA301" s="13"/>
      <c r="AB301" s="13"/>
      <c r="AC301" s="13"/>
      <c r="AD301" s="13"/>
      <c r="AE301" s="13"/>
      <c r="AT301" s="192" t="s">
        <v>166</v>
      </c>
      <c r="AU301" s="192" t="s">
        <v>84</v>
      </c>
      <c r="AV301" s="13" t="s">
        <v>84</v>
      </c>
      <c r="AW301" s="13" t="s">
        <v>31</v>
      </c>
      <c r="AX301" s="13" t="s">
        <v>82</v>
      </c>
      <c r="AY301" s="192" t="s">
        <v>152</v>
      </c>
    </row>
    <row r="302" s="2" customFormat="1" ht="22.2" customHeight="1">
      <c r="A302" s="36"/>
      <c r="B302" s="170"/>
      <c r="C302" s="171" t="s">
        <v>454</v>
      </c>
      <c r="D302" s="171" t="s">
        <v>155</v>
      </c>
      <c r="E302" s="172" t="s">
        <v>455</v>
      </c>
      <c r="F302" s="173" t="s">
        <v>456</v>
      </c>
      <c r="G302" s="174" t="s">
        <v>158</v>
      </c>
      <c r="H302" s="175">
        <v>1.232</v>
      </c>
      <c r="I302" s="176"/>
      <c r="J302" s="177">
        <f>ROUND(I302*H302,2)</f>
        <v>0</v>
      </c>
      <c r="K302" s="173" t="s">
        <v>159</v>
      </c>
      <c r="L302" s="37"/>
      <c r="M302" s="178" t="s">
        <v>1</v>
      </c>
      <c r="N302" s="179" t="s">
        <v>39</v>
      </c>
      <c r="O302" s="75"/>
      <c r="P302" s="180">
        <f>O302*H302</f>
        <v>0</v>
      </c>
      <c r="Q302" s="180">
        <v>0.00017000000000000001</v>
      </c>
      <c r="R302" s="180">
        <f>Q302*H302</f>
        <v>0.00020944</v>
      </c>
      <c r="S302" s="180">
        <v>0</v>
      </c>
      <c r="T302" s="181">
        <f>S302*H302</f>
        <v>0</v>
      </c>
      <c r="U302" s="36"/>
      <c r="V302" s="36"/>
      <c r="W302" s="36"/>
      <c r="X302" s="36"/>
      <c r="Y302" s="36"/>
      <c r="Z302" s="36"/>
      <c r="AA302" s="36"/>
      <c r="AB302" s="36"/>
      <c r="AC302" s="36"/>
      <c r="AD302" s="36"/>
      <c r="AE302" s="36"/>
      <c r="AR302" s="182" t="s">
        <v>260</v>
      </c>
      <c r="AT302" s="182" t="s">
        <v>155</v>
      </c>
      <c r="AU302" s="182" t="s">
        <v>84</v>
      </c>
      <c r="AY302" s="17" t="s">
        <v>152</v>
      </c>
      <c r="BE302" s="183">
        <f>IF(N302="základní",J302,0)</f>
        <v>0</v>
      </c>
      <c r="BF302" s="183">
        <f>IF(N302="snížená",J302,0)</f>
        <v>0</v>
      </c>
      <c r="BG302" s="183">
        <f>IF(N302="zákl. přenesená",J302,0)</f>
        <v>0</v>
      </c>
      <c r="BH302" s="183">
        <f>IF(N302="sníž. přenesená",J302,0)</f>
        <v>0</v>
      </c>
      <c r="BI302" s="183">
        <f>IF(N302="nulová",J302,0)</f>
        <v>0</v>
      </c>
      <c r="BJ302" s="17" t="s">
        <v>82</v>
      </c>
      <c r="BK302" s="183">
        <f>ROUND(I302*H302,2)</f>
        <v>0</v>
      </c>
      <c r="BL302" s="17" t="s">
        <v>260</v>
      </c>
      <c r="BM302" s="182" t="s">
        <v>457</v>
      </c>
    </row>
    <row r="303" s="2" customFormat="1">
      <c r="A303" s="36"/>
      <c r="B303" s="37"/>
      <c r="C303" s="36"/>
      <c r="D303" s="184" t="s">
        <v>162</v>
      </c>
      <c r="E303" s="36"/>
      <c r="F303" s="185" t="s">
        <v>458</v>
      </c>
      <c r="G303" s="36"/>
      <c r="H303" s="36"/>
      <c r="I303" s="186"/>
      <c r="J303" s="36"/>
      <c r="K303" s="36"/>
      <c r="L303" s="37"/>
      <c r="M303" s="187"/>
      <c r="N303" s="188"/>
      <c r="O303" s="75"/>
      <c r="P303" s="75"/>
      <c r="Q303" s="75"/>
      <c r="R303" s="75"/>
      <c r="S303" s="75"/>
      <c r="T303" s="76"/>
      <c r="U303" s="36"/>
      <c r="V303" s="36"/>
      <c r="W303" s="36"/>
      <c r="X303" s="36"/>
      <c r="Y303" s="36"/>
      <c r="Z303" s="36"/>
      <c r="AA303" s="36"/>
      <c r="AB303" s="36"/>
      <c r="AC303" s="36"/>
      <c r="AD303" s="36"/>
      <c r="AE303" s="36"/>
      <c r="AT303" s="17" t="s">
        <v>162</v>
      </c>
      <c r="AU303" s="17" t="s">
        <v>84</v>
      </c>
    </row>
    <row r="304" s="2" customFormat="1">
      <c r="A304" s="36"/>
      <c r="B304" s="37"/>
      <c r="C304" s="36"/>
      <c r="D304" s="189" t="s">
        <v>164</v>
      </c>
      <c r="E304" s="36"/>
      <c r="F304" s="190" t="s">
        <v>459</v>
      </c>
      <c r="G304" s="36"/>
      <c r="H304" s="36"/>
      <c r="I304" s="186"/>
      <c r="J304" s="36"/>
      <c r="K304" s="36"/>
      <c r="L304" s="37"/>
      <c r="M304" s="187"/>
      <c r="N304" s="188"/>
      <c r="O304" s="75"/>
      <c r="P304" s="75"/>
      <c r="Q304" s="75"/>
      <c r="R304" s="75"/>
      <c r="S304" s="75"/>
      <c r="T304" s="76"/>
      <c r="U304" s="36"/>
      <c r="V304" s="36"/>
      <c r="W304" s="36"/>
      <c r="X304" s="36"/>
      <c r="Y304" s="36"/>
      <c r="Z304" s="36"/>
      <c r="AA304" s="36"/>
      <c r="AB304" s="36"/>
      <c r="AC304" s="36"/>
      <c r="AD304" s="36"/>
      <c r="AE304" s="36"/>
      <c r="AT304" s="17" t="s">
        <v>164</v>
      </c>
      <c r="AU304" s="17" t="s">
        <v>84</v>
      </c>
    </row>
    <row r="305" s="13" customFormat="1">
      <c r="A305" s="13"/>
      <c r="B305" s="191"/>
      <c r="C305" s="13"/>
      <c r="D305" s="184" t="s">
        <v>166</v>
      </c>
      <c r="E305" s="192" t="s">
        <v>1</v>
      </c>
      <c r="F305" s="193" t="s">
        <v>112</v>
      </c>
      <c r="G305" s="13"/>
      <c r="H305" s="194">
        <v>1.232</v>
      </c>
      <c r="I305" s="195"/>
      <c r="J305" s="13"/>
      <c r="K305" s="13"/>
      <c r="L305" s="191"/>
      <c r="M305" s="196"/>
      <c r="N305" s="197"/>
      <c r="O305" s="197"/>
      <c r="P305" s="197"/>
      <c r="Q305" s="197"/>
      <c r="R305" s="197"/>
      <c r="S305" s="197"/>
      <c r="T305" s="198"/>
      <c r="U305" s="13"/>
      <c r="V305" s="13"/>
      <c r="W305" s="13"/>
      <c r="X305" s="13"/>
      <c r="Y305" s="13"/>
      <c r="Z305" s="13"/>
      <c r="AA305" s="13"/>
      <c r="AB305" s="13"/>
      <c r="AC305" s="13"/>
      <c r="AD305" s="13"/>
      <c r="AE305" s="13"/>
      <c r="AT305" s="192" t="s">
        <v>166</v>
      </c>
      <c r="AU305" s="192" t="s">
        <v>84</v>
      </c>
      <c r="AV305" s="13" t="s">
        <v>84</v>
      </c>
      <c r="AW305" s="13" t="s">
        <v>31</v>
      </c>
      <c r="AX305" s="13" t="s">
        <v>74</v>
      </c>
      <c r="AY305" s="192" t="s">
        <v>152</v>
      </c>
    </row>
    <row r="306" s="14" customFormat="1">
      <c r="A306" s="14"/>
      <c r="B306" s="200"/>
      <c r="C306" s="14"/>
      <c r="D306" s="184" t="s">
        <v>166</v>
      </c>
      <c r="E306" s="201" t="s">
        <v>114</v>
      </c>
      <c r="F306" s="202" t="s">
        <v>204</v>
      </c>
      <c r="G306" s="14"/>
      <c r="H306" s="203">
        <v>1.232</v>
      </c>
      <c r="I306" s="204"/>
      <c r="J306" s="14"/>
      <c r="K306" s="14"/>
      <c r="L306" s="200"/>
      <c r="M306" s="205"/>
      <c r="N306" s="206"/>
      <c r="O306" s="206"/>
      <c r="P306" s="206"/>
      <c r="Q306" s="206"/>
      <c r="R306" s="206"/>
      <c r="S306" s="206"/>
      <c r="T306" s="207"/>
      <c r="U306" s="14"/>
      <c r="V306" s="14"/>
      <c r="W306" s="14"/>
      <c r="X306" s="14"/>
      <c r="Y306" s="14"/>
      <c r="Z306" s="14"/>
      <c r="AA306" s="14"/>
      <c r="AB306" s="14"/>
      <c r="AC306" s="14"/>
      <c r="AD306" s="14"/>
      <c r="AE306" s="14"/>
      <c r="AT306" s="201" t="s">
        <v>166</v>
      </c>
      <c r="AU306" s="201" t="s">
        <v>84</v>
      </c>
      <c r="AV306" s="14" t="s">
        <v>160</v>
      </c>
      <c r="AW306" s="14" t="s">
        <v>31</v>
      </c>
      <c r="AX306" s="14" t="s">
        <v>82</v>
      </c>
      <c r="AY306" s="201" t="s">
        <v>152</v>
      </c>
    </row>
    <row r="307" s="2" customFormat="1" ht="22.2" customHeight="1">
      <c r="A307" s="36"/>
      <c r="B307" s="170"/>
      <c r="C307" s="171" t="s">
        <v>460</v>
      </c>
      <c r="D307" s="171" t="s">
        <v>155</v>
      </c>
      <c r="E307" s="172" t="s">
        <v>461</v>
      </c>
      <c r="F307" s="173" t="s">
        <v>462</v>
      </c>
      <c r="G307" s="174" t="s">
        <v>158</v>
      </c>
      <c r="H307" s="175">
        <v>1.232</v>
      </c>
      <c r="I307" s="176"/>
      <c r="J307" s="177">
        <f>ROUND(I307*H307,2)</f>
        <v>0</v>
      </c>
      <c r="K307" s="173" t="s">
        <v>159</v>
      </c>
      <c r="L307" s="37"/>
      <c r="M307" s="178" t="s">
        <v>1</v>
      </c>
      <c r="N307" s="179" t="s">
        <v>39</v>
      </c>
      <c r="O307" s="75"/>
      <c r="P307" s="180">
        <f>O307*H307</f>
        <v>0</v>
      </c>
      <c r="Q307" s="180">
        <v>0.00012</v>
      </c>
      <c r="R307" s="180">
        <f>Q307*H307</f>
        <v>0.00014783999999999999</v>
      </c>
      <c r="S307" s="180">
        <v>0</v>
      </c>
      <c r="T307" s="181">
        <f>S307*H307</f>
        <v>0</v>
      </c>
      <c r="U307" s="36"/>
      <c r="V307" s="36"/>
      <c r="W307" s="36"/>
      <c r="X307" s="36"/>
      <c r="Y307" s="36"/>
      <c r="Z307" s="36"/>
      <c r="AA307" s="36"/>
      <c r="AB307" s="36"/>
      <c r="AC307" s="36"/>
      <c r="AD307" s="36"/>
      <c r="AE307" s="36"/>
      <c r="AR307" s="182" t="s">
        <v>260</v>
      </c>
      <c r="AT307" s="182" t="s">
        <v>155</v>
      </c>
      <c r="AU307" s="182" t="s">
        <v>84</v>
      </c>
      <c r="AY307" s="17" t="s">
        <v>152</v>
      </c>
      <c r="BE307" s="183">
        <f>IF(N307="základní",J307,0)</f>
        <v>0</v>
      </c>
      <c r="BF307" s="183">
        <f>IF(N307="snížená",J307,0)</f>
        <v>0</v>
      </c>
      <c r="BG307" s="183">
        <f>IF(N307="zákl. přenesená",J307,0)</f>
        <v>0</v>
      </c>
      <c r="BH307" s="183">
        <f>IF(N307="sníž. přenesená",J307,0)</f>
        <v>0</v>
      </c>
      <c r="BI307" s="183">
        <f>IF(N307="nulová",J307,0)</f>
        <v>0</v>
      </c>
      <c r="BJ307" s="17" t="s">
        <v>82</v>
      </c>
      <c r="BK307" s="183">
        <f>ROUND(I307*H307,2)</f>
        <v>0</v>
      </c>
      <c r="BL307" s="17" t="s">
        <v>260</v>
      </c>
      <c r="BM307" s="182" t="s">
        <v>463</v>
      </c>
    </row>
    <row r="308" s="2" customFormat="1">
      <c r="A308" s="36"/>
      <c r="B308" s="37"/>
      <c r="C308" s="36"/>
      <c r="D308" s="184" t="s">
        <v>162</v>
      </c>
      <c r="E308" s="36"/>
      <c r="F308" s="185" t="s">
        <v>464</v>
      </c>
      <c r="G308" s="36"/>
      <c r="H308" s="36"/>
      <c r="I308" s="186"/>
      <c r="J308" s="36"/>
      <c r="K308" s="36"/>
      <c r="L308" s="37"/>
      <c r="M308" s="187"/>
      <c r="N308" s="188"/>
      <c r="O308" s="75"/>
      <c r="P308" s="75"/>
      <c r="Q308" s="75"/>
      <c r="R308" s="75"/>
      <c r="S308" s="75"/>
      <c r="T308" s="76"/>
      <c r="U308" s="36"/>
      <c r="V308" s="36"/>
      <c r="W308" s="36"/>
      <c r="X308" s="36"/>
      <c r="Y308" s="36"/>
      <c r="Z308" s="36"/>
      <c r="AA308" s="36"/>
      <c r="AB308" s="36"/>
      <c r="AC308" s="36"/>
      <c r="AD308" s="36"/>
      <c r="AE308" s="36"/>
      <c r="AT308" s="17" t="s">
        <v>162</v>
      </c>
      <c r="AU308" s="17" t="s">
        <v>84</v>
      </c>
    </row>
    <row r="309" s="2" customFormat="1">
      <c r="A309" s="36"/>
      <c r="B309" s="37"/>
      <c r="C309" s="36"/>
      <c r="D309" s="189" t="s">
        <v>164</v>
      </c>
      <c r="E309" s="36"/>
      <c r="F309" s="190" t="s">
        <v>465</v>
      </c>
      <c r="G309" s="36"/>
      <c r="H309" s="36"/>
      <c r="I309" s="186"/>
      <c r="J309" s="36"/>
      <c r="K309" s="36"/>
      <c r="L309" s="37"/>
      <c r="M309" s="187"/>
      <c r="N309" s="188"/>
      <c r="O309" s="75"/>
      <c r="P309" s="75"/>
      <c r="Q309" s="75"/>
      <c r="R309" s="75"/>
      <c r="S309" s="75"/>
      <c r="T309" s="76"/>
      <c r="U309" s="36"/>
      <c r="V309" s="36"/>
      <c r="W309" s="36"/>
      <c r="X309" s="36"/>
      <c r="Y309" s="36"/>
      <c r="Z309" s="36"/>
      <c r="AA309" s="36"/>
      <c r="AB309" s="36"/>
      <c r="AC309" s="36"/>
      <c r="AD309" s="36"/>
      <c r="AE309" s="36"/>
      <c r="AT309" s="17" t="s">
        <v>164</v>
      </c>
      <c r="AU309" s="17" t="s">
        <v>84</v>
      </c>
    </row>
    <row r="310" s="13" customFormat="1">
      <c r="A310" s="13"/>
      <c r="B310" s="191"/>
      <c r="C310" s="13"/>
      <c r="D310" s="184" t="s">
        <v>166</v>
      </c>
      <c r="E310" s="192" t="s">
        <v>1</v>
      </c>
      <c r="F310" s="193" t="s">
        <v>114</v>
      </c>
      <c r="G310" s="13"/>
      <c r="H310" s="194">
        <v>1.232</v>
      </c>
      <c r="I310" s="195"/>
      <c r="J310" s="13"/>
      <c r="K310" s="13"/>
      <c r="L310" s="191"/>
      <c r="M310" s="196"/>
      <c r="N310" s="197"/>
      <c r="O310" s="197"/>
      <c r="P310" s="197"/>
      <c r="Q310" s="197"/>
      <c r="R310" s="197"/>
      <c r="S310" s="197"/>
      <c r="T310" s="198"/>
      <c r="U310" s="13"/>
      <c r="V310" s="13"/>
      <c r="W310" s="13"/>
      <c r="X310" s="13"/>
      <c r="Y310" s="13"/>
      <c r="Z310" s="13"/>
      <c r="AA310" s="13"/>
      <c r="AB310" s="13"/>
      <c r="AC310" s="13"/>
      <c r="AD310" s="13"/>
      <c r="AE310" s="13"/>
      <c r="AT310" s="192" t="s">
        <v>166</v>
      </c>
      <c r="AU310" s="192" t="s">
        <v>84</v>
      </c>
      <c r="AV310" s="13" t="s">
        <v>84</v>
      </c>
      <c r="AW310" s="13" t="s">
        <v>31</v>
      </c>
      <c r="AX310" s="13" t="s">
        <v>82</v>
      </c>
      <c r="AY310" s="192" t="s">
        <v>152</v>
      </c>
    </row>
    <row r="311" s="2" customFormat="1" ht="22.2" customHeight="1">
      <c r="A311" s="36"/>
      <c r="B311" s="170"/>
      <c r="C311" s="171" t="s">
        <v>466</v>
      </c>
      <c r="D311" s="171" t="s">
        <v>155</v>
      </c>
      <c r="E311" s="172" t="s">
        <v>467</v>
      </c>
      <c r="F311" s="173" t="s">
        <v>468</v>
      </c>
      <c r="G311" s="174" t="s">
        <v>158</v>
      </c>
      <c r="H311" s="175">
        <v>1.232</v>
      </c>
      <c r="I311" s="176"/>
      <c r="J311" s="177">
        <f>ROUND(I311*H311,2)</f>
        <v>0</v>
      </c>
      <c r="K311" s="173" t="s">
        <v>159</v>
      </c>
      <c r="L311" s="37"/>
      <c r="M311" s="178" t="s">
        <v>1</v>
      </c>
      <c r="N311" s="179" t="s">
        <v>39</v>
      </c>
      <c r="O311" s="75"/>
      <c r="P311" s="180">
        <f>O311*H311</f>
        <v>0</v>
      </c>
      <c r="Q311" s="180">
        <v>0.00012</v>
      </c>
      <c r="R311" s="180">
        <f>Q311*H311</f>
        <v>0.00014783999999999999</v>
      </c>
      <c r="S311" s="180">
        <v>0</v>
      </c>
      <c r="T311" s="181">
        <f>S311*H311</f>
        <v>0</v>
      </c>
      <c r="U311" s="36"/>
      <c r="V311" s="36"/>
      <c r="W311" s="36"/>
      <c r="X311" s="36"/>
      <c r="Y311" s="36"/>
      <c r="Z311" s="36"/>
      <c r="AA311" s="36"/>
      <c r="AB311" s="36"/>
      <c r="AC311" s="36"/>
      <c r="AD311" s="36"/>
      <c r="AE311" s="36"/>
      <c r="AR311" s="182" t="s">
        <v>260</v>
      </c>
      <c r="AT311" s="182" t="s">
        <v>155</v>
      </c>
      <c r="AU311" s="182" t="s">
        <v>84</v>
      </c>
      <c r="AY311" s="17" t="s">
        <v>152</v>
      </c>
      <c r="BE311" s="183">
        <f>IF(N311="základní",J311,0)</f>
        <v>0</v>
      </c>
      <c r="BF311" s="183">
        <f>IF(N311="snížená",J311,0)</f>
        <v>0</v>
      </c>
      <c r="BG311" s="183">
        <f>IF(N311="zákl. přenesená",J311,0)</f>
        <v>0</v>
      </c>
      <c r="BH311" s="183">
        <f>IF(N311="sníž. přenesená",J311,0)</f>
        <v>0</v>
      </c>
      <c r="BI311" s="183">
        <f>IF(N311="nulová",J311,0)</f>
        <v>0</v>
      </c>
      <c r="BJ311" s="17" t="s">
        <v>82</v>
      </c>
      <c r="BK311" s="183">
        <f>ROUND(I311*H311,2)</f>
        <v>0</v>
      </c>
      <c r="BL311" s="17" t="s">
        <v>260</v>
      </c>
      <c r="BM311" s="182" t="s">
        <v>469</v>
      </c>
    </row>
    <row r="312" s="2" customFormat="1">
      <c r="A312" s="36"/>
      <c r="B312" s="37"/>
      <c r="C312" s="36"/>
      <c r="D312" s="184" t="s">
        <v>162</v>
      </c>
      <c r="E312" s="36"/>
      <c r="F312" s="185" t="s">
        <v>470</v>
      </c>
      <c r="G312" s="36"/>
      <c r="H312" s="36"/>
      <c r="I312" s="186"/>
      <c r="J312" s="36"/>
      <c r="K312" s="36"/>
      <c r="L312" s="37"/>
      <c r="M312" s="187"/>
      <c r="N312" s="188"/>
      <c r="O312" s="75"/>
      <c r="P312" s="75"/>
      <c r="Q312" s="75"/>
      <c r="R312" s="75"/>
      <c r="S312" s="75"/>
      <c r="T312" s="76"/>
      <c r="U312" s="36"/>
      <c r="V312" s="36"/>
      <c r="W312" s="36"/>
      <c r="X312" s="36"/>
      <c r="Y312" s="36"/>
      <c r="Z312" s="36"/>
      <c r="AA312" s="36"/>
      <c r="AB312" s="36"/>
      <c r="AC312" s="36"/>
      <c r="AD312" s="36"/>
      <c r="AE312" s="36"/>
      <c r="AT312" s="17" t="s">
        <v>162</v>
      </c>
      <c r="AU312" s="17" t="s">
        <v>84</v>
      </c>
    </row>
    <row r="313" s="2" customFormat="1">
      <c r="A313" s="36"/>
      <c r="B313" s="37"/>
      <c r="C313" s="36"/>
      <c r="D313" s="189" t="s">
        <v>164</v>
      </c>
      <c r="E313" s="36"/>
      <c r="F313" s="190" t="s">
        <v>471</v>
      </c>
      <c r="G313" s="36"/>
      <c r="H313" s="36"/>
      <c r="I313" s="186"/>
      <c r="J313" s="36"/>
      <c r="K313" s="36"/>
      <c r="L313" s="37"/>
      <c r="M313" s="187"/>
      <c r="N313" s="188"/>
      <c r="O313" s="75"/>
      <c r="P313" s="75"/>
      <c r="Q313" s="75"/>
      <c r="R313" s="75"/>
      <c r="S313" s="75"/>
      <c r="T313" s="76"/>
      <c r="U313" s="36"/>
      <c r="V313" s="36"/>
      <c r="W313" s="36"/>
      <c r="X313" s="36"/>
      <c r="Y313" s="36"/>
      <c r="Z313" s="36"/>
      <c r="AA313" s="36"/>
      <c r="AB313" s="36"/>
      <c r="AC313" s="36"/>
      <c r="AD313" s="36"/>
      <c r="AE313" s="36"/>
      <c r="AT313" s="17" t="s">
        <v>164</v>
      </c>
      <c r="AU313" s="17" t="s">
        <v>84</v>
      </c>
    </row>
    <row r="314" s="13" customFormat="1">
      <c r="A314" s="13"/>
      <c r="B314" s="191"/>
      <c r="C314" s="13"/>
      <c r="D314" s="184" t="s">
        <v>166</v>
      </c>
      <c r="E314" s="192" t="s">
        <v>1</v>
      </c>
      <c r="F314" s="193" t="s">
        <v>114</v>
      </c>
      <c r="G314" s="13"/>
      <c r="H314" s="194">
        <v>1.232</v>
      </c>
      <c r="I314" s="195"/>
      <c r="J314" s="13"/>
      <c r="K314" s="13"/>
      <c r="L314" s="191"/>
      <c r="M314" s="196"/>
      <c r="N314" s="197"/>
      <c r="O314" s="197"/>
      <c r="P314" s="197"/>
      <c r="Q314" s="197"/>
      <c r="R314" s="197"/>
      <c r="S314" s="197"/>
      <c r="T314" s="198"/>
      <c r="U314" s="13"/>
      <c r="V314" s="13"/>
      <c r="W314" s="13"/>
      <c r="X314" s="13"/>
      <c r="Y314" s="13"/>
      <c r="Z314" s="13"/>
      <c r="AA314" s="13"/>
      <c r="AB314" s="13"/>
      <c r="AC314" s="13"/>
      <c r="AD314" s="13"/>
      <c r="AE314" s="13"/>
      <c r="AT314" s="192" t="s">
        <v>166</v>
      </c>
      <c r="AU314" s="192" t="s">
        <v>84</v>
      </c>
      <c r="AV314" s="13" t="s">
        <v>84</v>
      </c>
      <c r="AW314" s="13" t="s">
        <v>31</v>
      </c>
      <c r="AX314" s="13" t="s">
        <v>82</v>
      </c>
      <c r="AY314" s="192" t="s">
        <v>152</v>
      </c>
    </row>
    <row r="315" s="12" customFormat="1" ht="22.8" customHeight="1">
      <c r="A315" s="12"/>
      <c r="B315" s="157"/>
      <c r="C315" s="12"/>
      <c r="D315" s="158" t="s">
        <v>73</v>
      </c>
      <c r="E315" s="168" t="s">
        <v>472</v>
      </c>
      <c r="F315" s="168" t="s">
        <v>473</v>
      </c>
      <c r="G315" s="12"/>
      <c r="H315" s="12"/>
      <c r="I315" s="160"/>
      <c r="J315" s="169">
        <f>BK315</f>
        <v>0</v>
      </c>
      <c r="K315" s="12"/>
      <c r="L315" s="157"/>
      <c r="M315" s="162"/>
      <c r="N315" s="163"/>
      <c r="O315" s="163"/>
      <c r="P315" s="164">
        <f>SUM(P316:P323)</f>
        <v>0</v>
      </c>
      <c r="Q315" s="163"/>
      <c r="R315" s="164">
        <f>SUM(R316:R323)</f>
        <v>0.34174121999999996</v>
      </c>
      <c r="S315" s="163"/>
      <c r="T315" s="165">
        <f>SUM(T316:T323)</f>
        <v>0</v>
      </c>
      <c r="U315" s="12"/>
      <c r="V315" s="12"/>
      <c r="W315" s="12"/>
      <c r="X315" s="12"/>
      <c r="Y315" s="12"/>
      <c r="Z315" s="12"/>
      <c r="AA315" s="12"/>
      <c r="AB315" s="12"/>
      <c r="AC315" s="12"/>
      <c r="AD315" s="12"/>
      <c r="AE315" s="12"/>
      <c r="AR315" s="158" t="s">
        <v>84</v>
      </c>
      <c r="AT315" s="166" t="s">
        <v>73</v>
      </c>
      <c r="AU315" s="166" t="s">
        <v>82</v>
      </c>
      <c r="AY315" s="158" t="s">
        <v>152</v>
      </c>
      <c r="BK315" s="167">
        <f>SUM(BK316:BK323)</f>
        <v>0</v>
      </c>
    </row>
    <row r="316" s="2" customFormat="1" ht="22.2" customHeight="1">
      <c r="A316" s="36"/>
      <c r="B316" s="170"/>
      <c r="C316" s="171" t="s">
        <v>474</v>
      </c>
      <c r="D316" s="171" t="s">
        <v>155</v>
      </c>
      <c r="E316" s="172" t="s">
        <v>475</v>
      </c>
      <c r="F316" s="173" t="s">
        <v>476</v>
      </c>
      <c r="G316" s="174" t="s">
        <v>158</v>
      </c>
      <c r="H316" s="175">
        <v>1178.4179999999999</v>
      </c>
      <c r="I316" s="176"/>
      <c r="J316" s="177">
        <f>ROUND(I316*H316,2)</f>
        <v>0</v>
      </c>
      <c r="K316" s="173" t="s">
        <v>159</v>
      </c>
      <c r="L316" s="37"/>
      <c r="M316" s="178" t="s">
        <v>1</v>
      </c>
      <c r="N316" s="179" t="s">
        <v>39</v>
      </c>
      <c r="O316" s="75"/>
      <c r="P316" s="180">
        <f>O316*H316</f>
        <v>0</v>
      </c>
      <c r="Q316" s="180">
        <v>0.00029</v>
      </c>
      <c r="R316" s="180">
        <f>Q316*H316</f>
        <v>0.34174121999999996</v>
      </c>
      <c r="S316" s="180">
        <v>0</v>
      </c>
      <c r="T316" s="181">
        <f>S316*H316</f>
        <v>0</v>
      </c>
      <c r="U316" s="36"/>
      <c r="V316" s="36"/>
      <c r="W316" s="36"/>
      <c r="X316" s="36"/>
      <c r="Y316" s="36"/>
      <c r="Z316" s="36"/>
      <c r="AA316" s="36"/>
      <c r="AB316" s="36"/>
      <c r="AC316" s="36"/>
      <c r="AD316" s="36"/>
      <c r="AE316" s="36"/>
      <c r="AR316" s="182" t="s">
        <v>260</v>
      </c>
      <c r="AT316" s="182" t="s">
        <v>155</v>
      </c>
      <c r="AU316" s="182" t="s">
        <v>84</v>
      </c>
      <c r="AY316" s="17" t="s">
        <v>152</v>
      </c>
      <c r="BE316" s="183">
        <f>IF(N316="základní",J316,0)</f>
        <v>0</v>
      </c>
      <c r="BF316" s="183">
        <f>IF(N316="snížená",J316,0)</f>
        <v>0</v>
      </c>
      <c r="BG316" s="183">
        <f>IF(N316="zákl. přenesená",J316,0)</f>
        <v>0</v>
      </c>
      <c r="BH316" s="183">
        <f>IF(N316="sníž. přenesená",J316,0)</f>
        <v>0</v>
      </c>
      <c r="BI316" s="183">
        <f>IF(N316="nulová",J316,0)</f>
        <v>0</v>
      </c>
      <c r="BJ316" s="17" t="s">
        <v>82</v>
      </c>
      <c r="BK316" s="183">
        <f>ROUND(I316*H316,2)</f>
        <v>0</v>
      </c>
      <c r="BL316" s="17" t="s">
        <v>260</v>
      </c>
      <c r="BM316" s="182" t="s">
        <v>477</v>
      </c>
    </row>
    <row r="317" s="2" customFormat="1">
      <c r="A317" s="36"/>
      <c r="B317" s="37"/>
      <c r="C317" s="36"/>
      <c r="D317" s="184" t="s">
        <v>162</v>
      </c>
      <c r="E317" s="36"/>
      <c r="F317" s="185" t="s">
        <v>478</v>
      </c>
      <c r="G317" s="36"/>
      <c r="H317" s="36"/>
      <c r="I317" s="186"/>
      <c r="J317" s="36"/>
      <c r="K317" s="36"/>
      <c r="L317" s="37"/>
      <c r="M317" s="187"/>
      <c r="N317" s="188"/>
      <c r="O317" s="75"/>
      <c r="P317" s="75"/>
      <c r="Q317" s="75"/>
      <c r="R317" s="75"/>
      <c r="S317" s="75"/>
      <c r="T317" s="76"/>
      <c r="U317" s="36"/>
      <c r="V317" s="36"/>
      <c r="W317" s="36"/>
      <c r="X317" s="36"/>
      <c r="Y317" s="36"/>
      <c r="Z317" s="36"/>
      <c r="AA317" s="36"/>
      <c r="AB317" s="36"/>
      <c r="AC317" s="36"/>
      <c r="AD317" s="36"/>
      <c r="AE317" s="36"/>
      <c r="AT317" s="17" t="s">
        <v>162</v>
      </c>
      <c r="AU317" s="17" t="s">
        <v>84</v>
      </c>
    </row>
    <row r="318" s="2" customFormat="1">
      <c r="A318" s="36"/>
      <c r="B318" s="37"/>
      <c r="C318" s="36"/>
      <c r="D318" s="189" t="s">
        <v>164</v>
      </c>
      <c r="E318" s="36"/>
      <c r="F318" s="190" t="s">
        <v>479</v>
      </c>
      <c r="G318" s="36"/>
      <c r="H318" s="36"/>
      <c r="I318" s="186"/>
      <c r="J318" s="36"/>
      <c r="K318" s="36"/>
      <c r="L318" s="37"/>
      <c r="M318" s="187"/>
      <c r="N318" s="188"/>
      <c r="O318" s="75"/>
      <c r="P318" s="75"/>
      <c r="Q318" s="75"/>
      <c r="R318" s="75"/>
      <c r="S318" s="75"/>
      <c r="T318" s="76"/>
      <c r="U318" s="36"/>
      <c r="V318" s="36"/>
      <c r="W318" s="36"/>
      <c r="X318" s="36"/>
      <c r="Y318" s="36"/>
      <c r="Z318" s="36"/>
      <c r="AA318" s="36"/>
      <c r="AB318" s="36"/>
      <c r="AC318" s="36"/>
      <c r="AD318" s="36"/>
      <c r="AE318" s="36"/>
      <c r="AT318" s="17" t="s">
        <v>164</v>
      </c>
      <c r="AU318" s="17" t="s">
        <v>84</v>
      </c>
    </row>
    <row r="319" s="13" customFormat="1">
      <c r="A319" s="13"/>
      <c r="B319" s="191"/>
      <c r="C319" s="13"/>
      <c r="D319" s="184" t="s">
        <v>166</v>
      </c>
      <c r="E319" s="192" t="s">
        <v>1</v>
      </c>
      <c r="F319" s="193" t="s">
        <v>480</v>
      </c>
      <c r="G319" s="13"/>
      <c r="H319" s="194">
        <v>281</v>
      </c>
      <c r="I319" s="195"/>
      <c r="J319" s="13"/>
      <c r="K319" s="13"/>
      <c r="L319" s="191"/>
      <c r="M319" s="196"/>
      <c r="N319" s="197"/>
      <c r="O319" s="197"/>
      <c r="P319" s="197"/>
      <c r="Q319" s="197"/>
      <c r="R319" s="197"/>
      <c r="S319" s="197"/>
      <c r="T319" s="198"/>
      <c r="U319" s="13"/>
      <c r="V319" s="13"/>
      <c r="W319" s="13"/>
      <c r="X319" s="13"/>
      <c r="Y319" s="13"/>
      <c r="Z319" s="13"/>
      <c r="AA319" s="13"/>
      <c r="AB319" s="13"/>
      <c r="AC319" s="13"/>
      <c r="AD319" s="13"/>
      <c r="AE319" s="13"/>
      <c r="AT319" s="192" t="s">
        <v>166</v>
      </c>
      <c r="AU319" s="192" t="s">
        <v>84</v>
      </c>
      <c r="AV319" s="13" t="s">
        <v>84</v>
      </c>
      <c r="AW319" s="13" t="s">
        <v>31</v>
      </c>
      <c r="AX319" s="13" t="s">
        <v>74</v>
      </c>
      <c r="AY319" s="192" t="s">
        <v>152</v>
      </c>
    </row>
    <row r="320" s="13" customFormat="1">
      <c r="A320" s="13"/>
      <c r="B320" s="191"/>
      <c r="C320" s="13"/>
      <c r="D320" s="184" t="s">
        <v>166</v>
      </c>
      <c r="E320" s="192" t="s">
        <v>1</v>
      </c>
      <c r="F320" s="193" t="s">
        <v>481</v>
      </c>
      <c r="G320" s="13"/>
      <c r="H320" s="194">
        <v>298.19999999999999</v>
      </c>
      <c r="I320" s="195"/>
      <c r="J320" s="13"/>
      <c r="K320" s="13"/>
      <c r="L320" s="191"/>
      <c r="M320" s="196"/>
      <c r="N320" s="197"/>
      <c r="O320" s="197"/>
      <c r="P320" s="197"/>
      <c r="Q320" s="197"/>
      <c r="R320" s="197"/>
      <c r="S320" s="197"/>
      <c r="T320" s="198"/>
      <c r="U320" s="13"/>
      <c r="V320" s="13"/>
      <c r="W320" s="13"/>
      <c r="X320" s="13"/>
      <c r="Y320" s="13"/>
      <c r="Z320" s="13"/>
      <c r="AA320" s="13"/>
      <c r="AB320" s="13"/>
      <c r="AC320" s="13"/>
      <c r="AD320" s="13"/>
      <c r="AE320" s="13"/>
      <c r="AT320" s="192" t="s">
        <v>166</v>
      </c>
      <c r="AU320" s="192" t="s">
        <v>84</v>
      </c>
      <c r="AV320" s="13" t="s">
        <v>84</v>
      </c>
      <c r="AW320" s="13" t="s">
        <v>31</v>
      </c>
      <c r="AX320" s="13" t="s">
        <v>74</v>
      </c>
      <c r="AY320" s="192" t="s">
        <v>152</v>
      </c>
    </row>
    <row r="321" s="13" customFormat="1">
      <c r="A321" s="13"/>
      <c r="B321" s="191"/>
      <c r="C321" s="13"/>
      <c r="D321" s="184" t="s">
        <v>166</v>
      </c>
      <c r="E321" s="192" t="s">
        <v>1</v>
      </c>
      <c r="F321" s="193" t="s">
        <v>482</v>
      </c>
      <c r="G321" s="13"/>
      <c r="H321" s="194">
        <v>204.55699999999999</v>
      </c>
      <c r="I321" s="195"/>
      <c r="J321" s="13"/>
      <c r="K321" s="13"/>
      <c r="L321" s="191"/>
      <c r="M321" s="196"/>
      <c r="N321" s="197"/>
      <c r="O321" s="197"/>
      <c r="P321" s="197"/>
      <c r="Q321" s="197"/>
      <c r="R321" s="197"/>
      <c r="S321" s="197"/>
      <c r="T321" s="198"/>
      <c r="U321" s="13"/>
      <c r="V321" s="13"/>
      <c r="W321" s="13"/>
      <c r="X321" s="13"/>
      <c r="Y321" s="13"/>
      <c r="Z321" s="13"/>
      <c r="AA321" s="13"/>
      <c r="AB321" s="13"/>
      <c r="AC321" s="13"/>
      <c r="AD321" s="13"/>
      <c r="AE321" s="13"/>
      <c r="AT321" s="192" t="s">
        <v>166</v>
      </c>
      <c r="AU321" s="192" t="s">
        <v>84</v>
      </c>
      <c r="AV321" s="13" t="s">
        <v>84</v>
      </c>
      <c r="AW321" s="13" t="s">
        <v>31</v>
      </c>
      <c r="AX321" s="13" t="s">
        <v>74</v>
      </c>
      <c r="AY321" s="192" t="s">
        <v>152</v>
      </c>
    </row>
    <row r="322" s="13" customFormat="1">
      <c r="A322" s="13"/>
      <c r="B322" s="191"/>
      <c r="C322" s="13"/>
      <c r="D322" s="184" t="s">
        <v>166</v>
      </c>
      <c r="E322" s="192" t="s">
        <v>1</v>
      </c>
      <c r="F322" s="193" t="s">
        <v>483</v>
      </c>
      <c r="G322" s="13"/>
      <c r="H322" s="194">
        <v>394.661</v>
      </c>
      <c r="I322" s="195"/>
      <c r="J322" s="13"/>
      <c r="K322" s="13"/>
      <c r="L322" s="191"/>
      <c r="M322" s="196"/>
      <c r="N322" s="197"/>
      <c r="O322" s="197"/>
      <c r="P322" s="197"/>
      <c r="Q322" s="197"/>
      <c r="R322" s="197"/>
      <c r="S322" s="197"/>
      <c r="T322" s="198"/>
      <c r="U322" s="13"/>
      <c r="V322" s="13"/>
      <c r="W322" s="13"/>
      <c r="X322" s="13"/>
      <c r="Y322" s="13"/>
      <c r="Z322" s="13"/>
      <c r="AA322" s="13"/>
      <c r="AB322" s="13"/>
      <c r="AC322" s="13"/>
      <c r="AD322" s="13"/>
      <c r="AE322" s="13"/>
      <c r="AT322" s="192" t="s">
        <v>166</v>
      </c>
      <c r="AU322" s="192" t="s">
        <v>84</v>
      </c>
      <c r="AV322" s="13" t="s">
        <v>84</v>
      </c>
      <c r="AW322" s="13" t="s">
        <v>31</v>
      </c>
      <c r="AX322" s="13" t="s">
        <v>74</v>
      </c>
      <c r="AY322" s="192" t="s">
        <v>152</v>
      </c>
    </row>
    <row r="323" s="14" customFormat="1">
      <c r="A323" s="14"/>
      <c r="B323" s="200"/>
      <c r="C323" s="14"/>
      <c r="D323" s="184" t="s">
        <v>166</v>
      </c>
      <c r="E323" s="201" t="s">
        <v>1</v>
      </c>
      <c r="F323" s="202" t="s">
        <v>204</v>
      </c>
      <c r="G323" s="14"/>
      <c r="H323" s="203">
        <v>1178.4179999999999</v>
      </c>
      <c r="I323" s="204"/>
      <c r="J323" s="14"/>
      <c r="K323" s="14"/>
      <c r="L323" s="200"/>
      <c r="M323" s="205"/>
      <c r="N323" s="206"/>
      <c r="O323" s="206"/>
      <c r="P323" s="206"/>
      <c r="Q323" s="206"/>
      <c r="R323" s="206"/>
      <c r="S323" s="206"/>
      <c r="T323" s="207"/>
      <c r="U323" s="14"/>
      <c r="V323" s="14"/>
      <c r="W323" s="14"/>
      <c r="X323" s="14"/>
      <c r="Y323" s="14"/>
      <c r="Z323" s="14"/>
      <c r="AA323" s="14"/>
      <c r="AB323" s="14"/>
      <c r="AC323" s="14"/>
      <c r="AD323" s="14"/>
      <c r="AE323" s="14"/>
      <c r="AT323" s="201" t="s">
        <v>166</v>
      </c>
      <c r="AU323" s="201" t="s">
        <v>84</v>
      </c>
      <c r="AV323" s="14" t="s">
        <v>160</v>
      </c>
      <c r="AW323" s="14" t="s">
        <v>31</v>
      </c>
      <c r="AX323" s="14" t="s">
        <v>82</v>
      </c>
      <c r="AY323" s="201" t="s">
        <v>152</v>
      </c>
    </row>
    <row r="324" s="12" customFormat="1" ht="25.92" customHeight="1">
      <c r="A324" s="12"/>
      <c r="B324" s="157"/>
      <c r="C324" s="12"/>
      <c r="D324" s="158" t="s">
        <v>73</v>
      </c>
      <c r="E324" s="159" t="s">
        <v>484</v>
      </c>
      <c r="F324" s="159" t="s">
        <v>485</v>
      </c>
      <c r="G324" s="12"/>
      <c r="H324" s="12"/>
      <c r="I324" s="160"/>
      <c r="J324" s="161">
        <f>BK324</f>
        <v>0</v>
      </c>
      <c r="K324" s="12"/>
      <c r="L324" s="157"/>
      <c r="M324" s="162"/>
      <c r="N324" s="163"/>
      <c r="O324" s="163"/>
      <c r="P324" s="164">
        <f>SUM(P325:P328)</f>
        <v>0</v>
      </c>
      <c r="Q324" s="163"/>
      <c r="R324" s="164">
        <f>SUM(R325:R328)</f>
        <v>0</v>
      </c>
      <c r="S324" s="163"/>
      <c r="T324" s="165">
        <f>SUM(T325:T328)</f>
        <v>0</v>
      </c>
      <c r="U324" s="12"/>
      <c r="V324" s="12"/>
      <c r="W324" s="12"/>
      <c r="X324" s="12"/>
      <c r="Y324" s="12"/>
      <c r="Z324" s="12"/>
      <c r="AA324" s="12"/>
      <c r="AB324" s="12"/>
      <c r="AC324" s="12"/>
      <c r="AD324" s="12"/>
      <c r="AE324" s="12"/>
      <c r="AR324" s="158" t="s">
        <v>160</v>
      </c>
      <c r="AT324" s="166" t="s">
        <v>73</v>
      </c>
      <c r="AU324" s="166" t="s">
        <v>74</v>
      </c>
      <c r="AY324" s="158" t="s">
        <v>152</v>
      </c>
      <c r="BK324" s="167">
        <f>SUM(BK325:BK328)</f>
        <v>0</v>
      </c>
    </row>
    <row r="325" s="2" customFormat="1" ht="14.4" customHeight="1">
      <c r="A325" s="36"/>
      <c r="B325" s="170"/>
      <c r="C325" s="171" t="s">
        <v>486</v>
      </c>
      <c r="D325" s="171" t="s">
        <v>155</v>
      </c>
      <c r="E325" s="172" t="s">
        <v>487</v>
      </c>
      <c r="F325" s="173" t="s">
        <v>488</v>
      </c>
      <c r="G325" s="174" t="s">
        <v>489</v>
      </c>
      <c r="H325" s="175">
        <v>80</v>
      </c>
      <c r="I325" s="176"/>
      <c r="J325" s="177">
        <f>ROUND(I325*H325,2)</f>
        <v>0</v>
      </c>
      <c r="K325" s="173" t="s">
        <v>159</v>
      </c>
      <c r="L325" s="37"/>
      <c r="M325" s="178" t="s">
        <v>1</v>
      </c>
      <c r="N325" s="179" t="s">
        <v>39</v>
      </c>
      <c r="O325" s="75"/>
      <c r="P325" s="180">
        <f>O325*H325</f>
        <v>0</v>
      </c>
      <c r="Q325" s="180">
        <v>0</v>
      </c>
      <c r="R325" s="180">
        <f>Q325*H325</f>
        <v>0</v>
      </c>
      <c r="S325" s="180">
        <v>0</v>
      </c>
      <c r="T325" s="181">
        <f>S325*H325</f>
        <v>0</v>
      </c>
      <c r="U325" s="36"/>
      <c r="V325" s="36"/>
      <c r="W325" s="36"/>
      <c r="X325" s="36"/>
      <c r="Y325" s="36"/>
      <c r="Z325" s="36"/>
      <c r="AA325" s="36"/>
      <c r="AB325" s="36"/>
      <c r="AC325" s="36"/>
      <c r="AD325" s="36"/>
      <c r="AE325" s="36"/>
      <c r="AR325" s="182" t="s">
        <v>490</v>
      </c>
      <c r="AT325" s="182" t="s">
        <v>155</v>
      </c>
      <c r="AU325" s="182" t="s">
        <v>82</v>
      </c>
      <c r="AY325" s="17" t="s">
        <v>152</v>
      </c>
      <c r="BE325" s="183">
        <f>IF(N325="základní",J325,0)</f>
        <v>0</v>
      </c>
      <c r="BF325" s="183">
        <f>IF(N325="snížená",J325,0)</f>
        <v>0</v>
      </c>
      <c r="BG325" s="183">
        <f>IF(N325="zákl. přenesená",J325,0)</f>
        <v>0</v>
      </c>
      <c r="BH325" s="183">
        <f>IF(N325="sníž. přenesená",J325,0)</f>
        <v>0</v>
      </c>
      <c r="BI325" s="183">
        <f>IF(N325="nulová",J325,0)</f>
        <v>0</v>
      </c>
      <c r="BJ325" s="17" t="s">
        <v>82</v>
      </c>
      <c r="BK325" s="183">
        <f>ROUND(I325*H325,2)</f>
        <v>0</v>
      </c>
      <c r="BL325" s="17" t="s">
        <v>490</v>
      </c>
      <c r="BM325" s="182" t="s">
        <v>491</v>
      </c>
    </row>
    <row r="326" s="2" customFormat="1">
      <c r="A326" s="36"/>
      <c r="B326" s="37"/>
      <c r="C326" s="36"/>
      <c r="D326" s="184" t="s">
        <v>162</v>
      </c>
      <c r="E326" s="36"/>
      <c r="F326" s="185" t="s">
        <v>492</v>
      </c>
      <c r="G326" s="36"/>
      <c r="H326" s="36"/>
      <c r="I326" s="186"/>
      <c r="J326" s="36"/>
      <c r="K326" s="36"/>
      <c r="L326" s="37"/>
      <c r="M326" s="187"/>
      <c r="N326" s="188"/>
      <c r="O326" s="75"/>
      <c r="P326" s="75"/>
      <c r="Q326" s="75"/>
      <c r="R326" s="75"/>
      <c r="S326" s="75"/>
      <c r="T326" s="76"/>
      <c r="U326" s="36"/>
      <c r="V326" s="36"/>
      <c r="W326" s="36"/>
      <c r="X326" s="36"/>
      <c r="Y326" s="36"/>
      <c r="Z326" s="36"/>
      <c r="AA326" s="36"/>
      <c r="AB326" s="36"/>
      <c r="AC326" s="36"/>
      <c r="AD326" s="36"/>
      <c r="AE326" s="36"/>
      <c r="AT326" s="17" t="s">
        <v>162</v>
      </c>
      <c r="AU326" s="17" t="s">
        <v>82</v>
      </c>
    </row>
    <row r="327" s="2" customFormat="1">
      <c r="A327" s="36"/>
      <c r="B327" s="37"/>
      <c r="C327" s="36"/>
      <c r="D327" s="189" t="s">
        <v>164</v>
      </c>
      <c r="E327" s="36"/>
      <c r="F327" s="190" t="s">
        <v>493</v>
      </c>
      <c r="G327" s="36"/>
      <c r="H327" s="36"/>
      <c r="I327" s="186"/>
      <c r="J327" s="36"/>
      <c r="K327" s="36"/>
      <c r="L327" s="37"/>
      <c r="M327" s="187"/>
      <c r="N327" s="188"/>
      <c r="O327" s="75"/>
      <c r="P327" s="75"/>
      <c r="Q327" s="75"/>
      <c r="R327" s="75"/>
      <c r="S327" s="75"/>
      <c r="T327" s="76"/>
      <c r="U327" s="36"/>
      <c r="V327" s="36"/>
      <c r="W327" s="36"/>
      <c r="X327" s="36"/>
      <c r="Y327" s="36"/>
      <c r="Z327" s="36"/>
      <c r="AA327" s="36"/>
      <c r="AB327" s="36"/>
      <c r="AC327" s="36"/>
      <c r="AD327" s="36"/>
      <c r="AE327" s="36"/>
      <c r="AT327" s="17" t="s">
        <v>164</v>
      </c>
      <c r="AU327" s="17" t="s">
        <v>82</v>
      </c>
    </row>
    <row r="328" s="2" customFormat="1">
      <c r="A328" s="36"/>
      <c r="B328" s="37"/>
      <c r="C328" s="36"/>
      <c r="D328" s="184" t="s">
        <v>173</v>
      </c>
      <c r="E328" s="36"/>
      <c r="F328" s="199" t="s">
        <v>494</v>
      </c>
      <c r="G328" s="36"/>
      <c r="H328" s="36"/>
      <c r="I328" s="186"/>
      <c r="J328" s="36"/>
      <c r="K328" s="36"/>
      <c r="L328" s="37"/>
      <c r="M328" s="218"/>
      <c r="N328" s="219"/>
      <c r="O328" s="220"/>
      <c r="P328" s="220"/>
      <c r="Q328" s="220"/>
      <c r="R328" s="220"/>
      <c r="S328" s="220"/>
      <c r="T328" s="221"/>
      <c r="U328" s="36"/>
      <c r="V328" s="36"/>
      <c r="W328" s="36"/>
      <c r="X328" s="36"/>
      <c r="Y328" s="36"/>
      <c r="Z328" s="36"/>
      <c r="AA328" s="36"/>
      <c r="AB328" s="36"/>
      <c r="AC328" s="36"/>
      <c r="AD328" s="36"/>
      <c r="AE328" s="36"/>
      <c r="AT328" s="17" t="s">
        <v>173</v>
      </c>
      <c r="AU328" s="17" t="s">
        <v>82</v>
      </c>
    </row>
    <row r="329" s="2" customFormat="1" ht="6.96" customHeight="1">
      <c r="A329" s="36"/>
      <c r="B329" s="58"/>
      <c r="C329" s="59"/>
      <c r="D329" s="59"/>
      <c r="E329" s="59"/>
      <c r="F329" s="59"/>
      <c r="G329" s="59"/>
      <c r="H329" s="59"/>
      <c r="I329" s="59"/>
      <c r="J329" s="59"/>
      <c r="K329" s="59"/>
      <c r="L329" s="37"/>
      <c r="M329" s="36"/>
      <c r="O329" s="36"/>
      <c r="P329" s="36"/>
      <c r="Q329" s="36"/>
      <c r="R329" s="36"/>
      <c r="S329" s="36"/>
      <c r="T329" s="36"/>
      <c r="U329" s="36"/>
      <c r="V329" s="36"/>
      <c r="W329" s="36"/>
      <c r="X329" s="36"/>
      <c r="Y329" s="36"/>
      <c r="Z329" s="36"/>
      <c r="AA329" s="36"/>
      <c r="AB329" s="36"/>
      <c r="AC329" s="36"/>
      <c r="AD329" s="36"/>
      <c r="AE329" s="36"/>
    </row>
  </sheetData>
  <autoFilter ref="C130:K328"/>
  <mergeCells count="9">
    <mergeCell ref="E7:H7"/>
    <mergeCell ref="E9:H9"/>
    <mergeCell ref="E18:H18"/>
    <mergeCell ref="E27:H27"/>
    <mergeCell ref="E85:H85"/>
    <mergeCell ref="E87:H87"/>
    <mergeCell ref="E121:H121"/>
    <mergeCell ref="E123:H123"/>
    <mergeCell ref="L2:V2"/>
  </mergeCells>
  <hyperlinks>
    <hyperlink ref="F136" r:id="rId1" display="https://podminky.urs.cz/item/CS_URS_2025_01/632451234"/>
    <hyperlink ref="F140" r:id="rId2" display="https://podminky.urs.cz/item/CS_URS_2025_01/632481213"/>
    <hyperlink ref="F145" r:id="rId3" display="https://podminky.urs.cz/item/CS_URS_2025_01/634112113"/>
    <hyperlink ref="F150" r:id="rId4" display="https://podminky.urs.cz/item/CS_URS_2025_01/949101111"/>
    <hyperlink ref="F154" r:id="rId5" display="https://podminky.urs.cz/item/CS_URS_2025_01/952901111"/>
    <hyperlink ref="F159" r:id="rId6" display="https://podminky.urs.cz/item/CS_URS_2025_01/965042141"/>
    <hyperlink ref="F165" r:id="rId7" display="https://podminky.urs.cz/item/CS_URS_2025_01/965081213"/>
    <hyperlink ref="F169" r:id="rId8" display="https://podminky.urs.cz/item/CS_URS_2025_01/985131411"/>
    <hyperlink ref="F175" r:id="rId9" display="https://podminky.urs.cz/item/CS_URS_2025_01/997013151"/>
    <hyperlink ref="F178" r:id="rId10" display="https://podminky.urs.cz/item/CS_URS_2025_01/997013501"/>
    <hyperlink ref="F181" r:id="rId11" display="https://podminky.urs.cz/item/CS_URS_2025_01/997013509"/>
    <hyperlink ref="F185" r:id="rId12" display="https://podminky.urs.cz/item/CS_URS_2025_01/997013631"/>
    <hyperlink ref="F189" r:id="rId13" display="https://podminky.urs.cz/item/CS_URS_2025_01/998011010"/>
    <hyperlink ref="F194" r:id="rId14" display="https://podminky.urs.cz/item/CS_URS_2025_01/711111001"/>
    <hyperlink ref="F202" r:id="rId15" display="https://podminky.urs.cz/item/CS_URS_2025_01/711141811"/>
    <hyperlink ref="F206" r:id="rId16" display="https://podminky.urs.cz/item/CS_URS_2025_01/711141559"/>
    <hyperlink ref="F213" r:id="rId17" display="https://podminky.urs.cz/item/CS_URS_2025_01/998711113"/>
    <hyperlink ref="F217" r:id="rId18" display="https://podminky.urs.cz/item/CS_URS_2025_01/751398011"/>
    <hyperlink ref="F224" r:id="rId19" display="https://podminky.urs.cz/item/CS_URS_2025_01/751537011"/>
    <hyperlink ref="F230" r:id="rId20" display="https://podminky.urs.cz/item/CS_URS_2025_01/998751112"/>
    <hyperlink ref="F234" r:id="rId21" display="https://podminky.urs.cz/item/CS_URS_2025_01/763135611"/>
    <hyperlink ref="F241" r:id="rId22" display="https://podminky.urs.cz/item/CS_URS_2025_01/763135881"/>
    <hyperlink ref="F245" r:id="rId23" display="https://podminky.urs.cz/item/CS_URS_2025_01/998763323"/>
    <hyperlink ref="F249" r:id="rId24" display="https://podminky.urs.cz/item/CS_URS_2025_01/766660001"/>
    <hyperlink ref="F255" r:id="rId25" display="https://podminky.urs.cz/item/CS_URS_2025_01/766660717"/>
    <hyperlink ref="F260" r:id="rId26" display="https://podminky.urs.cz/item/CS_URS_2025_01/766691914"/>
    <hyperlink ref="F263" r:id="rId27" display="https://podminky.urs.cz/item/CS_URS_2025_01/998766113"/>
    <hyperlink ref="F267" r:id="rId28" display="https://podminky.urs.cz/item/CS_URS_2025_01/767122111"/>
    <hyperlink ref="F271" r:id="rId29" display="https://podminky.urs.cz/item/CS_URS_2025_01/767122811"/>
    <hyperlink ref="F276" r:id="rId30" display="https://podminky.urs.cz/item/CS_URS_2025_01/771121011"/>
    <hyperlink ref="F280" r:id="rId31" display="https://podminky.urs.cz/item/CS_URS_2025_01/771151011"/>
    <hyperlink ref="F284" r:id="rId32" display="https://podminky.urs.cz/item/CS_URS_2025_01/771474114"/>
    <hyperlink ref="F288" r:id="rId33" display="https://podminky.urs.cz/item/CS_URS_2025_01/771574417"/>
    <hyperlink ref="F296" r:id="rId34" display="https://podminky.urs.cz/item/CS_URS_2025_01/998771113"/>
    <hyperlink ref="F300" r:id="rId35" display="https://podminky.urs.cz/item/CS_URS_2025_01/783306811"/>
    <hyperlink ref="F304" r:id="rId36" display="https://podminky.urs.cz/item/CS_URS_2025_01/783314201"/>
    <hyperlink ref="F309" r:id="rId37" display="https://podminky.urs.cz/item/CS_URS_2025_01/783315101"/>
    <hyperlink ref="F313" r:id="rId38" display="https://podminky.urs.cz/item/CS_URS_2025_01/783317101"/>
    <hyperlink ref="F318" r:id="rId39" display="https://podminky.urs.cz/item/CS_URS_2025_01/784221101"/>
    <hyperlink ref="F327" r:id="rId40" display="https://podminky.urs.cz/item/CS_URS_2025_01/HZS1292"/>
  </hyperlinks>
  <pageMargins left="0.39375" right="0.39375" top="0.39375" bottom="0.39375" header="0" footer="0"/>
  <pageSetup paperSize="9" orientation="portrait" blackAndWhite="1" fitToHeight="100"/>
  <headerFooter>
    <oddFooter>&amp;CStrana &amp;P z &amp;N</oddFooter>
  </headerFooter>
  <drawing r:id="rId4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87</v>
      </c>
      <c r="AZ2" s="118" t="s">
        <v>103</v>
      </c>
      <c r="BA2" s="118" t="s">
        <v>1</v>
      </c>
      <c r="BB2" s="118" t="s">
        <v>1</v>
      </c>
      <c r="BC2" s="118" t="s">
        <v>495</v>
      </c>
      <c r="BD2" s="118" t="s">
        <v>84</v>
      </c>
    </row>
    <row r="3" s="1" customFormat="1" ht="6.96" customHeight="1">
      <c r="B3" s="18"/>
      <c r="C3" s="19"/>
      <c r="D3" s="19"/>
      <c r="E3" s="19"/>
      <c r="F3" s="19"/>
      <c r="G3" s="19"/>
      <c r="H3" s="19"/>
      <c r="I3" s="19"/>
      <c r="J3" s="19"/>
      <c r="K3" s="19"/>
      <c r="L3" s="20"/>
      <c r="AT3" s="17" t="s">
        <v>84</v>
      </c>
      <c r="AZ3" s="118" t="s">
        <v>203</v>
      </c>
      <c r="BA3" s="118" t="s">
        <v>1</v>
      </c>
      <c r="BB3" s="118" t="s">
        <v>1</v>
      </c>
      <c r="BC3" s="118" t="s">
        <v>496</v>
      </c>
      <c r="BD3" s="118" t="s">
        <v>84</v>
      </c>
    </row>
    <row r="4" s="1" customFormat="1" ht="24.96" customHeight="1">
      <c r="B4" s="20"/>
      <c r="D4" s="21" t="s">
        <v>107</v>
      </c>
      <c r="L4" s="20"/>
      <c r="M4" s="119" t="s">
        <v>10</v>
      </c>
      <c r="AT4" s="17" t="s">
        <v>3</v>
      </c>
      <c r="AZ4" s="118" t="s">
        <v>105</v>
      </c>
      <c r="BA4" s="118" t="s">
        <v>1</v>
      </c>
      <c r="BB4" s="118" t="s">
        <v>1</v>
      </c>
      <c r="BC4" s="118" t="s">
        <v>497</v>
      </c>
      <c r="BD4" s="118" t="s">
        <v>84</v>
      </c>
    </row>
    <row r="5" s="1" customFormat="1" ht="6.96" customHeight="1">
      <c r="B5" s="20"/>
      <c r="L5" s="20"/>
      <c r="AZ5" s="118" t="s">
        <v>498</v>
      </c>
      <c r="BA5" s="118" t="s">
        <v>1</v>
      </c>
      <c r="BB5" s="118" t="s">
        <v>1</v>
      </c>
      <c r="BC5" s="118" t="s">
        <v>336</v>
      </c>
      <c r="BD5" s="118" t="s">
        <v>84</v>
      </c>
    </row>
    <row r="6" s="1" customFormat="1" ht="12" customHeight="1">
      <c r="B6" s="20"/>
      <c r="D6" s="30" t="s">
        <v>16</v>
      </c>
      <c r="L6" s="20"/>
      <c r="AZ6" s="118" t="s">
        <v>499</v>
      </c>
      <c r="BA6" s="118" t="s">
        <v>1</v>
      </c>
      <c r="BB6" s="118" t="s">
        <v>1</v>
      </c>
      <c r="BC6" s="118" t="s">
        <v>500</v>
      </c>
      <c r="BD6" s="118" t="s">
        <v>84</v>
      </c>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15.6" customHeight="1">
      <c r="A9" s="36"/>
      <c r="B9" s="37"/>
      <c r="C9" s="36"/>
      <c r="D9" s="36"/>
      <c r="E9" s="65" t="s">
        <v>501</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21</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ROUND(J125,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ROUND((SUM(BE125:BE219)),  2)</f>
        <v>0</v>
      </c>
      <c r="G33" s="36"/>
      <c r="H33" s="36"/>
      <c r="I33" s="127">
        <v>0.20999999999999999</v>
      </c>
      <c r="J33" s="126">
        <f>ROUND(((SUM(BE125:BE219))*I33),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ROUND((SUM(BF125:BF219)),  2)</f>
        <v>0</v>
      </c>
      <c r="G34" s="36"/>
      <c r="H34" s="36"/>
      <c r="I34" s="127">
        <v>0.12</v>
      </c>
      <c r="J34" s="126">
        <f>ROUND(((SUM(BF125:BF219))*I34),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ROUND((SUM(BG125:BG219)),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ROUND((SUM(BH125:BH219)),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ROUND((SUM(BI125:BI219)),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15.6" customHeight="1">
      <c r="A87" s="36"/>
      <c r="B87" s="37"/>
      <c r="C87" s="36"/>
      <c r="D87" s="36"/>
      <c r="E87" s="65" t="str">
        <f>E9</f>
        <v>stav1 - Stavební přípomoce v 1NP</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J125</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122</v>
      </c>
      <c r="E97" s="141"/>
      <c r="F97" s="141"/>
      <c r="G97" s="141"/>
      <c r="H97" s="141"/>
      <c r="I97" s="141"/>
      <c r="J97" s="142">
        <f>J126</f>
        <v>0</v>
      </c>
      <c r="K97" s="9"/>
      <c r="L97" s="139"/>
      <c r="S97" s="9"/>
      <c r="T97" s="9"/>
      <c r="U97" s="9"/>
      <c r="V97" s="9"/>
      <c r="W97" s="9"/>
      <c r="X97" s="9"/>
      <c r="Y97" s="9"/>
      <c r="Z97" s="9"/>
      <c r="AA97" s="9"/>
      <c r="AB97" s="9"/>
      <c r="AC97" s="9"/>
      <c r="AD97" s="9"/>
      <c r="AE97" s="9"/>
    </row>
    <row r="98" s="10" customFormat="1" ht="19.92" customHeight="1">
      <c r="A98" s="10"/>
      <c r="B98" s="143"/>
      <c r="C98" s="10"/>
      <c r="D98" s="144" t="s">
        <v>123</v>
      </c>
      <c r="E98" s="145"/>
      <c r="F98" s="145"/>
      <c r="G98" s="145"/>
      <c r="H98" s="145"/>
      <c r="I98" s="145"/>
      <c r="J98" s="146">
        <f>J127</f>
        <v>0</v>
      </c>
      <c r="K98" s="10"/>
      <c r="L98" s="143"/>
      <c r="S98" s="10"/>
      <c r="T98" s="10"/>
      <c r="U98" s="10"/>
      <c r="V98" s="10"/>
      <c r="W98" s="10"/>
      <c r="X98" s="10"/>
      <c r="Y98" s="10"/>
      <c r="Z98" s="10"/>
      <c r="AA98" s="10"/>
      <c r="AB98" s="10"/>
      <c r="AC98" s="10"/>
      <c r="AD98" s="10"/>
      <c r="AE98" s="10"/>
    </row>
    <row r="99" s="10" customFormat="1" ht="19.92" customHeight="1">
      <c r="A99" s="10"/>
      <c r="B99" s="143"/>
      <c r="C99" s="10"/>
      <c r="D99" s="144" t="s">
        <v>124</v>
      </c>
      <c r="E99" s="145"/>
      <c r="F99" s="145"/>
      <c r="G99" s="145"/>
      <c r="H99" s="145"/>
      <c r="I99" s="145"/>
      <c r="J99" s="146">
        <f>J135</f>
        <v>0</v>
      </c>
      <c r="K99" s="10"/>
      <c r="L99" s="143"/>
      <c r="S99" s="10"/>
      <c r="T99" s="10"/>
      <c r="U99" s="10"/>
      <c r="V99" s="10"/>
      <c r="W99" s="10"/>
      <c r="X99" s="10"/>
      <c r="Y99" s="10"/>
      <c r="Z99" s="10"/>
      <c r="AA99" s="10"/>
      <c r="AB99" s="10"/>
      <c r="AC99" s="10"/>
      <c r="AD99" s="10"/>
      <c r="AE99" s="10"/>
    </row>
    <row r="100" s="10" customFormat="1" ht="19.92" customHeight="1">
      <c r="A100" s="10"/>
      <c r="B100" s="143"/>
      <c r="C100" s="10"/>
      <c r="D100" s="144" t="s">
        <v>126</v>
      </c>
      <c r="E100" s="145"/>
      <c r="F100" s="145"/>
      <c r="G100" s="145"/>
      <c r="H100" s="145"/>
      <c r="I100" s="145"/>
      <c r="J100" s="146">
        <f>J147</f>
        <v>0</v>
      </c>
      <c r="K100" s="10"/>
      <c r="L100" s="143"/>
      <c r="S100" s="10"/>
      <c r="T100" s="10"/>
      <c r="U100" s="10"/>
      <c r="V100" s="10"/>
      <c r="W100" s="10"/>
      <c r="X100" s="10"/>
      <c r="Y100" s="10"/>
      <c r="Z100" s="10"/>
      <c r="AA100" s="10"/>
      <c r="AB100" s="10"/>
      <c r="AC100" s="10"/>
      <c r="AD100" s="10"/>
      <c r="AE100" s="10"/>
    </row>
    <row r="101" s="9" customFormat="1" ht="24.96" customHeight="1">
      <c r="A101" s="9"/>
      <c r="B101" s="139"/>
      <c r="C101" s="9"/>
      <c r="D101" s="140" t="s">
        <v>127</v>
      </c>
      <c r="E101" s="141"/>
      <c r="F101" s="141"/>
      <c r="G101" s="141"/>
      <c r="H101" s="141"/>
      <c r="I101" s="141"/>
      <c r="J101" s="142">
        <f>J151</f>
        <v>0</v>
      </c>
      <c r="K101" s="9"/>
      <c r="L101" s="139"/>
      <c r="S101" s="9"/>
      <c r="T101" s="9"/>
      <c r="U101" s="9"/>
      <c r="V101" s="9"/>
      <c r="W101" s="9"/>
      <c r="X101" s="9"/>
      <c r="Y101" s="9"/>
      <c r="Z101" s="9"/>
      <c r="AA101" s="9"/>
      <c r="AB101" s="9"/>
      <c r="AC101" s="9"/>
      <c r="AD101" s="9"/>
      <c r="AE101" s="9"/>
    </row>
    <row r="102" s="10" customFormat="1" ht="19.92" customHeight="1">
      <c r="A102" s="10"/>
      <c r="B102" s="143"/>
      <c r="C102" s="10"/>
      <c r="D102" s="144" t="s">
        <v>502</v>
      </c>
      <c r="E102" s="145"/>
      <c r="F102" s="145"/>
      <c r="G102" s="145"/>
      <c r="H102" s="145"/>
      <c r="I102" s="145"/>
      <c r="J102" s="146">
        <f>J152</f>
        <v>0</v>
      </c>
      <c r="K102" s="10"/>
      <c r="L102" s="143"/>
      <c r="S102" s="10"/>
      <c r="T102" s="10"/>
      <c r="U102" s="10"/>
      <c r="V102" s="10"/>
      <c r="W102" s="10"/>
      <c r="X102" s="10"/>
      <c r="Y102" s="10"/>
      <c r="Z102" s="10"/>
      <c r="AA102" s="10"/>
      <c r="AB102" s="10"/>
      <c r="AC102" s="10"/>
      <c r="AD102" s="10"/>
      <c r="AE102" s="10"/>
    </row>
    <row r="103" s="10" customFormat="1" ht="19.92" customHeight="1">
      <c r="A103" s="10"/>
      <c r="B103" s="143"/>
      <c r="C103" s="10"/>
      <c r="D103" s="144" t="s">
        <v>130</v>
      </c>
      <c r="E103" s="145"/>
      <c r="F103" s="145"/>
      <c r="G103" s="145"/>
      <c r="H103" s="145"/>
      <c r="I103" s="145"/>
      <c r="J103" s="146">
        <f>J166</f>
        <v>0</v>
      </c>
      <c r="K103" s="10"/>
      <c r="L103" s="143"/>
      <c r="S103" s="10"/>
      <c r="T103" s="10"/>
      <c r="U103" s="10"/>
      <c r="V103" s="10"/>
      <c r="W103" s="10"/>
      <c r="X103" s="10"/>
      <c r="Y103" s="10"/>
      <c r="Z103" s="10"/>
      <c r="AA103" s="10"/>
      <c r="AB103" s="10"/>
      <c r="AC103" s="10"/>
      <c r="AD103" s="10"/>
      <c r="AE103" s="10"/>
    </row>
    <row r="104" s="10" customFormat="1" ht="19.92" customHeight="1">
      <c r="A104" s="10"/>
      <c r="B104" s="143"/>
      <c r="C104" s="10"/>
      <c r="D104" s="144" t="s">
        <v>135</v>
      </c>
      <c r="E104" s="145"/>
      <c r="F104" s="145"/>
      <c r="G104" s="145"/>
      <c r="H104" s="145"/>
      <c r="I104" s="145"/>
      <c r="J104" s="146">
        <f>J200</f>
        <v>0</v>
      </c>
      <c r="K104" s="10"/>
      <c r="L104" s="143"/>
      <c r="S104" s="10"/>
      <c r="T104" s="10"/>
      <c r="U104" s="10"/>
      <c r="V104" s="10"/>
      <c r="W104" s="10"/>
      <c r="X104" s="10"/>
      <c r="Y104" s="10"/>
      <c r="Z104" s="10"/>
      <c r="AA104" s="10"/>
      <c r="AB104" s="10"/>
      <c r="AC104" s="10"/>
      <c r="AD104" s="10"/>
      <c r="AE104" s="10"/>
    </row>
    <row r="105" s="9" customFormat="1" ht="24.96" customHeight="1">
      <c r="A105" s="9"/>
      <c r="B105" s="139"/>
      <c r="C105" s="9"/>
      <c r="D105" s="140" t="s">
        <v>136</v>
      </c>
      <c r="E105" s="141"/>
      <c r="F105" s="141"/>
      <c r="G105" s="141"/>
      <c r="H105" s="141"/>
      <c r="I105" s="141"/>
      <c r="J105" s="142">
        <f>J215</f>
        <v>0</v>
      </c>
      <c r="K105" s="9"/>
      <c r="L105" s="139"/>
      <c r="S105" s="9"/>
      <c r="T105" s="9"/>
      <c r="U105" s="9"/>
      <c r="V105" s="9"/>
      <c r="W105" s="9"/>
      <c r="X105" s="9"/>
      <c r="Y105" s="9"/>
      <c r="Z105" s="9"/>
      <c r="AA105" s="9"/>
      <c r="AB105" s="9"/>
      <c r="AC105" s="9"/>
      <c r="AD105" s="9"/>
      <c r="AE105" s="9"/>
    </row>
    <row r="106" s="2" customFormat="1" ht="21.84" customHeight="1">
      <c r="A106" s="36"/>
      <c r="B106" s="37"/>
      <c r="C106" s="36"/>
      <c r="D106" s="36"/>
      <c r="E106" s="36"/>
      <c r="F106" s="36"/>
      <c r="G106" s="36"/>
      <c r="H106" s="36"/>
      <c r="I106" s="36"/>
      <c r="J106" s="36"/>
      <c r="K106" s="36"/>
      <c r="L106" s="53"/>
      <c r="S106" s="36"/>
      <c r="T106" s="36"/>
      <c r="U106" s="36"/>
      <c r="V106" s="36"/>
      <c r="W106" s="36"/>
      <c r="X106" s="36"/>
      <c r="Y106" s="36"/>
      <c r="Z106" s="36"/>
      <c r="AA106" s="36"/>
      <c r="AB106" s="36"/>
      <c r="AC106" s="36"/>
      <c r="AD106" s="36"/>
      <c r="AE106" s="36"/>
    </row>
    <row r="107" s="2" customFormat="1" ht="6.96" customHeight="1">
      <c r="A107" s="36"/>
      <c r="B107" s="58"/>
      <c r="C107" s="59"/>
      <c r="D107" s="59"/>
      <c r="E107" s="59"/>
      <c r="F107" s="59"/>
      <c r="G107" s="59"/>
      <c r="H107" s="59"/>
      <c r="I107" s="59"/>
      <c r="J107" s="59"/>
      <c r="K107" s="59"/>
      <c r="L107" s="53"/>
      <c r="S107" s="36"/>
      <c r="T107" s="36"/>
      <c r="U107" s="36"/>
      <c r="V107" s="36"/>
      <c r="W107" s="36"/>
      <c r="X107" s="36"/>
      <c r="Y107" s="36"/>
      <c r="Z107" s="36"/>
      <c r="AA107" s="36"/>
      <c r="AB107" s="36"/>
      <c r="AC107" s="36"/>
      <c r="AD107" s="36"/>
      <c r="AE107" s="36"/>
    </row>
    <row r="111" s="2" customFormat="1" ht="6.96" customHeight="1">
      <c r="A111" s="36"/>
      <c r="B111" s="60"/>
      <c r="C111" s="61"/>
      <c r="D111" s="61"/>
      <c r="E111" s="61"/>
      <c r="F111" s="61"/>
      <c r="G111" s="61"/>
      <c r="H111" s="61"/>
      <c r="I111" s="61"/>
      <c r="J111" s="61"/>
      <c r="K111" s="61"/>
      <c r="L111" s="53"/>
      <c r="S111" s="36"/>
      <c r="T111" s="36"/>
      <c r="U111" s="36"/>
      <c r="V111" s="36"/>
      <c r="W111" s="36"/>
      <c r="X111" s="36"/>
      <c r="Y111" s="36"/>
      <c r="Z111" s="36"/>
      <c r="AA111" s="36"/>
      <c r="AB111" s="36"/>
      <c r="AC111" s="36"/>
      <c r="AD111" s="36"/>
      <c r="AE111" s="36"/>
    </row>
    <row r="112" s="2" customFormat="1" ht="24.96" customHeight="1">
      <c r="A112" s="36"/>
      <c r="B112" s="37"/>
      <c r="C112" s="21" t="s">
        <v>137</v>
      </c>
      <c r="D112" s="36"/>
      <c r="E112" s="36"/>
      <c r="F112" s="36"/>
      <c r="G112" s="36"/>
      <c r="H112" s="36"/>
      <c r="I112" s="36"/>
      <c r="J112" s="36"/>
      <c r="K112" s="36"/>
      <c r="L112" s="53"/>
      <c r="S112" s="36"/>
      <c r="T112" s="36"/>
      <c r="U112" s="36"/>
      <c r="V112" s="36"/>
      <c r="W112" s="36"/>
      <c r="X112" s="36"/>
      <c r="Y112" s="36"/>
      <c r="Z112" s="36"/>
      <c r="AA112" s="36"/>
      <c r="AB112" s="36"/>
      <c r="AC112" s="36"/>
      <c r="AD112" s="36"/>
      <c r="AE112" s="36"/>
    </row>
    <row r="113" s="2" customFormat="1" ht="6.96" customHeight="1">
      <c r="A113" s="36"/>
      <c r="B113" s="37"/>
      <c r="C113" s="36"/>
      <c r="D113" s="36"/>
      <c r="E113" s="36"/>
      <c r="F113" s="36"/>
      <c r="G113" s="36"/>
      <c r="H113" s="36"/>
      <c r="I113" s="36"/>
      <c r="J113" s="36"/>
      <c r="K113" s="36"/>
      <c r="L113" s="53"/>
      <c r="S113" s="36"/>
      <c r="T113" s="36"/>
      <c r="U113" s="36"/>
      <c r="V113" s="36"/>
      <c r="W113" s="36"/>
      <c r="X113" s="36"/>
      <c r="Y113" s="36"/>
      <c r="Z113" s="36"/>
      <c r="AA113" s="36"/>
      <c r="AB113" s="36"/>
      <c r="AC113" s="36"/>
      <c r="AD113" s="36"/>
      <c r="AE113" s="36"/>
    </row>
    <row r="114" s="2" customFormat="1" ht="12" customHeight="1">
      <c r="A114" s="36"/>
      <c r="B114" s="37"/>
      <c r="C114" s="30" t="s">
        <v>16</v>
      </c>
      <c r="D114" s="36"/>
      <c r="E114" s="36"/>
      <c r="F114" s="36"/>
      <c r="G114" s="36"/>
      <c r="H114" s="36"/>
      <c r="I114" s="36"/>
      <c r="J114" s="36"/>
      <c r="K114" s="36"/>
      <c r="L114" s="53"/>
      <c r="S114" s="36"/>
      <c r="T114" s="36"/>
      <c r="U114" s="36"/>
      <c r="V114" s="36"/>
      <c r="W114" s="36"/>
      <c r="X114" s="36"/>
      <c r="Y114" s="36"/>
      <c r="Z114" s="36"/>
      <c r="AA114" s="36"/>
      <c r="AB114" s="36"/>
      <c r="AC114" s="36"/>
      <c r="AD114" s="36"/>
      <c r="AE114" s="36"/>
    </row>
    <row r="115" s="2" customFormat="1" ht="27" customHeight="1">
      <c r="A115" s="36"/>
      <c r="B115" s="37"/>
      <c r="C115" s="36"/>
      <c r="D115" s="36"/>
      <c r="E115" s="120" t="str">
        <f>E7</f>
        <v>SOŠ veterinární, Budova č.p. 68/18 a budova č.p. 77/16 - Rekonstrukce elektro a slaboproudu 1PP a 1NP</v>
      </c>
      <c r="F115" s="30"/>
      <c r="G115" s="30"/>
      <c r="H115" s="30"/>
      <c r="I115" s="36"/>
      <c r="J115" s="36"/>
      <c r="K115" s="36"/>
      <c r="L115" s="53"/>
      <c r="S115" s="36"/>
      <c r="T115" s="36"/>
      <c r="U115" s="36"/>
      <c r="V115" s="36"/>
      <c r="W115" s="36"/>
      <c r="X115" s="36"/>
      <c r="Y115" s="36"/>
      <c r="Z115" s="36"/>
      <c r="AA115" s="36"/>
      <c r="AB115" s="36"/>
      <c r="AC115" s="36"/>
      <c r="AD115" s="36"/>
      <c r="AE115" s="36"/>
    </row>
    <row r="116" s="2" customFormat="1" ht="12" customHeight="1">
      <c r="A116" s="36"/>
      <c r="B116" s="37"/>
      <c r="C116" s="30" t="s">
        <v>115</v>
      </c>
      <c r="D116" s="36"/>
      <c r="E116" s="36"/>
      <c r="F116" s="36"/>
      <c r="G116" s="36"/>
      <c r="H116" s="36"/>
      <c r="I116" s="36"/>
      <c r="J116" s="36"/>
      <c r="K116" s="36"/>
      <c r="L116" s="53"/>
      <c r="S116" s="36"/>
      <c r="T116" s="36"/>
      <c r="U116" s="36"/>
      <c r="V116" s="36"/>
      <c r="W116" s="36"/>
      <c r="X116" s="36"/>
      <c r="Y116" s="36"/>
      <c r="Z116" s="36"/>
      <c r="AA116" s="36"/>
      <c r="AB116" s="36"/>
      <c r="AC116" s="36"/>
      <c r="AD116" s="36"/>
      <c r="AE116" s="36"/>
    </row>
    <row r="117" s="2" customFormat="1" ht="15.6" customHeight="1">
      <c r="A117" s="36"/>
      <c r="B117" s="37"/>
      <c r="C117" s="36"/>
      <c r="D117" s="36"/>
      <c r="E117" s="65" t="str">
        <f>E9</f>
        <v>stav1 - Stavební přípomoce v 1NP</v>
      </c>
      <c r="F117" s="36"/>
      <c r="G117" s="36"/>
      <c r="H117" s="36"/>
      <c r="I117" s="36"/>
      <c r="J117" s="36"/>
      <c r="K117" s="36"/>
      <c r="L117" s="53"/>
      <c r="S117" s="36"/>
      <c r="T117" s="36"/>
      <c r="U117" s="36"/>
      <c r="V117" s="36"/>
      <c r="W117" s="36"/>
      <c r="X117" s="36"/>
      <c r="Y117" s="36"/>
      <c r="Z117" s="36"/>
      <c r="AA117" s="36"/>
      <c r="AB117" s="36"/>
      <c r="AC117" s="36"/>
      <c r="AD117" s="36"/>
      <c r="AE117" s="36"/>
    </row>
    <row r="118" s="2" customFormat="1" ht="6.96" customHeight="1">
      <c r="A118" s="36"/>
      <c r="B118" s="37"/>
      <c r="C118" s="36"/>
      <c r="D118" s="36"/>
      <c r="E118" s="36"/>
      <c r="F118" s="36"/>
      <c r="G118" s="36"/>
      <c r="H118" s="36"/>
      <c r="I118" s="36"/>
      <c r="J118" s="36"/>
      <c r="K118" s="36"/>
      <c r="L118" s="53"/>
      <c r="S118" s="36"/>
      <c r="T118" s="36"/>
      <c r="U118" s="36"/>
      <c r="V118" s="36"/>
      <c r="W118" s="36"/>
      <c r="X118" s="36"/>
      <c r="Y118" s="36"/>
      <c r="Z118" s="36"/>
      <c r="AA118" s="36"/>
      <c r="AB118" s="36"/>
      <c r="AC118" s="36"/>
      <c r="AD118" s="36"/>
      <c r="AE118" s="36"/>
    </row>
    <row r="119" s="2" customFormat="1" ht="12" customHeight="1">
      <c r="A119" s="36"/>
      <c r="B119" s="37"/>
      <c r="C119" s="30" t="s">
        <v>20</v>
      </c>
      <c r="D119" s="36"/>
      <c r="E119" s="36"/>
      <c r="F119" s="25" t="str">
        <f>F12</f>
        <v>Hradec Králové, Pražská 68</v>
      </c>
      <c r="G119" s="36"/>
      <c r="H119" s="36"/>
      <c r="I119" s="30" t="s">
        <v>22</v>
      </c>
      <c r="J119" s="67" t="str">
        <f>IF(J12="","",J12)</f>
        <v>28. 2. 2025</v>
      </c>
      <c r="K119" s="36"/>
      <c r="L119" s="53"/>
      <c r="S119" s="36"/>
      <c r="T119" s="36"/>
      <c r="U119" s="36"/>
      <c r="V119" s="36"/>
      <c r="W119" s="36"/>
      <c r="X119" s="36"/>
      <c r="Y119" s="36"/>
      <c r="Z119" s="36"/>
      <c r="AA119" s="36"/>
      <c r="AB119" s="36"/>
      <c r="AC119" s="36"/>
      <c r="AD119" s="36"/>
      <c r="AE119" s="36"/>
    </row>
    <row r="120" s="2" customFormat="1" ht="6.96" customHeight="1">
      <c r="A120" s="36"/>
      <c r="B120" s="37"/>
      <c r="C120" s="36"/>
      <c r="D120" s="36"/>
      <c r="E120" s="36"/>
      <c r="F120" s="36"/>
      <c r="G120" s="36"/>
      <c r="H120" s="36"/>
      <c r="I120" s="36"/>
      <c r="J120" s="36"/>
      <c r="K120" s="36"/>
      <c r="L120" s="53"/>
      <c r="S120" s="36"/>
      <c r="T120" s="36"/>
      <c r="U120" s="36"/>
      <c r="V120" s="36"/>
      <c r="W120" s="36"/>
      <c r="X120" s="36"/>
      <c r="Y120" s="36"/>
      <c r="Z120" s="36"/>
      <c r="AA120" s="36"/>
      <c r="AB120" s="36"/>
      <c r="AC120" s="36"/>
      <c r="AD120" s="36"/>
      <c r="AE120" s="36"/>
    </row>
    <row r="121" s="2" customFormat="1" ht="15.6" customHeight="1">
      <c r="A121" s="36"/>
      <c r="B121" s="37"/>
      <c r="C121" s="30" t="s">
        <v>24</v>
      </c>
      <c r="D121" s="36"/>
      <c r="E121" s="36"/>
      <c r="F121" s="25" t="str">
        <f>E15</f>
        <v xml:space="preserve"> </v>
      </c>
      <c r="G121" s="36"/>
      <c r="H121" s="36"/>
      <c r="I121" s="30" t="s">
        <v>30</v>
      </c>
      <c r="J121" s="34" t="str">
        <f>E21</f>
        <v xml:space="preserve"> </v>
      </c>
      <c r="K121" s="36"/>
      <c r="L121" s="53"/>
      <c r="S121" s="36"/>
      <c r="T121" s="36"/>
      <c r="U121" s="36"/>
      <c r="V121" s="36"/>
      <c r="W121" s="36"/>
      <c r="X121" s="36"/>
      <c r="Y121" s="36"/>
      <c r="Z121" s="36"/>
      <c r="AA121" s="36"/>
      <c r="AB121" s="36"/>
      <c r="AC121" s="36"/>
      <c r="AD121" s="36"/>
      <c r="AE121" s="36"/>
    </row>
    <row r="122" s="2" customFormat="1" ht="15.6" customHeight="1">
      <c r="A122" s="36"/>
      <c r="B122" s="37"/>
      <c r="C122" s="30" t="s">
        <v>28</v>
      </c>
      <c r="D122" s="36"/>
      <c r="E122" s="36"/>
      <c r="F122" s="25" t="str">
        <f>IF(E18="","",E18)</f>
        <v>Vyplň údaj</v>
      </c>
      <c r="G122" s="36"/>
      <c r="H122" s="36"/>
      <c r="I122" s="30" t="s">
        <v>32</v>
      </c>
      <c r="J122" s="34" t="str">
        <f>E24</f>
        <v xml:space="preserve"> </v>
      </c>
      <c r="K122" s="36"/>
      <c r="L122" s="53"/>
      <c r="S122" s="36"/>
      <c r="T122" s="36"/>
      <c r="U122" s="36"/>
      <c r="V122" s="36"/>
      <c r="W122" s="36"/>
      <c r="X122" s="36"/>
      <c r="Y122" s="36"/>
      <c r="Z122" s="36"/>
      <c r="AA122" s="36"/>
      <c r="AB122" s="36"/>
      <c r="AC122" s="36"/>
      <c r="AD122" s="36"/>
      <c r="AE122" s="36"/>
    </row>
    <row r="123" s="2" customFormat="1" ht="10.32" customHeight="1">
      <c r="A123" s="36"/>
      <c r="B123" s="37"/>
      <c r="C123" s="36"/>
      <c r="D123" s="36"/>
      <c r="E123" s="36"/>
      <c r="F123" s="36"/>
      <c r="G123" s="36"/>
      <c r="H123" s="36"/>
      <c r="I123" s="36"/>
      <c r="J123" s="36"/>
      <c r="K123" s="36"/>
      <c r="L123" s="53"/>
      <c r="S123" s="36"/>
      <c r="T123" s="36"/>
      <c r="U123" s="36"/>
      <c r="V123" s="36"/>
      <c r="W123" s="36"/>
      <c r="X123" s="36"/>
      <c r="Y123" s="36"/>
      <c r="Z123" s="36"/>
      <c r="AA123" s="36"/>
      <c r="AB123" s="36"/>
      <c r="AC123" s="36"/>
      <c r="AD123" s="36"/>
      <c r="AE123" s="36"/>
    </row>
    <row r="124" s="11" customFormat="1" ht="29.28" customHeight="1">
      <c r="A124" s="147"/>
      <c r="B124" s="148"/>
      <c r="C124" s="149" t="s">
        <v>138</v>
      </c>
      <c r="D124" s="150" t="s">
        <v>59</v>
      </c>
      <c r="E124" s="150" t="s">
        <v>55</v>
      </c>
      <c r="F124" s="150" t="s">
        <v>56</v>
      </c>
      <c r="G124" s="150" t="s">
        <v>139</v>
      </c>
      <c r="H124" s="150" t="s">
        <v>140</v>
      </c>
      <c r="I124" s="150" t="s">
        <v>141</v>
      </c>
      <c r="J124" s="150" t="s">
        <v>119</v>
      </c>
      <c r="K124" s="151" t="s">
        <v>142</v>
      </c>
      <c r="L124" s="152"/>
      <c r="M124" s="84" t="s">
        <v>1</v>
      </c>
      <c r="N124" s="85" t="s">
        <v>38</v>
      </c>
      <c r="O124" s="85" t="s">
        <v>143</v>
      </c>
      <c r="P124" s="85" t="s">
        <v>144</v>
      </c>
      <c r="Q124" s="85" t="s">
        <v>145</v>
      </c>
      <c r="R124" s="85" t="s">
        <v>146</v>
      </c>
      <c r="S124" s="85" t="s">
        <v>147</v>
      </c>
      <c r="T124" s="86" t="s">
        <v>148</v>
      </c>
      <c r="U124" s="147"/>
      <c r="V124" s="147"/>
      <c r="W124" s="147"/>
      <c r="X124" s="147"/>
      <c r="Y124" s="147"/>
      <c r="Z124" s="147"/>
      <c r="AA124" s="147"/>
      <c r="AB124" s="147"/>
      <c r="AC124" s="147"/>
      <c r="AD124" s="147"/>
      <c r="AE124" s="147"/>
    </row>
    <row r="125" s="2" customFormat="1" ht="22.8" customHeight="1">
      <c r="A125" s="36"/>
      <c r="B125" s="37"/>
      <c r="C125" s="91" t="s">
        <v>149</v>
      </c>
      <c r="D125" s="36"/>
      <c r="E125" s="36"/>
      <c r="F125" s="36"/>
      <c r="G125" s="36"/>
      <c r="H125" s="36"/>
      <c r="I125" s="36"/>
      <c r="J125" s="153">
        <f>BK125</f>
        <v>0</v>
      </c>
      <c r="K125" s="36"/>
      <c r="L125" s="37"/>
      <c r="M125" s="87"/>
      <c r="N125" s="71"/>
      <c r="O125" s="88"/>
      <c r="P125" s="154">
        <f>P126+P151+P215</f>
        <v>0</v>
      </c>
      <c r="Q125" s="88"/>
      <c r="R125" s="154">
        <f>R126+R151+R215</f>
        <v>4.7084104700000005</v>
      </c>
      <c r="S125" s="88"/>
      <c r="T125" s="155">
        <f>T126+T151+T215</f>
        <v>0</v>
      </c>
      <c r="U125" s="36"/>
      <c r="V125" s="36"/>
      <c r="W125" s="36"/>
      <c r="X125" s="36"/>
      <c r="Y125" s="36"/>
      <c r="Z125" s="36"/>
      <c r="AA125" s="36"/>
      <c r="AB125" s="36"/>
      <c r="AC125" s="36"/>
      <c r="AD125" s="36"/>
      <c r="AE125" s="36"/>
      <c r="AT125" s="17" t="s">
        <v>73</v>
      </c>
      <c r="AU125" s="17" t="s">
        <v>121</v>
      </c>
      <c r="BK125" s="156">
        <f>BK126+BK151+BK215</f>
        <v>0</v>
      </c>
    </row>
    <row r="126" s="12" customFormat="1" ht="25.92" customHeight="1">
      <c r="A126" s="12"/>
      <c r="B126" s="157"/>
      <c r="C126" s="12"/>
      <c r="D126" s="158" t="s">
        <v>73</v>
      </c>
      <c r="E126" s="159" t="s">
        <v>150</v>
      </c>
      <c r="F126" s="159" t="s">
        <v>151</v>
      </c>
      <c r="G126" s="12"/>
      <c r="H126" s="12"/>
      <c r="I126" s="160"/>
      <c r="J126" s="161">
        <f>BK126</f>
        <v>0</v>
      </c>
      <c r="K126" s="12"/>
      <c r="L126" s="157"/>
      <c r="M126" s="162"/>
      <c r="N126" s="163"/>
      <c r="O126" s="163"/>
      <c r="P126" s="164">
        <f>P127+P135+P147</f>
        <v>0</v>
      </c>
      <c r="Q126" s="163"/>
      <c r="R126" s="164">
        <f>R127+R135+R147</f>
        <v>0.112902</v>
      </c>
      <c r="S126" s="163"/>
      <c r="T126" s="165">
        <f>T127+T135+T147</f>
        <v>0</v>
      </c>
      <c r="U126" s="12"/>
      <c r="V126" s="12"/>
      <c r="W126" s="12"/>
      <c r="X126" s="12"/>
      <c r="Y126" s="12"/>
      <c r="Z126" s="12"/>
      <c r="AA126" s="12"/>
      <c r="AB126" s="12"/>
      <c r="AC126" s="12"/>
      <c r="AD126" s="12"/>
      <c r="AE126" s="12"/>
      <c r="AR126" s="158" t="s">
        <v>82</v>
      </c>
      <c r="AT126" s="166" t="s">
        <v>73</v>
      </c>
      <c r="AU126" s="166" t="s">
        <v>74</v>
      </c>
      <c r="AY126" s="158" t="s">
        <v>152</v>
      </c>
      <c r="BK126" s="167">
        <f>BK127+BK135+BK147</f>
        <v>0</v>
      </c>
    </row>
    <row r="127" s="12" customFormat="1" ht="22.8" customHeight="1">
      <c r="A127" s="12"/>
      <c r="B127" s="157"/>
      <c r="C127" s="12"/>
      <c r="D127" s="158" t="s">
        <v>73</v>
      </c>
      <c r="E127" s="168" t="s">
        <v>153</v>
      </c>
      <c r="F127" s="168" t="s">
        <v>154</v>
      </c>
      <c r="G127" s="12"/>
      <c r="H127" s="12"/>
      <c r="I127" s="160"/>
      <c r="J127" s="169">
        <f>BK127</f>
        <v>0</v>
      </c>
      <c r="K127" s="12"/>
      <c r="L127" s="157"/>
      <c r="M127" s="162"/>
      <c r="N127" s="163"/>
      <c r="O127" s="163"/>
      <c r="P127" s="164">
        <f>SUM(P128:P134)</f>
        <v>0</v>
      </c>
      <c r="Q127" s="163"/>
      <c r="R127" s="164">
        <f>SUM(R128:R134)</f>
        <v>0.093689999999999996</v>
      </c>
      <c r="S127" s="163"/>
      <c r="T127" s="165">
        <f>SUM(T128:T134)</f>
        <v>0</v>
      </c>
      <c r="U127" s="12"/>
      <c r="V127" s="12"/>
      <c r="W127" s="12"/>
      <c r="X127" s="12"/>
      <c r="Y127" s="12"/>
      <c r="Z127" s="12"/>
      <c r="AA127" s="12"/>
      <c r="AB127" s="12"/>
      <c r="AC127" s="12"/>
      <c r="AD127" s="12"/>
      <c r="AE127" s="12"/>
      <c r="AR127" s="158" t="s">
        <v>82</v>
      </c>
      <c r="AT127" s="166" t="s">
        <v>73</v>
      </c>
      <c r="AU127" s="166" t="s">
        <v>82</v>
      </c>
      <c r="AY127" s="158" t="s">
        <v>152</v>
      </c>
      <c r="BK127" s="167">
        <f>SUM(BK128:BK134)</f>
        <v>0</v>
      </c>
    </row>
    <row r="128" s="2" customFormat="1" ht="40.2" customHeight="1">
      <c r="A128" s="36"/>
      <c r="B128" s="170"/>
      <c r="C128" s="171" t="s">
        <v>82</v>
      </c>
      <c r="D128" s="171" t="s">
        <v>155</v>
      </c>
      <c r="E128" s="172" t="s">
        <v>503</v>
      </c>
      <c r="F128" s="173" t="s">
        <v>504</v>
      </c>
      <c r="G128" s="174" t="s">
        <v>158</v>
      </c>
      <c r="H128" s="175">
        <v>2.7000000000000002</v>
      </c>
      <c r="I128" s="176"/>
      <c r="J128" s="177">
        <f>ROUND(I128*H128,2)</f>
        <v>0</v>
      </c>
      <c r="K128" s="173" t="s">
        <v>1</v>
      </c>
      <c r="L128" s="37"/>
      <c r="M128" s="178" t="s">
        <v>1</v>
      </c>
      <c r="N128" s="179" t="s">
        <v>39</v>
      </c>
      <c r="O128" s="75"/>
      <c r="P128" s="180">
        <f>O128*H128</f>
        <v>0</v>
      </c>
      <c r="Q128" s="180">
        <v>0.011599999999999999</v>
      </c>
      <c r="R128" s="180">
        <f>Q128*H128</f>
        <v>0.031320000000000001</v>
      </c>
      <c r="S128" s="180">
        <v>0</v>
      </c>
      <c r="T128" s="181">
        <f>S128*H128</f>
        <v>0</v>
      </c>
      <c r="U128" s="36"/>
      <c r="V128" s="36"/>
      <c r="W128" s="36"/>
      <c r="X128" s="36"/>
      <c r="Y128" s="36"/>
      <c r="Z128" s="36"/>
      <c r="AA128" s="36"/>
      <c r="AB128" s="36"/>
      <c r="AC128" s="36"/>
      <c r="AD128" s="36"/>
      <c r="AE128" s="36"/>
      <c r="AR128" s="182" t="s">
        <v>160</v>
      </c>
      <c r="AT128" s="182" t="s">
        <v>155</v>
      </c>
      <c r="AU128" s="182" t="s">
        <v>84</v>
      </c>
      <c r="AY128" s="17" t="s">
        <v>152</v>
      </c>
      <c r="BE128" s="183">
        <f>IF(N128="základní",J128,0)</f>
        <v>0</v>
      </c>
      <c r="BF128" s="183">
        <f>IF(N128="snížená",J128,0)</f>
        <v>0</v>
      </c>
      <c r="BG128" s="183">
        <f>IF(N128="zákl. přenesená",J128,0)</f>
        <v>0</v>
      </c>
      <c r="BH128" s="183">
        <f>IF(N128="sníž. přenesená",J128,0)</f>
        <v>0</v>
      </c>
      <c r="BI128" s="183">
        <f>IF(N128="nulová",J128,0)</f>
        <v>0</v>
      </c>
      <c r="BJ128" s="17" t="s">
        <v>82</v>
      </c>
      <c r="BK128" s="183">
        <f>ROUND(I128*H128,2)</f>
        <v>0</v>
      </c>
      <c r="BL128" s="17" t="s">
        <v>160</v>
      </c>
      <c r="BM128" s="182" t="s">
        <v>505</v>
      </c>
    </row>
    <row r="129" s="2" customFormat="1">
      <c r="A129" s="36"/>
      <c r="B129" s="37"/>
      <c r="C129" s="36"/>
      <c r="D129" s="184" t="s">
        <v>162</v>
      </c>
      <c r="E129" s="36"/>
      <c r="F129" s="185" t="s">
        <v>506</v>
      </c>
      <c r="G129" s="36"/>
      <c r="H129" s="36"/>
      <c r="I129" s="186"/>
      <c r="J129" s="36"/>
      <c r="K129" s="36"/>
      <c r="L129" s="37"/>
      <c r="M129" s="187"/>
      <c r="N129" s="188"/>
      <c r="O129" s="75"/>
      <c r="P129" s="75"/>
      <c r="Q129" s="75"/>
      <c r="R129" s="75"/>
      <c r="S129" s="75"/>
      <c r="T129" s="76"/>
      <c r="U129" s="36"/>
      <c r="V129" s="36"/>
      <c r="W129" s="36"/>
      <c r="X129" s="36"/>
      <c r="Y129" s="36"/>
      <c r="Z129" s="36"/>
      <c r="AA129" s="36"/>
      <c r="AB129" s="36"/>
      <c r="AC129" s="36"/>
      <c r="AD129" s="36"/>
      <c r="AE129" s="36"/>
      <c r="AT129" s="17" t="s">
        <v>162</v>
      </c>
      <c r="AU129" s="17" t="s">
        <v>84</v>
      </c>
    </row>
    <row r="130" s="2" customFormat="1">
      <c r="A130" s="36"/>
      <c r="B130" s="37"/>
      <c r="C130" s="36"/>
      <c r="D130" s="184" t="s">
        <v>173</v>
      </c>
      <c r="E130" s="36"/>
      <c r="F130" s="199" t="s">
        <v>507</v>
      </c>
      <c r="G130" s="36"/>
      <c r="H130" s="36"/>
      <c r="I130" s="186"/>
      <c r="J130" s="36"/>
      <c r="K130" s="36"/>
      <c r="L130" s="37"/>
      <c r="M130" s="187"/>
      <c r="N130" s="188"/>
      <c r="O130" s="75"/>
      <c r="P130" s="75"/>
      <c r="Q130" s="75"/>
      <c r="R130" s="75"/>
      <c r="S130" s="75"/>
      <c r="T130" s="76"/>
      <c r="U130" s="36"/>
      <c r="V130" s="36"/>
      <c r="W130" s="36"/>
      <c r="X130" s="36"/>
      <c r="Y130" s="36"/>
      <c r="Z130" s="36"/>
      <c r="AA130" s="36"/>
      <c r="AB130" s="36"/>
      <c r="AC130" s="36"/>
      <c r="AD130" s="36"/>
      <c r="AE130" s="36"/>
      <c r="AT130" s="17" t="s">
        <v>173</v>
      </c>
      <c r="AU130" s="17" t="s">
        <v>84</v>
      </c>
    </row>
    <row r="131" s="13" customFormat="1">
      <c r="A131" s="13"/>
      <c r="B131" s="191"/>
      <c r="C131" s="13"/>
      <c r="D131" s="184" t="s">
        <v>166</v>
      </c>
      <c r="E131" s="192" t="s">
        <v>499</v>
      </c>
      <c r="F131" s="193" t="s">
        <v>508</v>
      </c>
      <c r="G131" s="13"/>
      <c r="H131" s="194">
        <v>2.7000000000000002</v>
      </c>
      <c r="I131" s="195"/>
      <c r="J131" s="13"/>
      <c r="K131" s="13"/>
      <c r="L131" s="191"/>
      <c r="M131" s="196"/>
      <c r="N131" s="197"/>
      <c r="O131" s="197"/>
      <c r="P131" s="197"/>
      <c r="Q131" s="197"/>
      <c r="R131" s="197"/>
      <c r="S131" s="197"/>
      <c r="T131" s="198"/>
      <c r="U131" s="13"/>
      <c r="V131" s="13"/>
      <c r="W131" s="13"/>
      <c r="X131" s="13"/>
      <c r="Y131" s="13"/>
      <c r="Z131" s="13"/>
      <c r="AA131" s="13"/>
      <c r="AB131" s="13"/>
      <c r="AC131" s="13"/>
      <c r="AD131" s="13"/>
      <c r="AE131" s="13"/>
      <c r="AT131" s="192" t="s">
        <v>166</v>
      </c>
      <c r="AU131" s="192" t="s">
        <v>84</v>
      </c>
      <c r="AV131" s="13" t="s">
        <v>84</v>
      </c>
      <c r="AW131" s="13" t="s">
        <v>31</v>
      </c>
      <c r="AX131" s="13" t="s">
        <v>82</v>
      </c>
      <c r="AY131" s="192" t="s">
        <v>152</v>
      </c>
    </row>
    <row r="132" s="2" customFormat="1" ht="22.2" customHeight="1">
      <c r="A132" s="36"/>
      <c r="B132" s="170"/>
      <c r="C132" s="208" t="s">
        <v>84</v>
      </c>
      <c r="D132" s="208" t="s">
        <v>265</v>
      </c>
      <c r="E132" s="209" t="s">
        <v>509</v>
      </c>
      <c r="F132" s="210" t="s">
        <v>510</v>
      </c>
      <c r="G132" s="211" t="s">
        <v>158</v>
      </c>
      <c r="H132" s="212">
        <v>2.835</v>
      </c>
      <c r="I132" s="213"/>
      <c r="J132" s="214">
        <f>ROUND(I132*H132,2)</f>
        <v>0</v>
      </c>
      <c r="K132" s="210" t="s">
        <v>159</v>
      </c>
      <c r="L132" s="215"/>
      <c r="M132" s="216" t="s">
        <v>1</v>
      </c>
      <c r="N132" s="217" t="s">
        <v>39</v>
      </c>
      <c r="O132" s="75"/>
      <c r="P132" s="180">
        <f>O132*H132</f>
        <v>0</v>
      </c>
      <c r="Q132" s="180">
        <v>0.021999999999999999</v>
      </c>
      <c r="R132" s="180">
        <f>Q132*H132</f>
        <v>0.062369999999999995</v>
      </c>
      <c r="S132" s="180">
        <v>0</v>
      </c>
      <c r="T132" s="181">
        <f>S132*H132</f>
        <v>0</v>
      </c>
      <c r="U132" s="36"/>
      <c r="V132" s="36"/>
      <c r="W132" s="36"/>
      <c r="X132" s="36"/>
      <c r="Y132" s="36"/>
      <c r="Z132" s="36"/>
      <c r="AA132" s="36"/>
      <c r="AB132" s="36"/>
      <c r="AC132" s="36"/>
      <c r="AD132" s="36"/>
      <c r="AE132" s="36"/>
      <c r="AR132" s="182" t="s">
        <v>212</v>
      </c>
      <c r="AT132" s="182" t="s">
        <v>265</v>
      </c>
      <c r="AU132" s="182" t="s">
        <v>84</v>
      </c>
      <c r="AY132" s="17" t="s">
        <v>152</v>
      </c>
      <c r="BE132" s="183">
        <f>IF(N132="základní",J132,0)</f>
        <v>0</v>
      </c>
      <c r="BF132" s="183">
        <f>IF(N132="snížená",J132,0)</f>
        <v>0</v>
      </c>
      <c r="BG132" s="183">
        <f>IF(N132="zákl. přenesená",J132,0)</f>
        <v>0</v>
      </c>
      <c r="BH132" s="183">
        <f>IF(N132="sníž. přenesená",J132,0)</f>
        <v>0</v>
      </c>
      <c r="BI132" s="183">
        <f>IF(N132="nulová",J132,0)</f>
        <v>0</v>
      </c>
      <c r="BJ132" s="17" t="s">
        <v>82</v>
      </c>
      <c r="BK132" s="183">
        <f>ROUND(I132*H132,2)</f>
        <v>0</v>
      </c>
      <c r="BL132" s="17" t="s">
        <v>160</v>
      </c>
      <c r="BM132" s="182" t="s">
        <v>511</v>
      </c>
    </row>
    <row r="133" s="2" customFormat="1">
      <c r="A133" s="36"/>
      <c r="B133" s="37"/>
      <c r="C133" s="36"/>
      <c r="D133" s="184" t="s">
        <v>162</v>
      </c>
      <c r="E133" s="36"/>
      <c r="F133" s="185" t="s">
        <v>510</v>
      </c>
      <c r="G133" s="36"/>
      <c r="H133" s="36"/>
      <c r="I133" s="186"/>
      <c r="J133" s="36"/>
      <c r="K133" s="36"/>
      <c r="L133" s="37"/>
      <c r="M133" s="187"/>
      <c r="N133" s="188"/>
      <c r="O133" s="75"/>
      <c r="P133" s="75"/>
      <c r="Q133" s="75"/>
      <c r="R133" s="75"/>
      <c r="S133" s="75"/>
      <c r="T133" s="76"/>
      <c r="U133" s="36"/>
      <c r="V133" s="36"/>
      <c r="W133" s="36"/>
      <c r="X133" s="36"/>
      <c r="Y133" s="36"/>
      <c r="Z133" s="36"/>
      <c r="AA133" s="36"/>
      <c r="AB133" s="36"/>
      <c r="AC133" s="36"/>
      <c r="AD133" s="36"/>
      <c r="AE133" s="36"/>
      <c r="AT133" s="17" t="s">
        <v>162</v>
      </c>
      <c r="AU133" s="17" t="s">
        <v>84</v>
      </c>
    </row>
    <row r="134" s="13" customFormat="1">
      <c r="A134" s="13"/>
      <c r="B134" s="191"/>
      <c r="C134" s="13"/>
      <c r="D134" s="184" t="s">
        <v>166</v>
      </c>
      <c r="E134" s="192" t="s">
        <v>1</v>
      </c>
      <c r="F134" s="193" t="s">
        <v>512</v>
      </c>
      <c r="G134" s="13"/>
      <c r="H134" s="194">
        <v>2.835</v>
      </c>
      <c r="I134" s="195"/>
      <c r="J134" s="13"/>
      <c r="K134" s="13"/>
      <c r="L134" s="191"/>
      <c r="M134" s="196"/>
      <c r="N134" s="197"/>
      <c r="O134" s="197"/>
      <c r="P134" s="197"/>
      <c r="Q134" s="197"/>
      <c r="R134" s="197"/>
      <c r="S134" s="197"/>
      <c r="T134" s="198"/>
      <c r="U134" s="13"/>
      <c r="V134" s="13"/>
      <c r="W134" s="13"/>
      <c r="X134" s="13"/>
      <c r="Y134" s="13"/>
      <c r="Z134" s="13"/>
      <c r="AA134" s="13"/>
      <c r="AB134" s="13"/>
      <c r="AC134" s="13"/>
      <c r="AD134" s="13"/>
      <c r="AE134" s="13"/>
      <c r="AT134" s="192" t="s">
        <v>166</v>
      </c>
      <c r="AU134" s="192" t="s">
        <v>84</v>
      </c>
      <c r="AV134" s="13" t="s">
        <v>84</v>
      </c>
      <c r="AW134" s="13" t="s">
        <v>31</v>
      </c>
      <c r="AX134" s="13" t="s">
        <v>82</v>
      </c>
      <c r="AY134" s="192" t="s">
        <v>152</v>
      </c>
    </row>
    <row r="135" s="12" customFormat="1" ht="22.8" customHeight="1">
      <c r="A135" s="12"/>
      <c r="B135" s="157"/>
      <c r="C135" s="12"/>
      <c r="D135" s="158" t="s">
        <v>73</v>
      </c>
      <c r="E135" s="168" t="s">
        <v>182</v>
      </c>
      <c r="F135" s="168" t="s">
        <v>183</v>
      </c>
      <c r="G135" s="12"/>
      <c r="H135" s="12"/>
      <c r="I135" s="160"/>
      <c r="J135" s="169">
        <f>BK135</f>
        <v>0</v>
      </c>
      <c r="K135" s="12"/>
      <c r="L135" s="157"/>
      <c r="M135" s="162"/>
      <c r="N135" s="163"/>
      <c r="O135" s="163"/>
      <c r="P135" s="164">
        <f>SUM(P136:P146)</f>
        <v>0</v>
      </c>
      <c r="Q135" s="163"/>
      <c r="R135" s="164">
        <f>SUM(R136:R146)</f>
        <v>0.019212000000000003</v>
      </c>
      <c r="S135" s="163"/>
      <c r="T135" s="165">
        <f>SUM(T136:T146)</f>
        <v>0</v>
      </c>
      <c r="U135" s="12"/>
      <c r="V135" s="12"/>
      <c r="W135" s="12"/>
      <c r="X135" s="12"/>
      <c r="Y135" s="12"/>
      <c r="Z135" s="12"/>
      <c r="AA135" s="12"/>
      <c r="AB135" s="12"/>
      <c r="AC135" s="12"/>
      <c r="AD135" s="12"/>
      <c r="AE135" s="12"/>
      <c r="AR135" s="158" t="s">
        <v>82</v>
      </c>
      <c r="AT135" s="166" t="s">
        <v>73</v>
      </c>
      <c r="AU135" s="166" t="s">
        <v>82</v>
      </c>
      <c r="AY135" s="158" t="s">
        <v>152</v>
      </c>
      <c r="BK135" s="167">
        <f>SUM(BK136:BK146)</f>
        <v>0</v>
      </c>
    </row>
    <row r="136" s="2" customFormat="1" ht="30" customHeight="1">
      <c r="A136" s="36"/>
      <c r="B136" s="170"/>
      <c r="C136" s="171" t="s">
        <v>175</v>
      </c>
      <c r="D136" s="171" t="s">
        <v>155</v>
      </c>
      <c r="E136" s="172" t="s">
        <v>184</v>
      </c>
      <c r="F136" s="173" t="s">
        <v>185</v>
      </c>
      <c r="G136" s="174" t="s">
        <v>158</v>
      </c>
      <c r="H136" s="175">
        <v>480.30000000000001</v>
      </c>
      <c r="I136" s="176"/>
      <c r="J136" s="177">
        <f>ROUND(I136*H136,2)</f>
        <v>0</v>
      </c>
      <c r="K136" s="173" t="s">
        <v>159</v>
      </c>
      <c r="L136" s="37"/>
      <c r="M136" s="178" t="s">
        <v>1</v>
      </c>
      <c r="N136" s="179" t="s">
        <v>39</v>
      </c>
      <c r="O136" s="75"/>
      <c r="P136" s="180">
        <f>O136*H136</f>
        <v>0</v>
      </c>
      <c r="Q136" s="180">
        <v>0</v>
      </c>
      <c r="R136" s="180">
        <f>Q136*H136</f>
        <v>0</v>
      </c>
      <c r="S136" s="180">
        <v>0</v>
      </c>
      <c r="T136" s="181">
        <f>S136*H136</f>
        <v>0</v>
      </c>
      <c r="U136" s="36"/>
      <c r="V136" s="36"/>
      <c r="W136" s="36"/>
      <c r="X136" s="36"/>
      <c r="Y136" s="36"/>
      <c r="Z136" s="36"/>
      <c r="AA136" s="36"/>
      <c r="AB136" s="36"/>
      <c r="AC136" s="36"/>
      <c r="AD136" s="36"/>
      <c r="AE136" s="36"/>
      <c r="AR136" s="182" t="s">
        <v>160</v>
      </c>
      <c r="AT136" s="182" t="s">
        <v>155</v>
      </c>
      <c r="AU136" s="182" t="s">
        <v>84</v>
      </c>
      <c r="AY136" s="17" t="s">
        <v>152</v>
      </c>
      <c r="BE136" s="183">
        <f>IF(N136="základní",J136,0)</f>
        <v>0</v>
      </c>
      <c r="BF136" s="183">
        <f>IF(N136="snížená",J136,0)</f>
        <v>0</v>
      </c>
      <c r="BG136" s="183">
        <f>IF(N136="zákl. přenesená",J136,0)</f>
        <v>0</v>
      </c>
      <c r="BH136" s="183">
        <f>IF(N136="sníž. přenesená",J136,0)</f>
        <v>0</v>
      </c>
      <c r="BI136" s="183">
        <f>IF(N136="nulová",J136,0)</f>
        <v>0</v>
      </c>
      <c r="BJ136" s="17" t="s">
        <v>82</v>
      </c>
      <c r="BK136" s="183">
        <f>ROUND(I136*H136,2)</f>
        <v>0</v>
      </c>
      <c r="BL136" s="17" t="s">
        <v>160</v>
      </c>
      <c r="BM136" s="182" t="s">
        <v>513</v>
      </c>
    </row>
    <row r="137" s="2" customFormat="1">
      <c r="A137" s="36"/>
      <c r="B137" s="37"/>
      <c r="C137" s="36"/>
      <c r="D137" s="184" t="s">
        <v>162</v>
      </c>
      <c r="E137" s="36"/>
      <c r="F137" s="185" t="s">
        <v>514</v>
      </c>
      <c r="G137" s="36"/>
      <c r="H137" s="36"/>
      <c r="I137" s="186"/>
      <c r="J137" s="36"/>
      <c r="K137" s="36"/>
      <c r="L137" s="37"/>
      <c r="M137" s="187"/>
      <c r="N137" s="188"/>
      <c r="O137" s="75"/>
      <c r="P137" s="75"/>
      <c r="Q137" s="75"/>
      <c r="R137" s="75"/>
      <c r="S137" s="75"/>
      <c r="T137" s="76"/>
      <c r="U137" s="36"/>
      <c r="V137" s="36"/>
      <c r="W137" s="36"/>
      <c r="X137" s="36"/>
      <c r="Y137" s="36"/>
      <c r="Z137" s="36"/>
      <c r="AA137" s="36"/>
      <c r="AB137" s="36"/>
      <c r="AC137" s="36"/>
      <c r="AD137" s="36"/>
      <c r="AE137" s="36"/>
      <c r="AT137" s="17" t="s">
        <v>162</v>
      </c>
      <c r="AU137" s="17" t="s">
        <v>84</v>
      </c>
    </row>
    <row r="138" s="2" customFormat="1">
      <c r="A138" s="36"/>
      <c r="B138" s="37"/>
      <c r="C138" s="36"/>
      <c r="D138" s="189" t="s">
        <v>164</v>
      </c>
      <c r="E138" s="36"/>
      <c r="F138" s="190" t="s">
        <v>188</v>
      </c>
      <c r="G138" s="36"/>
      <c r="H138" s="36"/>
      <c r="I138" s="186"/>
      <c r="J138" s="36"/>
      <c r="K138" s="36"/>
      <c r="L138" s="37"/>
      <c r="M138" s="187"/>
      <c r="N138" s="188"/>
      <c r="O138" s="75"/>
      <c r="P138" s="75"/>
      <c r="Q138" s="75"/>
      <c r="R138" s="75"/>
      <c r="S138" s="75"/>
      <c r="T138" s="76"/>
      <c r="U138" s="36"/>
      <c r="V138" s="36"/>
      <c r="W138" s="36"/>
      <c r="X138" s="36"/>
      <c r="Y138" s="36"/>
      <c r="Z138" s="36"/>
      <c r="AA138" s="36"/>
      <c r="AB138" s="36"/>
      <c r="AC138" s="36"/>
      <c r="AD138" s="36"/>
      <c r="AE138" s="36"/>
      <c r="AT138" s="17" t="s">
        <v>164</v>
      </c>
      <c r="AU138" s="17" t="s">
        <v>84</v>
      </c>
    </row>
    <row r="139" s="13" customFormat="1">
      <c r="A139" s="13"/>
      <c r="B139" s="191"/>
      <c r="C139" s="13"/>
      <c r="D139" s="184" t="s">
        <v>166</v>
      </c>
      <c r="E139" s="192" t="s">
        <v>1</v>
      </c>
      <c r="F139" s="193" t="s">
        <v>515</v>
      </c>
      <c r="G139" s="13"/>
      <c r="H139" s="194">
        <v>480.30000000000001</v>
      </c>
      <c r="I139" s="195"/>
      <c r="J139" s="13"/>
      <c r="K139" s="13"/>
      <c r="L139" s="191"/>
      <c r="M139" s="196"/>
      <c r="N139" s="197"/>
      <c r="O139" s="197"/>
      <c r="P139" s="197"/>
      <c r="Q139" s="197"/>
      <c r="R139" s="197"/>
      <c r="S139" s="197"/>
      <c r="T139" s="198"/>
      <c r="U139" s="13"/>
      <c r="V139" s="13"/>
      <c r="W139" s="13"/>
      <c r="X139" s="13"/>
      <c r="Y139" s="13"/>
      <c r="Z139" s="13"/>
      <c r="AA139" s="13"/>
      <c r="AB139" s="13"/>
      <c r="AC139" s="13"/>
      <c r="AD139" s="13"/>
      <c r="AE139" s="13"/>
      <c r="AT139" s="192" t="s">
        <v>166</v>
      </c>
      <c r="AU139" s="192" t="s">
        <v>84</v>
      </c>
      <c r="AV139" s="13" t="s">
        <v>84</v>
      </c>
      <c r="AW139" s="13" t="s">
        <v>31</v>
      </c>
      <c r="AX139" s="13" t="s">
        <v>82</v>
      </c>
      <c r="AY139" s="192" t="s">
        <v>152</v>
      </c>
    </row>
    <row r="140" s="2" customFormat="1" ht="22.2" customHeight="1">
      <c r="A140" s="36"/>
      <c r="B140" s="170"/>
      <c r="C140" s="171" t="s">
        <v>160</v>
      </c>
      <c r="D140" s="171" t="s">
        <v>155</v>
      </c>
      <c r="E140" s="172" t="s">
        <v>191</v>
      </c>
      <c r="F140" s="173" t="s">
        <v>192</v>
      </c>
      <c r="G140" s="174" t="s">
        <v>158</v>
      </c>
      <c r="H140" s="175">
        <v>480.30000000000001</v>
      </c>
      <c r="I140" s="176"/>
      <c r="J140" s="177">
        <f>ROUND(I140*H140,2)</f>
        <v>0</v>
      </c>
      <c r="K140" s="173" t="s">
        <v>159</v>
      </c>
      <c r="L140" s="37"/>
      <c r="M140" s="178" t="s">
        <v>1</v>
      </c>
      <c r="N140" s="179" t="s">
        <v>39</v>
      </c>
      <c r="O140" s="75"/>
      <c r="P140" s="180">
        <f>O140*H140</f>
        <v>0</v>
      </c>
      <c r="Q140" s="180">
        <v>4.0000000000000003E-05</v>
      </c>
      <c r="R140" s="180">
        <f>Q140*H140</f>
        <v>0.019212000000000003</v>
      </c>
      <c r="S140" s="180">
        <v>0</v>
      </c>
      <c r="T140" s="181">
        <f>S140*H140</f>
        <v>0</v>
      </c>
      <c r="U140" s="36"/>
      <c r="V140" s="36"/>
      <c r="W140" s="36"/>
      <c r="X140" s="36"/>
      <c r="Y140" s="36"/>
      <c r="Z140" s="36"/>
      <c r="AA140" s="36"/>
      <c r="AB140" s="36"/>
      <c r="AC140" s="36"/>
      <c r="AD140" s="36"/>
      <c r="AE140" s="36"/>
      <c r="AR140" s="182" t="s">
        <v>160</v>
      </c>
      <c r="AT140" s="182" t="s">
        <v>155</v>
      </c>
      <c r="AU140" s="182" t="s">
        <v>84</v>
      </c>
      <c r="AY140" s="17" t="s">
        <v>152</v>
      </c>
      <c r="BE140" s="183">
        <f>IF(N140="základní",J140,0)</f>
        <v>0</v>
      </c>
      <c r="BF140" s="183">
        <f>IF(N140="snížená",J140,0)</f>
        <v>0</v>
      </c>
      <c r="BG140" s="183">
        <f>IF(N140="zákl. přenesená",J140,0)</f>
        <v>0</v>
      </c>
      <c r="BH140" s="183">
        <f>IF(N140="sníž. přenesená",J140,0)</f>
        <v>0</v>
      </c>
      <c r="BI140" s="183">
        <f>IF(N140="nulová",J140,0)</f>
        <v>0</v>
      </c>
      <c r="BJ140" s="17" t="s">
        <v>82</v>
      </c>
      <c r="BK140" s="183">
        <f>ROUND(I140*H140,2)</f>
        <v>0</v>
      </c>
      <c r="BL140" s="17" t="s">
        <v>160</v>
      </c>
      <c r="BM140" s="182" t="s">
        <v>516</v>
      </c>
    </row>
    <row r="141" s="2" customFormat="1">
      <c r="A141" s="36"/>
      <c r="B141" s="37"/>
      <c r="C141" s="36"/>
      <c r="D141" s="184" t="s">
        <v>162</v>
      </c>
      <c r="E141" s="36"/>
      <c r="F141" s="185" t="s">
        <v>517</v>
      </c>
      <c r="G141" s="36"/>
      <c r="H141" s="36"/>
      <c r="I141" s="186"/>
      <c r="J141" s="36"/>
      <c r="K141" s="36"/>
      <c r="L141" s="37"/>
      <c r="M141" s="187"/>
      <c r="N141" s="188"/>
      <c r="O141" s="75"/>
      <c r="P141" s="75"/>
      <c r="Q141" s="75"/>
      <c r="R141" s="75"/>
      <c r="S141" s="75"/>
      <c r="T141" s="76"/>
      <c r="U141" s="36"/>
      <c r="V141" s="36"/>
      <c r="W141" s="36"/>
      <c r="X141" s="36"/>
      <c r="Y141" s="36"/>
      <c r="Z141" s="36"/>
      <c r="AA141" s="36"/>
      <c r="AB141" s="36"/>
      <c r="AC141" s="36"/>
      <c r="AD141" s="36"/>
      <c r="AE141" s="36"/>
      <c r="AT141" s="17" t="s">
        <v>162</v>
      </c>
      <c r="AU141" s="17" t="s">
        <v>84</v>
      </c>
    </row>
    <row r="142" s="2" customFormat="1">
      <c r="A142" s="36"/>
      <c r="B142" s="37"/>
      <c r="C142" s="36"/>
      <c r="D142" s="189" t="s">
        <v>164</v>
      </c>
      <c r="E142" s="36"/>
      <c r="F142" s="190" t="s">
        <v>195</v>
      </c>
      <c r="G142" s="36"/>
      <c r="H142" s="36"/>
      <c r="I142" s="186"/>
      <c r="J142" s="36"/>
      <c r="K142" s="36"/>
      <c r="L142" s="37"/>
      <c r="M142" s="187"/>
      <c r="N142" s="188"/>
      <c r="O142" s="75"/>
      <c r="P142" s="75"/>
      <c r="Q142" s="75"/>
      <c r="R142" s="75"/>
      <c r="S142" s="75"/>
      <c r="T142" s="76"/>
      <c r="U142" s="36"/>
      <c r="V142" s="36"/>
      <c r="W142" s="36"/>
      <c r="X142" s="36"/>
      <c r="Y142" s="36"/>
      <c r="Z142" s="36"/>
      <c r="AA142" s="36"/>
      <c r="AB142" s="36"/>
      <c r="AC142" s="36"/>
      <c r="AD142" s="36"/>
      <c r="AE142" s="36"/>
      <c r="AT142" s="17" t="s">
        <v>164</v>
      </c>
      <c r="AU142" s="17" t="s">
        <v>84</v>
      </c>
    </row>
    <row r="143" s="13" customFormat="1">
      <c r="A143" s="13"/>
      <c r="B143" s="191"/>
      <c r="C143" s="13"/>
      <c r="D143" s="184" t="s">
        <v>166</v>
      </c>
      <c r="E143" s="192" t="s">
        <v>1</v>
      </c>
      <c r="F143" s="193" t="s">
        <v>515</v>
      </c>
      <c r="G143" s="13"/>
      <c r="H143" s="194">
        <v>480.30000000000001</v>
      </c>
      <c r="I143" s="195"/>
      <c r="J143" s="13"/>
      <c r="K143" s="13"/>
      <c r="L143" s="191"/>
      <c r="M143" s="196"/>
      <c r="N143" s="197"/>
      <c r="O143" s="197"/>
      <c r="P143" s="197"/>
      <c r="Q143" s="197"/>
      <c r="R143" s="197"/>
      <c r="S143" s="197"/>
      <c r="T143" s="198"/>
      <c r="U143" s="13"/>
      <c r="V143" s="13"/>
      <c r="W143" s="13"/>
      <c r="X143" s="13"/>
      <c r="Y143" s="13"/>
      <c r="Z143" s="13"/>
      <c r="AA143" s="13"/>
      <c r="AB143" s="13"/>
      <c r="AC143" s="13"/>
      <c r="AD143" s="13"/>
      <c r="AE143" s="13"/>
      <c r="AT143" s="192" t="s">
        <v>166</v>
      </c>
      <c r="AU143" s="192" t="s">
        <v>84</v>
      </c>
      <c r="AV143" s="13" t="s">
        <v>84</v>
      </c>
      <c r="AW143" s="13" t="s">
        <v>31</v>
      </c>
      <c r="AX143" s="13" t="s">
        <v>82</v>
      </c>
      <c r="AY143" s="192" t="s">
        <v>152</v>
      </c>
    </row>
    <row r="144" s="2" customFormat="1" ht="14.4" customHeight="1">
      <c r="A144" s="36"/>
      <c r="B144" s="170"/>
      <c r="C144" s="171" t="s">
        <v>190</v>
      </c>
      <c r="D144" s="171" t="s">
        <v>155</v>
      </c>
      <c r="E144" s="172" t="s">
        <v>518</v>
      </c>
      <c r="F144" s="173" t="s">
        <v>519</v>
      </c>
      <c r="G144" s="174" t="s">
        <v>520</v>
      </c>
      <c r="H144" s="175">
        <v>50</v>
      </c>
      <c r="I144" s="176"/>
      <c r="J144" s="177">
        <f>ROUND(I144*H144,2)</f>
        <v>0</v>
      </c>
      <c r="K144" s="173" t="s">
        <v>1</v>
      </c>
      <c r="L144" s="37"/>
      <c r="M144" s="178" t="s">
        <v>1</v>
      </c>
      <c r="N144" s="179" t="s">
        <v>39</v>
      </c>
      <c r="O144" s="75"/>
      <c r="P144" s="180">
        <f>O144*H144</f>
        <v>0</v>
      </c>
      <c r="Q144" s="180">
        <v>0</v>
      </c>
      <c r="R144" s="180">
        <f>Q144*H144</f>
        <v>0</v>
      </c>
      <c r="S144" s="180">
        <v>0</v>
      </c>
      <c r="T144" s="181">
        <f>S144*H144</f>
        <v>0</v>
      </c>
      <c r="U144" s="36"/>
      <c r="V144" s="36"/>
      <c r="W144" s="36"/>
      <c r="X144" s="36"/>
      <c r="Y144" s="36"/>
      <c r="Z144" s="36"/>
      <c r="AA144" s="36"/>
      <c r="AB144" s="36"/>
      <c r="AC144" s="36"/>
      <c r="AD144" s="36"/>
      <c r="AE144" s="36"/>
      <c r="AR144" s="182" t="s">
        <v>160</v>
      </c>
      <c r="AT144" s="182" t="s">
        <v>155</v>
      </c>
      <c r="AU144" s="182" t="s">
        <v>84</v>
      </c>
      <c r="AY144" s="17" t="s">
        <v>152</v>
      </c>
      <c r="BE144" s="183">
        <f>IF(N144="základní",J144,0)</f>
        <v>0</v>
      </c>
      <c r="BF144" s="183">
        <f>IF(N144="snížená",J144,0)</f>
        <v>0</v>
      </c>
      <c r="BG144" s="183">
        <f>IF(N144="zákl. přenesená",J144,0)</f>
        <v>0</v>
      </c>
      <c r="BH144" s="183">
        <f>IF(N144="sníž. přenesená",J144,0)</f>
        <v>0</v>
      </c>
      <c r="BI144" s="183">
        <f>IF(N144="nulová",J144,0)</f>
        <v>0</v>
      </c>
      <c r="BJ144" s="17" t="s">
        <v>82</v>
      </c>
      <c r="BK144" s="183">
        <f>ROUND(I144*H144,2)</f>
        <v>0</v>
      </c>
      <c r="BL144" s="17" t="s">
        <v>160</v>
      </c>
      <c r="BM144" s="182" t="s">
        <v>521</v>
      </c>
    </row>
    <row r="145" s="2" customFormat="1">
      <c r="A145" s="36"/>
      <c r="B145" s="37"/>
      <c r="C145" s="36"/>
      <c r="D145" s="184" t="s">
        <v>162</v>
      </c>
      <c r="E145" s="36"/>
      <c r="F145" s="185" t="s">
        <v>519</v>
      </c>
      <c r="G145" s="36"/>
      <c r="H145" s="36"/>
      <c r="I145" s="186"/>
      <c r="J145" s="36"/>
      <c r="K145" s="36"/>
      <c r="L145" s="37"/>
      <c r="M145" s="187"/>
      <c r="N145" s="188"/>
      <c r="O145" s="75"/>
      <c r="P145" s="75"/>
      <c r="Q145" s="75"/>
      <c r="R145" s="75"/>
      <c r="S145" s="75"/>
      <c r="T145" s="76"/>
      <c r="U145" s="36"/>
      <c r="V145" s="36"/>
      <c r="W145" s="36"/>
      <c r="X145" s="36"/>
      <c r="Y145" s="36"/>
      <c r="Z145" s="36"/>
      <c r="AA145" s="36"/>
      <c r="AB145" s="36"/>
      <c r="AC145" s="36"/>
      <c r="AD145" s="36"/>
      <c r="AE145" s="36"/>
      <c r="AT145" s="17" t="s">
        <v>162</v>
      </c>
      <c r="AU145" s="17" t="s">
        <v>84</v>
      </c>
    </row>
    <row r="146" s="2" customFormat="1">
      <c r="A146" s="36"/>
      <c r="B146" s="37"/>
      <c r="C146" s="36"/>
      <c r="D146" s="184" t="s">
        <v>173</v>
      </c>
      <c r="E146" s="36"/>
      <c r="F146" s="199" t="s">
        <v>522</v>
      </c>
      <c r="G146" s="36"/>
      <c r="H146" s="36"/>
      <c r="I146" s="186"/>
      <c r="J146" s="36"/>
      <c r="K146" s="36"/>
      <c r="L146" s="37"/>
      <c r="M146" s="187"/>
      <c r="N146" s="188"/>
      <c r="O146" s="75"/>
      <c r="P146" s="75"/>
      <c r="Q146" s="75"/>
      <c r="R146" s="75"/>
      <c r="S146" s="75"/>
      <c r="T146" s="76"/>
      <c r="U146" s="36"/>
      <c r="V146" s="36"/>
      <c r="W146" s="36"/>
      <c r="X146" s="36"/>
      <c r="Y146" s="36"/>
      <c r="Z146" s="36"/>
      <c r="AA146" s="36"/>
      <c r="AB146" s="36"/>
      <c r="AC146" s="36"/>
      <c r="AD146" s="36"/>
      <c r="AE146" s="36"/>
      <c r="AT146" s="17" t="s">
        <v>173</v>
      </c>
      <c r="AU146" s="17" t="s">
        <v>84</v>
      </c>
    </row>
    <row r="147" s="12" customFormat="1" ht="22.8" customHeight="1">
      <c r="A147" s="12"/>
      <c r="B147" s="157"/>
      <c r="C147" s="12"/>
      <c r="D147" s="158" t="s">
        <v>73</v>
      </c>
      <c r="E147" s="168" t="s">
        <v>245</v>
      </c>
      <c r="F147" s="168" t="s">
        <v>246</v>
      </c>
      <c r="G147" s="12"/>
      <c r="H147" s="12"/>
      <c r="I147" s="160"/>
      <c r="J147" s="169">
        <f>BK147</f>
        <v>0</v>
      </c>
      <c r="K147" s="12"/>
      <c r="L147" s="157"/>
      <c r="M147" s="162"/>
      <c r="N147" s="163"/>
      <c r="O147" s="163"/>
      <c r="P147" s="164">
        <f>SUM(P148:P150)</f>
        <v>0</v>
      </c>
      <c r="Q147" s="163"/>
      <c r="R147" s="164">
        <f>SUM(R148:R150)</f>
        <v>0</v>
      </c>
      <c r="S147" s="163"/>
      <c r="T147" s="165">
        <f>SUM(T148:T150)</f>
        <v>0</v>
      </c>
      <c r="U147" s="12"/>
      <c r="V147" s="12"/>
      <c r="W147" s="12"/>
      <c r="X147" s="12"/>
      <c r="Y147" s="12"/>
      <c r="Z147" s="12"/>
      <c r="AA147" s="12"/>
      <c r="AB147" s="12"/>
      <c r="AC147" s="12"/>
      <c r="AD147" s="12"/>
      <c r="AE147" s="12"/>
      <c r="AR147" s="158" t="s">
        <v>82</v>
      </c>
      <c r="AT147" s="166" t="s">
        <v>73</v>
      </c>
      <c r="AU147" s="166" t="s">
        <v>82</v>
      </c>
      <c r="AY147" s="158" t="s">
        <v>152</v>
      </c>
      <c r="BK147" s="167">
        <f>SUM(BK148:BK150)</f>
        <v>0</v>
      </c>
    </row>
    <row r="148" s="2" customFormat="1" ht="22.2" customHeight="1">
      <c r="A148" s="36"/>
      <c r="B148" s="170"/>
      <c r="C148" s="171" t="s">
        <v>153</v>
      </c>
      <c r="D148" s="171" t="s">
        <v>155</v>
      </c>
      <c r="E148" s="172" t="s">
        <v>248</v>
      </c>
      <c r="F148" s="173" t="s">
        <v>249</v>
      </c>
      <c r="G148" s="174" t="s">
        <v>223</v>
      </c>
      <c r="H148" s="175">
        <v>0.113</v>
      </c>
      <c r="I148" s="176"/>
      <c r="J148" s="177">
        <f>ROUND(I148*H148,2)</f>
        <v>0</v>
      </c>
      <c r="K148" s="173" t="s">
        <v>159</v>
      </c>
      <c r="L148" s="37"/>
      <c r="M148" s="178" t="s">
        <v>1</v>
      </c>
      <c r="N148" s="179" t="s">
        <v>39</v>
      </c>
      <c r="O148" s="75"/>
      <c r="P148" s="180">
        <f>O148*H148</f>
        <v>0</v>
      </c>
      <c r="Q148" s="180">
        <v>0</v>
      </c>
      <c r="R148" s="180">
        <f>Q148*H148</f>
        <v>0</v>
      </c>
      <c r="S148" s="180">
        <v>0</v>
      </c>
      <c r="T148" s="181">
        <f>S148*H148</f>
        <v>0</v>
      </c>
      <c r="U148" s="36"/>
      <c r="V148" s="36"/>
      <c r="W148" s="36"/>
      <c r="X148" s="36"/>
      <c r="Y148" s="36"/>
      <c r="Z148" s="36"/>
      <c r="AA148" s="36"/>
      <c r="AB148" s="36"/>
      <c r="AC148" s="36"/>
      <c r="AD148" s="36"/>
      <c r="AE148" s="36"/>
      <c r="AR148" s="182" t="s">
        <v>160</v>
      </c>
      <c r="AT148" s="182" t="s">
        <v>155</v>
      </c>
      <c r="AU148" s="182" t="s">
        <v>84</v>
      </c>
      <c r="AY148" s="17" t="s">
        <v>152</v>
      </c>
      <c r="BE148" s="183">
        <f>IF(N148="základní",J148,0)</f>
        <v>0</v>
      </c>
      <c r="BF148" s="183">
        <f>IF(N148="snížená",J148,0)</f>
        <v>0</v>
      </c>
      <c r="BG148" s="183">
        <f>IF(N148="zákl. přenesená",J148,0)</f>
        <v>0</v>
      </c>
      <c r="BH148" s="183">
        <f>IF(N148="sníž. přenesená",J148,0)</f>
        <v>0</v>
      </c>
      <c r="BI148" s="183">
        <f>IF(N148="nulová",J148,0)</f>
        <v>0</v>
      </c>
      <c r="BJ148" s="17" t="s">
        <v>82</v>
      </c>
      <c r="BK148" s="183">
        <f>ROUND(I148*H148,2)</f>
        <v>0</v>
      </c>
      <c r="BL148" s="17" t="s">
        <v>160</v>
      </c>
      <c r="BM148" s="182" t="s">
        <v>523</v>
      </c>
    </row>
    <row r="149" s="2" customFormat="1">
      <c r="A149" s="36"/>
      <c r="B149" s="37"/>
      <c r="C149" s="36"/>
      <c r="D149" s="184" t="s">
        <v>162</v>
      </c>
      <c r="E149" s="36"/>
      <c r="F149" s="185" t="s">
        <v>251</v>
      </c>
      <c r="G149" s="36"/>
      <c r="H149" s="36"/>
      <c r="I149" s="186"/>
      <c r="J149" s="36"/>
      <c r="K149" s="36"/>
      <c r="L149" s="37"/>
      <c r="M149" s="187"/>
      <c r="N149" s="188"/>
      <c r="O149" s="75"/>
      <c r="P149" s="75"/>
      <c r="Q149" s="75"/>
      <c r="R149" s="75"/>
      <c r="S149" s="75"/>
      <c r="T149" s="76"/>
      <c r="U149" s="36"/>
      <c r="V149" s="36"/>
      <c r="W149" s="36"/>
      <c r="X149" s="36"/>
      <c r="Y149" s="36"/>
      <c r="Z149" s="36"/>
      <c r="AA149" s="36"/>
      <c r="AB149" s="36"/>
      <c r="AC149" s="36"/>
      <c r="AD149" s="36"/>
      <c r="AE149" s="36"/>
      <c r="AT149" s="17" t="s">
        <v>162</v>
      </c>
      <c r="AU149" s="17" t="s">
        <v>84</v>
      </c>
    </row>
    <row r="150" s="2" customFormat="1">
      <c r="A150" s="36"/>
      <c r="B150" s="37"/>
      <c r="C150" s="36"/>
      <c r="D150" s="189" t="s">
        <v>164</v>
      </c>
      <c r="E150" s="36"/>
      <c r="F150" s="190" t="s">
        <v>252</v>
      </c>
      <c r="G150" s="36"/>
      <c r="H150" s="36"/>
      <c r="I150" s="186"/>
      <c r="J150" s="36"/>
      <c r="K150" s="36"/>
      <c r="L150" s="37"/>
      <c r="M150" s="187"/>
      <c r="N150" s="188"/>
      <c r="O150" s="75"/>
      <c r="P150" s="75"/>
      <c r="Q150" s="75"/>
      <c r="R150" s="75"/>
      <c r="S150" s="75"/>
      <c r="T150" s="76"/>
      <c r="U150" s="36"/>
      <c r="V150" s="36"/>
      <c r="W150" s="36"/>
      <c r="X150" s="36"/>
      <c r="Y150" s="36"/>
      <c r="Z150" s="36"/>
      <c r="AA150" s="36"/>
      <c r="AB150" s="36"/>
      <c r="AC150" s="36"/>
      <c r="AD150" s="36"/>
      <c r="AE150" s="36"/>
      <c r="AT150" s="17" t="s">
        <v>164</v>
      </c>
      <c r="AU150" s="17" t="s">
        <v>84</v>
      </c>
    </row>
    <row r="151" s="12" customFormat="1" ht="25.92" customHeight="1">
      <c r="A151" s="12"/>
      <c r="B151" s="157"/>
      <c r="C151" s="12"/>
      <c r="D151" s="158" t="s">
        <v>73</v>
      </c>
      <c r="E151" s="159" t="s">
        <v>253</v>
      </c>
      <c r="F151" s="159" t="s">
        <v>254</v>
      </c>
      <c r="G151" s="12"/>
      <c r="H151" s="12"/>
      <c r="I151" s="160"/>
      <c r="J151" s="161">
        <f>BK151</f>
        <v>0</v>
      </c>
      <c r="K151" s="12"/>
      <c r="L151" s="157"/>
      <c r="M151" s="162"/>
      <c r="N151" s="163"/>
      <c r="O151" s="163"/>
      <c r="P151" s="164">
        <f>P152+P166+P200</f>
        <v>0</v>
      </c>
      <c r="Q151" s="163"/>
      <c r="R151" s="164">
        <f>R152+R166+R200</f>
        <v>4.5955084700000004</v>
      </c>
      <c r="S151" s="163"/>
      <c r="T151" s="165">
        <f>T152+T166+T200</f>
        <v>0</v>
      </c>
      <c r="U151" s="12"/>
      <c r="V151" s="12"/>
      <c r="W151" s="12"/>
      <c r="X151" s="12"/>
      <c r="Y151" s="12"/>
      <c r="Z151" s="12"/>
      <c r="AA151" s="12"/>
      <c r="AB151" s="12"/>
      <c r="AC151" s="12"/>
      <c r="AD151" s="12"/>
      <c r="AE151" s="12"/>
      <c r="AR151" s="158" t="s">
        <v>84</v>
      </c>
      <c r="AT151" s="166" t="s">
        <v>73</v>
      </c>
      <c r="AU151" s="166" t="s">
        <v>74</v>
      </c>
      <c r="AY151" s="158" t="s">
        <v>152</v>
      </c>
      <c r="BK151" s="167">
        <f>BK152+BK166+BK200</f>
        <v>0</v>
      </c>
    </row>
    <row r="152" s="12" customFormat="1" ht="22.8" customHeight="1">
      <c r="A152" s="12"/>
      <c r="B152" s="157"/>
      <c r="C152" s="12"/>
      <c r="D152" s="158" t="s">
        <v>73</v>
      </c>
      <c r="E152" s="168" t="s">
        <v>524</v>
      </c>
      <c r="F152" s="168" t="s">
        <v>525</v>
      </c>
      <c r="G152" s="12"/>
      <c r="H152" s="12"/>
      <c r="I152" s="160"/>
      <c r="J152" s="169">
        <f>BK152</f>
        <v>0</v>
      </c>
      <c r="K152" s="12"/>
      <c r="L152" s="157"/>
      <c r="M152" s="162"/>
      <c r="N152" s="163"/>
      <c r="O152" s="163"/>
      <c r="P152" s="164">
        <f>SUM(P153:P165)</f>
        <v>0</v>
      </c>
      <c r="Q152" s="163"/>
      <c r="R152" s="164">
        <f>SUM(R153:R165)</f>
        <v>2.699424</v>
      </c>
      <c r="S152" s="163"/>
      <c r="T152" s="165">
        <f>SUM(T153:T165)</f>
        <v>0</v>
      </c>
      <c r="U152" s="12"/>
      <c r="V152" s="12"/>
      <c r="W152" s="12"/>
      <c r="X152" s="12"/>
      <c r="Y152" s="12"/>
      <c r="Z152" s="12"/>
      <c r="AA152" s="12"/>
      <c r="AB152" s="12"/>
      <c r="AC152" s="12"/>
      <c r="AD152" s="12"/>
      <c r="AE152" s="12"/>
      <c r="AR152" s="158" t="s">
        <v>84</v>
      </c>
      <c r="AT152" s="166" t="s">
        <v>73</v>
      </c>
      <c r="AU152" s="166" t="s">
        <v>82</v>
      </c>
      <c r="AY152" s="158" t="s">
        <v>152</v>
      </c>
      <c r="BK152" s="167">
        <f>SUM(BK153:BK165)</f>
        <v>0</v>
      </c>
    </row>
    <row r="153" s="2" customFormat="1" ht="22.2" customHeight="1">
      <c r="A153" s="36"/>
      <c r="B153" s="170"/>
      <c r="C153" s="171" t="s">
        <v>205</v>
      </c>
      <c r="D153" s="171" t="s">
        <v>155</v>
      </c>
      <c r="E153" s="172" t="s">
        <v>526</v>
      </c>
      <c r="F153" s="173" t="s">
        <v>527</v>
      </c>
      <c r="G153" s="174" t="s">
        <v>158</v>
      </c>
      <c r="H153" s="175">
        <v>374.39999999999998</v>
      </c>
      <c r="I153" s="176"/>
      <c r="J153" s="177">
        <f>ROUND(I153*H153,2)</f>
        <v>0</v>
      </c>
      <c r="K153" s="173" t="s">
        <v>159</v>
      </c>
      <c r="L153" s="37"/>
      <c r="M153" s="178" t="s">
        <v>1</v>
      </c>
      <c r="N153" s="179" t="s">
        <v>39</v>
      </c>
      <c r="O153" s="75"/>
      <c r="P153" s="180">
        <f>O153*H153</f>
        <v>0</v>
      </c>
      <c r="Q153" s="180">
        <v>0.0040600000000000002</v>
      </c>
      <c r="R153" s="180">
        <f>Q153*H153</f>
        <v>1.5200640000000001</v>
      </c>
      <c r="S153" s="180">
        <v>0</v>
      </c>
      <c r="T153" s="181">
        <f>S153*H153</f>
        <v>0</v>
      </c>
      <c r="U153" s="36"/>
      <c r="V153" s="36"/>
      <c r="W153" s="36"/>
      <c r="X153" s="36"/>
      <c r="Y153" s="36"/>
      <c r="Z153" s="36"/>
      <c r="AA153" s="36"/>
      <c r="AB153" s="36"/>
      <c r="AC153" s="36"/>
      <c r="AD153" s="36"/>
      <c r="AE153" s="36"/>
      <c r="AR153" s="182" t="s">
        <v>260</v>
      </c>
      <c r="AT153" s="182" t="s">
        <v>155</v>
      </c>
      <c r="AU153" s="182" t="s">
        <v>84</v>
      </c>
      <c r="AY153" s="17" t="s">
        <v>152</v>
      </c>
      <c r="BE153" s="183">
        <f>IF(N153="základní",J153,0)</f>
        <v>0</v>
      </c>
      <c r="BF153" s="183">
        <f>IF(N153="snížená",J153,0)</f>
        <v>0</v>
      </c>
      <c r="BG153" s="183">
        <f>IF(N153="zákl. přenesená",J153,0)</f>
        <v>0</v>
      </c>
      <c r="BH153" s="183">
        <f>IF(N153="sníž. přenesená",J153,0)</f>
        <v>0</v>
      </c>
      <c r="BI153" s="183">
        <f>IF(N153="nulová",J153,0)</f>
        <v>0</v>
      </c>
      <c r="BJ153" s="17" t="s">
        <v>82</v>
      </c>
      <c r="BK153" s="183">
        <f>ROUND(I153*H153,2)</f>
        <v>0</v>
      </c>
      <c r="BL153" s="17" t="s">
        <v>260</v>
      </c>
      <c r="BM153" s="182" t="s">
        <v>528</v>
      </c>
    </row>
    <row r="154" s="2" customFormat="1">
      <c r="A154" s="36"/>
      <c r="B154" s="37"/>
      <c r="C154" s="36"/>
      <c r="D154" s="184" t="s">
        <v>162</v>
      </c>
      <c r="E154" s="36"/>
      <c r="F154" s="185" t="s">
        <v>529</v>
      </c>
      <c r="G154" s="36"/>
      <c r="H154" s="36"/>
      <c r="I154" s="186"/>
      <c r="J154" s="36"/>
      <c r="K154" s="36"/>
      <c r="L154" s="37"/>
      <c r="M154" s="187"/>
      <c r="N154" s="188"/>
      <c r="O154" s="75"/>
      <c r="P154" s="75"/>
      <c r="Q154" s="75"/>
      <c r="R154" s="75"/>
      <c r="S154" s="75"/>
      <c r="T154" s="76"/>
      <c r="U154" s="36"/>
      <c r="V154" s="36"/>
      <c r="W154" s="36"/>
      <c r="X154" s="36"/>
      <c r="Y154" s="36"/>
      <c r="Z154" s="36"/>
      <c r="AA154" s="36"/>
      <c r="AB154" s="36"/>
      <c r="AC154" s="36"/>
      <c r="AD154" s="36"/>
      <c r="AE154" s="36"/>
      <c r="AT154" s="17" t="s">
        <v>162</v>
      </c>
      <c r="AU154" s="17" t="s">
        <v>84</v>
      </c>
    </row>
    <row r="155" s="2" customFormat="1">
      <c r="A155" s="36"/>
      <c r="B155" s="37"/>
      <c r="C155" s="36"/>
      <c r="D155" s="189" t="s">
        <v>164</v>
      </c>
      <c r="E155" s="36"/>
      <c r="F155" s="190" t="s">
        <v>530</v>
      </c>
      <c r="G155" s="36"/>
      <c r="H155" s="36"/>
      <c r="I155" s="186"/>
      <c r="J155" s="36"/>
      <c r="K155" s="36"/>
      <c r="L155" s="37"/>
      <c r="M155" s="187"/>
      <c r="N155" s="188"/>
      <c r="O155" s="75"/>
      <c r="P155" s="75"/>
      <c r="Q155" s="75"/>
      <c r="R155" s="75"/>
      <c r="S155" s="75"/>
      <c r="T155" s="76"/>
      <c r="U155" s="36"/>
      <c r="V155" s="36"/>
      <c r="W155" s="36"/>
      <c r="X155" s="36"/>
      <c r="Y155" s="36"/>
      <c r="Z155" s="36"/>
      <c r="AA155" s="36"/>
      <c r="AB155" s="36"/>
      <c r="AC155" s="36"/>
      <c r="AD155" s="36"/>
      <c r="AE155" s="36"/>
      <c r="AT155" s="17" t="s">
        <v>164</v>
      </c>
      <c r="AU155" s="17" t="s">
        <v>84</v>
      </c>
    </row>
    <row r="156" s="13" customFormat="1">
      <c r="A156" s="13"/>
      <c r="B156" s="191"/>
      <c r="C156" s="13"/>
      <c r="D156" s="184" t="s">
        <v>166</v>
      </c>
      <c r="E156" s="192" t="s">
        <v>1</v>
      </c>
      <c r="F156" s="193" t="s">
        <v>531</v>
      </c>
      <c r="G156" s="13"/>
      <c r="H156" s="194">
        <v>192.09999999999999</v>
      </c>
      <c r="I156" s="195"/>
      <c r="J156" s="13"/>
      <c r="K156" s="13"/>
      <c r="L156" s="191"/>
      <c r="M156" s="196"/>
      <c r="N156" s="197"/>
      <c r="O156" s="197"/>
      <c r="P156" s="197"/>
      <c r="Q156" s="197"/>
      <c r="R156" s="197"/>
      <c r="S156" s="197"/>
      <c r="T156" s="198"/>
      <c r="U156" s="13"/>
      <c r="V156" s="13"/>
      <c r="W156" s="13"/>
      <c r="X156" s="13"/>
      <c r="Y156" s="13"/>
      <c r="Z156" s="13"/>
      <c r="AA156" s="13"/>
      <c r="AB156" s="13"/>
      <c r="AC156" s="13"/>
      <c r="AD156" s="13"/>
      <c r="AE156" s="13"/>
      <c r="AT156" s="192" t="s">
        <v>166</v>
      </c>
      <c r="AU156" s="192" t="s">
        <v>84</v>
      </c>
      <c r="AV156" s="13" t="s">
        <v>84</v>
      </c>
      <c r="AW156" s="13" t="s">
        <v>31</v>
      </c>
      <c r="AX156" s="13" t="s">
        <v>74</v>
      </c>
      <c r="AY156" s="192" t="s">
        <v>152</v>
      </c>
    </row>
    <row r="157" s="13" customFormat="1">
      <c r="A157" s="13"/>
      <c r="B157" s="191"/>
      <c r="C157" s="13"/>
      <c r="D157" s="184" t="s">
        <v>166</v>
      </c>
      <c r="E157" s="192" t="s">
        <v>1</v>
      </c>
      <c r="F157" s="193" t="s">
        <v>532</v>
      </c>
      <c r="G157" s="13"/>
      <c r="H157" s="194">
        <v>182.30000000000001</v>
      </c>
      <c r="I157" s="195"/>
      <c r="J157" s="13"/>
      <c r="K157" s="13"/>
      <c r="L157" s="191"/>
      <c r="M157" s="196"/>
      <c r="N157" s="197"/>
      <c r="O157" s="197"/>
      <c r="P157" s="197"/>
      <c r="Q157" s="197"/>
      <c r="R157" s="197"/>
      <c r="S157" s="197"/>
      <c r="T157" s="198"/>
      <c r="U157" s="13"/>
      <c r="V157" s="13"/>
      <c r="W157" s="13"/>
      <c r="X157" s="13"/>
      <c r="Y157" s="13"/>
      <c r="Z157" s="13"/>
      <c r="AA157" s="13"/>
      <c r="AB157" s="13"/>
      <c r="AC157" s="13"/>
      <c r="AD157" s="13"/>
      <c r="AE157" s="13"/>
      <c r="AT157" s="192" t="s">
        <v>166</v>
      </c>
      <c r="AU157" s="192" t="s">
        <v>84</v>
      </c>
      <c r="AV157" s="13" t="s">
        <v>84</v>
      </c>
      <c r="AW157" s="13" t="s">
        <v>31</v>
      </c>
      <c r="AX157" s="13" t="s">
        <v>74</v>
      </c>
      <c r="AY157" s="192" t="s">
        <v>152</v>
      </c>
    </row>
    <row r="158" s="14" customFormat="1">
      <c r="A158" s="14"/>
      <c r="B158" s="200"/>
      <c r="C158" s="14"/>
      <c r="D158" s="184" t="s">
        <v>166</v>
      </c>
      <c r="E158" s="201" t="s">
        <v>203</v>
      </c>
      <c r="F158" s="202" t="s">
        <v>204</v>
      </c>
      <c r="G158" s="14"/>
      <c r="H158" s="203">
        <v>374.39999999999998</v>
      </c>
      <c r="I158" s="204"/>
      <c r="J158" s="14"/>
      <c r="K158" s="14"/>
      <c r="L158" s="200"/>
      <c r="M158" s="205"/>
      <c r="N158" s="206"/>
      <c r="O158" s="206"/>
      <c r="P158" s="206"/>
      <c r="Q158" s="206"/>
      <c r="R158" s="206"/>
      <c r="S158" s="206"/>
      <c r="T158" s="207"/>
      <c r="U158" s="14"/>
      <c r="V158" s="14"/>
      <c r="W158" s="14"/>
      <c r="X158" s="14"/>
      <c r="Y158" s="14"/>
      <c r="Z158" s="14"/>
      <c r="AA158" s="14"/>
      <c r="AB158" s="14"/>
      <c r="AC158" s="14"/>
      <c r="AD158" s="14"/>
      <c r="AE158" s="14"/>
      <c r="AT158" s="201" t="s">
        <v>166</v>
      </c>
      <c r="AU158" s="201" t="s">
        <v>84</v>
      </c>
      <c r="AV158" s="14" t="s">
        <v>160</v>
      </c>
      <c r="AW158" s="14" t="s">
        <v>31</v>
      </c>
      <c r="AX158" s="14" t="s">
        <v>82</v>
      </c>
      <c r="AY158" s="201" t="s">
        <v>152</v>
      </c>
    </row>
    <row r="159" s="2" customFormat="1" ht="30" customHeight="1">
      <c r="A159" s="36"/>
      <c r="B159" s="170"/>
      <c r="C159" s="208" t="s">
        <v>212</v>
      </c>
      <c r="D159" s="208" t="s">
        <v>265</v>
      </c>
      <c r="E159" s="209" t="s">
        <v>533</v>
      </c>
      <c r="F159" s="210" t="s">
        <v>534</v>
      </c>
      <c r="G159" s="211" t="s">
        <v>158</v>
      </c>
      <c r="H159" s="212">
        <v>393.12</v>
      </c>
      <c r="I159" s="213"/>
      <c r="J159" s="214">
        <f>ROUND(I159*H159,2)</f>
        <v>0</v>
      </c>
      <c r="K159" s="210" t="s">
        <v>159</v>
      </c>
      <c r="L159" s="215"/>
      <c r="M159" s="216" t="s">
        <v>1</v>
      </c>
      <c r="N159" s="217" t="s">
        <v>39</v>
      </c>
      <c r="O159" s="75"/>
      <c r="P159" s="180">
        <f>O159*H159</f>
        <v>0</v>
      </c>
      <c r="Q159" s="180">
        <v>0.0030000000000000001</v>
      </c>
      <c r="R159" s="180">
        <f>Q159*H159</f>
        <v>1.17936</v>
      </c>
      <c r="S159" s="180">
        <v>0</v>
      </c>
      <c r="T159" s="181">
        <f>S159*H159</f>
        <v>0</v>
      </c>
      <c r="U159" s="36"/>
      <c r="V159" s="36"/>
      <c r="W159" s="36"/>
      <c r="X159" s="36"/>
      <c r="Y159" s="36"/>
      <c r="Z159" s="36"/>
      <c r="AA159" s="36"/>
      <c r="AB159" s="36"/>
      <c r="AC159" s="36"/>
      <c r="AD159" s="36"/>
      <c r="AE159" s="36"/>
      <c r="AR159" s="182" t="s">
        <v>268</v>
      </c>
      <c r="AT159" s="182" t="s">
        <v>265</v>
      </c>
      <c r="AU159" s="182" t="s">
        <v>84</v>
      </c>
      <c r="AY159" s="17" t="s">
        <v>152</v>
      </c>
      <c r="BE159" s="183">
        <f>IF(N159="základní",J159,0)</f>
        <v>0</v>
      </c>
      <c r="BF159" s="183">
        <f>IF(N159="snížená",J159,0)</f>
        <v>0</v>
      </c>
      <c r="BG159" s="183">
        <f>IF(N159="zákl. přenesená",J159,0)</f>
        <v>0</v>
      </c>
      <c r="BH159" s="183">
        <f>IF(N159="sníž. přenesená",J159,0)</f>
        <v>0</v>
      </c>
      <c r="BI159" s="183">
        <f>IF(N159="nulová",J159,0)</f>
        <v>0</v>
      </c>
      <c r="BJ159" s="17" t="s">
        <v>82</v>
      </c>
      <c r="BK159" s="183">
        <f>ROUND(I159*H159,2)</f>
        <v>0</v>
      </c>
      <c r="BL159" s="17" t="s">
        <v>260</v>
      </c>
      <c r="BM159" s="182" t="s">
        <v>535</v>
      </c>
    </row>
    <row r="160" s="2" customFormat="1">
      <c r="A160" s="36"/>
      <c r="B160" s="37"/>
      <c r="C160" s="36"/>
      <c r="D160" s="184" t="s">
        <v>162</v>
      </c>
      <c r="E160" s="36"/>
      <c r="F160" s="185" t="s">
        <v>534</v>
      </c>
      <c r="G160" s="36"/>
      <c r="H160" s="36"/>
      <c r="I160" s="186"/>
      <c r="J160" s="36"/>
      <c r="K160" s="36"/>
      <c r="L160" s="37"/>
      <c r="M160" s="187"/>
      <c r="N160" s="188"/>
      <c r="O160" s="75"/>
      <c r="P160" s="75"/>
      <c r="Q160" s="75"/>
      <c r="R160" s="75"/>
      <c r="S160" s="75"/>
      <c r="T160" s="76"/>
      <c r="U160" s="36"/>
      <c r="V160" s="36"/>
      <c r="W160" s="36"/>
      <c r="X160" s="36"/>
      <c r="Y160" s="36"/>
      <c r="Z160" s="36"/>
      <c r="AA160" s="36"/>
      <c r="AB160" s="36"/>
      <c r="AC160" s="36"/>
      <c r="AD160" s="36"/>
      <c r="AE160" s="36"/>
      <c r="AT160" s="17" t="s">
        <v>162</v>
      </c>
      <c r="AU160" s="17" t="s">
        <v>84</v>
      </c>
    </row>
    <row r="161" s="2" customFormat="1">
      <c r="A161" s="36"/>
      <c r="B161" s="37"/>
      <c r="C161" s="36"/>
      <c r="D161" s="184" t="s">
        <v>173</v>
      </c>
      <c r="E161" s="36"/>
      <c r="F161" s="199" t="s">
        <v>536</v>
      </c>
      <c r="G161" s="36"/>
      <c r="H161" s="36"/>
      <c r="I161" s="186"/>
      <c r="J161" s="36"/>
      <c r="K161" s="36"/>
      <c r="L161" s="37"/>
      <c r="M161" s="187"/>
      <c r="N161" s="188"/>
      <c r="O161" s="75"/>
      <c r="P161" s="75"/>
      <c r="Q161" s="75"/>
      <c r="R161" s="75"/>
      <c r="S161" s="75"/>
      <c r="T161" s="76"/>
      <c r="U161" s="36"/>
      <c r="V161" s="36"/>
      <c r="W161" s="36"/>
      <c r="X161" s="36"/>
      <c r="Y161" s="36"/>
      <c r="Z161" s="36"/>
      <c r="AA161" s="36"/>
      <c r="AB161" s="36"/>
      <c r="AC161" s="36"/>
      <c r="AD161" s="36"/>
      <c r="AE161" s="36"/>
      <c r="AT161" s="17" t="s">
        <v>173</v>
      </c>
      <c r="AU161" s="17" t="s">
        <v>84</v>
      </c>
    </row>
    <row r="162" s="13" customFormat="1">
      <c r="A162" s="13"/>
      <c r="B162" s="191"/>
      <c r="C162" s="13"/>
      <c r="D162" s="184" t="s">
        <v>166</v>
      </c>
      <c r="E162" s="192" t="s">
        <v>1</v>
      </c>
      <c r="F162" s="193" t="s">
        <v>537</v>
      </c>
      <c r="G162" s="13"/>
      <c r="H162" s="194">
        <v>393.12</v>
      </c>
      <c r="I162" s="195"/>
      <c r="J162" s="13"/>
      <c r="K162" s="13"/>
      <c r="L162" s="191"/>
      <c r="M162" s="196"/>
      <c r="N162" s="197"/>
      <c r="O162" s="197"/>
      <c r="P162" s="197"/>
      <c r="Q162" s="197"/>
      <c r="R162" s="197"/>
      <c r="S162" s="197"/>
      <c r="T162" s="198"/>
      <c r="U162" s="13"/>
      <c r="V162" s="13"/>
      <c r="W162" s="13"/>
      <c r="X162" s="13"/>
      <c r="Y162" s="13"/>
      <c r="Z162" s="13"/>
      <c r="AA162" s="13"/>
      <c r="AB162" s="13"/>
      <c r="AC162" s="13"/>
      <c r="AD162" s="13"/>
      <c r="AE162" s="13"/>
      <c r="AT162" s="192" t="s">
        <v>166</v>
      </c>
      <c r="AU162" s="192" t="s">
        <v>84</v>
      </c>
      <c r="AV162" s="13" t="s">
        <v>84</v>
      </c>
      <c r="AW162" s="13" t="s">
        <v>31</v>
      </c>
      <c r="AX162" s="13" t="s">
        <v>82</v>
      </c>
      <c r="AY162" s="192" t="s">
        <v>152</v>
      </c>
    </row>
    <row r="163" s="2" customFormat="1" ht="22.2" customHeight="1">
      <c r="A163" s="36"/>
      <c r="B163" s="170"/>
      <c r="C163" s="171" t="s">
        <v>182</v>
      </c>
      <c r="D163" s="171" t="s">
        <v>155</v>
      </c>
      <c r="E163" s="172" t="s">
        <v>538</v>
      </c>
      <c r="F163" s="173" t="s">
        <v>539</v>
      </c>
      <c r="G163" s="174" t="s">
        <v>223</v>
      </c>
      <c r="H163" s="175">
        <v>2.6989999999999998</v>
      </c>
      <c r="I163" s="176"/>
      <c r="J163" s="177">
        <f>ROUND(I163*H163,2)</f>
        <v>0</v>
      </c>
      <c r="K163" s="173" t="s">
        <v>159</v>
      </c>
      <c r="L163" s="37"/>
      <c r="M163" s="178" t="s">
        <v>1</v>
      </c>
      <c r="N163" s="179" t="s">
        <v>39</v>
      </c>
      <c r="O163" s="75"/>
      <c r="P163" s="180">
        <f>O163*H163</f>
        <v>0</v>
      </c>
      <c r="Q163" s="180">
        <v>0</v>
      </c>
      <c r="R163" s="180">
        <f>Q163*H163</f>
        <v>0</v>
      </c>
      <c r="S163" s="180">
        <v>0</v>
      </c>
      <c r="T163" s="181">
        <f>S163*H163</f>
        <v>0</v>
      </c>
      <c r="U163" s="36"/>
      <c r="V163" s="36"/>
      <c r="W163" s="36"/>
      <c r="X163" s="36"/>
      <c r="Y163" s="36"/>
      <c r="Z163" s="36"/>
      <c r="AA163" s="36"/>
      <c r="AB163" s="36"/>
      <c r="AC163" s="36"/>
      <c r="AD163" s="36"/>
      <c r="AE163" s="36"/>
      <c r="AR163" s="182" t="s">
        <v>260</v>
      </c>
      <c r="AT163" s="182" t="s">
        <v>155</v>
      </c>
      <c r="AU163" s="182" t="s">
        <v>84</v>
      </c>
      <c r="AY163" s="17" t="s">
        <v>152</v>
      </c>
      <c r="BE163" s="183">
        <f>IF(N163="základní",J163,0)</f>
        <v>0</v>
      </c>
      <c r="BF163" s="183">
        <f>IF(N163="snížená",J163,0)</f>
        <v>0</v>
      </c>
      <c r="BG163" s="183">
        <f>IF(N163="zákl. přenesená",J163,0)</f>
        <v>0</v>
      </c>
      <c r="BH163" s="183">
        <f>IF(N163="sníž. přenesená",J163,0)</f>
        <v>0</v>
      </c>
      <c r="BI163" s="183">
        <f>IF(N163="nulová",J163,0)</f>
        <v>0</v>
      </c>
      <c r="BJ163" s="17" t="s">
        <v>82</v>
      </c>
      <c r="BK163" s="183">
        <f>ROUND(I163*H163,2)</f>
        <v>0</v>
      </c>
      <c r="BL163" s="17" t="s">
        <v>260</v>
      </c>
      <c r="BM163" s="182" t="s">
        <v>540</v>
      </c>
    </row>
    <row r="164" s="2" customFormat="1">
      <c r="A164" s="36"/>
      <c r="B164" s="37"/>
      <c r="C164" s="36"/>
      <c r="D164" s="184" t="s">
        <v>162</v>
      </c>
      <c r="E164" s="36"/>
      <c r="F164" s="185" t="s">
        <v>541</v>
      </c>
      <c r="G164" s="36"/>
      <c r="H164" s="36"/>
      <c r="I164" s="186"/>
      <c r="J164" s="36"/>
      <c r="K164" s="36"/>
      <c r="L164" s="37"/>
      <c r="M164" s="187"/>
      <c r="N164" s="188"/>
      <c r="O164" s="75"/>
      <c r="P164" s="75"/>
      <c r="Q164" s="75"/>
      <c r="R164" s="75"/>
      <c r="S164" s="75"/>
      <c r="T164" s="76"/>
      <c r="U164" s="36"/>
      <c r="V164" s="36"/>
      <c r="W164" s="36"/>
      <c r="X164" s="36"/>
      <c r="Y164" s="36"/>
      <c r="Z164" s="36"/>
      <c r="AA164" s="36"/>
      <c r="AB164" s="36"/>
      <c r="AC164" s="36"/>
      <c r="AD164" s="36"/>
      <c r="AE164" s="36"/>
      <c r="AT164" s="17" t="s">
        <v>162</v>
      </c>
      <c r="AU164" s="17" t="s">
        <v>84</v>
      </c>
    </row>
    <row r="165" s="2" customFormat="1">
      <c r="A165" s="36"/>
      <c r="B165" s="37"/>
      <c r="C165" s="36"/>
      <c r="D165" s="189" t="s">
        <v>164</v>
      </c>
      <c r="E165" s="36"/>
      <c r="F165" s="190" t="s">
        <v>542</v>
      </c>
      <c r="G165" s="36"/>
      <c r="H165" s="36"/>
      <c r="I165" s="186"/>
      <c r="J165" s="36"/>
      <c r="K165" s="36"/>
      <c r="L165" s="37"/>
      <c r="M165" s="187"/>
      <c r="N165" s="188"/>
      <c r="O165" s="75"/>
      <c r="P165" s="75"/>
      <c r="Q165" s="75"/>
      <c r="R165" s="75"/>
      <c r="S165" s="75"/>
      <c r="T165" s="76"/>
      <c r="U165" s="36"/>
      <c r="V165" s="36"/>
      <c r="W165" s="36"/>
      <c r="X165" s="36"/>
      <c r="Y165" s="36"/>
      <c r="Z165" s="36"/>
      <c r="AA165" s="36"/>
      <c r="AB165" s="36"/>
      <c r="AC165" s="36"/>
      <c r="AD165" s="36"/>
      <c r="AE165" s="36"/>
      <c r="AT165" s="17" t="s">
        <v>164</v>
      </c>
      <c r="AU165" s="17" t="s">
        <v>84</v>
      </c>
    </row>
    <row r="166" s="12" customFormat="1" ht="22.8" customHeight="1">
      <c r="A166" s="12"/>
      <c r="B166" s="157"/>
      <c r="C166" s="12"/>
      <c r="D166" s="158" t="s">
        <v>73</v>
      </c>
      <c r="E166" s="168" t="s">
        <v>328</v>
      </c>
      <c r="F166" s="168" t="s">
        <v>329</v>
      </c>
      <c r="G166" s="12"/>
      <c r="H166" s="12"/>
      <c r="I166" s="160"/>
      <c r="J166" s="169">
        <f>BK166</f>
        <v>0</v>
      </c>
      <c r="K166" s="12"/>
      <c r="L166" s="157"/>
      <c r="M166" s="162"/>
      <c r="N166" s="163"/>
      <c r="O166" s="163"/>
      <c r="P166" s="164">
        <f>SUM(P167:P199)</f>
        <v>0</v>
      </c>
      <c r="Q166" s="163"/>
      <c r="R166" s="164">
        <f>SUM(R167:R199)</f>
        <v>1.4695529999999999</v>
      </c>
      <c r="S166" s="163"/>
      <c r="T166" s="165">
        <f>SUM(T167:T199)</f>
        <v>0</v>
      </c>
      <c r="U166" s="12"/>
      <c r="V166" s="12"/>
      <c r="W166" s="12"/>
      <c r="X166" s="12"/>
      <c r="Y166" s="12"/>
      <c r="Z166" s="12"/>
      <c r="AA166" s="12"/>
      <c r="AB166" s="12"/>
      <c r="AC166" s="12"/>
      <c r="AD166" s="12"/>
      <c r="AE166" s="12"/>
      <c r="AR166" s="158" t="s">
        <v>84</v>
      </c>
      <c r="AT166" s="166" t="s">
        <v>73</v>
      </c>
      <c r="AU166" s="166" t="s">
        <v>82</v>
      </c>
      <c r="AY166" s="158" t="s">
        <v>152</v>
      </c>
      <c r="BK166" s="167">
        <f>SUM(BK167:BK199)</f>
        <v>0</v>
      </c>
    </row>
    <row r="167" s="2" customFormat="1" ht="22.2" customHeight="1">
      <c r="A167" s="36"/>
      <c r="B167" s="170"/>
      <c r="C167" s="171" t="s">
        <v>227</v>
      </c>
      <c r="D167" s="171" t="s">
        <v>155</v>
      </c>
      <c r="E167" s="172" t="s">
        <v>543</v>
      </c>
      <c r="F167" s="173" t="s">
        <v>544</v>
      </c>
      <c r="G167" s="174" t="s">
        <v>158</v>
      </c>
      <c r="H167" s="175">
        <v>4.9400000000000004</v>
      </c>
      <c r="I167" s="176"/>
      <c r="J167" s="177">
        <f>ROUND(I167*H167,2)</f>
        <v>0</v>
      </c>
      <c r="K167" s="173" t="s">
        <v>159</v>
      </c>
      <c r="L167" s="37"/>
      <c r="M167" s="178" t="s">
        <v>1</v>
      </c>
      <c r="N167" s="179" t="s">
        <v>39</v>
      </c>
      <c r="O167" s="75"/>
      <c r="P167" s="180">
        <f>O167*H167</f>
        <v>0</v>
      </c>
      <c r="Q167" s="180">
        <v>0.024719999999999999</v>
      </c>
      <c r="R167" s="180">
        <f>Q167*H167</f>
        <v>0.1221168</v>
      </c>
      <c r="S167" s="180">
        <v>0</v>
      </c>
      <c r="T167" s="181">
        <f>S167*H167</f>
        <v>0</v>
      </c>
      <c r="U167" s="36"/>
      <c r="V167" s="36"/>
      <c r="W167" s="36"/>
      <c r="X167" s="36"/>
      <c r="Y167" s="36"/>
      <c r="Z167" s="36"/>
      <c r="AA167" s="36"/>
      <c r="AB167" s="36"/>
      <c r="AC167" s="36"/>
      <c r="AD167" s="36"/>
      <c r="AE167" s="36"/>
      <c r="AR167" s="182" t="s">
        <v>260</v>
      </c>
      <c r="AT167" s="182" t="s">
        <v>155</v>
      </c>
      <c r="AU167" s="182" t="s">
        <v>84</v>
      </c>
      <c r="AY167" s="17" t="s">
        <v>152</v>
      </c>
      <c r="BE167" s="183">
        <f>IF(N167="základní",J167,0)</f>
        <v>0</v>
      </c>
      <c r="BF167" s="183">
        <f>IF(N167="snížená",J167,0)</f>
        <v>0</v>
      </c>
      <c r="BG167" s="183">
        <f>IF(N167="zákl. přenesená",J167,0)</f>
        <v>0</v>
      </c>
      <c r="BH167" s="183">
        <f>IF(N167="sníž. přenesená",J167,0)</f>
        <v>0</v>
      </c>
      <c r="BI167" s="183">
        <f>IF(N167="nulová",J167,0)</f>
        <v>0</v>
      </c>
      <c r="BJ167" s="17" t="s">
        <v>82</v>
      </c>
      <c r="BK167" s="183">
        <f>ROUND(I167*H167,2)</f>
        <v>0</v>
      </c>
      <c r="BL167" s="17" t="s">
        <v>260</v>
      </c>
      <c r="BM167" s="182" t="s">
        <v>545</v>
      </c>
    </row>
    <row r="168" s="2" customFormat="1">
      <c r="A168" s="36"/>
      <c r="B168" s="37"/>
      <c r="C168" s="36"/>
      <c r="D168" s="184" t="s">
        <v>162</v>
      </c>
      <c r="E168" s="36"/>
      <c r="F168" s="185" t="s">
        <v>546</v>
      </c>
      <c r="G168" s="36"/>
      <c r="H168" s="36"/>
      <c r="I168" s="186"/>
      <c r="J168" s="36"/>
      <c r="K168" s="36"/>
      <c r="L168" s="37"/>
      <c r="M168" s="187"/>
      <c r="N168" s="188"/>
      <c r="O168" s="75"/>
      <c r="P168" s="75"/>
      <c r="Q168" s="75"/>
      <c r="R168" s="75"/>
      <c r="S168" s="75"/>
      <c r="T168" s="76"/>
      <c r="U168" s="36"/>
      <c r="V168" s="36"/>
      <c r="W168" s="36"/>
      <c r="X168" s="36"/>
      <c r="Y168" s="36"/>
      <c r="Z168" s="36"/>
      <c r="AA168" s="36"/>
      <c r="AB168" s="36"/>
      <c r="AC168" s="36"/>
      <c r="AD168" s="36"/>
      <c r="AE168" s="36"/>
      <c r="AT168" s="17" t="s">
        <v>162</v>
      </c>
      <c r="AU168" s="17" t="s">
        <v>84</v>
      </c>
    </row>
    <row r="169" s="2" customFormat="1">
      <c r="A169" s="36"/>
      <c r="B169" s="37"/>
      <c r="C169" s="36"/>
      <c r="D169" s="189" t="s">
        <v>164</v>
      </c>
      <c r="E169" s="36"/>
      <c r="F169" s="190" t="s">
        <v>547</v>
      </c>
      <c r="G169" s="36"/>
      <c r="H169" s="36"/>
      <c r="I169" s="186"/>
      <c r="J169" s="36"/>
      <c r="K169" s="36"/>
      <c r="L169" s="37"/>
      <c r="M169" s="187"/>
      <c r="N169" s="188"/>
      <c r="O169" s="75"/>
      <c r="P169" s="75"/>
      <c r="Q169" s="75"/>
      <c r="R169" s="75"/>
      <c r="S169" s="75"/>
      <c r="T169" s="76"/>
      <c r="U169" s="36"/>
      <c r="V169" s="36"/>
      <c r="W169" s="36"/>
      <c r="X169" s="36"/>
      <c r="Y169" s="36"/>
      <c r="Z169" s="36"/>
      <c r="AA169" s="36"/>
      <c r="AB169" s="36"/>
      <c r="AC169" s="36"/>
      <c r="AD169" s="36"/>
      <c r="AE169" s="36"/>
      <c r="AT169" s="17" t="s">
        <v>164</v>
      </c>
      <c r="AU169" s="17" t="s">
        <v>84</v>
      </c>
    </row>
    <row r="170" s="13" customFormat="1">
      <c r="A170" s="13"/>
      <c r="B170" s="191"/>
      <c r="C170" s="13"/>
      <c r="D170" s="184" t="s">
        <v>166</v>
      </c>
      <c r="E170" s="192" t="s">
        <v>1</v>
      </c>
      <c r="F170" s="193" t="s">
        <v>548</v>
      </c>
      <c r="G170" s="13"/>
      <c r="H170" s="194">
        <v>4.9400000000000004</v>
      </c>
      <c r="I170" s="195"/>
      <c r="J170" s="13"/>
      <c r="K170" s="13"/>
      <c r="L170" s="191"/>
      <c r="M170" s="196"/>
      <c r="N170" s="197"/>
      <c r="O170" s="197"/>
      <c r="P170" s="197"/>
      <c r="Q170" s="197"/>
      <c r="R170" s="197"/>
      <c r="S170" s="197"/>
      <c r="T170" s="198"/>
      <c r="U170" s="13"/>
      <c r="V170" s="13"/>
      <c r="W170" s="13"/>
      <c r="X170" s="13"/>
      <c r="Y170" s="13"/>
      <c r="Z170" s="13"/>
      <c r="AA170" s="13"/>
      <c r="AB170" s="13"/>
      <c r="AC170" s="13"/>
      <c r="AD170" s="13"/>
      <c r="AE170" s="13"/>
      <c r="AT170" s="192" t="s">
        <v>166</v>
      </c>
      <c r="AU170" s="192" t="s">
        <v>84</v>
      </c>
      <c r="AV170" s="13" t="s">
        <v>84</v>
      </c>
      <c r="AW170" s="13" t="s">
        <v>31</v>
      </c>
      <c r="AX170" s="13" t="s">
        <v>82</v>
      </c>
      <c r="AY170" s="192" t="s">
        <v>152</v>
      </c>
    </row>
    <row r="171" s="2" customFormat="1" ht="22.2" customHeight="1">
      <c r="A171" s="36"/>
      <c r="B171" s="170"/>
      <c r="C171" s="171" t="s">
        <v>233</v>
      </c>
      <c r="D171" s="171" t="s">
        <v>155</v>
      </c>
      <c r="E171" s="172" t="s">
        <v>549</v>
      </c>
      <c r="F171" s="173" t="s">
        <v>550</v>
      </c>
      <c r="G171" s="174" t="s">
        <v>158</v>
      </c>
      <c r="H171" s="175">
        <v>78.900000000000006</v>
      </c>
      <c r="I171" s="176"/>
      <c r="J171" s="177">
        <f>ROUND(I171*H171,2)</f>
        <v>0</v>
      </c>
      <c r="K171" s="173" t="s">
        <v>159</v>
      </c>
      <c r="L171" s="37"/>
      <c r="M171" s="178" t="s">
        <v>1</v>
      </c>
      <c r="N171" s="179" t="s">
        <v>39</v>
      </c>
      <c r="O171" s="75"/>
      <c r="P171" s="180">
        <f>O171*H171</f>
        <v>0</v>
      </c>
      <c r="Q171" s="180">
        <v>0.012200000000000001</v>
      </c>
      <c r="R171" s="180">
        <f>Q171*H171</f>
        <v>0.9625800000000001</v>
      </c>
      <c r="S171" s="180">
        <v>0</v>
      </c>
      <c r="T171" s="181">
        <f>S171*H171</f>
        <v>0</v>
      </c>
      <c r="U171" s="36"/>
      <c r="V171" s="36"/>
      <c r="W171" s="36"/>
      <c r="X171" s="36"/>
      <c r="Y171" s="36"/>
      <c r="Z171" s="36"/>
      <c r="AA171" s="36"/>
      <c r="AB171" s="36"/>
      <c r="AC171" s="36"/>
      <c r="AD171" s="36"/>
      <c r="AE171" s="36"/>
      <c r="AR171" s="182" t="s">
        <v>260</v>
      </c>
      <c r="AT171" s="182" t="s">
        <v>155</v>
      </c>
      <c r="AU171" s="182" t="s">
        <v>84</v>
      </c>
      <c r="AY171" s="17" t="s">
        <v>152</v>
      </c>
      <c r="BE171" s="183">
        <f>IF(N171="základní",J171,0)</f>
        <v>0</v>
      </c>
      <c r="BF171" s="183">
        <f>IF(N171="snížená",J171,0)</f>
        <v>0</v>
      </c>
      <c r="BG171" s="183">
        <f>IF(N171="zákl. přenesená",J171,0)</f>
        <v>0</v>
      </c>
      <c r="BH171" s="183">
        <f>IF(N171="sníž. přenesená",J171,0)</f>
        <v>0</v>
      </c>
      <c r="BI171" s="183">
        <f>IF(N171="nulová",J171,0)</f>
        <v>0</v>
      </c>
      <c r="BJ171" s="17" t="s">
        <v>82</v>
      </c>
      <c r="BK171" s="183">
        <f>ROUND(I171*H171,2)</f>
        <v>0</v>
      </c>
      <c r="BL171" s="17" t="s">
        <v>260</v>
      </c>
      <c r="BM171" s="182" t="s">
        <v>551</v>
      </c>
    </row>
    <row r="172" s="2" customFormat="1">
      <c r="A172" s="36"/>
      <c r="B172" s="37"/>
      <c r="C172" s="36"/>
      <c r="D172" s="184" t="s">
        <v>162</v>
      </c>
      <c r="E172" s="36"/>
      <c r="F172" s="185" t="s">
        <v>552</v>
      </c>
      <c r="G172" s="36"/>
      <c r="H172" s="36"/>
      <c r="I172" s="186"/>
      <c r="J172" s="36"/>
      <c r="K172" s="36"/>
      <c r="L172" s="37"/>
      <c r="M172" s="187"/>
      <c r="N172" s="188"/>
      <c r="O172" s="75"/>
      <c r="P172" s="75"/>
      <c r="Q172" s="75"/>
      <c r="R172" s="75"/>
      <c r="S172" s="75"/>
      <c r="T172" s="76"/>
      <c r="U172" s="36"/>
      <c r="V172" s="36"/>
      <c r="W172" s="36"/>
      <c r="X172" s="36"/>
      <c r="Y172" s="36"/>
      <c r="Z172" s="36"/>
      <c r="AA172" s="36"/>
      <c r="AB172" s="36"/>
      <c r="AC172" s="36"/>
      <c r="AD172" s="36"/>
      <c r="AE172" s="36"/>
      <c r="AT172" s="17" t="s">
        <v>162</v>
      </c>
      <c r="AU172" s="17" t="s">
        <v>84</v>
      </c>
    </row>
    <row r="173" s="2" customFormat="1">
      <c r="A173" s="36"/>
      <c r="B173" s="37"/>
      <c r="C173" s="36"/>
      <c r="D173" s="189" t="s">
        <v>164</v>
      </c>
      <c r="E173" s="36"/>
      <c r="F173" s="190" t="s">
        <v>553</v>
      </c>
      <c r="G173" s="36"/>
      <c r="H173" s="36"/>
      <c r="I173" s="186"/>
      <c r="J173" s="36"/>
      <c r="K173" s="36"/>
      <c r="L173" s="37"/>
      <c r="M173" s="187"/>
      <c r="N173" s="188"/>
      <c r="O173" s="75"/>
      <c r="P173" s="75"/>
      <c r="Q173" s="75"/>
      <c r="R173" s="75"/>
      <c r="S173" s="75"/>
      <c r="T173" s="76"/>
      <c r="U173" s="36"/>
      <c r="V173" s="36"/>
      <c r="W173" s="36"/>
      <c r="X173" s="36"/>
      <c r="Y173" s="36"/>
      <c r="Z173" s="36"/>
      <c r="AA173" s="36"/>
      <c r="AB173" s="36"/>
      <c r="AC173" s="36"/>
      <c r="AD173" s="36"/>
      <c r="AE173" s="36"/>
      <c r="AT173" s="17" t="s">
        <v>164</v>
      </c>
      <c r="AU173" s="17" t="s">
        <v>84</v>
      </c>
    </row>
    <row r="174" s="13" customFormat="1">
      <c r="A174" s="13"/>
      <c r="B174" s="191"/>
      <c r="C174" s="13"/>
      <c r="D174" s="184" t="s">
        <v>166</v>
      </c>
      <c r="E174" s="192" t="s">
        <v>1</v>
      </c>
      <c r="F174" s="193" t="s">
        <v>554</v>
      </c>
      <c r="G174" s="13"/>
      <c r="H174" s="194">
        <v>75</v>
      </c>
      <c r="I174" s="195"/>
      <c r="J174" s="13"/>
      <c r="K174" s="13"/>
      <c r="L174" s="191"/>
      <c r="M174" s="196"/>
      <c r="N174" s="197"/>
      <c r="O174" s="197"/>
      <c r="P174" s="197"/>
      <c r="Q174" s="197"/>
      <c r="R174" s="197"/>
      <c r="S174" s="197"/>
      <c r="T174" s="198"/>
      <c r="U174" s="13"/>
      <c r="V174" s="13"/>
      <c r="W174" s="13"/>
      <c r="X174" s="13"/>
      <c r="Y174" s="13"/>
      <c r="Z174" s="13"/>
      <c r="AA174" s="13"/>
      <c r="AB174" s="13"/>
      <c r="AC174" s="13"/>
      <c r="AD174" s="13"/>
      <c r="AE174" s="13"/>
      <c r="AT174" s="192" t="s">
        <v>166</v>
      </c>
      <c r="AU174" s="192" t="s">
        <v>84</v>
      </c>
      <c r="AV174" s="13" t="s">
        <v>84</v>
      </c>
      <c r="AW174" s="13" t="s">
        <v>31</v>
      </c>
      <c r="AX174" s="13" t="s">
        <v>74</v>
      </c>
      <c r="AY174" s="192" t="s">
        <v>152</v>
      </c>
    </row>
    <row r="175" s="13" customFormat="1">
      <c r="A175" s="13"/>
      <c r="B175" s="191"/>
      <c r="C175" s="13"/>
      <c r="D175" s="184" t="s">
        <v>166</v>
      </c>
      <c r="E175" s="192" t="s">
        <v>1</v>
      </c>
      <c r="F175" s="193" t="s">
        <v>555</v>
      </c>
      <c r="G175" s="13"/>
      <c r="H175" s="194">
        <v>3.8999999999999999</v>
      </c>
      <c r="I175" s="195"/>
      <c r="J175" s="13"/>
      <c r="K175" s="13"/>
      <c r="L175" s="191"/>
      <c r="M175" s="196"/>
      <c r="N175" s="197"/>
      <c r="O175" s="197"/>
      <c r="P175" s="197"/>
      <c r="Q175" s="197"/>
      <c r="R175" s="197"/>
      <c r="S175" s="197"/>
      <c r="T175" s="198"/>
      <c r="U175" s="13"/>
      <c r="V175" s="13"/>
      <c r="W175" s="13"/>
      <c r="X175" s="13"/>
      <c r="Y175" s="13"/>
      <c r="Z175" s="13"/>
      <c r="AA175" s="13"/>
      <c r="AB175" s="13"/>
      <c r="AC175" s="13"/>
      <c r="AD175" s="13"/>
      <c r="AE175" s="13"/>
      <c r="AT175" s="192" t="s">
        <v>166</v>
      </c>
      <c r="AU175" s="192" t="s">
        <v>84</v>
      </c>
      <c r="AV175" s="13" t="s">
        <v>84</v>
      </c>
      <c r="AW175" s="13" t="s">
        <v>31</v>
      </c>
      <c r="AX175" s="13" t="s">
        <v>74</v>
      </c>
      <c r="AY175" s="192" t="s">
        <v>152</v>
      </c>
    </row>
    <row r="176" s="14" customFormat="1">
      <c r="A176" s="14"/>
      <c r="B176" s="200"/>
      <c r="C176" s="14"/>
      <c r="D176" s="184" t="s">
        <v>166</v>
      </c>
      <c r="E176" s="201" t="s">
        <v>103</v>
      </c>
      <c r="F176" s="202" t="s">
        <v>204</v>
      </c>
      <c r="G176" s="14"/>
      <c r="H176" s="203">
        <v>78.900000000000006</v>
      </c>
      <c r="I176" s="204"/>
      <c r="J176" s="14"/>
      <c r="K176" s="14"/>
      <c r="L176" s="200"/>
      <c r="M176" s="205"/>
      <c r="N176" s="206"/>
      <c r="O176" s="206"/>
      <c r="P176" s="206"/>
      <c r="Q176" s="206"/>
      <c r="R176" s="206"/>
      <c r="S176" s="206"/>
      <c r="T176" s="207"/>
      <c r="U176" s="14"/>
      <c r="V176" s="14"/>
      <c r="W176" s="14"/>
      <c r="X176" s="14"/>
      <c r="Y176" s="14"/>
      <c r="Z176" s="14"/>
      <c r="AA176" s="14"/>
      <c r="AB176" s="14"/>
      <c r="AC176" s="14"/>
      <c r="AD176" s="14"/>
      <c r="AE176" s="14"/>
      <c r="AT176" s="201" t="s">
        <v>166</v>
      </c>
      <c r="AU176" s="201" t="s">
        <v>84</v>
      </c>
      <c r="AV176" s="14" t="s">
        <v>160</v>
      </c>
      <c r="AW176" s="14" t="s">
        <v>31</v>
      </c>
      <c r="AX176" s="14" t="s">
        <v>82</v>
      </c>
      <c r="AY176" s="201" t="s">
        <v>152</v>
      </c>
    </row>
    <row r="177" s="2" customFormat="1" ht="22.2" customHeight="1">
      <c r="A177" s="36"/>
      <c r="B177" s="170"/>
      <c r="C177" s="171" t="s">
        <v>8</v>
      </c>
      <c r="D177" s="171" t="s">
        <v>155</v>
      </c>
      <c r="E177" s="172" t="s">
        <v>556</v>
      </c>
      <c r="F177" s="173" t="s">
        <v>557</v>
      </c>
      <c r="G177" s="174" t="s">
        <v>158</v>
      </c>
      <c r="H177" s="175">
        <v>0.75</v>
      </c>
      <c r="I177" s="176"/>
      <c r="J177" s="177">
        <f>ROUND(I177*H177,2)</f>
        <v>0</v>
      </c>
      <c r="K177" s="173" t="s">
        <v>159</v>
      </c>
      <c r="L177" s="37"/>
      <c r="M177" s="178" t="s">
        <v>1</v>
      </c>
      <c r="N177" s="179" t="s">
        <v>39</v>
      </c>
      <c r="O177" s="75"/>
      <c r="P177" s="180">
        <f>O177*H177</f>
        <v>0</v>
      </c>
      <c r="Q177" s="180">
        <v>0.013860000000000001</v>
      </c>
      <c r="R177" s="180">
        <f>Q177*H177</f>
        <v>0.010395000000000002</v>
      </c>
      <c r="S177" s="180">
        <v>0</v>
      </c>
      <c r="T177" s="181">
        <f>S177*H177</f>
        <v>0</v>
      </c>
      <c r="U177" s="36"/>
      <c r="V177" s="36"/>
      <c r="W177" s="36"/>
      <c r="X177" s="36"/>
      <c r="Y177" s="36"/>
      <c r="Z177" s="36"/>
      <c r="AA177" s="36"/>
      <c r="AB177" s="36"/>
      <c r="AC177" s="36"/>
      <c r="AD177" s="36"/>
      <c r="AE177" s="36"/>
      <c r="AR177" s="182" t="s">
        <v>260</v>
      </c>
      <c r="AT177" s="182" t="s">
        <v>155</v>
      </c>
      <c r="AU177" s="182" t="s">
        <v>84</v>
      </c>
      <c r="AY177" s="17" t="s">
        <v>152</v>
      </c>
      <c r="BE177" s="183">
        <f>IF(N177="základní",J177,0)</f>
        <v>0</v>
      </c>
      <c r="BF177" s="183">
        <f>IF(N177="snížená",J177,0)</f>
        <v>0</v>
      </c>
      <c r="BG177" s="183">
        <f>IF(N177="zákl. přenesená",J177,0)</f>
        <v>0</v>
      </c>
      <c r="BH177" s="183">
        <f>IF(N177="sníž. přenesená",J177,0)</f>
        <v>0</v>
      </c>
      <c r="BI177" s="183">
        <f>IF(N177="nulová",J177,0)</f>
        <v>0</v>
      </c>
      <c r="BJ177" s="17" t="s">
        <v>82</v>
      </c>
      <c r="BK177" s="183">
        <f>ROUND(I177*H177,2)</f>
        <v>0</v>
      </c>
      <c r="BL177" s="17" t="s">
        <v>260</v>
      </c>
      <c r="BM177" s="182" t="s">
        <v>558</v>
      </c>
    </row>
    <row r="178" s="2" customFormat="1">
      <c r="A178" s="36"/>
      <c r="B178" s="37"/>
      <c r="C178" s="36"/>
      <c r="D178" s="184" t="s">
        <v>162</v>
      </c>
      <c r="E178" s="36"/>
      <c r="F178" s="185" t="s">
        <v>559</v>
      </c>
      <c r="G178" s="36"/>
      <c r="H178" s="36"/>
      <c r="I178" s="186"/>
      <c r="J178" s="36"/>
      <c r="K178" s="36"/>
      <c r="L178" s="37"/>
      <c r="M178" s="187"/>
      <c r="N178" s="188"/>
      <c r="O178" s="75"/>
      <c r="P178" s="75"/>
      <c r="Q178" s="75"/>
      <c r="R178" s="75"/>
      <c r="S178" s="75"/>
      <c r="T178" s="76"/>
      <c r="U178" s="36"/>
      <c r="V178" s="36"/>
      <c r="W178" s="36"/>
      <c r="X178" s="36"/>
      <c r="Y178" s="36"/>
      <c r="Z178" s="36"/>
      <c r="AA178" s="36"/>
      <c r="AB178" s="36"/>
      <c r="AC178" s="36"/>
      <c r="AD178" s="36"/>
      <c r="AE178" s="36"/>
      <c r="AT178" s="17" t="s">
        <v>162</v>
      </c>
      <c r="AU178" s="17" t="s">
        <v>84</v>
      </c>
    </row>
    <row r="179" s="2" customFormat="1">
      <c r="A179" s="36"/>
      <c r="B179" s="37"/>
      <c r="C179" s="36"/>
      <c r="D179" s="189" t="s">
        <v>164</v>
      </c>
      <c r="E179" s="36"/>
      <c r="F179" s="190" t="s">
        <v>560</v>
      </c>
      <c r="G179" s="36"/>
      <c r="H179" s="36"/>
      <c r="I179" s="186"/>
      <c r="J179" s="36"/>
      <c r="K179" s="36"/>
      <c r="L179" s="37"/>
      <c r="M179" s="187"/>
      <c r="N179" s="188"/>
      <c r="O179" s="75"/>
      <c r="P179" s="75"/>
      <c r="Q179" s="75"/>
      <c r="R179" s="75"/>
      <c r="S179" s="75"/>
      <c r="T179" s="76"/>
      <c r="U179" s="36"/>
      <c r="V179" s="36"/>
      <c r="W179" s="36"/>
      <c r="X179" s="36"/>
      <c r="Y179" s="36"/>
      <c r="Z179" s="36"/>
      <c r="AA179" s="36"/>
      <c r="AB179" s="36"/>
      <c r="AC179" s="36"/>
      <c r="AD179" s="36"/>
      <c r="AE179" s="36"/>
      <c r="AT179" s="17" t="s">
        <v>164</v>
      </c>
      <c r="AU179" s="17" t="s">
        <v>84</v>
      </c>
    </row>
    <row r="180" s="13" customFormat="1">
      <c r="A180" s="13"/>
      <c r="B180" s="191"/>
      <c r="C180" s="13"/>
      <c r="D180" s="184" t="s">
        <v>166</v>
      </c>
      <c r="E180" s="192" t="s">
        <v>1</v>
      </c>
      <c r="F180" s="193" t="s">
        <v>561</v>
      </c>
      <c r="G180" s="13"/>
      <c r="H180" s="194">
        <v>0.75</v>
      </c>
      <c r="I180" s="195"/>
      <c r="J180" s="13"/>
      <c r="K180" s="13"/>
      <c r="L180" s="191"/>
      <c r="M180" s="196"/>
      <c r="N180" s="197"/>
      <c r="O180" s="197"/>
      <c r="P180" s="197"/>
      <c r="Q180" s="197"/>
      <c r="R180" s="197"/>
      <c r="S180" s="197"/>
      <c r="T180" s="198"/>
      <c r="U180" s="13"/>
      <c r="V180" s="13"/>
      <c r="W180" s="13"/>
      <c r="X180" s="13"/>
      <c r="Y180" s="13"/>
      <c r="Z180" s="13"/>
      <c r="AA180" s="13"/>
      <c r="AB180" s="13"/>
      <c r="AC180" s="13"/>
      <c r="AD180" s="13"/>
      <c r="AE180" s="13"/>
      <c r="AT180" s="192" t="s">
        <v>166</v>
      </c>
      <c r="AU180" s="192" t="s">
        <v>84</v>
      </c>
      <c r="AV180" s="13" t="s">
        <v>84</v>
      </c>
      <c r="AW180" s="13" t="s">
        <v>31</v>
      </c>
      <c r="AX180" s="13" t="s">
        <v>82</v>
      </c>
      <c r="AY180" s="192" t="s">
        <v>152</v>
      </c>
    </row>
    <row r="181" s="2" customFormat="1" ht="14.4" customHeight="1">
      <c r="A181" s="36"/>
      <c r="B181" s="170"/>
      <c r="C181" s="171" t="s">
        <v>247</v>
      </c>
      <c r="D181" s="171" t="s">
        <v>155</v>
      </c>
      <c r="E181" s="172" t="s">
        <v>562</v>
      </c>
      <c r="F181" s="173" t="s">
        <v>563</v>
      </c>
      <c r="G181" s="174" t="s">
        <v>178</v>
      </c>
      <c r="H181" s="175">
        <v>21.739999999999998</v>
      </c>
      <c r="I181" s="176"/>
      <c r="J181" s="177">
        <f>ROUND(I181*H181,2)</f>
        <v>0</v>
      </c>
      <c r="K181" s="173" t="s">
        <v>159</v>
      </c>
      <c r="L181" s="37"/>
      <c r="M181" s="178" t="s">
        <v>1</v>
      </c>
      <c r="N181" s="179" t="s">
        <v>39</v>
      </c>
      <c r="O181" s="75"/>
      <c r="P181" s="180">
        <f>O181*H181</f>
        <v>0</v>
      </c>
      <c r="Q181" s="180">
        <v>0.0043800000000000002</v>
      </c>
      <c r="R181" s="180">
        <f>Q181*H181</f>
        <v>0.095221199999999992</v>
      </c>
      <c r="S181" s="180">
        <v>0</v>
      </c>
      <c r="T181" s="181">
        <f>S181*H181</f>
        <v>0</v>
      </c>
      <c r="U181" s="36"/>
      <c r="V181" s="36"/>
      <c r="W181" s="36"/>
      <c r="X181" s="36"/>
      <c r="Y181" s="36"/>
      <c r="Z181" s="36"/>
      <c r="AA181" s="36"/>
      <c r="AB181" s="36"/>
      <c r="AC181" s="36"/>
      <c r="AD181" s="36"/>
      <c r="AE181" s="36"/>
      <c r="AR181" s="182" t="s">
        <v>260</v>
      </c>
      <c r="AT181" s="182" t="s">
        <v>155</v>
      </c>
      <c r="AU181" s="182" t="s">
        <v>84</v>
      </c>
      <c r="AY181" s="17" t="s">
        <v>152</v>
      </c>
      <c r="BE181" s="183">
        <f>IF(N181="základní",J181,0)</f>
        <v>0</v>
      </c>
      <c r="BF181" s="183">
        <f>IF(N181="snížená",J181,0)</f>
        <v>0</v>
      </c>
      <c r="BG181" s="183">
        <f>IF(N181="zákl. přenesená",J181,0)</f>
        <v>0</v>
      </c>
      <c r="BH181" s="183">
        <f>IF(N181="sníž. přenesená",J181,0)</f>
        <v>0</v>
      </c>
      <c r="BI181" s="183">
        <f>IF(N181="nulová",J181,0)</f>
        <v>0</v>
      </c>
      <c r="BJ181" s="17" t="s">
        <v>82</v>
      </c>
      <c r="BK181" s="183">
        <f>ROUND(I181*H181,2)</f>
        <v>0</v>
      </c>
      <c r="BL181" s="17" t="s">
        <v>260</v>
      </c>
      <c r="BM181" s="182" t="s">
        <v>564</v>
      </c>
    </row>
    <row r="182" s="2" customFormat="1">
      <c r="A182" s="36"/>
      <c r="B182" s="37"/>
      <c r="C182" s="36"/>
      <c r="D182" s="184" t="s">
        <v>162</v>
      </c>
      <c r="E182" s="36"/>
      <c r="F182" s="185" t="s">
        <v>565</v>
      </c>
      <c r="G182" s="36"/>
      <c r="H182" s="36"/>
      <c r="I182" s="186"/>
      <c r="J182" s="36"/>
      <c r="K182" s="36"/>
      <c r="L182" s="37"/>
      <c r="M182" s="187"/>
      <c r="N182" s="188"/>
      <c r="O182" s="75"/>
      <c r="P182" s="75"/>
      <c r="Q182" s="75"/>
      <c r="R182" s="75"/>
      <c r="S182" s="75"/>
      <c r="T182" s="76"/>
      <c r="U182" s="36"/>
      <c r="V182" s="36"/>
      <c r="W182" s="36"/>
      <c r="X182" s="36"/>
      <c r="Y182" s="36"/>
      <c r="Z182" s="36"/>
      <c r="AA182" s="36"/>
      <c r="AB182" s="36"/>
      <c r="AC182" s="36"/>
      <c r="AD182" s="36"/>
      <c r="AE182" s="36"/>
      <c r="AT182" s="17" t="s">
        <v>162</v>
      </c>
      <c r="AU182" s="17" t="s">
        <v>84</v>
      </c>
    </row>
    <row r="183" s="2" customFormat="1">
      <c r="A183" s="36"/>
      <c r="B183" s="37"/>
      <c r="C183" s="36"/>
      <c r="D183" s="189" t="s">
        <v>164</v>
      </c>
      <c r="E183" s="36"/>
      <c r="F183" s="190" t="s">
        <v>566</v>
      </c>
      <c r="G183" s="36"/>
      <c r="H183" s="36"/>
      <c r="I183" s="186"/>
      <c r="J183" s="36"/>
      <c r="K183" s="36"/>
      <c r="L183" s="37"/>
      <c r="M183" s="187"/>
      <c r="N183" s="188"/>
      <c r="O183" s="75"/>
      <c r="P183" s="75"/>
      <c r="Q183" s="75"/>
      <c r="R183" s="75"/>
      <c r="S183" s="75"/>
      <c r="T183" s="76"/>
      <c r="U183" s="36"/>
      <c r="V183" s="36"/>
      <c r="W183" s="36"/>
      <c r="X183" s="36"/>
      <c r="Y183" s="36"/>
      <c r="Z183" s="36"/>
      <c r="AA183" s="36"/>
      <c r="AB183" s="36"/>
      <c r="AC183" s="36"/>
      <c r="AD183" s="36"/>
      <c r="AE183" s="36"/>
      <c r="AT183" s="17" t="s">
        <v>164</v>
      </c>
      <c r="AU183" s="17" t="s">
        <v>84</v>
      </c>
    </row>
    <row r="184" s="13" customFormat="1">
      <c r="A184" s="13"/>
      <c r="B184" s="191"/>
      <c r="C184" s="13"/>
      <c r="D184" s="184" t="s">
        <v>166</v>
      </c>
      <c r="E184" s="192" t="s">
        <v>105</v>
      </c>
      <c r="F184" s="193" t="s">
        <v>567</v>
      </c>
      <c r="G184" s="13"/>
      <c r="H184" s="194">
        <v>21.739999999999998</v>
      </c>
      <c r="I184" s="195"/>
      <c r="J184" s="13"/>
      <c r="K184" s="13"/>
      <c r="L184" s="191"/>
      <c r="M184" s="196"/>
      <c r="N184" s="197"/>
      <c r="O184" s="197"/>
      <c r="P184" s="197"/>
      <c r="Q184" s="197"/>
      <c r="R184" s="197"/>
      <c r="S184" s="197"/>
      <c r="T184" s="198"/>
      <c r="U184" s="13"/>
      <c r="V184" s="13"/>
      <c r="W184" s="13"/>
      <c r="X184" s="13"/>
      <c r="Y184" s="13"/>
      <c r="Z184" s="13"/>
      <c r="AA184" s="13"/>
      <c r="AB184" s="13"/>
      <c r="AC184" s="13"/>
      <c r="AD184" s="13"/>
      <c r="AE184" s="13"/>
      <c r="AT184" s="192" t="s">
        <v>166</v>
      </c>
      <c r="AU184" s="192" t="s">
        <v>84</v>
      </c>
      <c r="AV184" s="13" t="s">
        <v>84</v>
      </c>
      <c r="AW184" s="13" t="s">
        <v>31</v>
      </c>
      <c r="AX184" s="13" t="s">
        <v>82</v>
      </c>
      <c r="AY184" s="192" t="s">
        <v>152</v>
      </c>
    </row>
    <row r="185" s="2" customFormat="1" ht="30" customHeight="1">
      <c r="A185" s="36"/>
      <c r="B185" s="170"/>
      <c r="C185" s="171" t="s">
        <v>257</v>
      </c>
      <c r="D185" s="171" t="s">
        <v>155</v>
      </c>
      <c r="E185" s="172" t="s">
        <v>568</v>
      </c>
      <c r="F185" s="173" t="s">
        <v>569</v>
      </c>
      <c r="G185" s="174" t="s">
        <v>158</v>
      </c>
      <c r="H185" s="175">
        <v>27</v>
      </c>
      <c r="I185" s="176"/>
      <c r="J185" s="177">
        <f>ROUND(I185*H185,2)</f>
        <v>0</v>
      </c>
      <c r="K185" s="173" t="s">
        <v>159</v>
      </c>
      <c r="L185" s="37"/>
      <c r="M185" s="178" t="s">
        <v>1</v>
      </c>
      <c r="N185" s="179" t="s">
        <v>39</v>
      </c>
      <c r="O185" s="75"/>
      <c r="P185" s="180">
        <f>O185*H185</f>
        <v>0</v>
      </c>
      <c r="Q185" s="180">
        <v>0.00125</v>
      </c>
      <c r="R185" s="180">
        <f>Q185*H185</f>
        <v>0.033750000000000002</v>
      </c>
      <c r="S185" s="180">
        <v>0</v>
      </c>
      <c r="T185" s="181">
        <f>S185*H185</f>
        <v>0</v>
      </c>
      <c r="U185" s="36"/>
      <c r="V185" s="36"/>
      <c r="W185" s="36"/>
      <c r="X185" s="36"/>
      <c r="Y185" s="36"/>
      <c r="Z185" s="36"/>
      <c r="AA185" s="36"/>
      <c r="AB185" s="36"/>
      <c r="AC185" s="36"/>
      <c r="AD185" s="36"/>
      <c r="AE185" s="36"/>
      <c r="AR185" s="182" t="s">
        <v>260</v>
      </c>
      <c r="AT185" s="182" t="s">
        <v>155</v>
      </c>
      <c r="AU185" s="182" t="s">
        <v>84</v>
      </c>
      <c r="AY185" s="17" t="s">
        <v>152</v>
      </c>
      <c r="BE185" s="183">
        <f>IF(N185="základní",J185,0)</f>
        <v>0</v>
      </c>
      <c r="BF185" s="183">
        <f>IF(N185="snížená",J185,0)</f>
        <v>0</v>
      </c>
      <c r="BG185" s="183">
        <f>IF(N185="zákl. přenesená",J185,0)</f>
        <v>0</v>
      </c>
      <c r="BH185" s="183">
        <f>IF(N185="sníž. přenesená",J185,0)</f>
        <v>0</v>
      </c>
      <c r="BI185" s="183">
        <f>IF(N185="nulová",J185,0)</f>
        <v>0</v>
      </c>
      <c r="BJ185" s="17" t="s">
        <v>82</v>
      </c>
      <c r="BK185" s="183">
        <f>ROUND(I185*H185,2)</f>
        <v>0</v>
      </c>
      <c r="BL185" s="17" t="s">
        <v>260</v>
      </c>
      <c r="BM185" s="182" t="s">
        <v>570</v>
      </c>
    </row>
    <row r="186" s="2" customFormat="1">
      <c r="A186" s="36"/>
      <c r="B186" s="37"/>
      <c r="C186" s="36"/>
      <c r="D186" s="184" t="s">
        <v>162</v>
      </c>
      <c r="E186" s="36"/>
      <c r="F186" s="185" t="s">
        <v>571</v>
      </c>
      <c r="G186" s="36"/>
      <c r="H186" s="36"/>
      <c r="I186" s="186"/>
      <c r="J186" s="36"/>
      <c r="K186" s="36"/>
      <c r="L186" s="37"/>
      <c r="M186" s="187"/>
      <c r="N186" s="188"/>
      <c r="O186" s="75"/>
      <c r="P186" s="75"/>
      <c r="Q186" s="75"/>
      <c r="R186" s="75"/>
      <c r="S186" s="75"/>
      <c r="T186" s="76"/>
      <c r="U186" s="36"/>
      <c r="V186" s="36"/>
      <c r="W186" s="36"/>
      <c r="X186" s="36"/>
      <c r="Y186" s="36"/>
      <c r="Z186" s="36"/>
      <c r="AA186" s="36"/>
      <c r="AB186" s="36"/>
      <c r="AC186" s="36"/>
      <c r="AD186" s="36"/>
      <c r="AE186" s="36"/>
      <c r="AT186" s="17" t="s">
        <v>162</v>
      </c>
      <c r="AU186" s="17" t="s">
        <v>84</v>
      </c>
    </row>
    <row r="187" s="2" customFormat="1">
      <c r="A187" s="36"/>
      <c r="B187" s="37"/>
      <c r="C187" s="36"/>
      <c r="D187" s="189" t="s">
        <v>164</v>
      </c>
      <c r="E187" s="36"/>
      <c r="F187" s="190" t="s">
        <v>572</v>
      </c>
      <c r="G187" s="36"/>
      <c r="H187" s="36"/>
      <c r="I187" s="186"/>
      <c r="J187" s="36"/>
      <c r="K187" s="36"/>
      <c r="L187" s="37"/>
      <c r="M187" s="187"/>
      <c r="N187" s="188"/>
      <c r="O187" s="75"/>
      <c r="P187" s="75"/>
      <c r="Q187" s="75"/>
      <c r="R187" s="75"/>
      <c r="S187" s="75"/>
      <c r="T187" s="76"/>
      <c r="U187" s="36"/>
      <c r="V187" s="36"/>
      <c r="W187" s="36"/>
      <c r="X187" s="36"/>
      <c r="Y187" s="36"/>
      <c r="Z187" s="36"/>
      <c r="AA187" s="36"/>
      <c r="AB187" s="36"/>
      <c r="AC187" s="36"/>
      <c r="AD187" s="36"/>
      <c r="AE187" s="36"/>
      <c r="AT187" s="17" t="s">
        <v>164</v>
      </c>
      <c r="AU187" s="17" t="s">
        <v>84</v>
      </c>
    </row>
    <row r="188" s="13" customFormat="1">
      <c r="A188" s="13"/>
      <c r="B188" s="191"/>
      <c r="C188" s="13"/>
      <c r="D188" s="184" t="s">
        <v>166</v>
      </c>
      <c r="E188" s="192" t="s">
        <v>498</v>
      </c>
      <c r="F188" s="193" t="s">
        <v>573</v>
      </c>
      <c r="G188" s="13"/>
      <c r="H188" s="194">
        <v>27</v>
      </c>
      <c r="I188" s="195"/>
      <c r="J188" s="13"/>
      <c r="K188" s="13"/>
      <c r="L188" s="191"/>
      <c r="M188" s="196"/>
      <c r="N188" s="197"/>
      <c r="O188" s="197"/>
      <c r="P188" s="197"/>
      <c r="Q188" s="197"/>
      <c r="R188" s="197"/>
      <c r="S188" s="197"/>
      <c r="T188" s="198"/>
      <c r="U188" s="13"/>
      <c r="V188" s="13"/>
      <c r="W188" s="13"/>
      <c r="X188" s="13"/>
      <c r="Y188" s="13"/>
      <c r="Z188" s="13"/>
      <c r="AA188" s="13"/>
      <c r="AB188" s="13"/>
      <c r="AC188" s="13"/>
      <c r="AD188" s="13"/>
      <c r="AE188" s="13"/>
      <c r="AT188" s="192" t="s">
        <v>166</v>
      </c>
      <c r="AU188" s="192" t="s">
        <v>84</v>
      </c>
      <c r="AV188" s="13" t="s">
        <v>84</v>
      </c>
      <c r="AW188" s="13" t="s">
        <v>31</v>
      </c>
      <c r="AX188" s="13" t="s">
        <v>82</v>
      </c>
      <c r="AY188" s="192" t="s">
        <v>152</v>
      </c>
    </row>
    <row r="189" s="2" customFormat="1" ht="22.2" customHeight="1">
      <c r="A189" s="36"/>
      <c r="B189" s="170"/>
      <c r="C189" s="208" t="s">
        <v>264</v>
      </c>
      <c r="D189" s="208" t="s">
        <v>265</v>
      </c>
      <c r="E189" s="209" t="s">
        <v>337</v>
      </c>
      <c r="F189" s="210" t="s">
        <v>338</v>
      </c>
      <c r="G189" s="211" t="s">
        <v>158</v>
      </c>
      <c r="H189" s="212">
        <v>28.350000000000001</v>
      </c>
      <c r="I189" s="213"/>
      <c r="J189" s="214">
        <f>ROUND(I189*H189,2)</f>
        <v>0</v>
      </c>
      <c r="K189" s="210" t="s">
        <v>159</v>
      </c>
      <c r="L189" s="215"/>
      <c r="M189" s="216" t="s">
        <v>1</v>
      </c>
      <c r="N189" s="217" t="s">
        <v>39</v>
      </c>
      <c r="O189" s="75"/>
      <c r="P189" s="180">
        <f>O189*H189</f>
        <v>0</v>
      </c>
      <c r="Q189" s="180">
        <v>0.0080000000000000002</v>
      </c>
      <c r="R189" s="180">
        <f>Q189*H189</f>
        <v>0.22680000000000003</v>
      </c>
      <c r="S189" s="180">
        <v>0</v>
      </c>
      <c r="T189" s="181">
        <f>S189*H189</f>
        <v>0</v>
      </c>
      <c r="U189" s="36"/>
      <c r="V189" s="36"/>
      <c r="W189" s="36"/>
      <c r="X189" s="36"/>
      <c r="Y189" s="36"/>
      <c r="Z189" s="36"/>
      <c r="AA189" s="36"/>
      <c r="AB189" s="36"/>
      <c r="AC189" s="36"/>
      <c r="AD189" s="36"/>
      <c r="AE189" s="36"/>
      <c r="AR189" s="182" t="s">
        <v>268</v>
      </c>
      <c r="AT189" s="182" t="s">
        <v>265</v>
      </c>
      <c r="AU189" s="182" t="s">
        <v>84</v>
      </c>
      <c r="AY189" s="17" t="s">
        <v>152</v>
      </c>
      <c r="BE189" s="183">
        <f>IF(N189="základní",J189,0)</f>
        <v>0</v>
      </c>
      <c r="BF189" s="183">
        <f>IF(N189="snížená",J189,0)</f>
        <v>0</v>
      </c>
      <c r="BG189" s="183">
        <f>IF(N189="zákl. přenesená",J189,0)</f>
        <v>0</v>
      </c>
      <c r="BH189" s="183">
        <f>IF(N189="sníž. přenesená",J189,0)</f>
        <v>0</v>
      </c>
      <c r="BI189" s="183">
        <f>IF(N189="nulová",J189,0)</f>
        <v>0</v>
      </c>
      <c r="BJ189" s="17" t="s">
        <v>82</v>
      </c>
      <c r="BK189" s="183">
        <f>ROUND(I189*H189,2)</f>
        <v>0</v>
      </c>
      <c r="BL189" s="17" t="s">
        <v>260</v>
      </c>
      <c r="BM189" s="182" t="s">
        <v>574</v>
      </c>
    </row>
    <row r="190" s="2" customFormat="1">
      <c r="A190" s="36"/>
      <c r="B190" s="37"/>
      <c r="C190" s="36"/>
      <c r="D190" s="184" t="s">
        <v>162</v>
      </c>
      <c r="E190" s="36"/>
      <c r="F190" s="185" t="s">
        <v>338</v>
      </c>
      <c r="G190" s="36"/>
      <c r="H190" s="36"/>
      <c r="I190" s="186"/>
      <c r="J190" s="36"/>
      <c r="K190" s="36"/>
      <c r="L190" s="37"/>
      <c r="M190" s="187"/>
      <c r="N190" s="188"/>
      <c r="O190" s="75"/>
      <c r="P190" s="75"/>
      <c r="Q190" s="75"/>
      <c r="R190" s="75"/>
      <c r="S190" s="75"/>
      <c r="T190" s="76"/>
      <c r="U190" s="36"/>
      <c r="V190" s="36"/>
      <c r="W190" s="36"/>
      <c r="X190" s="36"/>
      <c r="Y190" s="36"/>
      <c r="Z190" s="36"/>
      <c r="AA190" s="36"/>
      <c r="AB190" s="36"/>
      <c r="AC190" s="36"/>
      <c r="AD190" s="36"/>
      <c r="AE190" s="36"/>
      <c r="AT190" s="17" t="s">
        <v>162</v>
      </c>
      <c r="AU190" s="17" t="s">
        <v>84</v>
      </c>
    </row>
    <row r="191" s="13" customFormat="1">
      <c r="A191" s="13"/>
      <c r="B191" s="191"/>
      <c r="C191" s="13"/>
      <c r="D191" s="184" t="s">
        <v>166</v>
      </c>
      <c r="E191" s="192" t="s">
        <v>1</v>
      </c>
      <c r="F191" s="193" t="s">
        <v>575</v>
      </c>
      <c r="G191" s="13"/>
      <c r="H191" s="194">
        <v>28.350000000000001</v>
      </c>
      <c r="I191" s="195"/>
      <c r="J191" s="13"/>
      <c r="K191" s="13"/>
      <c r="L191" s="191"/>
      <c r="M191" s="196"/>
      <c r="N191" s="197"/>
      <c r="O191" s="197"/>
      <c r="P191" s="197"/>
      <c r="Q191" s="197"/>
      <c r="R191" s="197"/>
      <c r="S191" s="197"/>
      <c r="T191" s="198"/>
      <c r="U191" s="13"/>
      <c r="V191" s="13"/>
      <c r="W191" s="13"/>
      <c r="X191" s="13"/>
      <c r="Y191" s="13"/>
      <c r="Z191" s="13"/>
      <c r="AA191" s="13"/>
      <c r="AB191" s="13"/>
      <c r="AC191" s="13"/>
      <c r="AD191" s="13"/>
      <c r="AE191" s="13"/>
      <c r="AT191" s="192" t="s">
        <v>166</v>
      </c>
      <c r="AU191" s="192" t="s">
        <v>84</v>
      </c>
      <c r="AV191" s="13" t="s">
        <v>84</v>
      </c>
      <c r="AW191" s="13" t="s">
        <v>31</v>
      </c>
      <c r="AX191" s="13" t="s">
        <v>82</v>
      </c>
      <c r="AY191" s="192" t="s">
        <v>152</v>
      </c>
    </row>
    <row r="192" s="2" customFormat="1" ht="22.2" customHeight="1">
      <c r="A192" s="36"/>
      <c r="B192" s="170"/>
      <c r="C192" s="171" t="s">
        <v>260</v>
      </c>
      <c r="D192" s="171" t="s">
        <v>155</v>
      </c>
      <c r="E192" s="172" t="s">
        <v>576</v>
      </c>
      <c r="F192" s="173" t="s">
        <v>577</v>
      </c>
      <c r="G192" s="174" t="s">
        <v>300</v>
      </c>
      <c r="H192" s="175">
        <v>3</v>
      </c>
      <c r="I192" s="176"/>
      <c r="J192" s="177">
        <f>ROUND(I192*H192,2)</f>
        <v>0</v>
      </c>
      <c r="K192" s="173" t="s">
        <v>159</v>
      </c>
      <c r="L192" s="37"/>
      <c r="M192" s="178" t="s">
        <v>1</v>
      </c>
      <c r="N192" s="179" t="s">
        <v>39</v>
      </c>
      <c r="O192" s="75"/>
      <c r="P192" s="180">
        <f>O192*H192</f>
        <v>0</v>
      </c>
      <c r="Q192" s="180">
        <v>3.0000000000000001E-05</v>
      </c>
      <c r="R192" s="180">
        <f>Q192*H192</f>
        <v>9.0000000000000006E-05</v>
      </c>
      <c r="S192" s="180">
        <v>0</v>
      </c>
      <c r="T192" s="181">
        <f>S192*H192</f>
        <v>0</v>
      </c>
      <c r="U192" s="36"/>
      <c r="V192" s="36"/>
      <c r="W192" s="36"/>
      <c r="X192" s="36"/>
      <c r="Y192" s="36"/>
      <c r="Z192" s="36"/>
      <c r="AA192" s="36"/>
      <c r="AB192" s="36"/>
      <c r="AC192" s="36"/>
      <c r="AD192" s="36"/>
      <c r="AE192" s="36"/>
      <c r="AR192" s="182" t="s">
        <v>260</v>
      </c>
      <c r="AT192" s="182" t="s">
        <v>155</v>
      </c>
      <c r="AU192" s="182" t="s">
        <v>84</v>
      </c>
      <c r="AY192" s="17" t="s">
        <v>152</v>
      </c>
      <c r="BE192" s="183">
        <f>IF(N192="základní",J192,0)</f>
        <v>0</v>
      </c>
      <c r="BF192" s="183">
        <f>IF(N192="snížená",J192,0)</f>
        <v>0</v>
      </c>
      <c r="BG192" s="183">
        <f>IF(N192="zákl. přenesená",J192,0)</f>
        <v>0</v>
      </c>
      <c r="BH192" s="183">
        <f>IF(N192="sníž. přenesená",J192,0)</f>
        <v>0</v>
      </c>
      <c r="BI192" s="183">
        <f>IF(N192="nulová",J192,0)</f>
        <v>0</v>
      </c>
      <c r="BJ192" s="17" t="s">
        <v>82</v>
      </c>
      <c r="BK192" s="183">
        <f>ROUND(I192*H192,2)</f>
        <v>0</v>
      </c>
      <c r="BL192" s="17" t="s">
        <v>260</v>
      </c>
      <c r="BM192" s="182" t="s">
        <v>578</v>
      </c>
    </row>
    <row r="193" s="2" customFormat="1">
      <c r="A193" s="36"/>
      <c r="B193" s="37"/>
      <c r="C193" s="36"/>
      <c r="D193" s="184" t="s">
        <v>162</v>
      </c>
      <c r="E193" s="36"/>
      <c r="F193" s="185" t="s">
        <v>579</v>
      </c>
      <c r="G193" s="36"/>
      <c r="H193" s="36"/>
      <c r="I193" s="186"/>
      <c r="J193" s="36"/>
      <c r="K193" s="36"/>
      <c r="L193" s="37"/>
      <c r="M193" s="187"/>
      <c r="N193" s="188"/>
      <c r="O193" s="75"/>
      <c r="P193" s="75"/>
      <c r="Q193" s="75"/>
      <c r="R193" s="75"/>
      <c r="S193" s="75"/>
      <c r="T193" s="76"/>
      <c r="U193" s="36"/>
      <c r="V193" s="36"/>
      <c r="W193" s="36"/>
      <c r="X193" s="36"/>
      <c r="Y193" s="36"/>
      <c r="Z193" s="36"/>
      <c r="AA193" s="36"/>
      <c r="AB193" s="36"/>
      <c r="AC193" s="36"/>
      <c r="AD193" s="36"/>
      <c r="AE193" s="36"/>
      <c r="AT193" s="17" t="s">
        <v>162</v>
      </c>
      <c r="AU193" s="17" t="s">
        <v>84</v>
      </c>
    </row>
    <row r="194" s="2" customFormat="1">
      <c r="A194" s="36"/>
      <c r="B194" s="37"/>
      <c r="C194" s="36"/>
      <c r="D194" s="189" t="s">
        <v>164</v>
      </c>
      <c r="E194" s="36"/>
      <c r="F194" s="190" t="s">
        <v>580</v>
      </c>
      <c r="G194" s="36"/>
      <c r="H194" s="36"/>
      <c r="I194" s="186"/>
      <c r="J194" s="36"/>
      <c r="K194" s="36"/>
      <c r="L194" s="37"/>
      <c r="M194" s="187"/>
      <c r="N194" s="188"/>
      <c r="O194" s="75"/>
      <c r="P194" s="75"/>
      <c r="Q194" s="75"/>
      <c r="R194" s="75"/>
      <c r="S194" s="75"/>
      <c r="T194" s="76"/>
      <c r="U194" s="36"/>
      <c r="V194" s="36"/>
      <c r="W194" s="36"/>
      <c r="X194" s="36"/>
      <c r="Y194" s="36"/>
      <c r="Z194" s="36"/>
      <c r="AA194" s="36"/>
      <c r="AB194" s="36"/>
      <c r="AC194" s="36"/>
      <c r="AD194" s="36"/>
      <c r="AE194" s="36"/>
      <c r="AT194" s="17" t="s">
        <v>164</v>
      </c>
      <c r="AU194" s="17" t="s">
        <v>84</v>
      </c>
    </row>
    <row r="195" s="2" customFormat="1" ht="22.2" customHeight="1">
      <c r="A195" s="36"/>
      <c r="B195" s="170"/>
      <c r="C195" s="208" t="s">
        <v>278</v>
      </c>
      <c r="D195" s="208" t="s">
        <v>265</v>
      </c>
      <c r="E195" s="209" t="s">
        <v>581</v>
      </c>
      <c r="F195" s="210" t="s">
        <v>582</v>
      </c>
      <c r="G195" s="211" t="s">
        <v>300</v>
      </c>
      <c r="H195" s="212">
        <v>3</v>
      </c>
      <c r="I195" s="213"/>
      <c r="J195" s="214">
        <f>ROUND(I195*H195,2)</f>
        <v>0</v>
      </c>
      <c r="K195" s="210" t="s">
        <v>159</v>
      </c>
      <c r="L195" s="215"/>
      <c r="M195" s="216" t="s">
        <v>1</v>
      </c>
      <c r="N195" s="217" t="s">
        <v>39</v>
      </c>
      <c r="O195" s="75"/>
      <c r="P195" s="180">
        <f>O195*H195</f>
        <v>0</v>
      </c>
      <c r="Q195" s="180">
        <v>0.0061999999999999998</v>
      </c>
      <c r="R195" s="180">
        <f>Q195*H195</f>
        <v>0.018599999999999998</v>
      </c>
      <c r="S195" s="180">
        <v>0</v>
      </c>
      <c r="T195" s="181">
        <f>S195*H195</f>
        <v>0</v>
      </c>
      <c r="U195" s="36"/>
      <c r="V195" s="36"/>
      <c r="W195" s="36"/>
      <c r="X195" s="36"/>
      <c r="Y195" s="36"/>
      <c r="Z195" s="36"/>
      <c r="AA195" s="36"/>
      <c r="AB195" s="36"/>
      <c r="AC195" s="36"/>
      <c r="AD195" s="36"/>
      <c r="AE195" s="36"/>
      <c r="AR195" s="182" t="s">
        <v>268</v>
      </c>
      <c r="AT195" s="182" t="s">
        <v>265</v>
      </c>
      <c r="AU195" s="182" t="s">
        <v>84</v>
      </c>
      <c r="AY195" s="17" t="s">
        <v>152</v>
      </c>
      <c r="BE195" s="183">
        <f>IF(N195="základní",J195,0)</f>
        <v>0</v>
      </c>
      <c r="BF195" s="183">
        <f>IF(N195="snížená",J195,0)</f>
        <v>0</v>
      </c>
      <c r="BG195" s="183">
        <f>IF(N195="zákl. přenesená",J195,0)</f>
        <v>0</v>
      </c>
      <c r="BH195" s="183">
        <f>IF(N195="sníž. přenesená",J195,0)</f>
        <v>0</v>
      </c>
      <c r="BI195" s="183">
        <f>IF(N195="nulová",J195,0)</f>
        <v>0</v>
      </c>
      <c r="BJ195" s="17" t="s">
        <v>82</v>
      </c>
      <c r="BK195" s="183">
        <f>ROUND(I195*H195,2)</f>
        <v>0</v>
      </c>
      <c r="BL195" s="17" t="s">
        <v>260</v>
      </c>
      <c r="BM195" s="182" t="s">
        <v>583</v>
      </c>
    </row>
    <row r="196" s="2" customFormat="1">
      <c r="A196" s="36"/>
      <c r="B196" s="37"/>
      <c r="C196" s="36"/>
      <c r="D196" s="184" t="s">
        <v>162</v>
      </c>
      <c r="E196" s="36"/>
      <c r="F196" s="185" t="s">
        <v>582</v>
      </c>
      <c r="G196" s="36"/>
      <c r="H196" s="36"/>
      <c r="I196" s="186"/>
      <c r="J196" s="36"/>
      <c r="K196" s="36"/>
      <c r="L196" s="37"/>
      <c r="M196" s="187"/>
      <c r="N196" s="188"/>
      <c r="O196" s="75"/>
      <c r="P196" s="75"/>
      <c r="Q196" s="75"/>
      <c r="R196" s="75"/>
      <c r="S196" s="75"/>
      <c r="T196" s="76"/>
      <c r="U196" s="36"/>
      <c r="V196" s="36"/>
      <c r="W196" s="36"/>
      <c r="X196" s="36"/>
      <c r="Y196" s="36"/>
      <c r="Z196" s="36"/>
      <c r="AA196" s="36"/>
      <c r="AB196" s="36"/>
      <c r="AC196" s="36"/>
      <c r="AD196" s="36"/>
      <c r="AE196" s="36"/>
      <c r="AT196" s="17" t="s">
        <v>162</v>
      </c>
      <c r="AU196" s="17" t="s">
        <v>84</v>
      </c>
    </row>
    <row r="197" s="2" customFormat="1" ht="22.2" customHeight="1">
      <c r="A197" s="36"/>
      <c r="B197" s="170"/>
      <c r="C197" s="171" t="s">
        <v>284</v>
      </c>
      <c r="D197" s="171" t="s">
        <v>155</v>
      </c>
      <c r="E197" s="172" t="s">
        <v>584</v>
      </c>
      <c r="F197" s="173" t="s">
        <v>585</v>
      </c>
      <c r="G197" s="174" t="s">
        <v>223</v>
      </c>
      <c r="H197" s="175">
        <v>1.47</v>
      </c>
      <c r="I197" s="176"/>
      <c r="J197" s="177">
        <f>ROUND(I197*H197,2)</f>
        <v>0</v>
      </c>
      <c r="K197" s="173" t="s">
        <v>159</v>
      </c>
      <c r="L197" s="37"/>
      <c r="M197" s="178" t="s">
        <v>1</v>
      </c>
      <c r="N197" s="179" t="s">
        <v>39</v>
      </c>
      <c r="O197" s="75"/>
      <c r="P197" s="180">
        <f>O197*H197</f>
        <v>0</v>
      </c>
      <c r="Q197" s="180">
        <v>0</v>
      </c>
      <c r="R197" s="180">
        <f>Q197*H197</f>
        <v>0</v>
      </c>
      <c r="S197" s="180">
        <v>0</v>
      </c>
      <c r="T197" s="181">
        <f>S197*H197</f>
        <v>0</v>
      </c>
      <c r="U197" s="36"/>
      <c r="V197" s="36"/>
      <c r="W197" s="36"/>
      <c r="X197" s="36"/>
      <c r="Y197" s="36"/>
      <c r="Z197" s="36"/>
      <c r="AA197" s="36"/>
      <c r="AB197" s="36"/>
      <c r="AC197" s="36"/>
      <c r="AD197" s="36"/>
      <c r="AE197" s="36"/>
      <c r="AR197" s="182" t="s">
        <v>260</v>
      </c>
      <c r="AT197" s="182" t="s">
        <v>155</v>
      </c>
      <c r="AU197" s="182" t="s">
        <v>84</v>
      </c>
      <c r="AY197" s="17" t="s">
        <v>152</v>
      </c>
      <c r="BE197" s="183">
        <f>IF(N197="základní",J197,0)</f>
        <v>0</v>
      </c>
      <c r="BF197" s="183">
        <f>IF(N197="snížená",J197,0)</f>
        <v>0</v>
      </c>
      <c r="BG197" s="183">
        <f>IF(N197="zákl. přenesená",J197,0)</f>
        <v>0</v>
      </c>
      <c r="BH197" s="183">
        <f>IF(N197="sníž. přenesená",J197,0)</f>
        <v>0</v>
      </c>
      <c r="BI197" s="183">
        <f>IF(N197="nulová",J197,0)</f>
        <v>0</v>
      </c>
      <c r="BJ197" s="17" t="s">
        <v>82</v>
      </c>
      <c r="BK197" s="183">
        <f>ROUND(I197*H197,2)</f>
        <v>0</v>
      </c>
      <c r="BL197" s="17" t="s">
        <v>260</v>
      </c>
      <c r="BM197" s="182" t="s">
        <v>586</v>
      </c>
    </row>
    <row r="198" s="2" customFormat="1">
      <c r="A198" s="36"/>
      <c r="B198" s="37"/>
      <c r="C198" s="36"/>
      <c r="D198" s="184" t="s">
        <v>162</v>
      </c>
      <c r="E198" s="36"/>
      <c r="F198" s="185" t="s">
        <v>587</v>
      </c>
      <c r="G198" s="36"/>
      <c r="H198" s="36"/>
      <c r="I198" s="186"/>
      <c r="J198" s="36"/>
      <c r="K198" s="36"/>
      <c r="L198" s="37"/>
      <c r="M198" s="187"/>
      <c r="N198" s="188"/>
      <c r="O198" s="75"/>
      <c r="P198" s="75"/>
      <c r="Q198" s="75"/>
      <c r="R198" s="75"/>
      <c r="S198" s="75"/>
      <c r="T198" s="76"/>
      <c r="U198" s="36"/>
      <c r="V198" s="36"/>
      <c r="W198" s="36"/>
      <c r="X198" s="36"/>
      <c r="Y198" s="36"/>
      <c r="Z198" s="36"/>
      <c r="AA198" s="36"/>
      <c r="AB198" s="36"/>
      <c r="AC198" s="36"/>
      <c r="AD198" s="36"/>
      <c r="AE198" s="36"/>
      <c r="AT198" s="17" t="s">
        <v>162</v>
      </c>
      <c r="AU198" s="17" t="s">
        <v>84</v>
      </c>
    </row>
    <row r="199" s="2" customFormat="1">
      <c r="A199" s="36"/>
      <c r="B199" s="37"/>
      <c r="C199" s="36"/>
      <c r="D199" s="189" t="s">
        <v>164</v>
      </c>
      <c r="E199" s="36"/>
      <c r="F199" s="190" t="s">
        <v>588</v>
      </c>
      <c r="G199" s="36"/>
      <c r="H199" s="36"/>
      <c r="I199" s="186"/>
      <c r="J199" s="36"/>
      <c r="K199" s="36"/>
      <c r="L199" s="37"/>
      <c r="M199" s="187"/>
      <c r="N199" s="188"/>
      <c r="O199" s="75"/>
      <c r="P199" s="75"/>
      <c r="Q199" s="75"/>
      <c r="R199" s="75"/>
      <c r="S199" s="75"/>
      <c r="T199" s="76"/>
      <c r="U199" s="36"/>
      <c r="V199" s="36"/>
      <c r="W199" s="36"/>
      <c r="X199" s="36"/>
      <c r="Y199" s="36"/>
      <c r="Z199" s="36"/>
      <c r="AA199" s="36"/>
      <c r="AB199" s="36"/>
      <c r="AC199" s="36"/>
      <c r="AD199" s="36"/>
      <c r="AE199" s="36"/>
      <c r="AT199" s="17" t="s">
        <v>164</v>
      </c>
      <c r="AU199" s="17" t="s">
        <v>84</v>
      </c>
    </row>
    <row r="200" s="12" customFormat="1" ht="22.8" customHeight="1">
      <c r="A200" s="12"/>
      <c r="B200" s="157"/>
      <c r="C200" s="12"/>
      <c r="D200" s="158" t="s">
        <v>73</v>
      </c>
      <c r="E200" s="168" t="s">
        <v>472</v>
      </c>
      <c r="F200" s="168" t="s">
        <v>473</v>
      </c>
      <c r="G200" s="12"/>
      <c r="H200" s="12"/>
      <c r="I200" s="160"/>
      <c r="J200" s="169">
        <f>BK200</f>
        <v>0</v>
      </c>
      <c r="K200" s="12"/>
      <c r="L200" s="157"/>
      <c r="M200" s="162"/>
      <c r="N200" s="163"/>
      <c r="O200" s="163"/>
      <c r="P200" s="164">
        <f>SUM(P201:P214)</f>
        <v>0</v>
      </c>
      <c r="Q200" s="163"/>
      <c r="R200" s="164">
        <f>SUM(R201:R214)</f>
        <v>0.42653147000000002</v>
      </c>
      <c r="S200" s="163"/>
      <c r="T200" s="165">
        <f>SUM(T201:T214)</f>
        <v>0</v>
      </c>
      <c r="U200" s="12"/>
      <c r="V200" s="12"/>
      <c r="W200" s="12"/>
      <c r="X200" s="12"/>
      <c r="Y200" s="12"/>
      <c r="Z200" s="12"/>
      <c r="AA200" s="12"/>
      <c r="AB200" s="12"/>
      <c r="AC200" s="12"/>
      <c r="AD200" s="12"/>
      <c r="AE200" s="12"/>
      <c r="AR200" s="158" t="s">
        <v>84</v>
      </c>
      <c r="AT200" s="166" t="s">
        <v>73</v>
      </c>
      <c r="AU200" s="166" t="s">
        <v>82</v>
      </c>
      <c r="AY200" s="158" t="s">
        <v>152</v>
      </c>
      <c r="BK200" s="167">
        <f>SUM(BK201:BK214)</f>
        <v>0</v>
      </c>
    </row>
    <row r="201" s="2" customFormat="1" ht="22.2" customHeight="1">
      <c r="A201" s="36"/>
      <c r="B201" s="170"/>
      <c r="C201" s="171" t="s">
        <v>289</v>
      </c>
      <c r="D201" s="171" t="s">
        <v>155</v>
      </c>
      <c r="E201" s="172" t="s">
        <v>475</v>
      </c>
      <c r="F201" s="173" t="s">
        <v>476</v>
      </c>
      <c r="G201" s="174" t="s">
        <v>158</v>
      </c>
      <c r="H201" s="175">
        <v>1366.3599999999999</v>
      </c>
      <c r="I201" s="176"/>
      <c r="J201" s="177">
        <f>ROUND(I201*H201,2)</f>
        <v>0</v>
      </c>
      <c r="K201" s="173" t="s">
        <v>159</v>
      </c>
      <c r="L201" s="37"/>
      <c r="M201" s="178" t="s">
        <v>1</v>
      </c>
      <c r="N201" s="179" t="s">
        <v>39</v>
      </c>
      <c r="O201" s="75"/>
      <c r="P201" s="180">
        <f>O201*H201</f>
        <v>0</v>
      </c>
      <c r="Q201" s="180">
        <v>0.00029</v>
      </c>
      <c r="R201" s="180">
        <f>Q201*H201</f>
        <v>0.3962444</v>
      </c>
      <c r="S201" s="180">
        <v>0</v>
      </c>
      <c r="T201" s="181">
        <f>S201*H201</f>
        <v>0</v>
      </c>
      <c r="U201" s="36"/>
      <c r="V201" s="36"/>
      <c r="W201" s="36"/>
      <c r="X201" s="36"/>
      <c r="Y201" s="36"/>
      <c r="Z201" s="36"/>
      <c r="AA201" s="36"/>
      <c r="AB201" s="36"/>
      <c r="AC201" s="36"/>
      <c r="AD201" s="36"/>
      <c r="AE201" s="36"/>
      <c r="AR201" s="182" t="s">
        <v>260</v>
      </c>
      <c r="AT201" s="182" t="s">
        <v>155</v>
      </c>
      <c r="AU201" s="182" t="s">
        <v>84</v>
      </c>
      <c r="AY201" s="17" t="s">
        <v>152</v>
      </c>
      <c r="BE201" s="183">
        <f>IF(N201="základní",J201,0)</f>
        <v>0</v>
      </c>
      <c r="BF201" s="183">
        <f>IF(N201="snížená",J201,0)</f>
        <v>0</v>
      </c>
      <c r="BG201" s="183">
        <f>IF(N201="zákl. přenesená",J201,0)</f>
        <v>0</v>
      </c>
      <c r="BH201" s="183">
        <f>IF(N201="sníž. přenesená",J201,0)</f>
        <v>0</v>
      </c>
      <c r="BI201" s="183">
        <f>IF(N201="nulová",J201,0)</f>
        <v>0</v>
      </c>
      <c r="BJ201" s="17" t="s">
        <v>82</v>
      </c>
      <c r="BK201" s="183">
        <f>ROUND(I201*H201,2)</f>
        <v>0</v>
      </c>
      <c r="BL201" s="17" t="s">
        <v>260</v>
      </c>
      <c r="BM201" s="182" t="s">
        <v>589</v>
      </c>
    </row>
    <row r="202" s="2" customFormat="1">
      <c r="A202" s="36"/>
      <c r="B202" s="37"/>
      <c r="C202" s="36"/>
      <c r="D202" s="184" t="s">
        <v>162</v>
      </c>
      <c r="E202" s="36"/>
      <c r="F202" s="185" t="s">
        <v>478</v>
      </c>
      <c r="G202" s="36"/>
      <c r="H202" s="36"/>
      <c r="I202" s="186"/>
      <c r="J202" s="36"/>
      <c r="K202" s="36"/>
      <c r="L202" s="37"/>
      <c r="M202" s="187"/>
      <c r="N202" s="188"/>
      <c r="O202" s="75"/>
      <c r="P202" s="75"/>
      <c r="Q202" s="75"/>
      <c r="R202" s="75"/>
      <c r="S202" s="75"/>
      <c r="T202" s="76"/>
      <c r="U202" s="36"/>
      <c r="V202" s="36"/>
      <c r="W202" s="36"/>
      <c r="X202" s="36"/>
      <c r="Y202" s="36"/>
      <c r="Z202" s="36"/>
      <c r="AA202" s="36"/>
      <c r="AB202" s="36"/>
      <c r="AC202" s="36"/>
      <c r="AD202" s="36"/>
      <c r="AE202" s="36"/>
      <c r="AT202" s="17" t="s">
        <v>162</v>
      </c>
      <c r="AU202" s="17" t="s">
        <v>84</v>
      </c>
    </row>
    <row r="203" s="2" customFormat="1">
      <c r="A203" s="36"/>
      <c r="B203" s="37"/>
      <c r="C203" s="36"/>
      <c r="D203" s="189" t="s">
        <v>164</v>
      </c>
      <c r="E203" s="36"/>
      <c r="F203" s="190" t="s">
        <v>479</v>
      </c>
      <c r="G203" s="36"/>
      <c r="H203" s="36"/>
      <c r="I203" s="186"/>
      <c r="J203" s="36"/>
      <c r="K203" s="36"/>
      <c r="L203" s="37"/>
      <c r="M203" s="187"/>
      <c r="N203" s="188"/>
      <c r="O203" s="75"/>
      <c r="P203" s="75"/>
      <c r="Q203" s="75"/>
      <c r="R203" s="75"/>
      <c r="S203" s="75"/>
      <c r="T203" s="76"/>
      <c r="U203" s="36"/>
      <c r="V203" s="36"/>
      <c r="W203" s="36"/>
      <c r="X203" s="36"/>
      <c r="Y203" s="36"/>
      <c r="Z203" s="36"/>
      <c r="AA203" s="36"/>
      <c r="AB203" s="36"/>
      <c r="AC203" s="36"/>
      <c r="AD203" s="36"/>
      <c r="AE203" s="36"/>
      <c r="AT203" s="17" t="s">
        <v>164</v>
      </c>
      <c r="AU203" s="17" t="s">
        <v>84</v>
      </c>
    </row>
    <row r="204" s="13" customFormat="1">
      <c r="A204" s="13"/>
      <c r="B204" s="191"/>
      <c r="C204" s="13"/>
      <c r="D204" s="184" t="s">
        <v>166</v>
      </c>
      <c r="E204" s="192" t="s">
        <v>1</v>
      </c>
      <c r="F204" s="193" t="s">
        <v>590</v>
      </c>
      <c r="G204" s="13"/>
      <c r="H204" s="194">
        <v>388.553</v>
      </c>
      <c r="I204" s="195"/>
      <c r="J204" s="13"/>
      <c r="K204" s="13"/>
      <c r="L204" s="191"/>
      <c r="M204" s="196"/>
      <c r="N204" s="197"/>
      <c r="O204" s="197"/>
      <c r="P204" s="197"/>
      <c r="Q204" s="197"/>
      <c r="R204" s="197"/>
      <c r="S204" s="197"/>
      <c r="T204" s="198"/>
      <c r="U204" s="13"/>
      <c r="V204" s="13"/>
      <c r="W204" s="13"/>
      <c r="X204" s="13"/>
      <c r="Y204" s="13"/>
      <c r="Z204" s="13"/>
      <c r="AA204" s="13"/>
      <c r="AB204" s="13"/>
      <c r="AC204" s="13"/>
      <c r="AD204" s="13"/>
      <c r="AE204" s="13"/>
      <c r="AT204" s="192" t="s">
        <v>166</v>
      </c>
      <c r="AU204" s="192" t="s">
        <v>84</v>
      </c>
      <c r="AV204" s="13" t="s">
        <v>84</v>
      </c>
      <c r="AW204" s="13" t="s">
        <v>31</v>
      </c>
      <c r="AX204" s="13" t="s">
        <v>74</v>
      </c>
      <c r="AY204" s="192" t="s">
        <v>152</v>
      </c>
    </row>
    <row r="205" s="13" customFormat="1">
      <c r="A205" s="13"/>
      <c r="B205" s="191"/>
      <c r="C205" s="13"/>
      <c r="D205" s="184" t="s">
        <v>166</v>
      </c>
      <c r="E205" s="192" t="s">
        <v>1</v>
      </c>
      <c r="F205" s="193" t="s">
        <v>591</v>
      </c>
      <c r="G205" s="13"/>
      <c r="H205" s="194">
        <v>330.67700000000002</v>
      </c>
      <c r="I205" s="195"/>
      <c r="J205" s="13"/>
      <c r="K205" s="13"/>
      <c r="L205" s="191"/>
      <c r="M205" s="196"/>
      <c r="N205" s="197"/>
      <c r="O205" s="197"/>
      <c r="P205" s="197"/>
      <c r="Q205" s="197"/>
      <c r="R205" s="197"/>
      <c r="S205" s="197"/>
      <c r="T205" s="198"/>
      <c r="U205" s="13"/>
      <c r="V205" s="13"/>
      <c r="W205" s="13"/>
      <c r="X205" s="13"/>
      <c r="Y205" s="13"/>
      <c r="Z205" s="13"/>
      <c r="AA205" s="13"/>
      <c r="AB205" s="13"/>
      <c r="AC205" s="13"/>
      <c r="AD205" s="13"/>
      <c r="AE205" s="13"/>
      <c r="AT205" s="192" t="s">
        <v>166</v>
      </c>
      <c r="AU205" s="192" t="s">
        <v>84</v>
      </c>
      <c r="AV205" s="13" t="s">
        <v>84</v>
      </c>
      <c r="AW205" s="13" t="s">
        <v>31</v>
      </c>
      <c r="AX205" s="13" t="s">
        <v>74</v>
      </c>
      <c r="AY205" s="192" t="s">
        <v>152</v>
      </c>
    </row>
    <row r="206" s="13" customFormat="1">
      <c r="A206" s="13"/>
      <c r="B206" s="191"/>
      <c r="C206" s="13"/>
      <c r="D206" s="184" t="s">
        <v>166</v>
      </c>
      <c r="E206" s="192" t="s">
        <v>1</v>
      </c>
      <c r="F206" s="193" t="s">
        <v>592</v>
      </c>
      <c r="G206" s="13"/>
      <c r="H206" s="194">
        <v>224.92500000000001</v>
      </c>
      <c r="I206" s="195"/>
      <c r="J206" s="13"/>
      <c r="K206" s="13"/>
      <c r="L206" s="191"/>
      <c r="M206" s="196"/>
      <c r="N206" s="197"/>
      <c r="O206" s="197"/>
      <c r="P206" s="197"/>
      <c r="Q206" s="197"/>
      <c r="R206" s="197"/>
      <c r="S206" s="197"/>
      <c r="T206" s="198"/>
      <c r="U206" s="13"/>
      <c r="V206" s="13"/>
      <c r="W206" s="13"/>
      <c r="X206" s="13"/>
      <c r="Y206" s="13"/>
      <c r="Z206" s="13"/>
      <c r="AA206" s="13"/>
      <c r="AB206" s="13"/>
      <c r="AC206" s="13"/>
      <c r="AD206" s="13"/>
      <c r="AE206" s="13"/>
      <c r="AT206" s="192" t="s">
        <v>166</v>
      </c>
      <c r="AU206" s="192" t="s">
        <v>84</v>
      </c>
      <c r="AV206" s="13" t="s">
        <v>84</v>
      </c>
      <c r="AW206" s="13" t="s">
        <v>31</v>
      </c>
      <c r="AX206" s="13" t="s">
        <v>74</v>
      </c>
      <c r="AY206" s="192" t="s">
        <v>152</v>
      </c>
    </row>
    <row r="207" s="13" customFormat="1">
      <c r="A207" s="13"/>
      <c r="B207" s="191"/>
      <c r="C207" s="13"/>
      <c r="D207" s="184" t="s">
        <v>166</v>
      </c>
      <c r="E207" s="192" t="s">
        <v>1</v>
      </c>
      <c r="F207" s="193" t="s">
        <v>593</v>
      </c>
      <c r="G207" s="13"/>
      <c r="H207" s="194">
        <v>356.33499999999998</v>
      </c>
      <c r="I207" s="195"/>
      <c r="J207" s="13"/>
      <c r="K207" s="13"/>
      <c r="L207" s="191"/>
      <c r="M207" s="196"/>
      <c r="N207" s="197"/>
      <c r="O207" s="197"/>
      <c r="P207" s="197"/>
      <c r="Q207" s="197"/>
      <c r="R207" s="197"/>
      <c r="S207" s="197"/>
      <c r="T207" s="198"/>
      <c r="U207" s="13"/>
      <c r="V207" s="13"/>
      <c r="W207" s="13"/>
      <c r="X207" s="13"/>
      <c r="Y207" s="13"/>
      <c r="Z207" s="13"/>
      <c r="AA207" s="13"/>
      <c r="AB207" s="13"/>
      <c r="AC207" s="13"/>
      <c r="AD207" s="13"/>
      <c r="AE207" s="13"/>
      <c r="AT207" s="192" t="s">
        <v>166</v>
      </c>
      <c r="AU207" s="192" t="s">
        <v>84</v>
      </c>
      <c r="AV207" s="13" t="s">
        <v>84</v>
      </c>
      <c r="AW207" s="13" t="s">
        <v>31</v>
      </c>
      <c r="AX207" s="13" t="s">
        <v>74</v>
      </c>
      <c r="AY207" s="192" t="s">
        <v>152</v>
      </c>
    </row>
    <row r="208" s="13" customFormat="1">
      <c r="A208" s="13"/>
      <c r="B208" s="191"/>
      <c r="C208" s="13"/>
      <c r="D208" s="184" t="s">
        <v>166</v>
      </c>
      <c r="E208" s="192" t="s">
        <v>1</v>
      </c>
      <c r="F208" s="193" t="s">
        <v>594</v>
      </c>
      <c r="G208" s="13"/>
      <c r="H208" s="194">
        <v>65.870000000000005</v>
      </c>
      <c r="I208" s="195"/>
      <c r="J208" s="13"/>
      <c r="K208" s="13"/>
      <c r="L208" s="191"/>
      <c r="M208" s="196"/>
      <c r="N208" s="197"/>
      <c r="O208" s="197"/>
      <c r="P208" s="197"/>
      <c r="Q208" s="197"/>
      <c r="R208" s="197"/>
      <c r="S208" s="197"/>
      <c r="T208" s="198"/>
      <c r="U208" s="13"/>
      <c r="V208" s="13"/>
      <c r="W208" s="13"/>
      <c r="X208" s="13"/>
      <c r="Y208" s="13"/>
      <c r="Z208" s="13"/>
      <c r="AA208" s="13"/>
      <c r="AB208" s="13"/>
      <c r="AC208" s="13"/>
      <c r="AD208" s="13"/>
      <c r="AE208" s="13"/>
      <c r="AT208" s="192" t="s">
        <v>166</v>
      </c>
      <c r="AU208" s="192" t="s">
        <v>84</v>
      </c>
      <c r="AV208" s="13" t="s">
        <v>84</v>
      </c>
      <c r="AW208" s="13" t="s">
        <v>31</v>
      </c>
      <c r="AX208" s="13" t="s">
        <v>74</v>
      </c>
      <c r="AY208" s="192" t="s">
        <v>152</v>
      </c>
    </row>
    <row r="209" s="14" customFormat="1">
      <c r="A209" s="14"/>
      <c r="B209" s="200"/>
      <c r="C209" s="14"/>
      <c r="D209" s="184" t="s">
        <v>166</v>
      </c>
      <c r="E209" s="201" t="s">
        <v>1</v>
      </c>
      <c r="F209" s="202" t="s">
        <v>204</v>
      </c>
      <c r="G209" s="14"/>
      <c r="H209" s="203">
        <v>1366.3599999999999</v>
      </c>
      <c r="I209" s="204"/>
      <c r="J209" s="14"/>
      <c r="K209" s="14"/>
      <c r="L209" s="200"/>
      <c r="M209" s="205"/>
      <c r="N209" s="206"/>
      <c r="O209" s="206"/>
      <c r="P209" s="206"/>
      <c r="Q209" s="206"/>
      <c r="R209" s="206"/>
      <c r="S209" s="206"/>
      <c r="T209" s="207"/>
      <c r="U209" s="14"/>
      <c r="V209" s="14"/>
      <c r="W209" s="14"/>
      <c r="X209" s="14"/>
      <c r="Y209" s="14"/>
      <c r="Z209" s="14"/>
      <c r="AA209" s="14"/>
      <c r="AB209" s="14"/>
      <c r="AC209" s="14"/>
      <c r="AD209" s="14"/>
      <c r="AE209" s="14"/>
      <c r="AT209" s="201" t="s">
        <v>166</v>
      </c>
      <c r="AU209" s="201" t="s">
        <v>84</v>
      </c>
      <c r="AV209" s="14" t="s">
        <v>160</v>
      </c>
      <c r="AW209" s="14" t="s">
        <v>31</v>
      </c>
      <c r="AX209" s="14" t="s">
        <v>82</v>
      </c>
      <c r="AY209" s="201" t="s">
        <v>152</v>
      </c>
    </row>
    <row r="210" s="2" customFormat="1" ht="19.8" customHeight="1">
      <c r="A210" s="36"/>
      <c r="B210" s="170"/>
      <c r="C210" s="171" t="s">
        <v>297</v>
      </c>
      <c r="D210" s="171" t="s">
        <v>155</v>
      </c>
      <c r="E210" s="172" t="s">
        <v>595</v>
      </c>
      <c r="F210" s="173" t="s">
        <v>596</v>
      </c>
      <c r="G210" s="174" t="s">
        <v>158</v>
      </c>
      <c r="H210" s="175">
        <v>91.778999999999996</v>
      </c>
      <c r="I210" s="176"/>
      <c r="J210" s="177">
        <f>ROUND(I210*H210,2)</f>
        <v>0</v>
      </c>
      <c r="K210" s="173" t="s">
        <v>159</v>
      </c>
      <c r="L210" s="37"/>
      <c r="M210" s="178" t="s">
        <v>1</v>
      </c>
      <c r="N210" s="179" t="s">
        <v>39</v>
      </c>
      <c r="O210" s="75"/>
      <c r="P210" s="180">
        <f>O210*H210</f>
        <v>0</v>
      </c>
      <c r="Q210" s="180">
        <v>0.00033</v>
      </c>
      <c r="R210" s="180">
        <f>Q210*H210</f>
        <v>0.030287069999999999</v>
      </c>
      <c r="S210" s="180">
        <v>0</v>
      </c>
      <c r="T210" s="181">
        <f>S210*H210</f>
        <v>0</v>
      </c>
      <c r="U210" s="36"/>
      <c r="V210" s="36"/>
      <c r="W210" s="36"/>
      <c r="X210" s="36"/>
      <c r="Y210" s="36"/>
      <c r="Z210" s="36"/>
      <c r="AA210" s="36"/>
      <c r="AB210" s="36"/>
      <c r="AC210" s="36"/>
      <c r="AD210" s="36"/>
      <c r="AE210" s="36"/>
      <c r="AR210" s="182" t="s">
        <v>260</v>
      </c>
      <c r="AT210" s="182" t="s">
        <v>155</v>
      </c>
      <c r="AU210" s="182" t="s">
        <v>84</v>
      </c>
      <c r="AY210" s="17" t="s">
        <v>152</v>
      </c>
      <c r="BE210" s="183">
        <f>IF(N210="základní",J210,0)</f>
        <v>0</v>
      </c>
      <c r="BF210" s="183">
        <f>IF(N210="snížená",J210,0)</f>
        <v>0</v>
      </c>
      <c r="BG210" s="183">
        <f>IF(N210="zákl. přenesená",J210,0)</f>
        <v>0</v>
      </c>
      <c r="BH210" s="183">
        <f>IF(N210="sníž. přenesená",J210,0)</f>
        <v>0</v>
      </c>
      <c r="BI210" s="183">
        <f>IF(N210="nulová",J210,0)</f>
        <v>0</v>
      </c>
      <c r="BJ210" s="17" t="s">
        <v>82</v>
      </c>
      <c r="BK210" s="183">
        <f>ROUND(I210*H210,2)</f>
        <v>0</v>
      </c>
      <c r="BL210" s="17" t="s">
        <v>260</v>
      </c>
      <c r="BM210" s="182" t="s">
        <v>597</v>
      </c>
    </row>
    <row r="211" s="2" customFormat="1">
      <c r="A211" s="36"/>
      <c r="B211" s="37"/>
      <c r="C211" s="36"/>
      <c r="D211" s="184" t="s">
        <v>162</v>
      </c>
      <c r="E211" s="36"/>
      <c r="F211" s="185" t="s">
        <v>598</v>
      </c>
      <c r="G211" s="36"/>
      <c r="H211" s="36"/>
      <c r="I211" s="186"/>
      <c r="J211" s="36"/>
      <c r="K211" s="36"/>
      <c r="L211" s="37"/>
      <c r="M211" s="187"/>
      <c r="N211" s="188"/>
      <c r="O211" s="75"/>
      <c r="P211" s="75"/>
      <c r="Q211" s="75"/>
      <c r="R211" s="75"/>
      <c r="S211" s="75"/>
      <c r="T211" s="76"/>
      <c r="U211" s="36"/>
      <c r="V211" s="36"/>
      <c r="W211" s="36"/>
      <c r="X211" s="36"/>
      <c r="Y211" s="36"/>
      <c r="Z211" s="36"/>
      <c r="AA211" s="36"/>
      <c r="AB211" s="36"/>
      <c r="AC211" s="36"/>
      <c r="AD211" s="36"/>
      <c r="AE211" s="36"/>
      <c r="AT211" s="17" t="s">
        <v>162</v>
      </c>
      <c r="AU211" s="17" t="s">
        <v>84</v>
      </c>
    </row>
    <row r="212" s="2" customFormat="1">
      <c r="A212" s="36"/>
      <c r="B212" s="37"/>
      <c r="C212" s="36"/>
      <c r="D212" s="189" t="s">
        <v>164</v>
      </c>
      <c r="E212" s="36"/>
      <c r="F212" s="190" t="s">
        <v>599</v>
      </c>
      <c r="G212" s="36"/>
      <c r="H212" s="36"/>
      <c r="I212" s="186"/>
      <c r="J212" s="36"/>
      <c r="K212" s="36"/>
      <c r="L212" s="37"/>
      <c r="M212" s="187"/>
      <c r="N212" s="188"/>
      <c r="O212" s="75"/>
      <c r="P212" s="75"/>
      <c r="Q212" s="75"/>
      <c r="R212" s="75"/>
      <c r="S212" s="75"/>
      <c r="T212" s="76"/>
      <c r="U212" s="36"/>
      <c r="V212" s="36"/>
      <c r="W212" s="36"/>
      <c r="X212" s="36"/>
      <c r="Y212" s="36"/>
      <c r="Z212" s="36"/>
      <c r="AA212" s="36"/>
      <c r="AB212" s="36"/>
      <c r="AC212" s="36"/>
      <c r="AD212" s="36"/>
      <c r="AE212" s="36"/>
      <c r="AT212" s="17" t="s">
        <v>164</v>
      </c>
      <c r="AU212" s="17" t="s">
        <v>84</v>
      </c>
    </row>
    <row r="213" s="2" customFormat="1">
      <c r="A213" s="36"/>
      <c r="B213" s="37"/>
      <c r="C213" s="36"/>
      <c r="D213" s="184" t="s">
        <v>173</v>
      </c>
      <c r="E213" s="36"/>
      <c r="F213" s="199" t="s">
        <v>600</v>
      </c>
      <c r="G213" s="36"/>
      <c r="H213" s="36"/>
      <c r="I213" s="186"/>
      <c r="J213" s="36"/>
      <c r="K213" s="36"/>
      <c r="L213" s="37"/>
      <c r="M213" s="187"/>
      <c r="N213" s="188"/>
      <c r="O213" s="75"/>
      <c r="P213" s="75"/>
      <c r="Q213" s="75"/>
      <c r="R213" s="75"/>
      <c r="S213" s="75"/>
      <c r="T213" s="76"/>
      <c r="U213" s="36"/>
      <c r="V213" s="36"/>
      <c r="W213" s="36"/>
      <c r="X213" s="36"/>
      <c r="Y213" s="36"/>
      <c r="Z213" s="36"/>
      <c r="AA213" s="36"/>
      <c r="AB213" s="36"/>
      <c r="AC213" s="36"/>
      <c r="AD213" s="36"/>
      <c r="AE213" s="36"/>
      <c r="AT213" s="17" t="s">
        <v>173</v>
      </c>
      <c r="AU213" s="17" t="s">
        <v>84</v>
      </c>
    </row>
    <row r="214" s="13" customFormat="1">
      <c r="A214" s="13"/>
      <c r="B214" s="191"/>
      <c r="C214" s="13"/>
      <c r="D214" s="184" t="s">
        <v>166</v>
      </c>
      <c r="E214" s="192" t="s">
        <v>1</v>
      </c>
      <c r="F214" s="193" t="s">
        <v>601</v>
      </c>
      <c r="G214" s="13"/>
      <c r="H214" s="194">
        <v>91.778999999999996</v>
      </c>
      <c r="I214" s="195"/>
      <c r="J214" s="13"/>
      <c r="K214" s="13"/>
      <c r="L214" s="191"/>
      <c r="M214" s="196"/>
      <c r="N214" s="197"/>
      <c r="O214" s="197"/>
      <c r="P214" s="197"/>
      <c r="Q214" s="197"/>
      <c r="R214" s="197"/>
      <c r="S214" s="197"/>
      <c r="T214" s="198"/>
      <c r="U214" s="13"/>
      <c r="V214" s="13"/>
      <c r="W214" s="13"/>
      <c r="X214" s="13"/>
      <c r="Y214" s="13"/>
      <c r="Z214" s="13"/>
      <c r="AA214" s="13"/>
      <c r="AB214" s="13"/>
      <c r="AC214" s="13"/>
      <c r="AD214" s="13"/>
      <c r="AE214" s="13"/>
      <c r="AT214" s="192" t="s">
        <v>166</v>
      </c>
      <c r="AU214" s="192" t="s">
        <v>84</v>
      </c>
      <c r="AV214" s="13" t="s">
        <v>84</v>
      </c>
      <c r="AW214" s="13" t="s">
        <v>31</v>
      </c>
      <c r="AX214" s="13" t="s">
        <v>82</v>
      </c>
      <c r="AY214" s="192" t="s">
        <v>152</v>
      </c>
    </row>
    <row r="215" s="12" customFormat="1" ht="25.92" customHeight="1">
      <c r="A215" s="12"/>
      <c r="B215" s="157"/>
      <c r="C215" s="12"/>
      <c r="D215" s="158" t="s">
        <v>73</v>
      </c>
      <c r="E215" s="159" t="s">
        <v>484</v>
      </c>
      <c r="F215" s="159" t="s">
        <v>485</v>
      </c>
      <c r="G215" s="12"/>
      <c r="H215" s="12"/>
      <c r="I215" s="160"/>
      <c r="J215" s="161">
        <f>BK215</f>
        <v>0</v>
      </c>
      <c r="K215" s="12"/>
      <c r="L215" s="157"/>
      <c r="M215" s="162"/>
      <c r="N215" s="163"/>
      <c r="O215" s="163"/>
      <c r="P215" s="164">
        <f>SUM(P216:P219)</f>
        <v>0</v>
      </c>
      <c r="Q215" s="163"/>
      <c r="R215" s="164">
        <f>SUM(R216:R219)</f>
        <v>0</v>
      </c>
      <c r="S215" s="163"/>
      <c r="T215" s="165">
        <f>SUM(T216:T219)</f>
        <v>0</v>
      </c>
      <c r="U215" s="12"/>
      <c r="V215" s="12"/>
      <c r="W215" s="12"/>
      <c r="X215" s="12"/>
      <c r="Y215" s="12"/>
      <c r="Z215" s="12"/>
      <c r="AA215" s="12"/>
      <c r="AB215" s="12"/>
      <c r="AC215" s="12"/>
      <c r="AD215" s="12"/>
      <c r="AE215" s="12"/>
      <c r="AR215" s="158" t="s">
        <v>160</v>
      </c>
      <c r="AT215" s="166" t="s">
        <v>73</v>
      </c>
      <c r="AU215" s="166" t="s">
        <v>74</v>
      </c>
      <c r="AY215" s="158" t="s">
        <v>152</v>
      </c>
      <c r="BK215" s="167">
        <f>SUM(BK216:BK219)</f>
        <v>0</v>
      </c>
    </row>
    <row r="216" s="2" customFormat="1" ht="14.4" customHeight="1">
      <c r="A216" s="36"/>
      <c r="B216" s="170"/>
      <c r="C216" s="171" t="s">
        <v>7</v>
      </c>
      <c r="D216" s="171" t="s">
        <v>155</v>
      </c>
      <c r="E216" s="172" t="s">
        <v>487</v>
      </c>
      <c r="F216" s="173" t="s">
        <v>488</v>
      </c>
      <c r="G216" s="174" t="s">
        <v>489</v>
      </c>
      <c r="H216" s="175">
        <v>80</v>
      </c>
      <c r="I216" s="176"/>
      <c r="J216" s="177">
        <f>ROUND(I216*H216,2)</f>
        <v>0</v>
      </c>
      <c r="K216" s="173" t="s">
        <v>159</v>
      </c>
      <c r="L216" s="37"/>
      <c r="M216" s="178" t="s">
        <v>1</v>
      </c>
      <c r="N216" s="179" t="s">
        <v>39</v>
      </c>
      <c r="O216" s="75"/>
      <c r="P216" s="180">
        <f>O216*H216</f>
        <v>0</v>
      </c>
      <c r="Q216" s="180">
        <v>0</v>
      </c>
      <c r="R216" s="180">
        <f>Q216*H216</f>
        <v>0</v>
      </c>
      <c r="S216" s="180">
        <v>0</v>
      </c>
      <c r="T216" s="181">
        <f>S216*H216</f>
        <v>0</v>
      </c>
      <c r="U216" s="36"/>
      <c r="V216" s="36"/>
      <c r="W216" s="36"/>
      <c r="X216" s="36"/>
      <c r="Y216" s="36"/>
      <c r="Z216" s="36"/>
      <c r="AA216" s="36"/>
      <c r="AB216" s="36"/>
      <c r="AC216" s="36"/>
      <c r="AD216" s="36"/>
      <c r="AE216" s="36"/>
      <c r="AR216" s="182" t="s">
        <v>490</v>
      </c>
      <c r="AT216" s="182" t="s">
        <v>155</v>
      </c>
      <c r="AU216" s="182" t="s">
        <v>82</v>
      </c>
      <c r="AY216" s="17" t="s">
        <v>152</v>
      </c>
      <c r="BE216" s="183">
        <f>IF(N216="základní",J216,0)</f>
        <v>0</v>
      </c>
      <c r="BF216" s="183">
        <f>IF(N216="snížená",J216,0)</f>
        <v>0</v>
      </c>
      <c r="BG216" s="183">
        <f>IF(N216="zákl. přenesená",J216,0)</f>
        <v>0</v>
      </c>
      <c r="BH216" s="183">
        <f>IF(N216="sníž. přenesená",J216,0)</f>
        <v>0</v>
      </c>
      <c r="BI216" s="183">
        <f>IF(N216="nulová",J216,0)</f>
        <v>0</v>
      </c>
      <c r="BJ216" s="17" t="s">
        <v>82</v>
      </c>
      <c r="BK216" s="183">
        <f>ROUND(I216*H216,2)</f>
        <v>0</v>
      </c>
      <c r="BL216" s="17" t="s">
        <v>490</v>
      </c>
      <c r="BM216" s="182" t="s">
        <v>602</v>
      </c>
    </row>
    <row r="217" s="2" customFormat="1">
      <c r="A217" s="36"/>
      <c r="B217" s="37"/>
      <c r="C217" s="36"/>
      <c r="D217" s="184" t="s">
        <v>162</v>
      </c>
      <c r="E217" s="36"/>
      <c r="F217" s="185" t="s">
        <v>492</v>
      </c>
      <c r="G217" s="36"/>
      <c r="H217" s="36"/>
      <c r="I217" s="186"/>
      <c r="J217" s="36"/>
      <c r="K217" s="36"/>
      <c r="L217" s="37"/>
      <c r="M217" s="187"/>
      <c r="N217" s="188"/>
      <c r="O217" s="75"/>
      <c r="P217" s="75"/>
      <c r="Q217" s="75"/>
      <c r="R217" s="75"/>
      <c r="S217" s="75"/>
      <c r="T217" s="76"/>
      <c r="U217" s="36"/>
      <c r="V217" s="36"/>
      <c r="W217" s="36"/>
      <c r="X217" s="36"/>
      <c r="Y217" s="36"/>
      <c r="Z217" s="36"/>
      <c r="AA217" s="36"/>
      <c r="AB217" s="36"/>
      <c r="AC217" s="36"/>
      <c r="AD217" s="36"/>
      <c r="AE217" s="36"/>
      <c r="AT217" s="17" t="s">
        <v>162</v>
      </c>
      <c r="AU217" s="17" t="s">
        <v>82</v>
      </c>
    </row>
    <row r="218" s="2" customFormat="1">
      <c r="A218" s="36"/>
      <c r="B218" s="37"/>
      <c r="C218" s="36"/>
      <c r="D218" s="189" t="s">
        <v>164</v>
      </c>
      <c r="E218" s="36"/>
      <c r="F218" s="190" t="s">
        <v>493</v>
      </c>
      <c r="G218" s="36"/>
      <c r="H218" s="36"/>
      <c r="I218" s="186"/>
      <c r="J218" s="36"/>
      <c r="K218" s="36"/>
      <c r="L218" s="37"/>
      <c r="M218" s="187"/>
      <c r="N218" s="188"/>
      <c r="O218" s="75"/>
      <c r="P218" s="75"/>
      <c r="Q218" s="75"/>
      <c r="R218" s="75"/>
      <c r="S218" s="75"/>
      <c r="T218" s="76"/>
      <c r="U218" s="36"/>
      <c r="V218" s="36"/>
      <c r="W218" s="36"/>
      <c r="X218" s="36"/>
      <c r="Y218" s="36"/>
      <c r="Z218" s="36"/>
      <c r="AA218" s="36"/>
      <c r="AB218" s="36"/>
      <c r="AC218" s="36"/>
      <c r="AD218" s="36"/>
      <c r="AE218" s="36"/>
      <c r="AT218" s="17" t="s">
        <v>164</v>
      </c>
      <c r="AU218" s="17" t="s">
        <v>82</v>
      </c>
    </row>
    <row r="219" s="2" customFormat="1">
      <c r="A219" s="36"/>
      <c r="B219" s="37"/>
      <c r="C219" s="36"/>
      <c r="D219" s="184" t="s">
        <v>173</v>
      </c>
      <c r="E219" s="36"/>
      <c r="F219" s="199" t="s">
        <v>494</v>
      </c>
      <c r="G219" s="36"/>
      <c r="H219" s="36"/>
      <c r="I219" s="186"/>
      <c r="J219" s="36"/>
      <c r="K219" s="36"/>
      <c r="L219" s="37"/>
      <c r="M219" s="218"/>
      <c r="N219" s="219"/>
      <c r="O219" s="220"/>
      <c r="P219" s="220"/>
      <c r="Q219" s="220"/>
      <c r="R219" s="220"/>
      <c r="S219" s="220"/>
      <c r="T219" s="221"/>
      <c r="U219" s="36"/>
      <c r="V219" s="36"/>
      <c r="W219" s="36"/>
      <c r="X219" s="36"/>
      <c r="Y219" s="36"/>
      <c r="Z219" s="36"/>
      <c r="AA219" s="36"/>
      <c r="AB219" s="36"/>
      <c r="AC219" s="36"/>
      <c r="AD219" s="36"/>
      <c r="AE219" s="36"/>
      <c r="AT219" s="17" t="s">
        <v>173</v>
      </c>
      <c r="AU219" s="17" t="s">
        <v>82</v>
      </c>
    </row>
    <row r="220" s="2" customFormat="1" ht="6.96" customHeight="1">
      <c r="A220" s="36"/>
      <c r="B220" s="58"/>
      <c r="C220" s="59"/>
      <c r="D220" s="59"/>
      <c r="E220" s="59"/>
      <c r="F220" s="59"/>
      <c r="G220" s="59"/>
      <c r="H220" s="59"/>
      <c r="I220" s="59"/>
      <c r="J220" s="59"/>
      <c r="K220" s="59"/>
      <c r="L220" s="37"/>
      <c r="M220" s="36"/>
      <c r="O220" s="36"/>
      <c r="P220" s="36"/>
      <c r="Q220" s="36"/>
      <c r="R220" s="36"/>
      <c r="S220" s="36"/>
      <c r="T220" s="36"/>
      <c r="U220" s="36"/>
      <c r="V220" s="36"/>
      <c r="W220" s="36"/>
      <c r="X220" s="36"/>
      <c r="Y220" s="36"/>
      <c r="Z220" s="36"/>
      <c r="AA220" s="36"/>
      <c r="AB220" s="36"/>
      <c r="AC220" s="36"/>
      <c r="AD220" s="36"/>
      <c r="AE220" s="36"/>
    </row>
  </sheetData>
  <autoFilter ref="C124:K219"/>
  <mergeCells count="9">
    <mergeCell ref="E7:H7"/>
    <mergeCell ref="E9:H9"/>
    <mergeCell ref="E18:H18"/>
    <mergeCell ref="E27:H27"/>
    <mergeCell ref="E85:H85"/>
    <mergeCell ref="E87:H87"/>
    <mergeCell ref="E115:H115"/>
    <mergeCell ref="E117:H117"/>
    <mergeCell ref="L2:V2"/>
  </mergeCells>
  <hyperlinks>
    <hyperlink ref="F138" r:id="rId1" display="https://podminky.urs.cz/item/CS_URS_2025_01/949101111"/>
    <hyperlink ref="F142" r:id="rId2" display="https://podminky.urs.cz/item/CS_URS_2025_01/952901111"/>
    <hyperlink ref="F150" r:id="rId3" display="https://podminky.urs.cz/item/CS_URS_2025_01/998011010"/>
    <hyperlink ref="F155" r:id="rId4" display="https://podminky.urs.cz/item/CS_URS_2025_01/714121013"/>
    <hyperlink ref="F165" r:id="rId5" display="https://podminky.urs.cz/item/CS_URS_2025_01/998714103"/>
    <hyperlink ref="F169" r:id="rId6" display="https://podminky.urs.cz/item/CS_URS_2025_01/763122411"/>
    <hyperlink ref="F173" r:id="rId7" display="https://podminky.urs.cz/item/CS_URS_2025_01/763131411"/>
    <hyperlink ref="F179" r:id="rId8" display="https://podminky.urs.cz/item/CS_URS_2025_01/763131431"/>
    <hyperlink ref="F183" r:id="rId9" display="https://podminky.urs.cz/item/CS_URS_2025_01/763131721"/>
    <hyperlink ref="F187" r:id="rId10" display="https://podminky.urs.cz/item/CS_URS_2025_01/763135101"/>
    <hyperlink ref="F194" r:id="rId11" display="https://podminky.urs.cz/item/CS_URS_2025_01/763172323"/>
    <hyperlink ref="F199" r:id="rId12" display="https://podminky.urs.cz/item/CS_URS_2025_01/998763303"/>
    <hyperlink ref="F203" r:id="rId13" display="https://podminky.urs.cz/item/CS_URS_2025_01/784221101"/>
    <hyperlink ref="F212" r:id="rId14" display="https://podminky.urs.cz/item/CS_URS_2025_01/784321031"/>
    <hyperlink ref="F218" r:id="rId15" display="https://podminky.urs.cz/item/CS_URS_2025_01/HZS1292"/>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90</v>
      </c>
    </row>
    <row r="3" s="1" customFormat="1" ht="6.96" customHeight="1">
      <c r="B3" s="18"/>
      <c r="C3" s="19"/>
      <c r="D3" s="19"/>
      <c r="E3" s="19"/>
      <c r="F3" s="19"/>
      <c r="G3" s="19"/>
      <c r="H3" s="19"/>
      <c r="I3" s="19"/>
      <c r="J3" s="19"/>
      <c r="K3" s="19"/>
      <c r="L3" s="20"/>
      <c r="AT3" s="17" t="s">
        <v>84</v>
      </c>
    </row>
    <row r="4" s="1" customFormat="1" ht="24.96" customHeight="1">
      <c r="B4" s="20"/>
      <c r="D4" s="21" t="s">
        <v>107</v>
      </c>
      <c r="L4" s="20"/>
      <c r="M4" s="119" t="s">
        <v>10</v>
      </c>
      <c r="AT4" s="17" t="s">
        <v>3</v>
      </c>
    </row>
    <row r="5" s="1" customFormat="1" ht="6.96" customHeight="1">
      <c r="B5" s="20"/>
      <c r="L5" s="20"/>
    </row>
    <row r="6" s="1" customFormat="1" ht="12" customHeight="1">
      <c r="B6" s="20"/>
      <c r="D6" s="30" t="s">
        <v>16</v>
      </c>
      <c r="L6" s="20"/>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31.2" customHeight="1">
      <c r="A9" s="36"/>
      <c r="B9" s="37"/>
      <c r="C9" s="36"/>
      <c r="D9" s="36"/>
      <c r="E9" s="65" t="s">
        <v>603</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604</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
        <v>1</v>
      </c>
      <c r="K14" s="36"/>
      <c r="L14" s="53"/>
      <c r="S14" s="36"/>
      <c r="T14" s="36"/>
      <c r="U14" s="36"/>
      <c r="V14" s="36"/>
      <c r="W14" s="36"/>
      <c r="X14" s="36"/>
      <c r="Y14" s="36"/>
      <c r="Z14" s="36"/>
      <c r="AA14" s="36"/>
      <c r="AB14" s="36"/>
      <c r="AC14" s="36"/>
      <c r="AD14" s="36"/>
      <c r="AE14" s="36"/>
    </row>
    <row r="15" s="2" customFormat="1" ht="18" customHeight="1">
      <c r="A15" s="36"/>
      <c r="B15" s="37"/>
      <c r="C15" s="36"/>
      <c r="D15" s="36"/>
      <c r="E15" s="25" t="s">
        <v>26</v>
      </c>
      <c r="F15" s="36"/>
      <c r="G15" s="36"/>
      <c r="H15" s="36"/>
      <c r="I15" s="30" t="s">
        <v>27</v>
      </c>
      <c r="J15" s="25" t="s">
        <v>1</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
        <v>1</v>
      </c>
      <c r="K20" s="36"/>
      <c r="L20" s="53"/>
      <c r="S20" s="36"/>
      <c r="T20" s="36"/>
      <c r="U20" s="36"/>
      <c r="V20" s="36"/>
      <c r="W20" s="36"/>
      <c r="X20" s="36"/>
      <c r="Y20" s="36"/>
      <c r="Z20" s="36"/>
      <c r="AA20" s="36"/>
      <c r="AB20" s="36"/>
      <c r="AC20" s="36"/>
      <c r="AD20" s="36"/>
      <c r="AE20" s="36"/>
    </row>
    <row r="21" s="2" customFormat="1" ht="18" customHeight="1">
      <c r="A21" s="36"/>
      <c r="B21" s="37"/>
      <c r="C21" s="36"/>
      <c r="D21" s="36"/>
      <c r="E21" s="25" t="s">
        <v>605</v>
      </c>
      <c r="F21" s="36"/>
      <c r="G21" s="36"/>
      <c r="H21" s="36"/>
      <c r="I21" s="30" t="s">
        <v>27</v>
      </c>
      <c r="J21" s="25" t="s">
        <v>1</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
        <v>1</v>
      </c>
      <c r="K23" s="36"/>
      <c r="L23" s="53"/>
      <c r="S23" s="36"/>
      <c r="T23" s="36"/>
      <c r="U23" s="36"/>
      <c r="V23" s="36"/>
      <c r="W23" s="36"/>
      <c r="X23" s="36"/>
      <c r="Y23" s="36"/>
      <c r="Z23" s="36"/>
      <c r="AA23" s="36"/>
      <c r="AB23" s="36"/>
      <c r="AC23" s="36"/>
      <c r="AD23" s="36"/>
      <c r="AE23" s="36"/>
    </row>
    <row r="24" s="2" customFormat="1" ht="18" customHeight="1">
      <c r="A24" s="36"/>
      <c r="B24" s="37"/>
      <c r="C24" s="36"/>
      <c r="D24" s="36"/>
      <c r="E24" s="25" t="s">
        <v>605</v>
      </c>
      <c r="F24" s="36"/>
      <c r="G24" s="36"/>
      <c r="H24" s="36"/>
      <c r="I24" s="30" t="s">
        <v>27</v>
      </c>
      <c r="J24" s="25" t="s">
        <v>1</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ROUND(J118,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ROUND((SUM(BE118:BE213)),  2)</f>
        <v>0</v>
      </c>
      <c r="G33" s="36"/>
      <c r="H33" s="36"/>
      <c r="I33" s="127">
        <v>0.20999999999999999</v>
      </c>
      <c r="J33" s="126">
        <f>ROUND(((SUM(BE118:BE213))*I33),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ROUND((SUM(BF118:BF213)),  2)</f>
        <v>0</v>
      </c>
      <c r="G34" s="36"/>
      <c r="H34" s="36"/>
      <c r="I34" s="127">
        <v>0.12</v>
      </c>
      <c r="J34" s="126">
        <f>ROUND(((SUM(BF118:BF213))*I34),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ROUND((SUM(BG118:BG213)),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ROUND((SUM(BH118:BH213)),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ROUND((SUM(BI118:BI213)),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31.2" customHeight="1">
      <c r="A87" s="36"/>
      <c r="B87" s="37"/>
      <c r="C87" s="36"/>
      <c r="D87" s="36"/>
      <c r="E87" s="65" t="str">
        <f>E9</f>
        <v>zti_1PP - ZDRAVOTNĚ TECHNICKÉ INSTALACE v 1PP - vodovod</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 xml:space="preserve"> 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LIBOR KREJČÍ</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LIBOR KREJČÍ</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J118</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127</v>
      </c>
      <c r="E97" s="141"/>
      <c r="F97" s="141"/>
      <c r="G97" s="141"/>
      <c r="H97" s="141"/>
      <c r="I97" s="141"/>
      <c r="J97" s="142">
        <f>J119</f>
        <v>0</v>
      </c>
      <c r="K97" s="9"/>
      <c r="L97" s="139"/>
      <c r="S97" s="9"/>
      <c r="T97" s="9"/>
      <c r="U97" s="9"/>
      <c r="V97" s="9"/>
      <c r="W97" s="9"/>
      <c r="X97" s="9"/>
      <c r="Y97" s="9"/>
      <c r="Z97" s="9"/>
      <c r="AA97" s="9"/>
      <c r="AB97" s="9"/>
      <c r="AC97" s="9"/>
      <c r="AD97" s="9"/>
      <c r="AE97" s="9"/>
    </row>
    <row r="98" s="10" customFormat="1" ht="19.92" customHeight="1">
      <c r="A98" s="10"/>
      <c r="B98" s="143"/>
      <c r="C98" s="10"/>
      <c r="D98" s="144" t="s">
        <v>606</v>
      </c>
      <c r="E98" s="145"/>
      <c r="F98" s="145"/>
      <c r="G98" s="145"/>
      <c r="H98" s="145"/>
      <c r="I98" s="145"/>
      <c r="J98" s="146">
        <f>J120</f>
        <v>0</v>
      </c>
      <c r="K98" s="10"/>
      <c r="L98" s="143"/>
      <c r="S98" s="10"/>
      <c r="T98" s="10"/>
      <c r="U98" s="10"/>
      <c r="V98" s="10"/>
      <c r="W98" s="10"/>
      <c r="X98" s="10"/>
      <c r="Y98" s="10"/>
      <c r="Z98" s="10"/>
      <c r="AA98" s="10"/>
      <c r="AB98" s="10"/>
      <c r="AC98" s="10"/>
      <c r="AD98" s="10"/>
      <c r="AE98" s="10"/>
    </row>
    <row r="99" s="2" customFormat="1" ht="21.84" customHeight="1">
      <c r="A99" s="36"/>
      <c r="B99" s="37"/>
      <c r="C99" s="36"/>
      <c r="D99" s="36"/>
      <c r="E99" s="36"/>
      <c r="F99" s="36"/>
      <c r="G99" s="36"/>
      <c r="H99" s="36"/>
      <c r="I99" s="36"/>
      <c r="J99" s="36"/>
      <c r="K99" s="36"/>
      <c r="L99" s="53"/>
      <c r="S99" s="36"/>
      <c r="T99" s="36"/>
      <c r="U99" s="36"/>
      <c r="V99" s="36"/>
      <c r="W99" s="36"/>
      <c r="X99" s="36"/>
      <c r="Y99" s="36"/>
      <c r="Z99" s="36"/>
      <c r="AA99" s="36"/>
      <c r="AB99" s="36"/>
      <c r="AC99" s="36"/>
      <c r="AD99" s="36"/>
      <c r="AE99" s="36"/>
    </row>
    <row r="100" s="2" customFormat="1" ht="6.96" customHeight="1">
      <c r="A100" s="36"/>
      <c r="B100" s="58"/>
      <c r="C100" s="59"/>
      <c r="D100" s="59"/>
      <c r="E100" s="59"/>
      <c r="F100" s="59"/>
      <c r="G100" s="59"/>
      <c r="H100" s="59"/>
      <c r="I100" s="59"/>
      <c r="J100" s="59"/>
      <c r="K100" s="59"/>
      <c r="L100" s="53"/>
      <c r="S100" s="36"/>
      <c r="T100" s="36"/>
      <c r="U100" s="36"/>
      <c r="V100" s="36"/>
      <c r="W100" s="36"/>
      <c r="X100" s="36"/>
      <c r="Y100" s="36"/>
      <c r="Z100" s="36"/>
      <c r="AA100" s="36"/>
      <c r="AB100" s="36"/>
      <c r="AC100" s="36"/>
      <c r="AD100" s="36"/>
      <c r="AE100" s="36"/>
    </row>
    <row r="104" s="2" customFormat="1" ht="6.96" customHeight="1">
      <c r="A104" s="36"/>
      <c r="B104" s="60"/>
      <c r="C104" s="61"/>
      <c r="D104" s="61"/>
      <c r="E104" s="61"/>
      <c r="F104" s="61"/>
      <c r="G104" s="61"/>
      <c r="H104" s="61"/>
      <c r="I104" s="61"/>
      <c r="J104" s="61"/>
      <c r="K104" s="61"/>
      <c r="L104" s="53"/>
      <c r="S104" s="36"/>
      <c r="T104" s="36"/>
      <c r="U104" s="36"/>
      <c r="V104" s="36"/>
      <c r="W104" s="36"/>
      <c r="X104" s="36"/>
      <c r="Y104" s="36"/>
      <c r="Z104" s="36"/>
      <c r="AA104" s="36"/>
      <c r="AB104" s="36"/>
      <c r="AC104" s="36"/>
      <c r="AD104" s="36"/>
      <c r="AE104" s="36"/>
    </row>
    <row r="105" s="2" customFormat="1" ht="24.96" customHeight="1">
      <c r="A105" s="36"/>
      <c r="B105" s="37"/>
      <c r="C105" s="21" t="s">
        <v>137</v>
      </c>
      <c r="D105" s="36"/>
      <c r="E105" s="36"/>
      <c r="F105" s="36"/>
      <c r="G105" s="36"/>
      <c r="H105" s="36"/>
      <c r="I105" s="36"/>
      <c r="J105" s="36"/>
      <c r="K105" s="36"/>
      <c r="L105" s="53"/>
      <c r="S105" s="36"/>
      <c r="T105" s="36"/>
      <c r="U105" s="36"/>
      <c r="V105" s="36"/>
      <c r="W105" s="36"/>
      <c r="X105" s="36"/>
      <c r="Y105" s="36"/>
      <c r="Z105" s="36"/>
      <c r="AA105" s="36"/>
      <c r="AB105" s="36"/>
      <c r="AC105" s="36"/>
      <c r="AD105" s="36"/>
      <c r="AE105" s="36"/>
    </row>
    <row r="106" s="2" customFormat="1" ht="6.96" customHeight="1">
      <c r="A106" s="36"/>
      <c r="B106" s="37"/>
      <c r="C106" s="36"/>
      <c r="D106" s="36"/>
      <c r="E106" s="36"/>
      <c r="F106" s="36"/>
      <c r="G106" s="36"/>
      <c r="H106" s="36"/>
      <c r="I106" s="36"/>
      <c r="J106" s="36"/>
      <c r="K106" s="36"/>
      <c r="L106" s="53"/>
      <c r="S106" s="36"/>
      <c r="T106" s="36"/>
      <c r="U106" s="36"/>
      <c r="V106" s="36"/>
      <c r="W106" s="36"/>
      <c r="X106" s="36"/>
      <c r="Y106" s="36"/>
      <c r="Z106" s="36"/>
      <c r="AA106" s="36"/>
      <c r="AB106" s="36"/>
      <c r="AC106" s="36"/>
      <c r="AD106" s="36"/>
      <c r="AE106" s="36"/>
    </row>
    <row r="107" s="2" customFormat="1" ht="12" customHeight="1">
      <c r="A107" s="36"/>
      <c r="B107" s="37"/>
      <c r="C107" s="30" t="s">
        <v>16</v>
      </c>
      <c r="D107" s="36"/>
      <c r="E107" s="36"/>
      <c r="F107" s="36"/>
      <c r="G107" s="36"/>
      <c r="H107" s="36"/>
      <c r="I107" s="36"/>
      <c r="J107" s="36"/>
      <c r="K107" s="36"/>
      <c r="L107" s="53"/>
      <c r="S107" s="36"/>
      <c r="T107" s="36"/>
      <c r="U107" s="36"/>
      <c r="V107" s="36"/>
      <c r="W107" s="36"/>
      <c r="X107" s="36"/>
      <c r="Y107" s="36"/>
      <c r="Z107" s="36"/>
      <c r="AA107" s="36"/>
      <c r="AB107" s="36"/>
      <c r="AC107" s="36"/>
      <c r="AD107" s="36"/>
      <c r="AE107" s="36"/>
    </row>
    <row r="108" s="2" customFormat="1" ht="27" customHeight="1">
      <c r="A108" s="36"/>
      <c r="B108" s="37"/>
      <c r="C108" s="36"/>
      <c r="D108" s="36"/>
      <c r="E108" s="120" t="str">
        <f>E7</f>
        <v>SOŠ veterinární, Budova č.p. 68/18 a budova č.p. 77/16 - Rekonstrukce elektro a slaboproudu 1PP a 1NP</v>
      </c>
      <c r="F108" s="30"/>
      <c r="G108" s="30"/>
      <c r="H108" s="30"/>
      <c r="I108" s="36"/>
      <c r="J108" s="36"/>
      <c r="K108" s="36"/>
      <c r="L108" s="53"/>
      <c r="S108" s="36"/>
      <c r="T108" s="36"/>
      <c r="U108" s="36"/>
      <c r="V108" s="36"/>
      <c r="W108" s="36"/>
      <c r="X108" s="36"/>
      <c r="Y108" s="36"/>
      <c r="Z108" s="36"/>
      <c r="AA108" s="36"/>
      <c r="AB108" s="36"/>
      <c r="AC108" s="36"/>
      <c r="AD108" s="36"/>
      <c r="AE108" s="36"/>
    </row>
    <row r="109" s="2" customFormat="1" ht="12" customHeight="1">
      <c r="A109" s="36"/>
      <c r="B109" s="37"/>
      <c r="C109" s="30" t="s">
        <v>115</v>
      </c>
      <c r="D109" s="36"/>
      <c r="E109" s="36"/>
      <c r="F109" s="36"/>
      <c r="G109" s="36"/>
      <c r="H109" s="36"/>
      <c r="I109" s="36"/>
      <c r="J109" s="36"/>
      <c r="K109" s="36"/>
      <c r="L109" s="53"/>
      <c r="S109" s="36"/>
      <c r="T109" s="36"/>
      <c r="U109" s="36"/>
      <c r="V109" s="36"/>
      <c r="W109" s="36"/>
      <c r="X109" s="36"/>
      <c r="Y109" s="36"/>
      <c r="Z109" s="36"/>
      <c r="AA109" s="36"/>
      <c r="AB109" s="36"/>
      <c r="AC109" s="36"/>
      <c r="AD109" s="36"/>
      <c r="AE109" s="36"/>
    </row>
    <row r="110" s="2" customFormat="1" ht="31.2" customHeight="1">
      <c r="A110" s="36"/>
      <c r="B110" s="37"/>
      <c r="C110" s="36"/>
      <c r="D110" s="36"/>
      <c r="E110" s="65" t="str">
        <f>E9</f>
        <v>zti_1PP - ZDRAVOTNĚ TECHNICKÉ INSTALACE v 1PP - vodovod</v>
      </c>
      <c r="F110" s="36"/>
      <c r="G110" s="36"/>
      <c r="H110" s="36"/>
      <c r="I110" s="36"/>
      <c r="J110" s="36"/>
      <c r="K110" s="36"/>
      <c r="L110" s="53"/>
      <c r="S110" s="36"/>
      <c r="T110" s="36"/>
      <c r="U110" s="36"/>
      <c r="V110" s="36"/>
      <c r="W110" s="36"/>
      <c r="X110" s="36"/>
      <c r="Y110" s="36"/>
      <c r="Z110" s="36"/>
      <c r="AA110" s="36"/>
      <c r="AB110" s="36"/>
      <c r="AC110" s="36"/>
      <c r="AD110" s="36"/>
      <c r="AE110" s="36"/>
    </row>
    <row r="111" s="2" customFormat="1" ht="6.96" customHeight="1">
      <c r="A111" s="36"/>
      <c r="B111" s="37"/>
      <c r="C111" s="36"/>
      <c r="D111" s="36"/>
      <c r="E111" s="36"/>
      <c r="F111" s="36"/>
      <c r="G111" s="36"/>
      <c r="H111" s="36"/>
      <c r="I111" s="36"/>
      <c r="J111" s="36"/>
      <c r="K111" s="36"/>
      <c r="L111" s="53"/>
      <c r="S111" s="36"/>
      <c r="T111" s="36"/>
      <c r="U111" s="36"/>
      <c r="V111" s="36"/>
      <c r="W111" s="36"/>
      <c r="X111" s="36"/>
      <c r="Y111" s="36"/>
      <c r="Z111" s="36"/>
      <c r="AA111" s="36"/>
      <c r="AB111" s="36"/>
      <c r="AC111" s="36"/>
      <c r="AD111" s="36"/>
      <c r="AE111" s="36"/>
    </row>
    <row r="112" s="2" customFormat="1" ht="12" customHeight="1">
      <c r="A112" s="36"/>
      <c r="B112" s="37"/>
      <c r="C112" s="30" t="s">
        <v>20</v>
      </c>
      <c r="D112" s="36"/>
      <c r="E112" s="36"/>
      <c r="F112" s="25" t="str">
        <f>F12</f>
        <v xml:space="preserve"> Hradec Králové, Pražská 68</v>
      </c>
      <c r="G112" s="36"/>
      <c r="H112" s="36"/>
      <c r="I112" s="30" t="s">
        <v>22</v>
      </c>
      <c r="J112" s="67" t="str">
        <f>IF(J12="","",J12)</f>
        <v>28. 2. 2025</v>
      </c>
      <c r="K112" s="36"/>
      <c r="L112" s="53"/>
      <c r="S112" s="36"/>
      <c r="T112" s="36"/>
      <c r="U112" s="36"/>
      <c r="V112" s="36"/>
      <c r="W112" s="36"/>
      <c r="X112" s="36"/>
      <c r="Y112" s="36"/>
      <c r="Z112" s="36"/>
      <c r="AA112" s="36"/>
      <c r="AB112" s="36"/>
      <c r="AC112" s="36"/>
      <c r="AD112" s="36"/>
      <c r="AE112" s="36"/>
    </row>
    <row r="113" s="2" customFormat="1" ht="6.96" customHeight="1">
      <c r="A113" s="36"/>
      <c r="B113" s="37"/>
      <c r="C113" s="36"/>
      <c r="D113" s="36"/>
      <c r="E113" s="36"/>
      <c r="F113" s="36"/>
      <c r="G113" s="36"/>
      <c r="H113" s="36"/>
      <c r="I113" s="36"/>
      <c r="J113" s="36"/>
      <c r="K113" s="36"/>
      <c r="L113" s="53"/>
      <c r="S113" s="36"/>
      <c r="T113" s="36"/>
      <c r="U113" s="36"/>
      <c r="V113" s="36"/>
      <c r="W113" s="36"/>
      <c r="X113" s="36"/>
      <c r="Y113" s="36"/>
      <c r="Z113" s="36"/>
      <c r="AA113" s="36"/>
      <c r="AB113" s="36"/>
      <c r="AC113" s="36"/>
      <c r="AD113" s="36"/>
      <c r="AE113" s="36"/>
    </row>
    <row r="114" s="2" customFormat="1" ht="15.6" customHeight="1">
      <c r="A114" s="36"/>
      <c r="B114" s="37"/>
      <c r="C114" s="30" t="s">
        <v>24</v>
      </c>
      <c r="D114" s="36"/>
      <c r="E114" s="36"/>
      <c r="F114" s="25" t="str">
        <f>E15</f>
        <v xml:space="preserve"> </v>
      </c>
      <c r="G114" s="36"/>
      <c r="H114" s="36"/>
      <c r="I114" s="30" t="s">
        <v>30</v>
      </c>
      <c r="J114" s="34" t="str">
        <f>E21</f>
        <v>LIBOR KREJČÍ</v>
      </c>
      <c r="K114" s="36"/>
      <c r="L114" s="53"/>
      <c r="S114" s="36"/>
      <c r="T114" s="36"/>
      <c r="U114" s="36"/>
      <c r="V114" s="36"/>
      <c r="W114" s="36"/>
      <c r="X114" s="36"/>
      <c r="Y114" s="36"/>
      <c r="Z114" s="36"/>
      <c r="AA114" s="36"/>
      <c r="AB114" s="36"/>
      <c r="AC114" s="36"/>
      <c r="AD114" s="36"/>
      <c r="AE114" s="36"/>
    </row>
    <row r="115" s="2" customFormat="1" ht="15.6" customHeight="1">
      <c r="A115" s="36"/>
      <c r="B115" s="37"/>
      <c r="C115" s="30" t="s">
        <v>28</v>
      </c>
      <c r="D115" s="36"/>
      <c r="E115" s="36"/>
      <c r="F115" s="25" t="str">
        <f>IF(E18="","",E18)</f>
        <v>Vyplň údaj</v>
      </c>
      <c r="G115" s="36"/>
      <c r="H115" s="36"/>
      <c r="I115" s="30" t="s">
        <v>32</v>
      </c>
      <c r="J115" s="34" t="str">
        <f>E24</f>
        <v>LIBOR KREJČÍ</v>
      </c>
      <c r="K115" s="36"/>
      <c r="L115" s="53"/>
      <c r="S115" s="36"/>
      <c r="T115" s="36"/>
      <c r="U115" s="36"/>
      <c r="V115" s="36"/>
      <c r="W115" s="36"/>
      <c r="X115" s="36"/>
      <c r="Y115" s="36"/>
      <c r="Z115" s="36"/>
      <c r="AA115" s="36"/>
      <c r="AB115" s="36"/>
      <c r="AC115" s="36"/>
      <c r="AD115" s="36"/>
      <c r="AE115" s="36"/>
    </row>
    <row r="116" s="2" customFormat="1" ht="10.32" customHeight="1">
      <c r="A116" s="36"/>
      <c r="B116" s="37"/>
      <c r="C116" s="36"/>
      <c r="D116" s="36"/>
      <c r="E116" s="36"/>
      <c r="F116" s="36"/>
      <c r="G116" s="36"/>
      <c r="H116" s="36"/>
      <c r="I116" s="36"/>
      <c r="J116" s="36"/>
      <c r="K116" s="36"/>
      <c r="L116" s="53"/>
      <c r="S116" s="36"/>
      <c r="T116" s="36"/>
      <c r="U116" s="36"/>
      <c r="V116" s="36"/>
      <c r="W116" s="36"/>
      <c r="X116" s="36"/>
      <c r="Y116" s="36"/>
      <c r="Z116" s="36"/>
      <c r="AA116" s="36"/>
      <c r="AB116" s="36"/>
      <c r="AC116" s="36"/>
      <c r="AD116" s="36"/>
      <c r="AE116" s="36"/>
    </row>
    <row r="117" s="11" customFormat="1" ht="29.28" customHeight="1">
      <c r="A117" s="147"/>
      <c r="B117" s="148"/>
      <c r="C117" s="149" t="s">
        <v>138</v>
      </c>
      <c r="D117" s="150" t="s">
        <v>59</v>
      </c>
      <c r="E117" s="150" t="s">
        <v>55</v>
      </c>
      <c r="F117" s="150" t="s">
        <v>56</v>
      </c>
      <c r="G117" s="150" t="s">
        <v>139</v>
      </c>
      <c r="H117" s="150" t="s">
        <v>140</v>
      </c>
      <c r="I117" s="150" t="s">
        <v>141</v>
      </c>
      <c r="J117" s="150" t="s">
        <v>119</v>
      </c>
      <c r="K117" s="151" t="s">
        <v>142</v>
      </c>
      <c r="L117" s="152"/>
      <c r="M117" s="84" t="s">
        <v>1</v>
      </c>
      <c r="N117" s="85" t="s">
        <v>38</v>
      </c>
      <c r="O117" s="85" t="s">
        <v>143</v>
      </c>
      <c r="P117" s="85" t="s">
        <v>144</v>
      </c>
      <c r="Q117" s="85" t="s">
        <v>145</v>
      </c>
      <c r="R117" s="85" t="s">
        <v>146</v>
      </c>
      <c r="S117" s="85" t="s">
        <v>147</v>
      </c>
      <c r="T117" s="86" t="s">
        <v>148</v>
      </c>
      <c r="U117" s="147"/>
      <c r="V117" s="147"/>
      <c r="W117" s="147"/>
      <c r="X117" s="147"/>
      <c r="Y117" s="147"/>
      <c r="Z117" s="147"/>
      <c r="AA117" s="147"/>
      <c r="AB117" s="147"/>
      <c r="AC117" s="147"/>
      <c r="AD117" s="147"/>
      <c r="AE117" s="147"/>
    </row>
    <row r="118" s="2" customFormat="1" ht="22.8" customHeight="1">
      <c r="A118" s="36"/>
      <c r="B118" s="37"/>
      <c r="C118" s="91" t="s">
        <v>149</v>
      </c>
      <c r="D118" s="36"/>
      <c r="E118" s="36"/>
      <c r="F118" s="36"/>
      <c r="G118" s="36"/>
      <c r="H118" s="36"/>
      <c r="I118" s="36"/>
      <c r="J118" s="153">
        <f>BK118</f>
        <v>0</v>
      </c>
      <c r="K118" s="36"/>
      <c r="L118" s="37"/>
      <c r="M118" s="87"/>
      <c r="N118" s="71"/>
      <c r="O118" s="88"/>
      <c r="P118" s="154">
        <f>P119</f>
        <v>0</v>
      </c>
      <c r="Q118" s="88"/>
      <c r="R118" s="154">
        <f>R119</f>
        <v>1.8097200000000002</v>
      </c>
      <c r="S118" s="88"/>
      <c r="T118" s="155">
        <f>T119</f>
        <v>0.99736999999999998</v>
      </c>
      <c r="U118" s="36"/>
      <c r="V118" s="36"/>
      <c r="W118" s="36"/>
      <c r="X118" s="36"/>
      <c r="Y118" s="36"/>
      <c r="Z118" s="36"/>
      <c r="AA118" s="36"/>
      <c r="AB118" s="36"/>
      <c r="AC118" s="36"/>
      <c r="AD118" s="36"/>
      <c r="AE118" s="36"/>
      <c r="AT118" s="17" t="s">
        <v>73</v>
      </c>
      <c r="AU118" s="17" t="s">
        <v>121</v>
      </c>
      <c r="BK118" s="156">
        <f>BK119</f>
        <v>0</v>
      </c>
    </row>
    <row r="119" s="12" customFormat="1" ht="25.92" customHeight="1">
      <c r="A119" s="12"/>
      <c r="B119" s="157"/>
      <c r="C119" s="12"/>
      <c r="D119" s="158" t="s">
        <v>73</v>
      </c>
      <c r="E119" s="159" t="s">
        <v>253</v>
      </c>
      <c r="F119" s="159" t="s">
        <v>254</v>
      </c>
      <c r="G119" s="12"/>
      <c r="H119" s="12"/>
      <c r="I119" s="160"/>
      <c r="J119" s="161">
        <f>BK119</f>
        <v>0</v>
      </c>
      <c r="K119" s="12"/>
      <c r="L119" s="157"/>
      <c r="M119" s="162"/>
      <c r="N119" s="163"/>
      <c r="O119" s="163"/>
      <c r="P119" s="164">
        <f>P120</f>
        <v>0</v>
      </c>
      <c r="Q119" s="163"/>
      <c r="R119" s="164">
        <f>R120</f>
        <v>1.8097200000000002</v>
      </c>
      <c r="S119" s="163"/>
      <c r="T119" s="165">
        <f>T120</f>
        <v>0.99736999999999998</v>
      </c>
      <c r="U119" s="12"/>
      <c r="V119" s="12"/>
      <c r="W119" s="12"/>
      <c r="X119" s="12"/>
      <c r="Y119" s="12"/>
      <c r="Z119" s="12"/>
      <c r="AA119" s="12"/>
      <c r="AB119" s="12"/>
      <c r="AC119" s="12"/>
      <c r="AD119" s="12"/>
      <c r="AE119" s="12"/>
      <c r="AR119" s="158" t="s">
        <v>84</v>
      </c>
      <c r="AT119" s="166" t="s">
        <v>73</v>
      </c>
      <c r="AU119" s="166" t="s">
        <v>74</v>
      </c>
      <c r="AY119" s="158" t="s">
        <v>152</v>
      </c>
      <c r="BK119" s="167">
        <f>BK120</f>
        <v>0</v>
      </c>
    </row>
    <row r="120" s="12" customFormat="1" ht="22.8" customHeight="1">
      <c r="A120" s="12"/>
      <c r="B120" s="157"/>
      <c r="C120" s="12"/>
      <c r="D120" s="158" t="s">
        <v>73</v>
      </c>
      <c r="E120" s="168" t="s">
        <v>607</v>
      </c>
      <c r="F120" s="168" t="s">
        <v>608</v>
      </c>
      <c r="G120" s="12"/>
      <c r="H120" s="12"/>
      <c r="I120" s="160"/>
      <c r="J120" s="169">
        <f>BK120</f>
        <v>0</v>
      </c>
      <c r="K120" s="12"/>
      <c r="L120" s="157"/>
      <c r="M120" s="162"/>
      <c r="N120" s="163"/>
      <c r="O120" s="163"/>
      <c r="P120" s="164">
        <f>SUM(P121:P213)</f>
        <v>0</v>
      </c>
      <c r="Q120" s="163"/>
      <c r="R120" s="164">
        <f>SUM(R121:R213)</f>
        <v>1.8097200000000002</v>
      </c>
      <c r="S120" s="163"/>
      <c r="T120" s="165">
        <f>SUM(T121:T213)</f>
        <v>0.99736999999999998</v>
      </c>
      <c r="U120" s="12"/>
      <c r="V120" s="12"/>
      <c r="W120" s="12"/>
      <c r="X120" s="12"/>
      <c r="Y120" s="12"/>
      <c r="Z120" s="12"/>
      <c r="AA120" s="12"/>
      <c r="AB120" s="12"/>
      <c r="AC120" s="12"/>
      <c r="AD120" s="12"/>
      <c r="AE120" s="12"/>
      <c r="AR120" s="158" t="s">
        <v>84</v>
      </c>
      <c r="AT120" s="166" t="s">
        <v>73</v>
      </c>
      <c r="AU120" s="166" t="s">
        <v>82</v>
      </c>
      <c r="AY120" s="158" t="s">
        <v>152</v>
      </c>
      <c r="BK120" s="167">
        <f>SUM(BK121:BK213)</f>
        <v>0</v>
      </c>
    </row>
    <row r="121" s="2" customFormat="1" ht="22.2" customHeight="1">
      <c r="A121" s="36"/>
      <c r="B121" s="170"/>
      <c r="C121" s="171" t="s">
        <v>82</v>
      </c>
      <c r="D121" s="171" t="s">
        <v>155</v>
      </c>
      <c r="E121" s="172" t="s">
        <v>609</v>
      </c>
      <c r="F121" s="173" t="s">
        <v>610</v>
      </c>
      <c r="G121" s="174" t="s">
        <v>178</v>
      </c>
      <c r="H121" s="175">
        <v>3</v>
      </c>
      <c r="I121" s="176"/>
      <c r="J121" s="177">
        <f>ROUND(I121*H121,2)</f>
        <v>0</v>
      </c>
      <c r="K121" s="173" t="s">
        <v>159</v>
      </c>
      <c r="L121" s="37"/>
      <c r="M121" s="178" t="s">
        <v>1</v>
      </c>
      <c r="N121" s="179" t="s">
        <v>39</v>
      </c>
      <c r="O121" s="75"/>
      <c r="P121" s="180">
        <f>O121*H121</f>
        <v>0</v>
      </c>
      <c r="Q121" s="180">
        <v>0</v>
      </c>
      <c r="R121" s="180">
        <f>Q121*H121</f>
        <v>0</v>
      </c>
      <c r="S121" s="180">
        <v>0.0021299999999999999</v>
      </c>
      <c r="T121" s="181">
        <f>S121*H121</f>
        <v>0.0063899999999999998</v>
      </c>
      <c r="U121" s="36"/>
      <c r="V121" s="36"/>
      <c r="W121" s="36"/>
      <c r="X121" s="36"/>
      <c r="Y121" s="36"/>
      <c r="Z121" s="36"/>
      <c r="AA121" s="36"/>
      <c r="AB121" s="36"/>
      <c r="AC121" s="36"/>
      <c r="AD121" s="36"/>
      <c r="AE121" s="36"/>
      <c r="AR121" s="182" t="s">
        <v>260</v>
      </c>
      <c r="AT121" s="182" t="s">
        <v>155</v>
      </c>
      <c r="AU121" s="182" t="s">
        <v>84</v>
      </c>
      <c r="AY121" s="17" t="s">
        <v>152</v>
      </c>
      <c r="BE121" s="183">
        <f>IF(N121="základní",J121,0)</f>
        <v>0</v>
      </c>
      <c r="BF121" s="183">
        <f>IF(N121="snížená",J121,0)</f>
        <v>0</v>
      </c>
      <c r="BG121" s="183">
        <f>IF(N121="zákl. přenesená",J121,0)</f>
        <v>0</v>
      </c>
      <c r="BH121" s="183">
        <f>IF(N121="sníž. přenesená",J121,0)</f>
        <v>0</v>
      </c>
      <c r="BI121" s="183">
        <f>IF(N121="nulová",J121,0)</f>
        <v>0</v>
      </c>
      <c r="BJ121" s="17" t="s">
        <v>82</v>
      </c>
      <c r="BK121" s="183">
        <f>ROUND(I121*H121,2)</f>
        <v>0</v>
      </c>
      <c r="BL121" s="17" t="s">
        <v>260</v>
      </c>
      <c r="BM121" s="182" t="s">
        <v>611</v>
      </c>
    </row>
    <row r="122" s="2" customFormat="1">
      <c r="A122" s="36"/>
      <c r="B122" s="37"/>
      <c r="C122" s="36"/>
      <c r="D122" s="184" t="s">
        <v>162</v>
      </c>
      <c r="E122" s="36"/>
      <c r="F122" s="185" t="s">
        <v>610</v>
      </c>
      <c r="G122" s="36"/>
      <c r="H122" s="36"/>
      <c r="I122" s="186"/>
      <c r="J122" s="36"/>
      <c r="K122" s="36"/>
      <c r="L122" s="37"/>
      <c r="M122" s="187"/>
      <c r="N122" s="188"/>
      <c r="O122" s="75"/>
      <c r="P122" s="75"/>
      <c r="Q122" s="75"/>
      <c r="R122" s="75"/>
      <c r="S122" s="75"/>
      <c r="T122" s="76"/>
      <c r="U122" s="36"/>
      <c r="V122" s="36"/>
      <c r="W122" s="36"/>
      <c r="X122" s="36"/>
      <c r="Y122" s="36"/>
      <c r="Z122" s="36"/>
      <c r="AA122" s="36"/>
      <c r="AB122" s="36"/>
      <c r="AC122" s="36"/>
      <c r="AD122" s="36"/>
      <c r="AE122" s="36"/>
      <c r="AT122" s="17" t="s">
        <v>162</v>
      </c>
      <c r="AU122" s="17" t="s">
        <v>84</v>
      </c>
    </row>
    <row r="123" s="2" customFormat="1">
      <c r="A123" s="36"/>
      <c r="B123" s="37"/>
      <c r="C123" s="36"/>
      <c r="D123" s="189" t="s">
        <v>164</v>
      </c>
      <c r="E123" s="36"/>
      <c r="F123" s="190" t="s">
        <v>612</v>
      </c>
      <c r="G123" s="36"/>
      <c r="H123" s="36"/>
      <c r="I123" s="186"/>
      <c r="J123" s="36"/>
      <c r="K123" s="36"/>
      <c r="L123" s="37"/>
      <c r="M123" s="187"/>
      <c r="N123" s="188"/>
      <c r="O123" s="75"/>
      <c r="P123" s="75"/>
      <c r="Q123" s="75"/>
      <c r="R123" s="75"/>
      <c r="S123" s="75"/>
      <c r="T123" s="76"/>
      <c r="U123" s="36"/>
      <c r="V123" s="36"/>
      <c r="W123" s="36"/>
      <c r="X123" s="36"/>
      <c r="Y123" s="36"/>
      <c r="Z123" s="36"/>
      <c r="AA123" s="36"/>
      <c r="AB123" s="36"/>
      <c r="AC123" s="36"/>
      <c r="AD123" s="36"/>
      <c r="AE123" s="36"/>
      <c r="AT123" s="17" t="s">
        <v>164</v>
      </c>
      <c r="AU123" s="17" t="s">
        <v>84</v>
      </c>
    </row>
    <row r="124" s="2" customFormat="1" ht="22.2" customHeight="1">
      <c r="A124" s="36"/>
      <c r="B124" s="170"/>
      <c r="C124" s="171" t="s">
        <v>84</v>
      </c>
      <c r="D124" s="171" t="s">
        <v>155</v>
      </c>
      <c r="E124" s="172" t="s">
        <v>613</v>
      </c>
      <c r="F124" s="173" t="s">
        <v>614</v>
      </c>
      <c r="G124" s="174" t="s">
        <v>178</v>
      </c>
      <c r="H124" s="175">
        <v>12</v>
      </c>
      <c r="I124" s="176"/>
      <c r="J124" s="177">
        <f>ROUND(I124*H124,2)</f>
        <v>0</v>
      </c>
      <c r="K124" s="173" t="s">
        <v>159</v>
      </c>
      <c r="L124" s="37"/>
      <c r="M124" s="178" t="s">
        <v>1</v>
      </c>
      <c r="N124" s="179" t="s">
        <v>39</v>
      </c>
      <c r="O124" s="75"/>
      <c r="P124" s="180">
        <f>O124*H124</f>
        <v>0</v>
      </c>
      <c r="Q124" s="180">
        <v>0</v>
      </c>
      <c r="R124" s="180">
        <f>Q124*H124</f>
        <v>0</v>
      </c>
      <c r="S124" s="180">
        <v>0.0049699999999999996</v>
      </c>
      <c r="T124" s="181">
        <f>S124*H124</f>
        <v>0.059639999999999999</v>
      </c>
      <c r="U124" s="36"/>
      <c r="V124" s="36"/>
      <c r="W124" s="36"/>
      <c r="X124" s="36"/>
      <c r="Y124" s="36"/>
      <c r="Z124" s="36"/>
      <c r="AA124" s="36"/>
      <c r="AB124" s="36"/>
      <c r="AC124" s="36"/>
      <c r="AD124" s="36"/>
      <c r="AE124" s="36"/>
      <c r="AR124" s="182" t="s">
        <v>260</v>
      </c>
      <c r="AT124" s="182" t="s">
        <v>155</v>
      </c>
      <c r="AU124" s="182" t="s">
        <v>84</v>
      </c>
      <c r="AY124" s="17" t="s">
        <v>152</v>
      </c>
      <c r="BE124" s="183">
        <f>IF(N124="základní",J124,0)</f>
        <v>0</v>
      </c>
      <c r="BF124" s="183">
        <f>IF(N124="snížená",J124,0)</f>
        <v>0</v>
      </c>
      <c r="BG124" s="183">
        <f>IF(N124="zákl. přenesená",J124,0)</f>
        <v>0</v>
      </c>
      <c r="BH124" s="183">
        <f>IF(N124="sníž. přenesená",J124,0)</f>
        <v>0</v>
      </c>
      <c r="BI124" s="183">
        <f>IF(N124="nulová",J124,0)</f>
        <v>0</v>
      </c>
      <c r="BJ124" s="17" t="s">
        <v>82</v>
      </c>
      <c r="BK124" s="183">
        <f>ROUND(I124*H124,2)</f>
        <v>0</v>
      </c>
      <c r="BL124" s="17" t="s">
        <v>260</v>
      </c>
      <c r="BM124" s="182" t="s">
        <v>615</v>
      </c>
    </row>
    <row r="125" s="2" customFormat="1">
      <c r="A125" s="36"/>
      <c r="B125" s="37"/>
      <c r="C125" s="36"/>
      <c r="D125" s="184" t="s">
        <v>162</v>
      </c>
      <c r="E125" s="36"/>
      <c r="F125" s="185" t="s">
        <v>614</v>
      </c>
      <c r="G125" s="36"/>
      <c r="H125" s="36"/>
      <c r="I125" s="186"/>
      <c r="J125" s="36"/>
      <c r="K125" s="36"/>
      <c r="L125" s="37"/>
      <c r="M125" s="187"/>
      <c r="N125" s="188"/>
      <c r="O125" s="75"/>
      <c r="P125" s="75"/>
      <c r="Q125" s="75"/>
      <c r="R125" s="75"/>
      <c r="S125" s="75"/>
      <c r="T125" s="76"/>
      <c r="U125" s="36"/>
      <c r="V125" s="36"/>
      <c r="W125" s="36"/>
      <c r="X125" s="36"/>
      <c r="Y125" s="36"/>
      <c r="Z125" s="36"/>
      <c r="AA125" s="36"/>
      <c r="AB125" s="36"/>
      <c r="AC125" s="36"/>
      <c r="AD125" s="36"/>
      <c r="AE125" s="36"/>
      <c r="AT125" s="17" t="s">
        <v>162</v>
      </c>
      <c r="AU125" s="17" t="s">
        <v>84</v>
      </c>
    </row>
    <row r="126" s="2" customFormat="1">
      <c r="A126" s="36"/>
      <c r="B126" s="37"/>
      <c r="C126" s="36"/>
      <c r="D126" s="189" t="s">
        <v>164</v>
      </c>
      <c r="E126" s="36"/>
      <c r="F126" s="190" t="s">
        <v>616</v>
      </c>
      <c r="G126" s="36"/>
      <c r="H126" s="36"/>
      <c r="I126" s="186"/>
      <c r="J126" s="36"/>
      <c r="K126" s="36"/>
      <c r="L126" s="37"/>
      <c r="M126" s="187"/>
      <c r="N126" s="188"/>
      <c r="O126" s="75"/>
      <c r="P126" s="75"/>
      <c r="Q126" s="75"/>
      <c r="R126" s="75"/>
      <c r="S126" s="75"/>
      <c r="T126" s="76"/>
      <c r="U126" s="36"/>
      <c r="V126" s="36"/>
      <c r="W126" s="36"/>
      <c r="X126" s="36"/>
      <c r="Y126" s="36"/>
      <c r="Z126" s="36"/>
      <c r="AA126" s="36"/>
      <c r="AB126" s="36"/>
      <c r="AC126" s="36"/>
      <c r="AD126" s="36"/>
      <c r="AE126" s="36"/>
      <c r="AT126" s="17" t="s">
        <v>164</v>
      </c>
      <c r="AU126" s="17" t="s">
        <v>84</v>
      </c>
    </row>
    <row r="127" s="2" customFormat="1" ht="22.2" customHeight="1">
      <c r="A127" s="36"/>
      <c r="B127" s="170"/>
      <c r="C127" s="171" t="s">
        <v>175</v>
      </c>
      <c r="D127" s="171" t="s">
        <v>155</v>
      </c>
      <c r="E127" s="172" t="s">
        <v>617</v>
      </c>
      <c r="F127" s="173" t="s">
        <v>618</v>
      </c>
      <c r="G127" s="174" t="s">
        <v>178</v>
      </c>
      <c r="H127" s="175">
        <v>16</v>
      </c>
      <c r="I127" s="176"/>
      <c r="J127" s="177">
        <f>ROUND(I127*H127,2)</f>
        <v>0</v>
      </c>
      <c r="K127" s="173" t="s">
        <v>159</v>
      </c>
      <c r="L127" s="37"/>
      <c r="M127" s="178" t="s">
        <v>1</v>
      </c>
      <c r="N127" s="179" t="s">
        <v>39</v>
      </c>
      <c r="O127" s="75"/>
      <c r="P127" s="180">
        <f>O127*H127</f>
        <v>0</v>
      </c>
      <c r="Q127" s="180">
        <v>0</v>
      </c>
      <c r="R127" s="180">
        <f>Q127*H127</f>
        <v>0</v>
      </c>
      <c r="S127" s="180">
        <v>0.0067000000000000002</v>
      </c>
      <c r="T127" s="181">
        <f>S127*H127</f>
        <v>0.1072</v>
      </c>
      <c r="U127" s="36"/>
      <c r="V127" s="36"/>
      <c r="W127" s="36"/>
      <c r="X127" s="36"/>
      <c r="Y127" s="36"/>
      <c r="Z127" s="36"/>
      <c r="AA127" s="36"/>
      <c r="AB127" s="36"/>
      <c r="AC127" s="36"/>
      <c r="AD127" s="36"/>
      <c r="AE127" s="36"/>
      <c r="AR127" s="182" t="s">
        <v>260</v>
      </c>
      <c r="AT127" s="182" t="s">
        <v>155</v>
      </c>
      <c r="AU127" s="182" t="s">
        <v>84</v>
      </c>
      <c r="AY127" s="17" t="s">
        <v>152</v>
      </c>
      <c r="BE127" s="183">
        <f>IF(N127="základní",J127,0)</f>
        <v>0</v>
      </c>
      <c r="BF127" s="183">
        <f>IF(N127="snížená",J127,0)</f>
        <v>0</v>
      </c>
      <c r="BG127" s="183">
        <f>IF(N127="zákl. přenesená",J127,0)</f>
        <v>0</v>
      </c>
      <c r="BH127" s="183">
        <f>IF(N127="sníž. přenesená",J127,0)</f>
        <v>0</v>
      </c>
      <c r="BI127" s="183">
        <f>IF(N127="nulová",J127,0)</f>
        <v>0</v>
      </c>
      <c r="BJ127" s="17" t="s">
        <v>82</v>
      </c>
      <c r="BK127" s="183">
        <f>ROUND(I127*H127,2)</f>
        <v>0</v>
      </c>
      <c r="BL127" s="17" t="s">
        <v>260</v>
      </c>
      <c r="BM127" s="182" t="s">
        <v>619</v>
      </c>
    </row>
    <row r="128" s="2" customFormat="1">
      <c r="A128" s="36"/>
      <c r="B128" s="37"/>
      <c r="C128" s="36"/>
      <c r="D128" s="184" t="s">
        <v>162</v>
      </c>
      <c r="E128" s="36"/>
      <c r="F128" s="185" t="s">
        <v>618</v>
      </c>
      <c r="G128" s="36"/>
      <c r="H128" s="36"/>
      <c r="I128" s="186"/>
      <c r="J128" s="36"/>
      <c r="K128" s="36"/>
      <c r="L128" s="37"/>
      <c r="M128" s="187"/>
      <c r="N128" s="188"/>
      <c r="O128" s="75"/>
      <c r="P128" s="75"/>
      <c r="Q128" s="75"/>
      <c r="R128" s="75"/>
      <c r="S128" s="75"/>
      <c r="T128" s="76"/>
      <c r="U128" s="36"/>
      <c r="V128" s="36"/>
      <c r="W128" s="36"/>
      <c r="X128" s="36"/>
      <c r="Y128" s="36"/>
      <c r="Z128" s="36"/>
      <c r="AA128" s="36"/>
      <c r="AB128" s="36"/>
      <c r="AC128" s="36"/>
      <c r="AD128" s="36"/>
      <c r="AE128" s="36"/>
      <c r="AT128" s="17" t="s">
        <v>162</v>
      </c>
      <c r="AU128" s="17" t="s">
        <v>84</v>
      </c>
    </row>
    <row r="129" s="2" customFormat="1">
      <c r="A129" s="36"/>
      <c r="B129" s="37"/>
      <c r="C129" s="36"/>
      <c r="D129" s="189" t="s">
        <v>164</v>
      </c>
      <c r="E129" s="36"/>
      <c r="F129" s="190" t="s">
        <v>620</v>
      </c>
      <c r="G129" s="36"/>
      <c r="H129" s="36"/>
      <c r="I129" s="186"/>
      <c r="J129" s="36"/>
      <c r="K129" s="36"/>
      <c r="L129" s="37"/>
      <c r="M129" s="187"/>
      <c r="N129" s="188"/>
      <c r="O129" s="75"/>
      <c r="P129" s="75"/>
      <c r="Q129" s="75"/>
      <c r="R129" s="75"/>
      <c r="S129" s="75"/>
      <c r="T129" s="76"/>
      <c r="U129" s="36"/>
      <c r="V129" s="36"/>
      <c r="W129" s="36"/>
      <c r="X129" s="36"/>
      <c r="Y129" s="36"/>
      <c r="Z129" s="36"/>
      <c r="AA129" s="36"/>
      <c r="AB129" s="36"/>
      <c r="AC129" s="36"/>
      <c r="AD129" s="36"/>
      <c r="AE129" s="36"/>
      <c r="AT129" s="17" t="s">
        <v>164</v>
      </c>
      <c r="AU129" s="17" t="s">
        <v>84</v>
      </c>
    </row>
    <row r="130" s="2" customFormat="1" ht="22.2" customHeight="1">
      <c r="A130" s="36"/>
      <c r="B130" s="170"/>
      <c r="C130" s="171" t="s">
        <v>160</v>
      </c>
      <c r="D130" s="171" t="s">
        <v>155</v>
      </c>
      <c r="E130" s="172" t="s">
        <v>621</v>
      </c>
      <c r="F130" s="173" t="s">
        <v>622</v>
      </c>
      <c r="G130" s="174" t="s">
        <v>178</v>
      </c>
      <c r="H130" s="175">
        <v>45</v>
      </c>
      <c r="I130" s="176"/>
      <c r="J130" s="177">
        <f>ROUND(I130*H130,2)</f>
        <v>0</v>
      </c>
      <c r="K130" s="173" t="s">
        <v>159</v>
      </c>
      <c r="L130" s="37"/>
      <c r="M130" s="178" t="s">
        <v>1</v>
      </c>
      <c r="N130" s="179" t="s">
        <v>39</v>
      </c>
      <c r="O130" s="75"/>
      <c r="P130" s="180">
        <f>O130*H130</f>
        <v>0</v>
      </c>
      <c r="Q130" s="180">
        <v>0</v>
      </c>
      <c r="R130" s="180">
        <f>Q130*H130</f>
        <v>0</v>
      </c>
      <c r="S130" s="180">
        <v>0.01102</v>
      </c>
      <c r="T130" s="181">
        <f>S130*H130</f>
        <v>0.49590000000000001</v>
      </c>
      <c r="U130" s="36"/>
      <c r="V130" s="36"/>
      <c r="W130" s="36"/>
      <c r="X130" s="36"/>
      <c r="Y130" s="36"/>
      <c r="Z130" s="36"/>
      <c r="AA130" s="36"/>
      <c r="AB130" s="36"/>
      <c r="AC130" s="36"/>
      <c r="AD130" s="36"/>
      <c r="AE130" s="36"/>
      <c r="AR130" s="182" t="s">
        <v>260</v>
      </c>
      <c r="AT130" s="182" t="s">
        <v>155</v>
      </c>
      <c r="AU130" s="182" t="s">
        <v>84</v>
      </c>
      <c r="AY130" s="17" t="s">
        <v>152</v>
      </c>
      <c r="BE130" s="183">
        <f>IF(N130="základní",J130,0)</f>
        <v>0</v>
      </c>
      <c r="BF130" s="183">
        <f>IF(N130="snížená",J130,0)</f>
        <v>0</v>
      </c>
      <c r="BG130" s="183">
        <f>IF(N130="zákl. přenesená",J130,0)</f>
        <v>0</v>
      </c>
      <c r="BH130" s="183">
        <f>IF(N130="sníž. přenesená",J130,0)</f>
        <v>0</v>
      </c>
      <c r="BI130" s="183">
        <f>IF(N130="nulová",J130,0)</f>
        <v>0</v>
      </c>
      <c r="BJ130" s="17" t="s">
        <v>82</v>
      </c>
      <c r="BK130" s="183">
        <f>ROUND(I130*H130,2)</f>
        <v>0</v>
      </c>
      <c r="BL130" s="17" t="s">
        <v>260</v>
      </c>
      <c r="BM130" s="182" t="s">
        <v>623</v>
      </c>
    </row>
    <row r="131" s="2" customFormat="1">
      <c r="A131" s="36"/>
      <c r="B131" s="37"/>
      <c r="C131" s="36"/>
      <c r="D131" s="184" t="s">
        <v>162</v>
      </c>
      <c r="E131" s="36"/>
      <c r="F131" s="185" t="s">
        <v>622</v>
      </c>
      <c r="G131" s="36"/>
      <c r="H131" s="36"/>
      <c r="I131" s="186"/>
      <c r="J131" s="36"/>
      <c r="K131" s="36"/>
      <c r="L131" s="37"/>
      <c r="M131" s="187"/>
      <c r="N131" s="188"/>
      <c r="O131" s="75"/>
      <c r="P131" s="75"/>
      <c r="Q131" s="75"/>
      <c r="R131" s="75"/>
      <c r="S131" s="75"/>
      <c r="T131" s="76"/>
      <c r="U131" s="36"/>
      <c r="V131" s="36"/>
      <c r="W131" s="36"/>
      <c r="X131" s="36"/>
      <c r="Y131" s="36"/>
      <c r="Z131" s="36"/>
      <c r="AA131" s="36"/>
      <c r="AB131" s="36"/>
      <c r="AC131" s="36"/>
      <c r="AD131" s="36"/>
      <c r="AE131" s="36"/>
      <c r="AT131" s="17" t="s">
        <v>162</v>
      </c>
      <c r="AU131" s="17" t="s">
        <v>84</v>
      </c>
    </row>
    <row r="132" s="2" customFormat="1">
      <c r="A132" s="36"/>
      <c r="B132" s="37"/>
      <c r="C132" s="36"/>
      <c r="D132" s="189" t="s">
        <v>164</v>
      </c>
      <c r="E132" s="36"/>
      <c r="F132" s="190" t="s">
        <v>624</v>
      </c>
      <c r="G132" s="36"/>
      <c r="H132" s="36"/>
      <c r="I132" s="186"/>
      <c r="J132" s="36"/>
      <c r="K132" s="36"/>
      <c r="L132" s="37"/>
      <c r="M132" s="187"/>
      <c r="N132" s="188"/>
      <c r="O132" s="75"/>
      <c r="P132" s="75"/>
      <c r="Q132" s="75"/>
      <c r="R132" s="75"/>
      <c r="S132" s="75"/>
      <c r="T132" s="76"/>
      <c r="U132" s="36"/>
      <c r="V132" s="36"/>
      <c r="W132" s="36"/>
      <c r="X132" s="36"/>
      <c r="Y132" s="36"/>
      <c r="Z132" s="36"/>
      <c r="AA132" s="36"/>
      <c r="AB132" s="36"/>
      <c r="AC132" s="36"/>
      <c r="AD132" s="36"/>
      <c r="AE132" s="36"/>
      <c r="AT132" s="17" t="s">
        <v>164</v>
      </c>
      <c r="AU132" s="17" t="s">
        <v>84</v>
      </c>
    </row>
    <row r="133" s="2" customFormat="1" ht="22.2" customHeight="1">
      <c r="A133" s="36"/>
      <c r="B133" s="170"/>
      <c r="C133" s="171" t="s">
        <v>190</v>
      </c>
      <c r="D133" s="171" t="s">
        <v>155</v>
      </c>
      <c r="E133" s="172" t="s">
        <v>625</v>
      </c>
      <c r="F133" s="173" t="s">
        <v>626</v>
      </c>
      <c r="G133" s="174" t="s">
        <v>178</v>
      </c>
      <c r="H133" s="175">
        <v>20</v>
      </c>
      <c r="I133" s="176"/>
      <c r="J133" s="177">
        <f>ROUND(I133*H133,2)</f>
        <v>0</v>
      </c>
      <c r="K133" s="173" t="s">
        <v>159</v>
      </c>
      <c r="L133" s="37"/>
      <c r="M133" s="178" t="s">
        <v>1</v>
      </c>
      <c r="N133" s="179" t="s">
        <v>39</v>
      </c>
      <c r="O133" s="75"/>
      <c r="P133" s="180">
        <f>O133*H133</f>
        <v>0</v>
      </c>
      <c r="Q133" s="180">
        <v>0</v>
      </c>
      <c r="R133" s="180">
        <f>Q133*H133</f>
        <v>0</v>
      </c>
      <c r="S133" s="180">
        <v>0.014420000000000001</v>
      </c>
      <c r="T133" s="181">
        <f>S133*H133</f>
        <v>0.28839999999999999</v>
      </c>
      <c r="U133" s="36"/>
      <c r="V133" s="36"/>
      <c r="W133" s="36"/>
      <c r="X133" s="36"/>
      <c r="Y133" s="36"/>
      <c r="Z133" s="36"/>
      <c r="AA133" s="36"/>
      <c r="AB133" s="36"/>
      <c r="AC133" s="36"/>
      <c r="AD133" s="36"/>
      <c r="AE133" s="36"/>
      <c r="AR133" s="182" t="s">
        <v>260</v>
      </c>
      <c r="AT133" s="182" t="s">
        <v>155</v>
      </c>
      <c r="AU133" s="182" t="s">
        <v>84</v>
      </c>
      <c r="AY133" s="17" t="s">
        <v>152</v>
      </c>
      <c r="BE133" s="183">
        <f>IF(N133="základní",J133,0)</f>
        <v>0</v>
      </c>
      <c r="BF133" s="183">
        <f>IF(N133="snížená",J133,0)</f>
        <v>0</v>
      </c>
      <c r="BG133" s="183">
        <f>IF(N133="zákl. přenesená",J133,0)</f>
        <v>0</v>
      </c>
      <c r="BH133" s="183">
        <f>IF(N133="sníž. přenesená",J133,0)</f>
        <v>0</v>
      </c>
      <c r="BI133" s="183">
        <f>IF(N133="nulová",J133,0)</f>
        <v>0</v>
      </c>
      <c r="BJ133" s="17" t="s">
        <v>82</v>
      </c>
      <c r="BK133" s="183">
        <f>ROUND(I133*H133,2)</f>
        <v>0</v>
      </c>
      <c r="BL133" s="17" t="s">
        <v>260</v>
      </c>
      <c r="BM133" s="182" t="s">
        <v>627</v>
      </c>
    </row>
    <row r="134" s="2" customFormat="1">
      <c r="A134" s="36"/>
      <c r="B134" s="37"/>
      <c r="C134" s="36"/>
      <c r="D134" s="184" t="s">
        <v>162</v>
      </c>
      <c r="E134" s="36"/>
      <c r="F134" s="185" t="s">
        <v>626</v>
      </c>
      <c r="G134" s="36"/>
      <c r="H134" s="36"/>
      <c r="I134" s="186"/>
      <c r="J134" s="36"/>
      <c r="K134" s="36"/>
      <c r="L134" s="37"/>
      <c r="M134" s="187"/>
      <c r="N134" s="188"/>
      <c r="O134" s="75"/>
      <c r="P134" s="75"/>
      <c r="Q134" s="75"/>
      <c r="R134" s="75"/>
      <c r="S134" s="75"/>
      <c r="T134" s="76"/>
      <c r="U134" s="36"/>
      <c r="V134" s="36"/>
      <c r="W134" s="36"/>
      <c r="X134" s="36"/>
      <c r="Y134" s="36"/>
      <c r="Z134" s="36"/>
      <c r="AA134" s="36"/>
      <c r="AB134" s="36"/>
      <c r="AC134" s="36"/>
      <c r="AD134" s="36"/>
      <c r="AE134" s="36"/>
      <c r="AT134" s="17" t="s">
        <v>162</v>
      </c>
      <c r="AU134" s="17" t="s">
        <v>84</v>
      </c>
    </row>
    <row r="135" s="2" customFormat="1">
      <c r="A135" s="36"/>
      <c r="B135" s="37"/>
      <c r="C135" s="36"/>
      <c r="D135" s="189" t="s">
        <v>164</v>
      </c>
      <c r="E135" s="36"/>
      <c r="F135" s="190" t="s">
        <v>628</v>
      </c>
      <c r="G135" s="36"/>
      <c r="H135" s="36"/>
      <c r="I135" s="186"/>
      <c r="J135" s="36"/>
      <c r="K135" s="36"/>
      <c r="L135" s="37"/>
      <c r="M135" s="187"/>
      <c r="N135" s="188"/>
      <c r="O135" s="75"/>
      <c r="P135" s="75"/>
      <c r="Q135" s="75"/>
      <c r="R135" s="75"/>
      <c r="S135" s="75"/>
      <c r="T135" s="76"/>
      <c r="U135" s="36"/>
      <c r="V135" s="36"/>
      <c r="W135" s="36"/>
      <c r="X135" s="36"/>
      <c r="Y135" s="36"/>
      <c r="Z135" s="36"/>
      <c r="AA135" s="36"/>
      <c r="AB135" s="36"/>
      <c r="AC135" s="36"/>
      <c r="AD135" s="36"/>
      <c r="AE135" s="36"/>
      <c r="AT135" s="17" t="s">
        <v>164</v>
      </c>
      <c r="AU135" s="17" t="s">
        <v>84</v>
      </c>
    </row>
    <row r="136" s="2" customFormat="1" ht="22.2" customHeight="1">
      <c r="A136" s="36"/>
      <c r="B136" s="170"/>
      <c r="C136" s="171" t="s">
        <v>153</v>
      </c>
      <c r="D136" s="171" t="s">
        <v>155</v>
      </c>
      <c r="E136" s="172" t="s">
        <v>629</v>
      </c>
      <c r="F136" s="173" t="s">
        <v>630</v>
      </c>
      <c r="G136" s="174" t="s">
        <v>631</v>
      </c>
      <c r="H136" s="175">
        <v>2</v>
      </c>
      <c r="I136" s="176"/>
      <c r="J136" s="177">
        <f>ROUND(I136*H136,2)</f>
        <v>0</v>
      </c>
      <c r="K136" s="173" t="s">
        <v>159</v>
      </c>
      <c r="L136" s="37"/>
      <c r="M136" s="178" t="s">
        <v>1</v>
      </c>
      <c r="N136" s="179" t="s">
        <v>39</v>
      </c>
      <c r="O136" s="75"/>
      <c r="P136" s="180">
        <f>O136*H136</f>
        <v>0</v>
      </c>
      <c r="Q136" s="180">
        <v>0.023879999999999998</v>
      </c>
      <c r="R136" s="180">
        <f>Q136*H136</f>
        <v>0.047759999999999997</v>
      </c>
      <c r="S136" s="180">
        <v>0</v>
      </c>
      <c r="T136" s="181">
        <f>S136*H136</f>
        <v>0</v>
      </c>
      <c r="U136" s="36"/>
      <c r="V136" s="36"/>
      <c r="W136" s="36"/>
      <c r="X136" s="36"/>
      <c r="Y136" s="36"/>
      <c r="Z136" s="36"/>
      <c r="AA136" s="36"/>
      <c r="AB136" s="36"/>
      <c r="AC136" s="36"/>
      <c r="AD136" s="36"/>
      <c r="AE136" s="36"/>
      <c r="AR136" s="182" t="s">
        <v>260</v>
      </c>
      <c r="AT136" s="182" t="s">
        <v>155</v>
      </c>
      <c r="AU136" s="182" t="s">
        <v>84</v>
      </c>
      <c r="AY136" s="17" t="s">
        <v>152</v>
      </c>
      <c r="BE136" s="183">
        <f>IF(N136="základní",J136,0)</f>
        <v>0</v>
      </c>
      <c r="BF136" s="183">
        <f>IF(N136="snížená",J136,0)</f>
        <v>0</v>
      </c>
      <c r="BG136" s="183">
        <f>IF(N136="zákl. přenesená",J136,0)</f>
        <v>0</v>
      </c>
      <c r="BH136" s="183">
        <f>IF(N136="sníž. přenesená",J136,0)</f>
        <v>0</v>
      </c>
      <c r="BI136" s="183">
        <f>IF(N136="nulová",J136,0)</f>
        <v>0</v>
      </c>
      <c r="BJ136" s="17" t="s">
        <v>82</v>
      </c>
      <c r="BK136" s="183">
        <f>ROUND(I136*H136,2)</f>
        <v>0</v>
      </c>
      <c r="BL136" s="17" t="s">
        <v>260</v>
      </c>
      <c r="BM136" s="182" t="s">
        <v>632</v>
      </c>
    </row>
    <row r="137" s="2" customFormat="1">
      <c r="A137" s="36"/>
      <c r="B137" s="37"/>
      <c r="C137" s="36"/>
      <c r="D137" s="184" t="s">
        <v>162</v>
      </c>
      <c r="E137" s="36"/>
      <c r="F137" s="185" t="s">
        <v>630</v>
      </c>
      <c r="G137" s="36"/>
      <c r="H137" s="36"/>
      <c r="I137" s="186"/>
      <c r="J137" s="36"/>
      <c r="K137" s="36"/>
      <c r="L137" s="37"/>
      <c r="M137" s="187"/>
      <c r="N137" s="188"/>
      <c r="O137" s="75"/>
      <c r="P137" s="75"/>
      <c r="Q137" s="75"/>
      <c r="R137" s="75"/>
      <c r="S137" s="75"/>
      <c r="T137" s="76"/>
      <c r="U137" s="36"/>
      <c r="V137" s="36"/>
      <c r="W137" s="36"/>
      <c r="X137" s="36"/>
      <c r="Y137" s="36"/>
      <c r="Z137" s="36"/>
      <c r="AA137" s="36"/>
      <c r="AB137" s="36"/>
      <c r="AC137" s="36"/>
      <c r="AD137" s="36"/>
      <c r="AE137" s="36"/>
      <c r="AT137" s="17" t="s">
        <v>162</v>
      </c>
      <c r="AU137" s="17" t="s">
        <v>84</v>
      </c>
    </row>
    <row r="138" s="2" customFormat="1">
      <c r="A138" s="36"/>
      <c r="B138" s="37"/>
      <c r="C138" s="36"/>
      <c r="D138" s="189" t="s">
        <v>164</v>
      </c>
      <c r="E138" s="36"/>
      <c r="F138" s="190" t="s">
        <v>633</v>
      </c>
      <c r="G138" s="36"/>
      <c r="H138" s="36"/>
      <c r="I138" s="186"/>
      <c r="J138" s="36"/>
      <c r="K138" s="36"/>
      <c r="L138" s="37"/>
      <c r="M138" s="187"/>
      <c r="N138" s="188"/>
      <c r="O138" s="75"/>
      <c r="P138" s="75"/>
      <c r="Q138" s="75"/>
      <c r="R138" s="75"/>
      <c r="S138" s="75"/>
      <c r="T138" s="76"/>
      <c r="U138" s="36"/>
      <c r="V138" s="36"/>
      <c r="W138" s="36"/>
      <c r="X138" s="36"/>
      <c r="Y138" s="36"/>
      <c r="Z138" s="36"/>
      <c r="AA138" s="36"/>
      <c r="AB138" s="36"/>
      <c r="AC138" s="36"/>
      <c r="AD138" s="36"/>
      <c r="AE138" s="36"/>
      <c r="AT138" s="17" t="s">
        <v>164</v>
      </c>
      <c r="AU138" s="17" t="s">
        <v>84</v>
      </c>
    </row>
    <row r="139" s="2" customFormat="1" ht="22.2" customHeight="1">
      <c r="A139" s="36"/>
      <c r="B139" s="170"/>
      <c r="C139" s="171" t="s">
        <v>205</v>
      </c>
      <c r="D139" s="171" t="s">
        <v>155</v>
      </c>
      <c r="E139" s="172" t="s">
        <v>634</v>
      </c>
      <c r="F139" s="173" t="s">
        <v>635</v>
      </c>
      <c r="G139" s="174" t="s">
        <v>300</v>
      </c>
      <c r="H139" s="175">
        <v>7</v>
      </c>
      <c r="I139" s="176"/>
      <c r="J139" s="177">
        <f>ROUND(I139*H139,2)</f>
        <v>0</v>
      </c>
      <c r="K139" s="173" t="s">
        <v>159</v>
      </c>
      <c r="L139" s="37"/>
      <c r="M139" s="178" t="s">
        <v>1</v>
      </c>
      <c r="N139" s="179" t="s">
        <v>39</v>
      </c>
      <c r="O139" s="75"/>
      <c r="P139" s="180">
        <f>O139*H139</f>
        <v>0</v>
      </c>
      <c r="Q139" s="180">
        <v>0.00033</v>
      </c>
      <c r="R139" s="180">
        <f>Q139*H139</f>
        <v>0.00231</v>
      </c>
      <c r="S139" s="180">
        <v>0</v>
      </c>
      <c r="T139" s="181">
        <f>S139*H139</f>
        <v>0</v>
      </c>
      <c r="U139" s="36"/>
      <c r="V139" s="36"/>
      <c r="W139" s="36"/>
      <c r="X139" s="36"/>
      <c r="Y139" s="36"/>
      <c r="Z139" s="36"/>
      <c r="AA139" s="36"/>
      <c r="AB139" s="36"/>
      <c r="AC139" s="36"/>
      <c r="AD139" s="36"/>
      <c r="AE139" s="36"/>
      <c r="AR139" s="182" t="s">
        <v>260</v>
      </c>
      <c r="AT139" s="182" t="s">
        <v>155</v>
      </c>
      <c r="AU139" s="182" t="s">
        <v>84</v>
      </c>
      <c r="AY139" s="17" t="s">
        <v>152</v>
      </c>
      <c r="BE139" s="183">
        <f>IF(N139="základní",J139,0)</f>
        <v>0</v>
      </c>
      <c r="BF139" s="183">
        <f>IF(N139="snížená",J139,0)</f>
        <v>0</v>
      </c>
      <c r="BG139" s="183">
        <f>IF(N139="zákl. přenesená",J139,0)</f>
        <v>0</v>
      </c>
      <c r="BH139" s="183">
        <f>IF(N139="sníž. přenesená",J139,0)</f>
        <v>0</v>
      </c>
      <c r="BI139" s="183">
        <f>IF(N139="nulová",J139,0)</f>
        <v>0</v>
      </c>
      <c r="BJ139" s="17" t="s">
        <v>82</v>
      </c>
      <c r="BK139" s="183">
        <f>ROUND(I139*H139,2)</f>
        <v>0</v>
      </c>
      <c r="BL139" s="17" t="s">
        <v>260</v>
      </c>
      <c r="BM139" s="182" t="s">
        <v>636</v>
      </c>
    </row>
    <row r="140" s="2" customFormat="1">
      <c r="A140" s="36"/>
      <c r="B140" s="37"/>
      <c r="C140" s="36"/>
      <c r="D140" s="184" t="s">
        <v>162</v>
      </c>
      <c r="E140" s="36"/>
      <c r="F140" s="185" t="s">
        <v>635</v>
      </c>
      <c r="G140" s="36"/>
      <c r="H140" s="36"/>
      <c r="I140" s="186"/>
      <c r="J140" s="36"/>
      <c r="K140" s="36"/>
      <c r="L140" s="37"/>
      <c r="M140" s="187"/>
      <c r="N140" s="188"/>
      <c r="O140" s="75"/>
      <c r="P140" s="75"/>
      <c r="Q140" s="75"/>
      <c r="R140" s="75"/>
      <c r="S140" s="75"/>
      <c r="T140" s="76"/>
      <c r="U140" s="36"/>
      <c r="V140" s="36"/>
      <c r="W140" s="36"/>
      <c r="X140" s="36"/>
      <c r="Y140" s="36"/>
      <c r="Z140" s="36"/>
      <c r="AA140" s="36"/>
      <c r="AB140" s="36"/>
      <c r="AC140" s="36"/>
      <c r="AD140" s="36"/>
      <c r="AE140" s="36"/>
      <c r="AT140" s="17" t="s">
        <v>162</v>
      </c>
      <c r="AU140" s="17" t="s">
        <v>84</v>
      </c>
    </row>
    <row r="141" s="2" customFormat="1">
      <c r="A141" s="36"/>
      <c r="B141" s="37"/>
      <c r="C141" s="36"/>
      <c r="D141" s="189" t="s">
        <v>164</v>
      </c>
      <c r="E141" s="36"/>
      <c r="F141" s="190" t="s">
        <v>637</v>
      </c>
      <c r="G141" s="36"/>
      <c r="H141" s="36"/>
      <c r="I141" s="186"/>
      <c r="J141" s="36"/>
      <c r="K141" s="36"/>
      <c r="L141" s="37"/>
      <c r="M141" s="187"/>
      <c r="N141" s="188"/>
      <c r="O141" s="75"/>
      <c r="P141" s="75"/>
      <c r="Q141" s="75"/>
      <c r="R141" s="75"/>
      <c r="S141" s="75"/>
      <c r="T141" s="76"/>
      <c r="U141" s="36"/>
      <c r="V141" s="36"/>
      <c r="W141" s="36"/>
      <c r="X141" s="36"/>
      <c r="Y141" s="36"/>
      <c r="Z141" s="36"/>
      <c r="AA141" s="36"/>
      <c r="AB141" s="36"/>
      <c r="AC141" s="36"/>
      <c r="AD141" s="36"/>
      <c r="AE141" s="36"/>
      <c r="AT141" s="17" t="s">
        <v>164</v>
      </c>
      <c r="AU141" s="17" t="s">
        <v>84</v>
      </c>
    </row>
    <row r="142" s="2" customFormat="1" ht="22.2" customHeight="1">
      <c r="A142" s="36"/>
      <c r="B142" s="170"/>
      <c r="C142" s="171" t="s">
        <v>212</v>
      </c>
      <c r="D142" s="171" t="s">
        <v>155</v>
      </c>
      <c r="E142" s="172" t="s">
        <v>638</v>
      </c>
      <c r="F142" s="173" t="s">
        <v>639</v>
      </c>
      <c r="G142" s="174" t="s">
        <v>300</v>
      </c>
      <c r="H142" s="175">
        <v>5</v>
      </c>
      <c r="I142" s="176"/>
      <c r="J142" s="177">
        <f>ROUND(I142*H142,2)</f>
        <v>0</v>
      </c>
      <c r="K142" s="173" t="s">
        <v>159</v>
      </c>
      <c r="L142" s="37"/>
      <c r="M142" s="178" t="s">
        <v>1</v>
      </c>
      <c r="N142" s="179" t="s">
        <v>39</v>
      </c>
      <c r="O142" s="75"/>
      <c r="P142" s="180">
        <f>O142*H142</f>
        <v>0</v>
      </c>
      <c r="Q142" s="180">
        <v>0.00042000000000000002</v>
      </c>
      <c r="R142" s="180">
        <f>Q142*H142</f>
        <v>0.0021000000000000003</v>
      </c>
      <c r="S142" s="180">
        <v>0</v>
      </c>
      <c r="T142" s="181">
        <f>S142*H142</f>
        <v>0</v>
      </c>
      <c r="U142" s="36"/>
      <c r="V142" s="36"/>
      <c r="W142" s="36"/>
      <c r="X142" s="36"/>
      <c r="Y142" s="36"/>
      <c r="Z142" s="36"/>
      <c r="AA142" s="36"/>
      <c r="AB142" s="36"/>
      <c r="AC142" s="36"/>
      <c r="AD142" s="36"/>
      <c r="AE142" s="36"/>
      <c r="AR142" s="182" t="s">
        <v>260</v>
      </c>
      <c r="AT142" s="182" t="s">
        <v>155</v>
      </c>
      <c r="AU142" s="182" t="s">
        <v>84</v>
      </c>
      <c r="AY142" s="17" t="s">
        <v>152</v>
      </c>
      <c r="BE142" s="183">
        <f>IF(N142="základní",J142,0)</f>
        <v>0</v>
      </c>
      <c r="BF142" s="183">
        <f>IF(N142="snížená",J142,0)</f>
        <v>0</v>
      </c>
      <c r="BG142" s="183">
        <f>IF(N142="zákl. přenesená",J142,0)</f>
        <v>0</v>
      </c>
      <c r="BH142" s="183">
        <f>IF(N142="sníž. přenesená",J142,0)</f>
        <v>0</v>
      </c>
      <c r="BI142" s="183">
        <f>IF(N142="nulová",J142,0)</f>
        <v>0</v>
      </c>
      <c r="BJ142" s="17" t="s">
        <v>82</v>
      </c>
      <c r="BK142" s="183">
        <f>ROUND(I142*H142,2)</f>
        <v>0</v>
      </c>
      <c r="BL142" s="17" t="s">
        <v>260</v>
      </c>
      <c r="BM142" s="182" t="s">
        <v>640</v>
      </c>
    </row>
    <row r="143" s="2" customFormat="1">
      <c r="A143" s="36"/>
      <c r="B143" s="37"/>
      <c r="C143" s="36"/>
      <c r="D143" s="184" t="s">
        <v>162</v>
      </c>
      <c r="E143" s="36"/>
      <c r="F143" s="185" t="s">
        <v>639</v>
      </c>
      <c r="G143" s="36"/>
      <c r="H143" s="36"/>
      <c r="I143" s="186"/>
      <c r="J143" s="36"/>
      <c r="K143" s="36"/>
      <c r="L143" s="37"/>
      <c r="M143" s="187"/>
      <c r="N143" s="188"/>
      <c r="O143" s="75"/>
      <c r="P143" s="75"/>
      <c r="Q143" s="75"/>
      <c r="R143" s="75"/>
      <c r="S143" s="75"/>
      <c r="T143" s="76"/>
      <c r="U143" s="36"/>
      <c r="V143" s="36"/>
      <c r="W143" s="36"/>
      <c r="X143" s="36"/>
      <c r="Y143" s="36"/>
      <c r="Z143" s="36"/>
      <c r="AA143" s="36"/>
      <c r="AB143" s="36"/>
      <c r="AC143" s="36"/>
      <c r="AD143" s="36"/>
      <c r="AE143" s="36"/>
      <c r="AT143" s="17" t="s">
        <v>162</v>
      </c>
      <c r="AU143" s="17" t="s">
        <v>84</v>
      </c>
    </row>
    <row r="144" s="2" customFormat="1">
      <c r="A144" s="36"/>
      <c r="B144" s="37"/>
      <c r="C144" s="36"/>
      <c r="D144" s="189" t="s">
        <v>164</v>
      </c>
      <c r="E144" s="36"/>
      <c r="F144" s="190" t="s">
        <v>641</v>
      </c>
      <c r="G144" s="36"/>
      <c r="H144" s="36"/>
      <c r="I144" s="186"/>
      <c r="J144" s="36"/>
      <c r="K144" s="36"/>
      <c r="L144" s="37"/>
      <c r="M144" s="187"/>
      <c r="N144" s="188"/>
      <c r="O144" s="75"/>
      <c r="P144" s="75"/>
      <c r="Q144" s="75"/>
      <c r="R144" s="75"/>
      <c r="S144" s="75"/>
      <c r="T144" s="76"/>
      <c r="U144" s="36"/>
      <c r="V144" s="36"/>
      <c r="W144" s="36"/>
      <c r="X144" s="36"/>
      <c r="Y144" s="36"/>
      <c r="Z144" s="36"/>
      <c r="AA144" s="36"/>
      <c r="AB144" s="36"/>
      <c r="AC144" s="36"/>
      <c r="AD144" s="36"/>
      <c r="AE144" s="36"/>
      <c r="AT144" s="17" t="s">
        <v>164</v>
      </c>
      <c r="AU144" s="17" t="s">
        <v>84</v>
      </c>
    </row>
    <row r="145" s="2" customFormat="1" ht="22.2" customHeight="1">
      <c r="A145" s="36"/>
      <c r="B145" s="170"/>
      <c r="C145" s="171" t="s">
        <v>182</v>
      </c>
      <c r="D145" s="171" t="s">
        <v>155</v>
      </c>
      <c r="E145" s="172" t="s">
        <v>642</v>
      </c>
      <c r="F145" s="173" t="s">
        <v>643</v>
      </c>
      <c r="G145" s="174" t="s">
        <v>300</v>
      </c>
      <c r="H145" s="175">
        <v>2</v>
      </c>
      <c r="I145" s="176"/>
      <c r="J145" s="177">
        <f>ROUND(I145*H145,2)</f>
        <v>0</v>
      </c>
      <c r="K145" s="173" t="s">
        <v>159</v>
      </c>
      <c r="L145" s="37"/>
      <c r="M145" s="178" t="s">
        <v>1</v>
      </c>
      <c r="N145" s="179" t="s">
        <v>39</v>
      </c>
      <c r="O145" s="75"/>
      <c r="P145" s="180">
        <f>O145*H145</f>
        <v>0</v>
      </c>
      <c r="Q145" s="180">
        <v>0.0011999999999999999</v>
      </c>
      <c r="R145" s="180">
        <f>Q145*H145</f>
        <v>0.0023999999999999998</v>
      </c>
      <c r="S145" s="180">
        <v>0</v>
      </c>
      <c r="T145" s="181">
        <f>S145*H145</f>
        <v>0</v>
      </c>
      <c r="U145" s="36"/>
      <c r="V145" s="36"/>
      <c r="W145" s="36"/>
      <c r="X145" s="36"/>
      <c r="Y145" s="36"/>
      <c r="Z145" s="36"/>
      <c r="AA145" s="36"/>
      <c r="AB145" s="36"/>
      <c r="AC145" s="36"/>
      <c r="AD145" s="36"/>
      <c r="AE145" s="36"/>
      <c r="AR145" s="182" t="s">
        <v>260</v>
      </c>
      <c r="AT145" s="182" t="s">
        <v>155</v>
      </c>
      <c r="AU145" s="182" t="s">
        <v>84</v>
      </c>
      <c r="AY145" s="17" t="s">
        <v>152</v>
      </c>
      <c r="BE145" s="183">
        <f>IF(N145="základní",J145,0)</f>
        <v>0</v>
      </c>
      <c r="BF145" s="183">
        <f>IF(N145="snížená",J145,0)</f>
        <v>0</v>
      </c>
      <c r="BG145" s="183">
        <f>IF(N145="zákl. přenesená",J145,0)</f>
        <v>0</v>
      </c>
      <c r="BH145" s="183">
        <f>IF(N145="sníž. přenesená",J145,0)</f>
        <v>0</v>
      </c>
      <c r="BI145" s="183">
        <f>IF(N145="nulová",J145,0)</f>
        <v>0</v>
      </c>
      <c r="BJ145" s="17" t="s">
        <v>82</v>
      </c>
      <c r="BK145" s="183">
        <f>ROUND(I145*H145,2)</f>
        <v>0</v>
      </c>
      <c r="BL145" s="17" t="s">
        <v>260</v>
      </c>
      <c r="BM145" s="182" t="s">
        <v>644</v>
      </c>
    </row>
    <row r="146" s="2" customFormat="1">
      <c r="A146" s="36"/>
      <c r="B146" s="37"/>
      <c r="C146" s="36"/>
      <c r="D146" s="184" t="s">
        <v>162</v>
      </c>
      <c r="E146" s="36"/>
      <c r="F146" s="185" t="s">
        <v>643</v>
      </c>
      <c r="G146" s="36"/>
      <c r="H146" s="36"/>
      <c r="I146" s="186"/>
      <c r="J146" s="36"/>
      <c r="K146" s="36"/>
      <c r="L146" s="37"/>
      <c r="M146" s="187"/>
      <c r="N146" s="188"/>
      <c r="O146" s="75"/>
      <c r="P146" s="75"/>
      <c r="Q146" s="75"/>
      <c r="R146" s="75"/>
      <c r="S146" s="75"/>
      <c r="T146" s="76"/>
      <c r="U146" s="36"/>
      <c r="V146" s="36"/>
      <c r="W146" s="36"/>
      <c r="X146" s="36"/>
      <c r="Y146" s="36"/>
      <c r="Z146" s="36"/>
      <c r="AA146" s="36"/>
      <c r="AB146" s="36"/>
      <c r="AC146" s="36"/>
      <c r="AD146" s="36"/>
      <c r="AE146" s="36"/>
      <c r="AT146" s="17" t="s">
        <v>162</v>
      </c>
      <c r="AU146" s="17" t="s">
        <v>84</v>
      </c>
    </row>
    <row r="147" s="2" customFormat="1">
      <c r="A147" s="36"/>
      <c r="B147" s="37"/>
      <c r="C147" s="36"/>
      <c r="D147" s="189" t="s">
        <v>164</v>
      </c>
      <c r="E147" s="36"/>
      <c r="F147" s="190" t="s">
        <v>645</v>
      </c>
      <c r="G147" s="36"/>
      <c r="H147" s="36"/>
      <c r="I147" s="186"/>
      <c r="J147" s="36"/>
      <c r="K147" s="36"/>
      <c r="L147" s="37"/>
      <c r="M147" s="187"/>
      <c r="N147" s="188"/>
      <c r="O147" s="75"/>
      <c r="P147" s="75"/>
      <c r="Q147" s="75"/>
      <c r="R147" s="75"/>
      <c r="S147" s="75"/>
      <c r="T147" s="76"/>
      <c r="U147" s="36"/>
      <c r="V147" s="36"/>
      <c r="W147" s="36"/>
      <c r="X147" s="36"/>
      <c r="Y147" s="36"/>
      <c r="Z147" s="36"/>
      <c r="AA147" s="36"/>
      <c r="AB147" s="36"/>
      <c r="AC147" s="36"/>
      <c r="AD147" s="36"/>
      <c r="AE147" s="36"/>
      <c r="AT147" s="17" t="s">
        <v>164</v>
      </c>
      <c r="AU147" s="17" t="s">
        <v>84</v>
      </c>
    </row>
    <row r="148" s="2" customFormat="1" ht="22.2" customHeight="1">
      <c r="A148" s="36"/>
      <c r="B148" s="170"/>
      <c r="C148" s="171" t="s">
        <v>227</v>
      </c>
      <c r="D148" s="171" t="s">
        <v>155</v>
      </c>
      <c r="E148" s="172" t="s">
        <v>646</v>
      </c>
      <c r="F148" s="173" t="s">
        <v>647</v>
      </c>
      <c r="G148" s="174" t="s">
        <v>178</v>
      </c>
      <c r="H148" s="175">
        <v>3</v>
      </c>
      <c r="I148" s="176"/>
      <c r="J148" s="177">
        <f>ROUND(I148*H148,2)</f>
        <v>0</v>
      </c>
      <c r="K148" s="173" t="s">
        <v>159</v>
      </c>
      <c r="L148" s="37"/>
      <c r="M148" s="178" t="s">
        <v>1</v>
      </c>
      <c r="N148" s="179" t="s">
        <v>39</v>
      </c>
      <c r="O148" s="75"/>
      <c r="P148" s="180">
        <f>O148*H148</f>
        <v>0</v>
      </c>
      <c r="Q148" s="180">
        <v>0.0012600000000000001</v>
      </c>
      <c r="R148" s="180">
        <f>Q148*H148</f>
        <v>0.0037800000000000004</v>
      </c>
      <c r="S148" s="180">
        <v>0</v>
      </c>
      <c r="T148" s="181">
        <f>S148*H148</f>
        <v>0</v>
      </c>
      <c r="U148" s="36"/>
      <c r="V148" s="36"/>
      <c r="W148" s="36"/>
      <c r="X148" s="36"/>
      <c r="Y148" s="36"/>
      <c r="Z148" s="36"/>
      <c r="AA148" s="36"/>
      <c r="AB148" s="36"/>
      <c r="AC148" s="36"/>
      <c r="AD148" s="36"/>
      <c r="AE148" s="36"/>
      <c r="AR148" s="182" t="s">
        <v>260</v>
      </c>
      <c r="AT148" s="182" t="s">
        <v>155</v>
      </c>
      <c r="AU148" s="182" t="s">
        <v>84</v>
      </c>
      <c r="AY148" s="17" t="s">
        <v>152</v>
      </c>
      <c r="BE148" s="183">
        <f>IF(N148="základní",J148,0)</f>
        <v>0</v>
      </c>
      <c r="BF148" s="183">
        <f>IF(N148="snížená",J148,0)</f>
        <v>0</v>
      </c>
      <c r="BG148" s="183">
        <f>IF(N148="zákl. přenesená",J148,0)</f>
        <v>0</v>
      </c>
      <c r="BH148" s="183">
        <f>IF(N148="sníž. přenesená",J148,0)</f>
        <v>0</v>
      </c>
      <c r="BI148" s="183">
        <f>IF(N148="nulová",J148,0)</f>
        <v>0</v>
      </c>
      <c r="BJ148" s="17" t="s">
        <v>82</v>
      </c>
      <c r="BK148" s="183">
        <f>ROUND(I148*H148,2)</f>
        <v>0</v>
      </c>
      <c r="BL148" s="17" t="s">
        <v>260</v>
      </c>
      <c r="BM148" s="182" t="s">
        <v>648</v>
      </c>
    </row>
    <row r="149" s="2" customFormat="1">
      <c r="A149" s="36"/>
      <c r="B149" s="37"/>
      <c r="C149" s="36"/>
      <c r="D149" s="184" t="s">
        <v>162</v>
      </c>
      <c r="E149" s="36"/>
      <c r="F149" s="185" t="s">
        <v>647</v>
      </c>
      <c r="G149" s="36"/>
      <c r="H149" s="36"/>
      <c r="I149" s="186"/>
      <c r="J149" s="36"/>
      <c r="K149" s="36"/>
      <c r="L149" s="37"/>
      <c r="M149" s="187"/>
      <c r="N149" s="188"/>
      <c r="O149" s="75"/>
      <c r="P149" s="75"/>
      <c r="Q149" s="75"/>
      <c r="R149" s="75"/>
      <c r="S149" s="75"/>
      <c r="T149" s="76"/>
      <c r="U149" s="36"/>
      <c r="V149" s="36"/>
      <c r="W149" s="36"/>
      <c r="X149" s="36"/>
      <c r="Y149" s="36"/>
      <c r="Z149" s="36"/>
      <c r="AA149" s="36"/>
      <c r="AB149" s="36"/>
      <c r="AC149" s="36"/>
      <c r="AD149" s="36"/>
      <c r="AE149" s="36"/>
      <c r="AT149" s="17" t="s">
        <v>162</v>
      </c>
      <c r="AU149" s="17" t="s">
        <v>84</v>
      </c>
    </row>
    <row r="150" s="2" customFormat="1">
      <c r="A150" s="36"/>
      <c r="B150" s="37"/>
      <c r="C150" s="36"/>
      <c r="D150" s="189" t="s">
        <v>164</v>
      </c>
      <c r="E150" s="36"/>
      <c r="F150" s="190" t="s">
        <v>649</v>
      </c>
      <c r="G150" s="36"/>
      <c r="H150" s="36"/>
      <c r="I150" s="186"/>
      <c r="J150" s="36"/>
      <c r="K150" s="36"/>
      <c r="L150" s="37"/>
      <c r="M150" s="187"/>
      <c r="N150" s="188"/>
      <c r="O150" s="75"/>
      <c r="P150" s="75"/>
      <c r="Q150" s="75"/>
      <c r="R150" s="75"/>
      <c r="S150" s="75"/>
      <c r="T150" s="76"/>
      <c r="U150" s="36"/>
      <c r="V150" s="36"/>
      <c r="W150" s="36"/>
      <c r="X150" s="36"/>
      <c r="Y150" s="36"/>
      <c r="Z150" s="36"/>
      <c r="AA150" s="36"/>
      <c r="AB150" s="36"/>
      <c r="AC150" s="36"/>
      <c r="AD150" s="36"/>
      <c r="AE150" s="36"/>
      <c r="AT150" s="17" t="s">
        <v>164</v>
      </c>
      <c r="AU150" s="17" t="s">
        <v>84</v>
      </c>
    </row>
    <row r="151" s="2" customFormat="1" ht="22.2" customHeight="1">
      <c r="A151" s="36"/>
      <c r="B151" s="170"/>
      <c r="C151" s="171" t="s">
        <v>233</v>
      </c>
      <c r="D151" s="171" t="s">
        <v>155</v>
      </c>
      <c r="E151" s="172" t="s">
        <v>650</v>
      </c>
      <c r="F151" s="173" t="s">
        <v>651</v>
      </c>
      <c r="G151" s="174" t="s">
        <v>178</v>
      </c>
      <c r="H151" s="175">
        <v>10</v>
      </c>
      <c r="I151" s="176"/>
      <c r="J151" s="177">
        <f>ROUND(I151*H151,2)</f>
        <v>0</v>
      </c>
      <c r="K151" s="173" t="s">
        <v>159</v>
      </c>
      <c r="L151" s="37"/>
      <c r="M151" s="178" t="s">
        <v>1</v>
      </c>
      <c r="N151" s="179" t="s">
        <v>39</v>
      </c>
      <c r="O151" s="75"/>
      <c r="P151" s="180">
        <f>O151*H151</f>
        <v>0</v>
      </c>
      <c r="Q151" s="180">
        <v>0.0013799999999999999</v>
      </c>
      <c r="R151" s="180">
        <f>Q151*H151</f>
        <v>0.0138</v>
      </c>
      <c r="S151" s="180">
        <v>0</v>
      </c>
      <c r="T151" s="181">
        <f>S151*H151</f>
        <v>0</v>
      </c>
      <c r="U151" s="36"/>
      <c r="V151" s="36"/>
      <c r="W151" s="36"/>
      <c r="X151" s="36"/>
      <c r="Y151" s="36"/>
      <c r="Z151" s="36"/>
      <c r="AA151" s="36"/>
      <c r="AB151" s="36"/>
      <c r="AC151" s="36"/>
      <c r="AD151" s="36"/>
      <c r="AE151" s="36"/>
      <c r="AR151" s="182" t="s">
        <v>260</v>
      </c>
      <c r="AT151" s="182" t="s">
        <v>155</v>
      </c>
      <c r="AU151" s="182" t="s">
        <v>84</v>
      </c>
      <c r="AY151" s="17" t="s">
        <v>152</v>
      </c>
      <c r="BE151" s="183">
        <f>IF(N151="základní",J151,0)</f>
        <v>0</v>
      </c>
      <c r="BF151" s="183">
        <f>IF(N151="snížená",J151,0)</f>
        <v>0</v>
      </c>
      <c r="BG151" s="183">
        <f>IF(N151="zákl. přenesená",J151,0)</f>
        <v>0</v>
      </c>
      <c r="BH151" s="183">
        <f>IF(N151="sníž. přenesená",J151,0)</f>
        <v>0</v>
      </c>
      <c r="BI151" s="183">
        <f>IF(N151="nulová",J151,0)</f>
        <v>0</v>
      </c>
      <c r="BJ151" s="17" t="s">
        <v>82</v>
      </c>
      <c r="BK151" s="183">
        <f>ROUND(I151*H151,2)</f>
        <v>0</v>
      </c>
      <c r="BL151" s="17" t="s">
        <v>260</v>
      </c>
      <c r="BM151" s="182" t="s">
        <v>652</v>
      </c>
    </row>
    <row r="152" s="2" customFormat="1">
      <c r="A152" s="36"/>
      <c r="B152" s="37"/>
      <c r="C152" s="36"/>
      <c r="D152" s="184" t="s">
        <v>162</v>
      </c>
      <c r="E152" s="36"/>
      <c r="F152" s="185" t="s">
        <v>651</v>
      </c>
      <c r="G152" s="36"/>
      <c r="H152" s="36"/>
      <c r="I152" s="186"/>
      <c r="J152" s="36"/>
      <c r="K152" s="36"/>
      <c r="L152" s="37"/>
      <c r="M152" s="187"/>
      <c r="N152" s="188"/>
      <c r="O152" s="75"/>
      <c r="P152" s="75"/>
      <c r="Q152" s="75"/>
      <c r="R152" s="75"/>
      <c r="S152" s="75"/>
      <c r="T152" s="76"/>
      <c r="U152" s="36"/>
      <c r="V152" s="36"/>
      <c r="W152" s="36"/>
      <c r="X152" s="36"/>
      <c r="Y152" s="36"/>
      <c r="Z152" s="36"/>
      <c r="AA152" s="36"/>
      <c r="AB152" s="36"/>
      <c r="AC152" s="36"/>
      <c r="AD152" s="36"/>
      <c r="AE152" s="36"/>
      <c r="AT152" s="17" t="s">
        <v>162</v>
      </c>
      <c r="AU152" s="17" t="s">
        <v>84</v>
      </c>
    </row>
    <row r="153" s="2" customFormat="1">
      <c r="A153" s="36"/>
      <c r="B153" s="37"/>
      <c r="C153" s="36"/>
      <c r="D153" s="189" t="s">
        <v>164</v>
      </c>
      <c r="E153" s="36"/>
      <c r="F153" s="190" t="s">
        <v>653</v>
      </c>
      <c r="G153" s="36"/>
      <c r="H153" s="36"/>
      <c r="I153" s="186"/>
      <c r="J153" s="36"/>
      <c r="K153" s="36"/>
      <c r="L153" s="37"/>
      <c r="M153" s="187"/>
      <c r="N153" s="188"/>
      <c r="O153" s="75"/>
      <c r="P153" s="75"/>
      <c r="Q153" s="75"/>
      <c r="R153" s="75"/>
      <c r="S153" s="75"/>
      <c r="T153" s="76"/>
      <c r="U153" s="36"/>
      <c r="V153" s="36"/>
      <c r="W153" s="36"/>
      <c r="X153" s="36"/>
      <c r="Y153" s="36"/>
      <c r="Z153" s="36"/>
      <c r="AA153" s="36"/>
      <c r="AB153" s="36"/>
      <c r="AC153" s="36"/>
      <c r="AD153" s="36"/>
      <c r="AE153" s="36"/>
      <c r="AT153" s="17" t="s">
        <v>164</v>
      </c>
      <c r="AU153" s="17" t="s">
        <v>84</v>
      </c>
    </row>
    <row r="154" s="2" customFormat="1" ht="22.2" customHeight="1">
      <c r="A154" s="36"/>
      <c r="B154" s="170"/>
      <c r="C154" s="171" t="s">
        <v>8</v>
      </c>
      <c r="D154" s="171" t="s">
        <v>155</v>
      </c>
      <c r="E154" s="172" t="s">
        <v>654</v>
      </c>
      <c r="F154" s="173" t="s">
        <v>655</v>
      </c>
      <c r="G154" s="174" t="s">
        <v>178</v>
      </c>
      <c r="H154" s="175">
        <v>2</v>
      </c>
      <c r="I154" s="176"/>
      <c r="J154" s="177">
        <f>ROUND(I154*H154,2)</f>
        <v>0</v>
      </c>
      <c r="K154" s="173" t="s">
        <v>159</v>
      </c>
      <c r="L154" s="37"/>
      <c r="M154" s="178" t="s">
        <v>1</v>
      </c>
      <c r="N154" s="179" t="s">
        <v>39</v>
      </c>
      <c r="O154" s="75"/>
      <c r="P154" s="180">
        <f>O154*H154</f>
        <v>0</v>
      </c>
      <c r="Q154" s="180">
        <v>0.0026199999999999999</v>
      </c>
      <c r="R154" s="180">
        <f>Q154*H154</f>
        <v>0.0052399999999999999</v>
      </c>
      <c r="S154" s="180">
        <v>0</v>
      </c>
      <c r="T154" s="181">
        <f>S154*H154</f>
        <v>0</v>
      </c>
      <c r="U154" s="36"/>
      <c r="V154" s="36"/>
      <c r="W154" s="36"/>
      <c r="X154" s="36"/>
      <c r="Y154" s="36"/>
      <c r="Z154" s="36"/>
      <c r="AA154" s="36"/>
      <c r="AB154" s="36"/>
      <c r="AC154" s="36"/>
      <c r="AD154" s="36"/>
      <c r="AE154" s="36"/>
      <c r="AR154" s="182" t="s">
        <v>260</v>
      </c>
      <c r="AT154" s="182" t="s">
        <v>155</v>
      </c>
      <c r="AU154" s="182" t="s">
        <v>84</v>
      </c>
      <c r="AY154" s="17" t="s">
        <v>152</v>
      </c>
      <c r="BE154" s="183">
        <f>IF(N154="základní",J154,0)</f>
        <v>0</v>
      </c>
      <c r="BF154" s="183">
        <f>IF(N154="snížená",J154,0)</f>
        <v>0</v>
      </c>
      <c r="BG154" s="183">
        <f>IF(N154="zákl. přenesená",J154,0)</f>
        <v>0</v>
      </c>
      <c r="BH154" s="183">
        <f>IF(N154="sníž. přenesená",J154,0)</f>
        <v>0</v>
      </c>
      <c r="BI154" s="183">
        <f>IF(N154="nulová",J154,0)</f>
        <v>0</v>
      </c>
      <c r="BJ154" s="17" t="s">
        <v>82</v>
      </c>
      <c r="BK154" s="183">
        <f>ROUND(I154*H154,2)</f>
        <v>0</v>
      </c>
      <c r="BL154" s="17" t="s">
        <v>260</v>
      </c>
      <c r="BM154" s="182" t="s">
        <v>656</v>
      </c>
    </row>
    <row r="155" s="2" customFormat="1">
      <c r="A155" s="36"/>
      <c r="B155" s="37"/>
      <c r="C155" s="36"/>
      <c r="D155" s="184" t="s">
        <v>162</v>
      </c>
      <c r="E155" s="36"/>
      <c r="F155" s="185" t="s">
        <v>655</v>
      </c>
      <c r="G155" s="36"/>
      <c r="H155" s="36"/>
      <c r="I155" s="186"/>
      <c r="J155" s="36"/>
      <c r="K155" s="36"/>
      <c r="L155" s="37"/>
      <c r="M155" s="187"/>
      <c r="N155" s="188"/>
      <c r="O155" s="75"/>
      <c r="P155" s="75"/>
      <c r="Q155" s="75"/>
      <c r="R155" s="75"/>
      <c r="S155" s="75"/>
      <c r="T155" s="76"/>
      <c r="U155" s="36"/>
      <c r="V155" s="36"/>
      <c r="W155" s="36"/>
      <c r="X155" s="36"/>
      <c r="Y155" s="36"/>
      <c r="Z155" s="36"/>
      <c r="AA155" s="36"/>
      <c r="AB155" s="36"/>
      <c r="AC155" s="36"/>
      <c r="AD155" s="36"/>
      <c r="AE155" s="36"/>
      <c r="AT155" s="17" t="s">
        <v>162</v>
      </c>
      <c r="AU155" s="17" t="s">
        <v>84</v>
      </c>
    </row>
    <row r="156" s="2" customFormat="1">
      <c r="A156" s="36"/>
      <c r="B156" s="37"/>
      <c r="C156" s="36"/>
      <c r="D156" s="189" t="s">
        <v>164</v>
      </c>
      <c r="E156" s="36"/>
      <c r="F156" s="190" t="s">
        <v>657</v>
      </c>
      <c r="G156" s="36"/>
      <c r="H156" s="36"/>
      <c r="I156" s="186"/>
      <c r="J156" s="36"/>
      <c r="K156" s="36"/>
      <c r="L156" s="37"/>
      <c r="M156" s="187"/>
      <c r="N156" s="188"/>
      <c r="O156" s="75"/>
      <c r="P156" s="75"/>
      <c r="Q156" s="75"/>
      <c r="R156" s="75"/>
      <c r="S156" s="75"/>
      <c r="T156" s="76"/>
      <c r="U156" s="36"/>
      <c r="V156" s="36"/>
      <c r="W156" s="36"/>
      <c r="X156" s="36"/>
      <c r="Y156" s="36"/>
      <c r="Z156" s="36"/>
      <c r="AA156" s="36"/>
      <c r="AB156" s="36"/>
      <c r="AC156" s="36"/>
      <c r="AD156" s="36"/>
      <c r="AE156" s="36"/>
      <c r="AT156" s="17" t="s">
        <v>164</v>
      </c>
      <c r="AU156" s="17" t="s">
        <v>84</v>
      </c>
    </row>
    <row r="157" s="2" customFormat="1" ht="22.2" customHeight="1">
      <c r="A157" s="36"/>
      <c r="B157" s="170"/>
      <c r="C157" s="171" t="s">
        <v>247</v>
      </c>
      <c r="D157" s="171" t="s">
        <v>155</v>
      </c>
      <c r="E157" s="172" t="s">
        <v>658</v>
      </c>
      <c r="F157" s="173" t="s">
        <v>659</v>
      </c>
      <c r="G157" s="174" t="s">
        <v>178</v>
      </c>
      <c r="H157" s="175">
        <v>16</v>
      </c>
      <c r="I157" s="176"/>
      <c r="J157" s="177">
        <f>ROUND(I157*H157,2)</f>
        <v>0</v>
      </c>
      <c r="K157" s="173" t="s">
        <v>1</v>
      </c>
      <c r="L157" s="37"/>
      <c r="M157" s="178" t="s">
        <v>1</v>
      </c>
      <c r="N157" s="179" t="s">
        <v>39</v>
      </c>
      <c r="O157" s="75"/>
      <c r="P157" s="180">
        <f>O157*H157</f>
        <v>0</v>
      </c>
      <c r="Q157" s="180">
        <v>0.0063</v>
      </c>
      <c r="R157" s="180">
        <f>Q157*H157</f>
        <v>0.1008</v>
      </c>
      <c r="S157" s="180">
        <v>0</v>
      </c>
      <c r="T157" s="181">
        <f>S157*H157</f>
        <v>0</v>
      </c>
      <c r="U157" s="36"/>
      <c r="V157" s="36"/>
      <c r="W157" s="36"/>
      <c r="X157" s="36"/>
      <c r="Y157" s="36"/>
      <c r="Z157" s="36"/>
      <c r="AA157" s="36"/>
      <c r="AB157" s="36"/>
      <c r="AC157" s="36"/>
      <c r="AD157" s="36"/>
      <c r="AE157" s="36"/>
      <c r="AR157" s="182" t="s">
        <v>260</v>
      </c>
      <c r="AT157" s="182" t="s">
        <v>155</v>
      </c>
      <c r="AU157" s="182" t="s">
        <v>84</v>
      </c>
      <c r="AY157" s="17" t="s">
        <v>152</v>
      </c>
      <c r="BE157" s="183">
        <f>IF(N157="základní",J157,0)</f>
        <v>0</v>
      </c>
      <c r="BF157" s="183">
        <f>IF(N157="snížená",J157,0)</f>
        <v>0</v>
      </c>
      <c r="BG157" s="183">
        <f>IF(N157="zákl. přenesená",J157,0)</f>
        <v>0</v>
      </c>
      <c r="BH157" s="183">
        <f>IF(N157="sníž. přenesená",J157,0)</f>
        <v>0</v>
      </c>
      <c r="BI157" s="183">
        <f>IF(N157="nulová",J157,0)</f>
        <v>0</v>
      </c>
      <c r="BJ157" s="17" t="s">
        <v>82</v>
      </c>
      <c r="BK157" s="183">
        <f>ROUND(I157*H157,2)</f>
        <v>0</v>
      </c>
      <c r="BL157" s="17" t="s">
        <v>260</v>
      </c>
      <c r="BM157" s="182" t="s">
        <v>660</v>
      </c>
    </row>
    <row r="158" s="2" customFormat="1">
      <c r="A158" s="36"/>
      <c r="B158" s="37"/>
      <c r="C158" s="36"/>
      <c r="D158" s="184" t="s">
        <v>162</v>
      </c>
      <c r="E158" s="36"/>
      <c r="F158" s="185" t="s">
        <v>659</v>
      </c>
      <c r="G158" s="36"/>
      <c r="H158" s="36"/>
      <c r="I158" s="186"/>
      <c r="J158" s="36"/>
      <c r="K158" s="36"/>
      <c r="L158" s="37"/>
      <c r="M158" s="187"/>
      <c r="N158" s="188"/>
      <c r="O158" s="75"/>
      <c r="P158" s="75"/>
      <c r="Q158" s="75"/>
      <c r="R158" s="75"/>
      <c r="S158" s="75"/>
      <c r="T158" s="76"/>
      <c r="U158" s="36"/>
      <c r="V158" s="36"/>
      <c r="W158" s="36"/>
      <c r="X158" s="36"/>
      <c r="Y158" s="36"/>
      <c r="Z158" s="36"/>
      <c r="AA158" s="36"/>
      <c r="AB158" s="36"/>
      <c r="AC158" s="36"/>
      <c r="AD158" s="36"/>
      <c r="AE158" s="36"/>
      <c r="AT158" s="17" t="s">
        <v>162</v>
      </c>
      <c r="AU158" s="17" t="s">
        <v>84</v>
      </c>
    </row>
    <row r="159" s="2" customFormat="1" ht="22.2" customHeight="1">
      <c r="A159" s="36"/>
      <c r="B159" s="170"/>
      <c r="C159" s="171" t="s">
        <v>257</v>
      </c>
      <c r="D159" s="171" t="s">
        <v>155</v>
      </c>
      <c r="E159" s="172" t="s">
        <v>661</v>
      </c>
      <c r="F159" s="173" t="s">
        <v>662</v>
      </c>
      <c r="G159" s="174" t="s">
        <v>178</v>
      </c>
      <c r="H159" s="175">
        <v>45</v>
      </c>
      <c r="I159" s="176"/>
      <c r="J159" s="177">
        <f>ROUND(I159*H159,2)</f>
        <v>0</v>
      </c>
      <c r="K159" s="173" t="s">
        <v>1</v>
      </c>
      <c r="L159" s="37"/>
      <c r="M159" s="178" t="s">
        <v>1</v>
      </c>
      <c r="N159" s="179" t="s">
        <v>39</v>
      </c>
      <c r="O159" s="75"/>
      <c r="P159" s="180">
        <f>O159*H159</f>
        <v>0</v>
      </c>
      <c r="Q159" s="180">
        <v>0.023050000000000001</v>
      </c>
      <c r="R159" s="180">
        <f>Q159*H159</f>
        <v>1.03725</v>
      </c>
      <c r="S159" s="180">
        <v>0</v>
      </c>
      <c r="T159" s="181">
        <f>S159*H159</f>
        <v>0</v>
      </c>
      <c r="U159" s="36"/>
      <c r="V159" s="36"/>
      <c r="W159" s="36"/>
      <c r="X159" s="36"/>
      <c r="Y159" s="36"/>
      <c r="Z159" s="36"/>
      <c r="AA159" s="36"/>
      <c r="AB159" s="36"/>
      <c r="AC159" s="36"/>
      <c r="AD159" s="36"/>
      <c r="AE159" s="36"/>
      <c r="AR159" s="182" t="s">
        <v>260</v>
      </c>
      <c r="AT159" s="182" t="s">
        <v>155</v>
      </c>
      <c r="AU159" s="182" t="s">
        <v>84</v>
      </c>
      <c r="AY159" s="17" t="s">
        <v>152</v>
      </c>
      <c r="BE159" s="183">
        <f>IF(N159="základní",J159,0)</f>
        <v>0</v>
      </c>
      <c r="BF159" s="183">
        <f>IF(N159="snížená",J159,0)</f>
        <v>0</v>
      </c>
      <c r="BG159" s="183">
        <f>IF(N159="zákl. přenesená",J159,0)</f>
        <v>0</v>
      </c>
      <c r="BH159" s="183">
        <f>IF(N159="sníž. přenesená",J159,0)</f>
        <v>0</v>
      </c>
      <c r="BI159" s="183">
        <f>IF(N159="nulová",J159,0)</f>
        <v>0</v>
      </c>
      <c r="BJ159" s="17" t="s">
        <v>82</v>
      </c>
      <c r="BK159" s="183">
        <f>ROUND(I159*H159,2)</f>
        <v>0</v>
      </c>
      <c r="BL159" s="17" t="s">
        <v>260</v>
      </c>
      <c r="BM159" s="182" t="s">
        <v>663</v>
      </c>
    </row>
    <row r="160" s="2" customFormat="1">
      <c r="A160" s="36"/>
      <c r="B160" s="37"/>
      <c r="C160" s="36"/>
      <c r="D160" s="184" t="s">
        <v>162</v>
      </c>
      <c r="E160" s="36"/>
      <c r="F160" s="185" t="s">
        <v>662</v>
      </c>
      <c r="G160" s="36"/>
      <c r="H160" s="36"/>
      <c r="I160" s="186"/>
      <c r="J160" s="36"/>
      <c r="K160" s="36"/>
      <c r="L160" s="37"/>
      <c r="M160" s="187"/>
      <c r="N160" s="188"/>
      <c r="O160" s="75"/>
      <c r="P160" s="75"/>
      <c r="Q160" s="75"/>
      <c r="R160" s="75"/>
      <c r="S160" s="75"/>
      <c r="T160" s="76"/>
      <c r="U160" s="36"/>
      <c r="V160" s="36"/>
      <c r="W160" s="36"/>
      <c r="X160" s="36"/>
      <c r="Y160" s="36"/>
      <c r="Z160" s="36"/>
      <c r="AA160" s="36"/>
      <c r="AB160" s="36"/>
      <c r="AC160" s="36"/>
      <c r="AD160" s="36"/>
      <c r="AE160" s="36"/>
      <c r="AT160" s="17" t="s">
        <v>162</v>
      </c>
      <c r="AU160" s="17" t="s">
        <v>84</v>
      </c>
    </row>
    <row r="161" s="2" customFormat="1" ht="22.2" customHeight="1">
      <c r="A161" s="36"/>
      <c r="B161" s="170"/>
      <c r="C161" s="171" t="s">
        <v>264</v>
      </c>
      <c r="D161" s="171" t="s">
        <v>155</v>
      </c>
      <c r="E161" s="172" t="s">
        <v>664</v>
      </c>
      <c r="F161" s="173" t="s">
        <v>665</v>
      </c>
      <c r="G161" s="174" t="s">
        <v>178</v>
      </c>
      <c r="H161" s="175">
        <v>20</v>
      </c>
      <c r="I161" s="176"/>
      <c r="J161" s="177">
        <f>ROUND(I161*H161,2)</f>
        <v>0</v>
      </c>
      <c r="K161" s="173" t="s">
        <v>1</v>
      </c>
      <c r="L161" s="37"/>
      <c r="M161" s="178" t="s">
        <v>1</v>
      </c>
      <c r="N161" s="179" t="s">
        <v>39</v>
      </c>
      <c r="O161" s="75"/>
      <c r="P161" s="180">
        <f>O161*H161</f>
        <v>0</v>
      </c>
      <c r="Q161" s="180">
        <v>0.025409999999999999</v>
      </c>
      <c r="R161" s="180">
        <f>Q161*H161</f>
        <v>0.50819999999999999</v>
      </c>
      <c r="S161" s="180">
        <v>0</v>
      </c>
      <c r="T161" s="181">
        <f>S161*H161</f>
        <v>0</v>
      </c>
      <c r="U161" s="36"/>
      <c r="V161" s="36"/>
      <c r="W161" s="36"/>
      <c r="X161" s="36"/>
      <c r="Y161" s="36"/>
      <c r="Z161" s="36"/>
      <c r="AA161" s="36"/>
      <c r="AB161" s="36"/>
      <c r="AC161" s="36"/>
      <c r="AD161" s="36"/>
      <c r="AE161" s="36"/>
      <c r="AR161" s="182" t="s">
        <v>260</v>
      </c>
      <c r="AT161" s="182" t="s">
        <v>155</v>
      </c>
      <c r="AU161" s="182" t="s">
        <v>84</v>
      </c>
      <c r="AY161" s="17" t="s">
        <v>152</v>
      </c>
      <c r="BE161" s="183">
        <f>IF(N161="základní",J161,0)</f>
        <v>0</v>
      </c>
      <c r="BF161" s="183">
        <f>IF(N161="snížená",J161,0)</f>
        <v>0</v>
      </c>
      <c r="BG161" s="183">
        <f>IF(N161="zákl. přenesená",J161,0)</f>
        <v>0</v>
      </c>
      <c r="BH161" s="183">
        <f>IF(N161="sníž. přenesená",J161,0)</f>
        <v>0</v>
      </c>
      <c r="BI161" s="183">
        <f>IF(N161="nulová",J161,0)</f>
        <v>0</v>
      </c>
      <c r="BJ161" s="17" t="s">
        <v>82</v>
      </c>
      <c r="BK161" s="183">
        <f>ROUND(I161*H161,2)</f>
        <v>0</v>
      </c>
      <c r="BL161" s="17" t="s">
        <v>260</v>
      </c>
      <c r="BM161" s="182" t="s">
        <v>666</v>
      </c>
    </row>
    <row r="162" s="2" customFormat="1">
      <c r="A162" s="36"/>
      <c r="B162" s="37"/>
      <c r="C162" s="36"/>
      <c r="D162" s="184" t="s">
        <v>162</v>
      </c>
      <c r="E162" s="36"/>
      <c r="F162" s="185" t="s">
        <v>665</v>
      </c>
      <c r="G162" s="36"/>
      <c r="H162" s="36"/>
      <c r="I162" s="186"/>
      <c r="J162" s="36"/>
      <c r="K162" s="36"/>
      <c r="L162" s="37"/>
      <c r="M162" s="187"/>
      <c r="N162" s="188"/>
      <c r="O162" s="75"/>
      <c r="P162" s="75"/>
      <c r="Q162" s="75"/>
      <c r="R162" s="75"/>
      <c r="S162" s="75"/>
      <c r="T162" s="76"/>
      <c r="U162" s="36"/>
      <c r="V162" s="36"/>
      <c r="W162" s="36"/>
      <c r="X162" s="36"/>
      <c r="Y162" s="36"/>
      <c r="Z162" s="36"/>
      <c r="AA162" s="36"/>
      <c r="AB162" s="36"/>
      <c r="AC162" s="36"/>
      <c r="AD162" s="36"/>
      <c r="AE162" s="36"/>
      <c r="AT162" s="17" t="s">
        <v>162</v>
      </c>
      <c r="AU162" s="17" t="s">
        <v>84</v>
      </c>
    </row>
    <row r="163" s="2" customFormat="1" ht="34.8" customHeight="1">
      <c r="A163" s="36"/>
      <c r="B163" s="170"/>
      <c r="C163" s="171" t="s">
        <v>260</v>
      </c>
      <c r="D163" s="171" t="s">
        <v>155</v>
      </c>
      <c r="E163" s="172" t="s">
        <v>667</v>
      </c>
      <c r="F163" s="173" t="s">
        <v>668</v>
      </c>
      <c r="G163" s="174" t="s">
        <v>178</v>
      </c>
      <c r="H163" s="175">
        <v>15</v>
      </c>
      <c r="I163" s="176"/>
      <c r="J163" s="177">
        <f>ROUND(I163*H163,2)</f>
        <v>0</v>
      </c>
      <c r="K163" s="173" t="s">
        <v>159</v>
      </c>
      <c r="L163" s="37"/>
      <c r="M163" s="178" t="s">
        <v>1</v>
      </c>
      <c r="N163" s="179" t="s">
        <v>39</v>
      </c>
      <c r="O163" s="75"/>
      <c r="P163" s="180">
        <f>O163*H163</f>
        <v>0</v>
      </c>
      <c r="Q163" s="180">
        <v>0.00024000000000000001</v>
      </c>
      <c r="R163" s="180">
        <f>Q163*H163</f>
        <v>0.0035999999999999999</v>
      </c>
      <c r="S163" s="180">
        <v>0</v>
      </c>
      <c r="T163" s="181">
        <f>S163*H163</f>
        <v>0</v>
      </c>
      <c r="U163" s="36"/>
      <c r="V163" s="36"/>
      <c r="W163" s="36"/>
      <c r="X163" s="36"/>
      <c r="Y163" s="36"/>
      <c r="Z163" s="36"/>
      <c r="AA163" s="36"/>
      <c r="AB163" s="36"/>
      <c r="AC163" s="36"/>
      <c r="AD163" s="36"/>
      <c r="AE163" s="36"/>
      <c r="AR163" s="182" t="s">
        <v>260</v>
      </c>
      <c r="AT163" s="182" t="s">
        <v>155</v>
      </c>
      <c r="AU163" s="182" t="s">
        <v>84</v>
      </c>
      <c r="AY163" s="17" t="s">
        <v>152</v>
      </c>
      <c r="BE163" s="183">
        <f>IF(N163="základní",J163,0)</f>
        <v>0</v>
      </c>
      <c r="BF163" s="183">
        <f>IF(N163="snížená",J163,0)</f>
        <v>0</v>
      </c>
      <c r="BG163" s="183">
        <f>IF(N163="zákl. přenesená",J163,0)</f>
        <v>0</v>
      </c>
      <c r="BH163" s="183">
        <f>IF(N163="sníž. přenesená",J163,0)</f>
        <v>0</v>
      </c>
      <c r="BI163" s="183">
        <f>IF(N163="nulová",J163,0)</f>
        <v>0</v>
      </c>
      <c r="BJ163" s="17" t="s">
        <v>82</v>
      </c>
      <c r="BK163" s="183">
        <f>ROUND(I163*H163,2)</f>
        <v>0</v>
      </c>
      <c r="BL163" s="17" t="s">
        <v>260</v>
      </c>
      <c r="BM163" s="182" t="s">
        <v>669</v>
      </c>
    </row>
    <row r="164" s="2" customFormat="1">
      <c r="A164" s="36"/>
      <c r="B164" s="37"/>
      <c r="C164" s="36"/>
      <c r="D164" s="184" t="s">
        <v>162</v>
      </c>
      <c r="E164" s="36"/>
      <c r="F164" s="185" t="s">
        <v>668</v>
      </c>
      <c r="G164" s="36"/>
      <c r="H164" s="36"/>
      <c r="I164" s="186"/>
      <c r="J164" s="36"/>
      <c r="K164" s="36"/>
      <c r="L164" s="37"/>
      <c r="M164" s="187"/>
      <c r="N164" s="188"/>
      <c r="O164" s="75"/>
      <c r="P164" s="75"/>
      <c r="Q164" s="75"/>
      <c r="R164" s="75"/>
      <c r="S164" s="75"/>
      <c r="T164" s="76"/>
      <c r="U164" s="36"/>
      <c r="V164" s="36"/>
      <c r="W164" s="36"/>
      <c r="X164" s="36"/>
      <c r="Y164" s="36"/>
      <c r="Z164" s="36"/>
      <c r="AA164" s="36"/>
      <c r="AB164" s="36"/>
      <c r="AC164" s="36"/>
      <c r="AD164" s="36"/>
      <c r="AE164" s="36"/>
      <c r="AT164" s="17" t="s">
        <v>162</v>
      </c>
      <c r="AU164" s="17" t="s">
        <v>84</v>
      </c>
    </row>
    <row r="165" s="2" customFormat="1">
      <c r="A165" s="36"/>
      <c r="B165" s="37"/>
      <c r="C165" s="36"/>
      <c r="D165" s="189" t="s">
        <v>164</v>
      </c>
      <c r="E165" s="36"/>
      <c r="F165" s="190" t="s">
        <v>670</v>
      </c>
      <c r="G165" s="36"/>
      <c r="H165" s="36"/>
      <c r="I165" s="186"/>
      <c r="J165" s="36"/>
      <c r="K165" s="36"/>
      <c r="L165" s="37"/>
      <c r="M165" s="187"/>
      <c r="N165" s="188"/>
      <c r="O165" s="75"/>
      <c r="P165" s="75"/>
      <c r="Q165" s="75"/>
      <c r="R165" s="75"/>
      <c r="S165" s="75"/>
      <c r="T165" s="76"/>
      <c r="U165" s="36"/>
      <c r="V165" s="36"/>
      <c r="W165" s="36"/>
      <c r="X165" s="36"/>
      <c r="Y165" s="36"/>
      <c r="Z165" s="36"/>
      <c r="AA165" s="36"/>
      <c r="AB165" s="36"/>
      <c r="AC165" s="36"/>
      <c r="AD165" s="36"/>
      <c r="AE165" s="36"/>
      <c r="AT165" s="17" t="s">
        <v>164</v>
      </c>
      <c r="AU165" s="17" t="s">
        <v>84</v>
      </c>
    </row>
    <row r="166" s="2" customFormat="1" ht="34.8" customHeight="1">
      <c r="A166" s="36"/>
      <c r="B166" s="170"/>
      <c r="C166" s="171" t="s">
        <v>278</v>
      </c>
      <c r="D166" s="171" t="s">
        <v>155</v>
      </c>
      <c r="E166" s="172" t="s">
        <v>671</v>
      </c>
      <c r="F166" s="173" t="s">
        <v>672</v>
      </c>
      <c r="G166" s="174" t="s">
        <v>178</v>
      </c>
      <c r="H166" s="175">
        <v>16</v>
      </c>
      <c r="I166" s="176"/>
      <c r="J166" s="177">
        <f>ROUND(I166*H166,2)</f>
        <v>0</v>
      </c>
      <c r="K166" s="173" t="s">
        <v>159</v>
      </c>
      <c r="L166" s="37"/>
      <c r="M166" s="178" t="s">
        <v>1</v>
      </c>
      <c r="N166" s="179" t="s">
        <v>39</v>
      </c>
      <c r="O166" s="75"/>
      <c r="P166" s="180">
        <f>O166*H166</f>
        <v>0</v>
      </c>
      <c r="Q166" s="180">
        <v>0.00027</v>
      </c>
      <c r="R166" s="180">
        <f>Q166*H166</f>
        <v>0.0043200000000000001</v>
      </c>
      <c r="S166" s="180">
        <v>0</v>
      </c>
      <c r="T166" s="181">
        <f>S166*H166</f>
        <v>0</v>
      </c>
      <c r="U166" s="36"/>
      <c r="V166" s="36"/>
      <c r="W166" s="36"/>
      <c r="X166" s="36"/>
      <c r="Y166" s="36"/>
      <c r="Z166" s="36"/>
      <c r="AA166" s="36"/>
      <c r="AB166" s="36"/>
      <c r="AC166" s="36"/>
      <c r="AD166" s="36"/>
      <c r="AE166" s="36"/>
      <c r="AR166" s="182" t="s">
        <v>260</v>
      </c>
      <c r="AT166" s="182" t="s">
        <v>155</v>
      </c>
      <c r="AU166" s="182" t="s">
        <v>84</v>
      </c>
      <c r="AY166" s="17" t="s">
        <v>152</v>
      </c>
      <c r="BE166" s="183">
        <f>IF(N166="základní",J166,0)</f>
        <v>0</v>
      </c>
      <c r="BF166" s="183">
        <f>IF(N166="snížená",J166,0)</f>
        <v>0</v>
      </c>
      <c r="BG166" s="183">
        <f>IF(N166="zákl. přenesená",J166,0)</f>
        <v>0</v>
      </c>
      <c r="BH166" s="183">
        <f>IF(N166="sníž. přenesená",J166,0)</f>
        <v>0</v>
      </c>
      <c r="BI166" s="183">
        <f>IF(N166="nulová",J166,0)</f>
        <v>0</v>
      </c>
      <c r="BJ166" s="17" t="s">
        <v>82</v>
      </c>
      <c r="BK166" s="183">
        <f>ROUND(I166*H166,2)</f>
        <v>0</v>
      </c>
      <c r="BL166" s="17" t="s">
        <v>260</v>
      </c>
      <c r="BM166" s="182" t="s">
        <v>673</v>
      </c>
    </row>
    <row r="167" s="2" customFormat="1">
      <c r="A167" s="36"/>
      <c r="B167" s="37"/>
      <c r="C167" s="36"/>
      <c r="D167" s="184" t="s">
        <v>162</v>
      </c>
      <c r="E167" s="36"/>
      <c r="F167" s="185" t="s">
        <v>672</v>
      </c>
      <c r="G167" s="36"/>
      <c r="H167" s="36"/>
      <c r="I167" s="186"/>
      <c r="J167" s="36"/>
      <c r="K167" s="36"/>
      <c r="L167" s="37"/>
      <c r="M167" s="187"/>
      <c r="N167" s="188"/>
      <c r="O167" s="75"/>
      <c r="P167" s="75"/>
      <c r="Q167" s="75"/>
      <c r="R167" s="75"/>
      <c r="S167" s="75"/>
      <c r="T167" s="76"/>
      <c r="U167" s="36"/>
      <c r="V167" s="36"/>
      <c r="W167" s="36"/>
      <c r="X167" s="36"/>
      <c r="Y167" s="36"/>
      <c r="Z167" s="36"/>
      <c r="AA167" s="36"/>
      <c r="AB167" s="36"/>
      <c r="AC167" s="36"/>
      <c r="AD167" s="36"/>
      <c r="AE167" s="36"/>
      <c r="AT167" s="17" t="s">
        <v>162</v>
      </c>
      <c r="AU167" s="17" t="s">
        <v>84</v>
      </c>
    </row>
    <row r="168" s="2" customFormat="1">
      <c r="A168" s="36"/>
      <c r="B168" s="37"/>
      <c r="C168" s="36"/>
      <c r="D168" s="189" t="s">
        <v>164</v>
      </c>
      <c r="E168" s="36"/>
      <c r="F168" s="190" t="s">
        <v>674</v>
      </c>
      <c r="G168" s="36"/>
      <c r="H168" s="36"/>
      <c r="I168" s="186"/>
      <c r="J168" s="36"/>
      <c r="K168" s="36"/>
      <c r="L168" s="37"/>
      <c r="M168" s="187"/>
      <c r="N168" s="188"/>
      <c r="O168" s="75"/>
      <c r="P168" s="75"/>
      <c r="Q168" s="75"/>
      <c r="R168" s="75"/>
      <c r="S168" s="75"/>
      <c r="T168" s="76"/>
      <c r="U168" s="36"/>
      <c r="V168" s="36"/>
      <c r="W168" s="36"/>
      <c r="X168" s="36"/>
      <c r="Y168" s="36"/>
      <c r="Z168" s="36"/>
      <c r="AA168" s="36"/>
      <c r="AB168" s="36"/>
      <c r="AC168" s="36"/>
      <c r="AD168" s="36"/>
      <c r="AE168" s="36"/>
      <c r="AT168" s="17" t="s">
        <v>164</v>
      </c>
      <c r="AU168" s="17" t="s">
        <v>84</v>
      </c>
    </row>
    <row r="169" s="2" customFormat="1" ht="34.8" customHeight="1">
      <c r="A169" s="36"/>
      <c r="B169" s="170"/>
      <c r="C169" s="171" t="s">
        <v>284</v>
      </c>
      <c r="D169" s="171" t="s">
        <v>155</v>
      </c>
      <c r="E169" s="172" t="s">
        <v>675</v>
      </c>
      <c r="F169" s="173" t="s">
        <v>676</v>
      </c>
      <c r="G169" s="174" t="s">
        <v>178</v>
      </c>
      <c r="H169" s="175">
        <v>65</v>
      </c>
      <c r="I169" s="176"/>
      <c r="J169" s="177">
        <f>ROUND(I169*H169,2)</f>
        <v>0</v>
      </c>
      <c r="K169" s="173" t="s">
        <v>159</v>
      </c>
      <c r="L169" s="37"/>
      <c r="M169" s="178" t="s">
        <v>1</v>
      </c>
      <c r="N169" s="179" t="s">
        <v>39</v>
      </c>
      <c r="O169" s="75"/>
      <c r="P169" s="180">
        <f>O169*H169</f>
        <v>0</v>
      </c>
      <c r="Q169" s="180">
        <v>0.00044000000000000002</v>
      </c>
      <c r="R169" s="180">
        <f>Q169*H169</f>
        <v>0.0286</v>
      </c>
      <c r="S169" s="180">
        <v>0</v>
      </c>
      <c r="T169" s="181">
        <f>S169*H169</f>
        <v>0</v>
      </c>
      <c r="U169" s="36"/>
      <c r="V169" s="36"/>
      <c r="W169" s="36"/>
      <c r="X169" s="36"/>
      <c r="Y169" s="36"/>
      <c r="Z169" s="36"/>
      <c r="AA169" s="36"/>
      <c r="AB169" s="36"/>
      <c r="AC169" s="36"/>
      <c r="AD169" s="36"/>
      <c r="AE169" s="36"/>
      <c r="AR169" s="182" t="s">
        <v>260</v>
      </c>
      <c r="AT169" s="182" t="s">
        <v>155</v>
      </c>
      <c r="AU169" s="182" t="s">
        <v>84</v>
      </c>
      <c r="AY169" s="17" t="s">
        <v>152</v>
      </c>
      <c r="BE169" s="183">
        <f>IF(N169="základní",J169,0)</f>
        <v>0</v>
      </c>
      <c r="BF169" s="183">
        <f>IF(N169="snížená",J169,0)</f>
        <v>0</v>
      </c>
      <c r="BG169" s="183">
        <f>IF(N169="zákl. přenesená",J169,0)</f>
        <v>0</v>
      </c>
      <c r="BH169" s="183">
        <f>IF(N169="sníž. přenesená",J169,0)</f>
        <v>0</v>
      </c>
      <c r="BI169" s="183">
        <f>IF(N169="nulová",J169,0)</f>
        <v>0</v>
      </c>
      <c r="BJ169" s="17" t="s">
        <v>82</v>
      </c>
      <c r="BK169" s="183">
        <f>ROUND(I169*H169,2)</f>
        <v>0</v>
      </c>
      <c r="BL169" s="17" t="s">
        <v>260</v>
      </c>
      <c r="BM169" s="182" t="s">
        <v>677</v>
      </c>
    </row>
    <row r="170" s="2" customFormat="1">
      <c r="A170" s="36"/>
      <c r="B170" s="37"/>
      <c r="C170" s="36"/>
      <c r="D170" s="184" t="s">
        <v>162</v>
      </c>
      <c r="E170" s="36"/>
      <c r="F170" s="185" t="s">
        <v>676</v>
      </c>
      <c r="G170" s="36"/>
      <c r="H170" s="36"/>
      <c r="I170" s="186"/>
      <c r="J170" s="36"/>
      <c r="K170" s="36"/>
      <c r="L170" s="37"/>
      <c r="M170" s="187"/>
      <c r="N170" s="188"/>
      <c r="O170" s="75"/>
      <c r="P170" s="75"/>
      <c r="Q170" s="75"/>
      <c r="R170" s="75"/>
      <c r="S170" s="75"/>
      <c r="T170" s="76"/>
      <c r="U170" s="36"/>
      <c r="V170" s="36"/>
      <c r="W170" s="36"/>
      <c r="X170" s="36"/>
      <c r="Y170" s="36"/>
      <c r="Z170" s="36"/>
      <c r="AA170" s="36"/>
      <c r="AB170" s="36"/>
      <c r="AC170" s="36"/>
      <c r="AD170" s="36"/>
      <c r="AE170" s="36"/>
      <c r="AT170" s="17" t="s">
        <v>162</v>
      </c>
      <c r="AU170" s="17" t="s">
        <v>84</v>
      </c>
    </row>
    <row r="171" s="2" customFormat="1">
      <c r="A171" s="36"/>
      <c r="B171" s="37"/>
      <c r="C171" s="36"/>
      <c r="D171" s="189" t="s">
        <v>164</v>
      </c>
      <c r="E171" s="36"/>
      <c r="F171" s="190" t="s">
        <v>678</v>
      </c>
      <c r="G171" s="36"/>
      <c r="H171" s="36"/>
      <c r="I171" s="186"/>
      <c r="J171" s="36"/>
      <c r="K171" s="36"/>
      <c r="L171" s="37"/>
      <c r="M171" s="187"/>
      <c r="N171" s="188"/>
      <c r="O171" s="75"/>
      <c r="P171" s="75"/>
      <c r="Q171" s="75"/>
      <c r="R171" s="75"/>
      <c r="S171" s="75"/>
      <c r="T171" s="76"/>
      <c r="U171" s="36"/>
      <c r="V171" s="36"/>
      <c r="W171" s="36"/>
      <c r="X171" s="36"/>
      <c r="Y171" s="36"/>
      <c r="Z171" s="36"/>
      <c r="AA171" s="36"/>
      <c r="AB171" s="36"/>
      <c r="AC171" s="36"/>
      <c r="AD171" s="36"/>
      <c r="AE171" s="36"/>
      <c r="AT171" s="17" t="s">
        <v>164</v>
      </c>
      <c r="AU171" s="17" t="s">
        <v>84</v>
      </c>
    </row>
    <row r="172" s="2" customFormat="1" ht="14.4" customHeight="1">
      <c r="A172" s="36"/>
      <c r="B172" s="170"/>
      <c r="C172" s="171" t="s">
        <v>289</v>
      </c>
      <c r="D172" s="171" t="s">
        <v>155</v>
      </c>
      <c r="E172" s="172" t="s">
        <v>679</v>
      </c>
      <c r="F172" s="173" t="s">
        <v>680</v>
      </c>
      <c r="G172" s="174" t="s">
        <v>178</v>
      </c>
      <c r="H172" s="175">
        <v>15</v>
      </c>
      <c r="I172" s="176"/>
      <c r="J172" s="177">
        <f>ROUND(I172*H172,2)</f>
        <v>0</v>
      </c>
      <c r="K172" s="173" t="s">
        <v>159</v>
      </c>
      <c r="L172" s="37"/>
      <c r="M172" s="178" t="s">
        <v>1</v>
      </c>
      <c r="N172" s="179" t="s">
        <v>39</v>
      </c>
      <c r="O172" s="75"/>
      <c r="P172" s="180">
        <f>O172*H172</f>
        <v>0</v>
      </c>
      <c r="Q172" s="180">
        <v>0</v>
      </c>
      <c r="R172" s="180">
        <f>Q172*H172</f>
        <v>0</v>
      </c>
      <c r="S172" s="180">
        <v>0.00024000000000000001</v>
      </c>
      <c r="T172" s="181">
        <f>S172*H172</f>
        <v>0.0035999999999999999</v>
      </c>
      <c r="U172" s="36"/>
      <c r="V172" s="36"/>
      <c r="W172" s="36"/>
      <c r="X172" s="36"/>
      <c r="Y172" s="36"/>
      <c r="Z172" s="36"/>
      <c r="AA172" s="36"/>
      <c r="AB172" s="36"/>
      <c r="AC172" s="36"/>
      <c r="AD172" s="36"/>
      <c r="AE172" s="36"/>
      <c r="AR172" s="182" t="s">
        <v>260</v>
      </c>
      <c r="AT172" s="182" t="s">
        <v>155</v>
      </c>
      <c r="AU172" s="182" t="s">
        <v>84</v>
      </c>
      <c r="AY172" s="17" t="s">
        <v>152</v>
      </c>
      <c r="BE172" s="183">
        <f>IF(N172="základní",J172,0)</f>
        <v>0</v>
      </c>
      <c r="BF172" s="183">
        <f>IF(N172="snížená",J172,0)</f>
        <v>0</v>
      </c>
      <c r="BG172" s="183">
        <f>IF(N172="zákl. přenesená",J172,0)</f>
        <v>0</v>
      </c>
      <c r="BH172" s="183">
        <f>IF(N172="sníž. přenesená",J172,0)</f>
        <v>0</v>
      </c>
      <c r="BI172" s="183">
        <f>IF(N172="nulová",J172,0)</f>
        <v>0</v>
      </c>
      <c r="BJ172" s="17" t="s">
        <v>82</v>
      </c>
      <c r="BK172" s="183">
        <f>ROUND(I172*H172,2)</f>
        <v>0</v>
      </c>
      <c r="BL172" s="17" t="s">
        <v>260</v>
      </c>
      <c r="BM172" s="182" t="s">
        <v>681</v>
      </c>
    </row>
    <row r="173" s="2" customFormat="1">
      <c r="A173" s="36"/>
      <c r="B173" s="37"/>
      <c r="C173" s="36"/>
      <c r="D173" s="184" t="s">
        <v>162</v>
      </c>
      <c r="E173" s="36"/>
      <c r="F173" s="185" t="s">
        <v>680</v>
      </c>
      <c r="G173" s="36"/>
      <c r="H173" s="36"/>
      <c r="I173" s="186"/>
      <c r="J173" s="36"/>
      <c r="K173" s="36"/>
      <c r="L173" s="37"/>
      <c r="M173" s="187"/>
      <c r="N173" s="188"/>
      <c r="O173" s="75"/>
      <c r="P173" s="75"/>
      <c r="Q173" s="75"/>
      <c r="R173" s="75"/>
      <c r="S173" s="75"/>
      <c r="T173" s="76"/>
      <c r="U173" s="36"/>
      <c r="V173" s="36"/>
      <c r="W173" s="36"/>
      <c r="X173" s="36"/>
      <c r="Y173" s="36"/>
      <c r="Z173" s="36"/>
      <c r="AA173" s="36"/>
      <c r="AB173" s="36"/>
      <c r="AC173" s="36"/>
      <c r="AD173" s="36"/>
      <c r="AE173" s="36"/>
      <c r="AT173" s="17" t="s">
        <v>162</v>
      </c>
      <c r="AU173" s="17" t="s">
        <v>84</v>
      </c>
    </row>
    <row r="174" s="2" customFormat="1">
      <c r="A174" s="36"/>
      <c r="B174" s="37"/>
      <c r="C174" s="36"/>
      <c r="D174" s="189" t="s">
        <v>164</v>
      </c>
      <c r="E174" s="36"/>
      <c r="F174" s="190" t="s">
        <v>682</v>
      </c>
      <c r="G174" s="36"/>
      <c r="H174" s="36"/>
      <c r="I174" s="186"/>
      <c r="J174" s="36"/>
      <c r="K174" s="36"/>
      <c r="L174" s="37"/>
      <c r="M174" s="187"/>
      <c r="N174" s="188"/>
      <c r="O174" s="75"/>
      <c r="P174" s="75"/>
      <c r="Q174" s="75"/>
      <c r="R174" s="75"/>
      <c r="S174" s="75"/>
      <c r="T174" s="76"/>
      <c r="U174" s="36"/>
      <c r="V174" s="36"/>
      <c r="W174" s="36"/>
      <c r="X174" s="36"/>
      <c r="Y174" s="36"/>
      <c r="Z174" s="36"/>
      <c r="AA174" s="36"/>
      <c r="AB174" s="36"/>
      <c r="AC174" s="36"/>
      <c r="AD174" s="36"/>
      <c r="AE174" s="36"/>
      <c r="AT174" s="17" t="s">
        <v>164</v>
      </c>
      <c r="AU174" s="17" t="s">
        <v>84</v>
      </c>
    </row>
    <row r="175" s="2" customFormat="1" ht="19.8" customHeight="1">
      <c r="A175" s="36"/>
      <c r="B175" s="170"/>
      <c r="C175" s="171" t="s">
        <v>297</v>
      </c>
      <c r="D175" s="171" t="s">
        <v>155</v>
      </c>
      <c r="E175" s="172" t="s">
        <v>683</v>
      </c>
      <c r="F175" s="173" t="s">
        <v>684</v>
      </c>
      <c r="G175" s="174" t="s">
        <v>178</v>
      </c>
      <c r="H175" s="175">
        <v>61</v>
      </c>
      <c r="I175" s="176"/>
      <c r="J175" s="177">
        <f>ROUND(I175*H175,2)</f>
        <v>0</v>
      </c>
      <c r="K175" s="173" t="s">
        <v>159</v>
      </c>
      <c r="L175" s="37"/>
      <c r="M175" s="178" t="s">
        <v>1</v>
      </c>
      <c r="N175" s="179" t="s">
        <v>39</v>
      </c>
      <c r="O175" s="75"/>
      <c r="P175" s="180">
        <f>O175*H175</f>
        <v>0</v>
      </c>
      <c r="Q175" s="180">
        <v>0</v>
      </c>
      <c r="R175" s="180">
        <f>Q175*H175</f>
        <v>0</v>
      </c>
      <c r="S175" s="180">
        <v>0.00044000000000000002</v>
      </c>
      <c r="T175" s="181">
        <f>S175*H175</f>
        <v>0.026839999999999999</v>
      </c>
      <c r="U175" s="36"/>
      <c r="V175" s="36"/>
      <c r="W175" s="36"/>
      <c r="X175" s="36"/>
      <c r="Y175" s="36"/>
      <c r="Z175" s="36"/>
      <c r="AA175" s="36"/>
      <c r="AB175" s="36"/>
      <c r="AC175" s="36"/>
      <c r="AD175" s="36"/>
      <c r="AE175" s="36"/>
      <c r="AR175" s="182" t="s">
        <v>260</v>
      </c>
      <c r="AT175" s="182" t="s">
        <v>155</v>
      </c>
      <c r="AU175" s="182" t="s">
        <v>84</v>
      </c>
      <c r="AY175" s="17" t="s">
        <v>152</v>
      </c>
      <c r="BE175" s="183">
        <f>IF(N175="základní",J175,0)</f>
        <v>0</v>
      </c>
      <c r="BF175" s="183">
        <f>IF(N175="snížená",J175,0)</f>
        <v>0</v>
      </c>
      <c r="BG175" s="183">
        <f>IF(N175="zákl. přenesená",J175,0)</f>
        <v>0</v>
      </c>
      <c r="BH175" s="183">
        <f>IF(N175="sníž. přenesená",J175,0)</f>
        <v>0</v>
      </c>
      <c r="BI175" s="183">
        <f>IF(N175="nulová",J175,0)</f>
        <v>0</v>
      </c>
      <c r="BJ175" s="17" t="s">
        <v>82</v>
      </c>
      <c r="BK175" s="183">
        <f>ROUND(I175*H175,2)</f>
        <v>0</v>
      </c>
      <c r="BL175" s="17" t="s">
        <v>260</v>
      </c>
      <c r="BM175" s="182" t="s">
        <v>685</v>
      </c>
    </row>
    <row r="176" s="2" customFormat="1">
      <c r="A176" s="36"/>
      <c r="B176" s="37"/>
      <c r="C176" s="36"/>
      <c r="D176" s="184" t="s">
        <v>162</v>
      </c>
      <c r="E176" s="36"/>
      <c r="F176" s="185" t="s">
        <v>684</v>
      </c>
      <c r="G176" s="36"/>
      <c r="H176" s="36"/>
      <c r="I176" s="186"/>
      <c r="J176" s="36"/>
      <c r="K176" s="36"/>
      <c r="L176" s="37"/>
      <c r="M176" s="187"/>
      <c r="N176" s="188"/>
      <c r="O176" s="75"/>
      <c r="P176" s="75"/>
      <c r="Q176" s="75"/>
      <c r="R176" s="75"/>
      <c r="S176" s="75"/>
      <c r="T176" s="76"/>
      <c r="U176" s="36"/>
      <c r="V176" s="36"/>
      <c r="W176" s="36"/>
      <c r="X176" s="36"/>
      <c r="Y176" s="36"/>
      <c r="Z176" s="36"/>
      <c r="AA176" s="36"/>
      <c r="AB176" s="36"/>
      <c r="AC176" s="36"/>
      <c r="AD176" s="36"/>
      <c r="AE176" s="36"/>
      <c r="AT176" s="17" t="s">
        <v>162</v>
      </c>
      <c r="AU176" s="17" t="s">
        <v>84</v>
      </c>
    </row>
    <row r="177" s="2" customFormat="1">
      <c r="A177" s="36"/>
      <c r="B177" s="37"/>
      <c r="C177" s="36"/>
      <c r="D177" s="189" t="s">
        <v>164</v>
      </c>
      <c r="E177" s="36"/>
      <c r="F177" s="190" t="s">
        <v>686</v>
      </c>
      <c r="G177" s="36"/>
      <c r="H177" s="36"/>
      <c r="I177" s="186"/>
      <c r="J177" s="36"/>
      <c r="K177" s="36"/>
      <c r="L177" s="37"/>
      <c r="M177" s="187"/>
      <c r="N177" s="188"/>
      <c r="O177" s="75"/>
      <c r="P177" s="75"/>
      <c r="Q177" s="75"/>
      <c r="R177" s="75"/>
      <c r="S177" s="75"/>
      <c r="T177" s="76"/>
      <c r="U177" s="36"/>
      <c r="V177" s="36"/>
      <c r="W177" s="36"/>
      <c r="X177" s="36"/>
      <c r="Y177" s="36"/>
      <c r="Z177" s="36"/>
      <c r="AA177" s="36"/>
      <c r="AB177" s="36"/>
      <c r="AC177" s="36"/>
      <c r="AD177" s="36"/>
      <c r="AE177" s="36"/>
      <c r="AT177" s="17" t="s">
        <v>164</v>
      </c>
      <c r="AU177" s="17" t="s">
        <v>84</v>
      </c>
    </row>
    <row r="178" s="2" customFormat="1" ht="19.8" customHeight="1">
      <c r="A178" s="36"/>
      <c r="B178" s="170"/>
      <c r="C178" s="171" t="s">
        <v>7</v>
      </c>
      <c r="D178" s="171" t="s">
        <v>155</v>
      </c>
      <c r="E178" s="172" t="s">
        <v>687</v>
      </c>
      <c r="F178" s="173" t="s">
        <v>688</v>
      </c>
      <c r="G178" s="174" t="s">
        <v>178</v>
      </c>
      <c r="H178" s="175">
        <v>20</v>
      </c>
      <c r="I178" s="176"/>
      <c r="J178" s="177">
        <f>ROUND(I178*H178,2)</f>
        <v>0</v>
      </c>
      <c r="K178" s="173" t="s">
        <v>159</v>
      </c>
      <c r="L178" s="37"/>
      <c r="M178" s="178" t="s">
        <v>1</v>
      </c>
      <c r="N178" s="179" t="s">
        <v>39</v>
      </c>
      <c r="O178" s="75"/>
      <c r="P178" s="180">
        <f>O178*H178</f>
        <v>0</v>
      </c>
      <c r="Q178" s="180">
        <v>0</v>
      </c>
      <c r="R178" s="180">
        <f>Q178*H178</f>
        <v>0</v>
      </c>
      <c r="S178" s="180">
        <v>0.00046999999999999999</v>
      </c>
      <c r="T178" s="181">
        <f>S178*H178</f>
        <v>0.0094000000000000004</v>
      </c>
      <c r="U178" s="36"/>
      <c r="V178" s="36"/>
      <c r="W178" s="36"/>
      <c r="X178" s="36"/>
      <c r="Y178" s="36"/>
      <c r="Z178" s="36"/>
      <c r="AA178" s="36"/>
      <c r="AB178" s="36"/>
      <c r="AC178" s="36"/>
      <c r="AD178" s="36"/>
      <c r="AE178" s="36"/>
      <c r="AR178" s="182" t="s">
        <v>260</v>
      </c>
      <c r="AT178" s="182" t="s">
        <v>155</v>
      </c>
      <c r="AU178" s="182" t="s">
        <v>84</v>
      </c>
      <c r="AY178" s="17" t="s">
        <v>152</v>
      </c>
      <c r="BE178" s="183">
        <f>IF(N178="základní",J178,0)</f>
        <v>0</v>
      </c>
      <c r="BF178" s="183">
        <f>IF(N178="snížená",J178,0)</f>
        <v>0</v>
      </c>
      <c r="BG178" s="183">
        <f>IF(N178="zákl. přenesená",J178,0)</f>
        <v>0</v>
      </c>
      <c r="BH178" s="183">
        <f>IF(N178="sníž. přenesená",J178,0)</f>
        <v>0</v>
      </c>
      <c r="BI178" s="183">
        <f>IF(N178="nulová",J178,0)</f>
        <v>0</v>
      </c>
      <c r="BJ178" s="17" t="s">
        <v>82</v>
      </c>
      <c r="BK178" s="183">
        <f>ROUND(I178*H178,2)</f>
        <v>0</v>
      </c>
      <c r="BL178" s="17" t="s">
        <v>260</v>
      </c>
      <c r="BM178" s="182" t="s">
        <v>689</v>
      </c>
    </row>
    <row r="179" s="2" customFormat="1">
      <c r="A179" s="36"/>
      <c r="B179" s="37"/>
      <c r="C179" s="36"/>
      <c r="D179" s="184" t="s">
        <v>162</v>
      </c>
      <c r="E179" s="36"/>
      <c r="F179" s="185" t="s">
        <v>688</v>
      </c>
      <c r="G179" s="36"/>
      <c r="H179" s="36"/>
      <c r="I179" s="186"/>
      <c r="J179" s="36"/>
      <c r="K179" s="36"/>
      <c r="L179" s="37"/>
      <c r="M179" s="187"/>
      <c r="N179" s="188"/>
      <c r="O179" s="75"/>
      <c r="P179" s="75"/>
      <c r="Q179" s="75"/>
      <c r="R179" s="75"/>
      <c r="S179" s="75"/>
      <c r="T179" s="76"/>
      <c r="U179" s="36"/>
      <c r="V179" s="36"/>
      <c r="W179" s="36"/>
      <c r="X179" s="36"/>
      <c r="Y179" s="36"/>
      <c r="Z179" s="36"/>
      <c r="AA179" s="36"/>
      <c r="AB179" s="36"/>
      <c r="AC179" s="36"/>
      <c r="AD179" s="36"/>
      <c r="AE179" s="36"/>
      <c r="AT179" s="17" t="s">
        <v>162</v>
      </c>
      <c r="AU179" s="17" t="s">
        <v>84</v>
      </c>
    </row>
    <row r="180" s="2" customFormat="1">
      <c r="A180" s="36"/>
      <c r="B180" s="37"/>
      <c r="C180" s="36"/>
      <c r="D180" s="189" t="s">
        <v>164</v>
      </c>
      <c r="E180" s="36"/>
      <c r="F180" s="190" t="s">
        <v>690</v>
      </c>
      <c r="G180" s="36"/>
      <c r="H180" s="36"/>
      <c r="I180" s="186"/>
      <c r="J180" s="36"/>
      <c r="K180" s="36"/>
      <c r="L180" s="37"/>
      <c r="M180" s="187"/>
      <c r="N180" s="188"/>
      <c r="O180" s="75"/>
      <c r="P180" s="75"/>
      <c r="Q180" s="75"/>
      <c r="R180" s="75"/>
      <c r="S180" s="75"/>
      <c r="T180" s="76"/>
      <c r="U180" s="36"/>
      <c r="V180" s="36"/>
      <c r="W180" s="36"/>
      <c r="X180" s="36"/>
      <c r="Y180" s="36"/>
      <c r="Z180" s="36"/>
      <c r="AA180" s="36"/>
      <c r="AB180" s="36"/>
      <c r="AC180" s="36"/>
      <c r="AD180" s="36"/>
      <c r="AE180" s="36"/>
      <c r="AT180" s="17" t="s">
        <v>164</v>
      </c>
      <c r="AU180" s="17" t="s">
        <v>84</v>
      </c>
    </row>
    <row r="181" s="2" customFormat="1" ht="19.8" customHeight="1">
      <c r="A181" s="36"/>
      <c r="B181" s="170"/>
      <c r="C181" s="171" t="s">
        <v>307</v>
      </c>
      <c r="D181" s="171" t="s">
        <v>155</v>
      </c>
      <c r="E181" s="172" t="s">
        <v>691</v>
      </c>
      <c r="F181" s="173" t="s">
        <v>692</v>
      </c>
      <c r="G181" s="174" t="s">
        <v>300</v>
      </c>
      <c r="H181" s="175">
        <v>2</v>
      </c>
      <c r="I181" s="176"/>
      <c r="J181" s="177">
        <f>ROUND(I181*H181,2)</f>
        <v>0</v>
      </c>
      <c r="K181" s="173" t="s">
        <v>159</v>
      </c>
      <c r="L181" s="37"/>
      <c r="M181" s="178" t="s">
        <v>1</v>
      </c>
      <c r="N181" s="179" t="s">
        <v>39</v>
      </c>
      <c r="O181" s="75"/>
      <c r="P181" s="180">
        <f>O181*H181</f>
        <v>0</v>
      </c>
      <c r="Q181" s="180">
        <v>0</v>
      </c>
      <c r="R181" s="180">
        <f>Q181*H181</f>
        <v>0</v>
      </c>
      <c r="S181" s="180">
        <v>0</v>
      </c>
      <c r="T181" s="181">
        <f>S181*H181</f>
        <v>0</v>
      </c>
      <c r="U181" s="36"/>
      <c r="V181" s="36"/>
      <c r="W181" s="36"/>
      <c r="X181" s="36"/>
      <c r="Y181" s="36"/>
      <c r="Z181" s="36"/>
      <c r="AA181" s="36"/>
      <c r="AB181" s="36"/>
      <c r="AC181" s="36"/>
      <c r="AD181" s="36"/>
      <c r="AE181" s="36"/>
      <c r="AR181" s="182" t="s">
        <v>260</v>
      </c>
      <c r="AT181" s="182" t="s">
        <v>155</v>
      </c>
      <c r="AU181" s="182" t="s">
        <v>84</v>
      </c>
      <c r="AY181" s="17" t="s">
        <v>152</v>
      </c>
      <c r="BE181" s="183">
        <f>IF(N181="základní",J181,0)</f>
        <v>0</v>
      </c>
      <c r="BF181" s="183">
        <f>IF(N181="snížená",J181,0)</f>
        <v>0</v>
      </c>
      <c r="BG181" s="183">
        <f>IF(N181="zákl. přenesená",J181,0)</f>
        <v>0</v>
      </c>
      <c r="BH181" s="183">
        <f>IF(N181="sníž. přenesená",J181,0)</f>
        <v>0</v>
      </c>
      <c r="BI181" s="183">
        <f>IF(N181="nulová",J181,0)</f>
        <v>0</v>
      </c>
      <c r="BJ181" s="17" t="s">
        <v>82</v>
      </c>
      <c r="BK181" s="183">
        <f>ROUND(I181*H181,2)</f>
        <v>0</v>
      </c>
      <c r="BL181" s="17" t="s">
        <v>260</v>
      </c>
      <c r="BM181" s="182" t="s">
        <v>693</v>
      </c>
    </row>
    <row r="182" s="2" customFormat="1">
      <c r="A182" s="36"/>
      <c r="B182" s="37"/>
      <c r="C182" s="36"/>
      <c r="D182" s="184" t="s">
        <v>162</v>
      </c>
      <c r="E182" s="36"/>
      <c r="F182" s="185" t="s">
        <v>692</v>
      </c>
      <c r="G182" s="36"/>
      <c r="H182" s="36"/>
      <c r="I182" s="186"/>
      <c r="J182" s="36"/>
      <c r="K182" s="36"/>
      <c r="L182" s="37"/>
      <c r="M182" s="187"/>
      <c r="N182" s="188"/>
      <c r="O182" s="75"/>
      <c r="P182" s="75"/>
      <c r="Q182" s="75"/>
      <c r="R182" s="75"/>
      <c r="S182" s="75"/>
      <c r="T182" s="76"/>
      <c r="U182" s="36"/>
      <c r="V182" s="36"/>
      <c r="W182" s="36"/>
      <c r="X182" s="36"/>
      <c r="Y182" s="36"/>
      <c r="Z182" s="36"/>
      <c r="AA182" s="36"/>
      <c r="AB182" s="36"/>
      <c r="AC182" s="36"/>
      <c r="AD182" s="36"/>
      <c r="AE182" s="36"/>
      <c r="AT182" s="17" t="s">
        <v>162</v>
      </c>
      <c r="AU182" s="17" t="s">
        <v>84</v>
      </c>
    </row>
    <row r="183" s="2" customFormat="1">
      <c r="A183" s="36"/>
      <c r="B183" s="37"/>
      <c r="C183" s="36"/>
      <c r="D183" s="189" t="s">
        <v>164</v>
      </c>
      <c r="E183" s="36"/>
      <c r="F183" s="190" t="s">
        <v>694</v>
      </c>
      <c r="G183" s="36"/>
      <c r="H183" s="36"/>
      <c r="I183" s="186"/>
      <c r="J183" s="36"/>
      <c r="K183" s="36"/>
      <c r="L183" s="37"/>
      <c r="M183" s="187"/>
      <c r="N183" s="188"/>
      <c r="O183" s="75"/>
      <c r="P183" s="75"/>
      <c r="Q183" s="75"/>
      <c r="R183" s="75"/>
      <c r="S183" s="75"/>
      <c r="T183" s="76"/>
      <c r="U183" s="36"/>
      <c r="V183" s="36"/>
      <c r="W183" s="36"/>
      <c r="X183" s="36"/>
      <c r="Y183" s="36"/>
      <c r="Z183" s="36"/>
      <c r="AA183" s="36"/>
      <c r="AB183" s="36"/>
      <c r="AC183" s="36"/>
      <c r="AD183" s="36"/>
      <c r="AE183" s="36"/>
      <c r="AT183" s="17" t="s">
        <v>164</v>
      </c>
      <c r="AU183" s="17" t="s">
        <v>84</v>
      </c>
    </row>
    <row r="184" s="2" customFormat="1" ht="22.2" customHeight="1">
      <c r="A184" s="36"/>
      <c r="B184" s="170"/>
      <c r="C184" s="171" t="s">
        <v>311</v>
      </c>
      <c r="D184" s="171" t="s">
        <v>155</v>
      </c>
      <c r="E184" s="172" t="s">
        <v>695</v>
      </c>
      <c r="F184" s="173" t="s">
        <v>696</v>
      </c>
      <c r="G184" s="174" t="s">
        <v>300</v>
      </c>
      <c r="H184" s="175">
        <v>1</v>
      </c>
      <c r="I184" s="176"/>
      <c r="J184" s="177">
        <f>ROUND(I184*H184,2)</f>
        <v>0</v>
      </c>
      <c r="K184" s="173" t="s">
        <v>159</v>
      </c>
      <c r="L184" s="37"/>
      <c r="M184" s="178" t="s">
        <v>1</v>
      </c>
      <c r="N184" s="179" t="s">
        <v>39</v>
      </c>
      <c r="O184" s="75"/>
      <c r="P184" s="180">
        <f>O184*H184</f>
        <v>0</v>
      </c>
      <c r="Q184" s="180">
        <v>0.00076000000000000004</v>
      </c>
      <c r="R184" s="180">
        <f>Q184*H184</f>
        <v>0.00076000000000000004</v>
      </c>
      <c r="S184" s="180">
        <v>0</v>
      </c>
      <c r="T184" s="181">
        <f>S184*H184</f>
        <v>0</v>
      </c>
      <c r="U184" s="36"/>
      <c r="V184" s="36"/>
      <c r="W184" s="36"/>
      <c r="X184" s="36"/>
      <c r="Y184" s="36"/>
      <c r="Z184" s="36"/>
      <c r="AA184" s="36"/>
      <c r="AB184" s="36"/>
      <c r="AC184" s="36"/>
      <c r="AD184" s="36"/>
      <c r="AE184" s="36"/>
      <c r="AR184" s="182" t="s">
        <v>260</v>
      </c>
      <c r="AT184" s="182" t="s">
        <v>155</v>
      </c>
      <c r="AU184" s="182" t="s">
        <v>84</v>
      </c>
      <c r="AY184" s="17" t="s">
        <v>152</v>
      </c>
      <c r="BE184" s="183">
        <f>IF(N184="základní",J184,0)</f>
        <v>0</v>
      </c>
      <c r="BF184" s="183">
        <f>IF(N184="snížená",J184,0)</f>
        <v>0</v>
      </c>
      <c r="BG184" s="183">
        <f>IF(N184="zákl. přenesená",J184,0)</f>
        <v>0</v>
      </c>
      <c r="BH184" s="183">
        <f>IF(N184="sníž. přenesená",J184,0)</f>
        <v>0</v>
      </c>
      <c r="BI184" s="183">
        <f>IF(N184="nulová",J184,0)</f>
        <v>0</v>
      </c>
      <c r="BJ184" s="17" t="s">
        <v>82</v>
      </c>
      <c r="BK184" s="183">
        <f>ROUND(I184*H184,2)</f>
        <v>0</v>
      </c>
      <c r="BL184" s="17" t="s">
        <v>260</v>
      </c>
      <c r="BM184" s="182" t="s">
        <v>697</v>
      </c>
    </row>
    <row r="185" s="2" customFormat="1">
      <c r="A185" s="36"/>
      <c r="B185" s="37"/>
      <c r="C185" s="36"/>
      <c r="D185" s="184" t="s">
        <v>162</v>
      </c>
      <c r="E185" s="36"/>
      <c r="F185" s="185" t="s">
        <v>696</v>
      </c>
      <c r="G185" s="36"/>
      <c r="H185" s="36"/>
      <c r="I185" s="186"/>
      <c r="J185" s="36"/>
      <c r="K185" s="36"/>
      <c r="L185" s="37"/>
      <c r="M185" s="187"/>
      <c r="N185" s="188"/>
      <c r="O185" s="75"/>
      <c r="P185" s="75"/>
      <c r="Q185" s="75"/>
      <c r="R185" s="75"/>
      <c r="S185" s="75"/>
      <c r="T185" s="76"/>
      <c r="U185" s="36"/>
      <c r="V185" s="36"/>
      <c r="W185" s="36"/>
      <c r="X185" s="36"/>
      <c r="Y185" s="36"/>
      <c r="Z185" s="36"/>
      <c r="AA185" s="36"/>
      <c r="AB185" s="36"/>
      <c r="AC185" s="36"/>
      <c r="AD185" s="36"/>
      <c r="AE185" s="36"/>
      <c r="AT185" s="17" t="s">
        <v>162</v>
      </c>
      <c r="AU185" s="17" t="s">
        <v>84</v>
      </c>
    </row>
    <row r="186" s="2" customFormat="1">
      <c r="A186" s="36"/>
      <c r="B186" s="37"/>
      <c r="C186" s="36"/>
      <c r="D186" s="189" t="s">
        <v>164</v>
      </c>
      <c r="E186" s="36"/>
      <c r="F186" s="190" t="s">
        <v>698</v>
      </c>
      <c r="G186" s="36"/>
      <c r="H186" s="36"/>
      <c r="I186" s="186"/>
      <c r="J186" s="36"/>
      <c r="K186" s="36"/>
      <c r="L186" s="37"/>
      <c r="M186" s="187"/>
      <c r="N186" s="188"/>
      <c r="O186" s="75"/>
      <c r="P186" s="75"/>
      <c r="Q186" s="75"/>
      <c r="R186" s="75"/>
      <c r="S186" s="75"/>
      <c r="T186" s="76"/>
      <c r="U186" s="36"/>
      <c r="V186" s="36"/>
      <c r="W186" s="36"/>
      <c r="X186" s="36"/>
      <c r="Y186" s="36"/>
      <c r="Z186" s="36"/>
      <c r="AA186" s="36"/>
      <c r="AB186" s="36"/>
      <c r="AC186" s="36"/>
      <c r="AD186" s="36"/>
      <c r="AE186" s="36"/>
      <c r="AT186" s="17" t="s">
        <v>164</v>
      </c>
      <c r="AU186" s="17" t="s">
        <v>84</v>
      </c>
    </row>
    <row r="187" s="2" customFormat="1" ht="19.8" customHeight="1">
      <c r="A187" s="36"/>
      <c r="B187" s="170"/>
      <c r="C187" s="171" t="s">
        <v>317</v>
      </c>
      <c r="D187" s="171" t="s">
        <v>155</v>
      </c>
      <c r="E187" s="172" t="s">
        <v>699</v>
      </c>
      <c r="F187" s="173" t="s">
        <v>700</v>
      </c>
      <c r="G187" s="174" t="s">
        <v>300</v>
      </c>
      <c r="H187" s="175">
        <v>1</v>
      </c>
      <c r="I187" s="176"/>
      <c r="J187" s="177">
        <f>ROUND(I187*H187,2)</f>
        <v>0</v>
      </c>
      <c r="K187" s="173" t="s">
        <v>159</v>
      </c>
      <c r="L187" s="37"/>
      <c r="M187" s="178" t="s">
        <v>1</v>
      </c>
      <c r="N187" s="179" t="s">
        <v>39</v>
      </c>
      <c r="O187" s="75"/>
      <c r="P187" s="180">
        <f>O187*H187</f>
        <v>0</v>
      </c>
      <c r="Q187" s="180">
        <v>0.0043200000000000001</v>
      </c>
      <c r="R187" s="180">
        <f>Q187*H187</f>
        <v>0.0043200000000000001</v>
      </c>
      <c r="S187" s="180">
        <v>0</v>
      </c>
      <c r="T187" s="181">
        <f>S187*H187</f>
        <v>0</v>
      </c>
      <c r="U187" s="36"/>
      <c r="V187" s="36"/>
      <c r="W187" s="36"/>
      <c r="X187" s="36"/>
      <c r="Y187" s="36"/>
      <c r="Z187" s="36"/>
      <c r="AA187" s="36"/>
      <c r="AB187" s="36"/>
      <c r="AC187" s="36"/>
      <c r="AD187" s="36"/>
      <c r="AE187" s="36"/>
      <c r="AR187" s="182" t="s">
        <v>260</v>
      </c>
      <c r="AT187" s="182" t="s">
        <v>155</v>
      </c>
      <c r="AU187" s="182" t="s">
        <v>84</v>
      </c>
      <c r="AY187" s="17" t="s">
        <v>152</v>
      </c>
      <c r="BE187" s="183">
        <f>IF(N187="základní",J187,0)</f>
        <v>0</v>
      </c>
      <c r="BF187" s="183">
        <f>IF(N187="snížená",J187,0)</f>
        <v>0</v>
      </c>
      <c r="BG187" s="183">
        <f>IF(N187="zákl. přenesená",J187,0)</f>
        <v>0</v>
      </c>
      <c r="BH187" s="183">
        <f>IF(N187="sníž. přenesená",J187,0)</f>
        <v>0</v>
      </c>
      <c r="BI187" s="183">
        <f>IF(N187="nulová",J187,0)</f>
        <v>0</v>
      </c>
      <c r="BJ187" s="17" t="s">
        <v>82</v>
      </c>
      <c r="BK187" s="183">
        <f>ROUND(I187*H187,2)</f>
        <v>0</v>
      </c>
      <c r="BL187" s="17" t="s">
        <v>260</v>
      </c>
      <c r="BM187" s="182" t="s">
        <v>701</v>
      </c>
    </row>
    <row r="188" s="2" customFormat="1">
      <c r="A188" s="36"/>
      <c r="B188" s="37"/>
      <c r="C188" s="36"/>
      <c r="D188" s="184" t="s">
        <v>162</v>
      </c>
      <c r="E188" s="36"/>
      <c r="F188" s="185" t="s">
        <v>700</v>
      </c>
      <c r="G188" s="36"/>
      <c r="H188" s="36"/>
      <c r="I188" s="186"/>
      <c r="J188" s="36"/>
      <c r="K188" s="36"/>
      <c r="L188" s="37"/>
      <c r="M188" s="187"/>
      <c r="N188" s="188"/>
      <c r="O188" s="75"/>
      <c r="P188" s="75"/>
      <c r="Q188" s="75"/>
      <c r="R188" s="75"/>
      <c r="S188" s="75"/>
      <c r="T188" s="76"/>
      <c r="U188" s="36"/>
      <c r="V188" s="36"/>
      <c r="W188" s="36"/>
      <c r="X188" s="36"/>
      <c r="Y188" s="36"/>
      <c r="Z188" s="36"/>
      <c r="AA188" s="36"/>
      <c r="AB188" s="36"/>
      <c r="AC188" s="36"/>
      <c r="AD188" s="36"/>
      <c r="AE188" s="36"/>
      <c r="AT188" s="17" t="s">
        <v>162</v>
      </c>
      <c r="AU188" s="17" t="s">
        <v>84</v>
      </c>
    </row>
    <row r="189" s="2" customFormat="1">
      <c r="A189" s="36"/>
      <c r="B189" s="37"/>
      <c r="C189" s="36"/>
      <c r="D189" s="189" t="s">
        <v>164</v>
      </c>
      <c r="E189" s="36"/>
      <c r="F189" s="190" t="s">
        <v>702</v>
      </c>
      <c r="G189" s="36"/>
      <c r="H189" s="36"/>
      <c r="I189" s="186"/>
      <c r="J189" s="36"/>
      <c r="K189" s="36"/>
      <c r="L189" s="37"/>
      <c r="M189" s="187"/>
      <c r="N189" s="188"/>
      <c r="O189" s="75"/>
      <c r="P189" s="75"/>
      <c r="Q189" s="75"/>
      <c r="R189" s="75"/>
      <c r="S189" s="75"/>
      <c r="T189" s="76"/>
      <c r="U189" s="36"/>
      <c r="V189" s="36"/>
      <c r="W189" s="36"/>
      <c r="X189" s="36"/>
      <c r="Y189" s="36"/>
      <c r="Z189" s="36"/>
      <c r="AA189" s="36"/>
      <c r="AB189" s="36"/>
      <c r="AC189" s="36"/>
      <c r="AD189" s="36"/>
      <c r="AE189" s="36"/>
      <c r="AT189" s="17" t="s">
        <v>164</v>
      </c>
      <c r="AU189" s="17" t="s">
        <v>84</v>
      </c>
    </row>
    <row r="190" s="2" customFormat="1" ht="22.2" customHeight="1">
      <c r="A190" s="36"/>
      <c r="B190" s="170"/>
      <c r="C190" s="171" t="s">
        <v>322</v>
      </c>
      <c r="D190" s="171" t="s">
        <v>155</v>
      </c>
      <c r="E190" s="172" t="s">
        <v>703</v>
      </c>
      <c r="F190" s="173" t="s">
        <v>704</v>
      </c>
      <c r="G190" s="174" t="s">
        <v>300</v>
      </c>
      <c r="H190" s="175">
        <v>11</v>
      </c>
      <c r="I190" s="176"/>
      <c r="J190" s="177">
        <f>ROUND(I190*H190,2)</f>
        <v>0</v>
      </c>
      <c r="K190" s="173" t="s">
        <v>159</v>
      </c>
      <c r="L190" s="37"/>
      <c r="M190" s="178" t="s">
        <v>1</v>
      </c>
      <c r="N190" s="179" t="s">
        <v>39</v>
      </c>
      <c r="O190" s="75"/>
      <c r="P190" s="180">
        <f>O190*H190</f>
        <v>0</v>
      </c>
      <c r="Q190" s="180">
        <v>0.00040000000000000002</v>
      </c>
      <c r="R190" s="180">
        <f>Q190*H190</f>
        <v>0.0044000000000000003</v>
      </c>
      <c r="S190" s="180">
        <v>0</v>
      </c>
      <c r="T190" s="181">
        <f>S190*H190</f>
        <v>0</v>
      </c>
      <c r="U190" s="36"/>
      <c r="V190" s="36"/>
      <c r="W190" s="36"/>
      <c r="X190" s="36"/>
      <c r="Y190" s="36"/>
      <c r="Z190" s="36"/>
      <c r="AA190" s="36"/>
      <c r="AB190" s="36"/>
      <c r="AC190" s="36"/>
      <c r="AD190" s="36"/>
      <c r="AE190" s="36"/>
      <c r="AR190" s="182" t="s">
        <v>260</v>
      </c>
      <c r="AT190" s="182" t="s">
        <v>155</v>
      </c>
      <c r="AU190" s="182" t="s">
        <v>84</v>
      </c>
      <c r="AY190" s="17" t="s">
        <v>152</v>
      </c>
      <c r="BE190" s="183">
        <f>IF(N190="základní",J190,0)</f>
        <v>0</v>
      </c>
      <c r="BF190" s="183">
        <f>IF(N190="snížená",J190,0)</f>
        <v>0</v>
      </c>
      <c r="BG190" s="183">
        <f>IF(N190="zákl. přenesená",J190,0)</f>
        <v>0</v>
      </c>
      <c r="BH190" s="183">
        <f>IF(N190="sníž. přenesená",J190,0)</f>
        <v>0</v>
      </c>
      <c r="BI190" s="183">
        <f>IF(N190="nulová",J190,0)</f>
        <v>0</v>
      </c>
      <c r="BJ190" s="17" t="s">
        <v>82</v>
      </c>
      <c r="BK190" s="183">
        <f>ROUND(I190*H190,2)</f>
        <v>0</v>
      </c>
      <c r="BL190" s="17" t="s">
        <v>260</v>
      </c>
      <c r="BM190" s="182" t="s">
        <v>705</v>
      </c>
    </row>
    <row r="191" s="2" customFormat="1">
      <c r="A191" s="36"/>
      <c r="B191" s="37"/>
      <c r="C191" s="36"/>
      <c r="D191" s="184" t="s">
        <v>162</v>
      </c>
      <c r="E191" s="36"/>
      <c r="F191" s="185" t="s">
        <v>704</v>
      </c>
      <c r="G191" s="36"/>
      <c r="H191" s="36"/>
      <c r="I191" s="186"/>
      <c r="J191" s="36"/>
      <c r="K191" s="36"/>
      <c r="L191" s="37"/>
      <c r="M191" s="187"/>
      <c r="N191" s="188"/>
      <c r="O191" s="75"/>
      <c r="P191" s="75"/>
      <c r="Q191" s="75"/>
      <c r="R191" s="75"/>
      <c r="S191" s="75"/>
      <c r="T191" s="76"/>
      <c r="U191" s="36"/>
      <c r="V191" s="36"/>
      <c r="W191" s="36"/>
      <c r="X191" s="36"/>
      <c r="Y191" s="36"/>
      <c r="Z191" s="36"/>
      <c r="AA191" s="36"/>
      <c r="AB191" s="36"/>
      <c r="AC191" s="36"/>
      <c r="AD191" s="36"/>
      <c r="AE191" s="36"/>
      <c r="AT191" s="17" t="s">
        <v>162</v>
      </c>
      <c r="AU191" s="17" t="s">
        <v>84</v>
      </c>
    </row>
    <row r="192" s="2" customFormat="1">
      <c r="A192" s="36"/>
      <c r="B192" s="37"/>
      <c r="C192" s="36"/>
      <c r="D192" s="189" t="s">
        <v>164</v>
      </c>
      <c r="E192" s="36"/>
      <c r="F192" s="190" t="s">
        <v>706</v>
      </c>
      <c r="G192" s="36"/>
      <c r="H192" s="36"/>
      <c r="I192" s="186"/>
      <c r="J192" s="36"/>
      <c r="K192" s="36"/>
      <c r="L192" s="37"/>
      <c r="M192" s="187"/>
      <c r="N192" s="188"/>
      <c r="O192" s="75"/>
      <c r="P192" s="75"/>
      <c r="Q192" s="75"/>
      <c r="R192" s="75"/>
      <c r="S192" s="75"/>
      <c r="T192" s="76"/>
      <c r="U192" s="36"/>
      <c r="V192" s="36"/>
      <c r="W192" s="36"/>
      <c r="X192" s="36"/>
      <c r="Y192" s="36"/>
      <c r="Z192" s="36"/>
      <c r="AA192" s="36"/>
      <c r="AB192" s="36"/>
      <c r="AC192" s="36"/>
      <c r="AD192" s="36"/>
      <c r="AE192" s="36"/>
      <c r="AT192" s="17" t="s">
        <v>164</v>
      </c>
      <c r="AU192" s="17" t="s">
        <v>84</v>
      </c>
    </row>
    <row r="193" s="2" customFormat="1" ht="22.2" customHeight="1">
      <c r="A193" s="36"/>
      <c r="B193" s="170"/>
      <c r="C193" s="171" t="s">
        <v>330</v>
      </c>
      <c r="D193" s="171" t="s">
        <v>155</v>
      </c>
      <c r="E193" s="172" t="s">
        <v>707</v>
      </c>
      <c r="F193" s="173" t="s">
        <v>708</v>
      </c>
      <c r="G193" s="174" t="s">
        <v>300</v>
      </c>
      <c r="H193" s="175">
        <v>6</v>
      </c>
      <c r="I193" s="176"/>
      <c r="J193" s="177">
        <f>ROUND(I193*H193,2)</f>
        <v>0</v>
      </c>
      <c r="K193" s="173" t="s">
        <v>159</v>
      </c>
      <c r="L193" s="37"/>
      <c r="M193" s="178" t="s">
        <v>1</v>
      </c>
      <c r="N193" s="179" t="s">
        <v>39</v>
      </c>
      <c r="O193" s="75"/>
      <c r="P193" s="180">
        <f>O193*H193</f>
        <v>0</v>
      </c>
      <c r="Q193" s="180">
        <v>0.00056999999999999998</v>
      </c>
      <c r="R193" s="180">
        <f>Q193*H193</f>
        <v>0.0034199999999999999</v>
      </c>
      <c r="S193" s="180">
        <v>0</v>
      </c>
      <c r="T193" s="181">
        <f>S193*H193</f>
        <v>0</v>
      </c>
      <c r="U193" s="36"/>
      <c r="V193" s="36"/>
      <c r="W193" s="36"/>
      <c r="X193" s="36"/>
      <c r="Y193" s="36"/>
      <c r="Z193" s="36"/>
      <c r="AA193" s="36"/>
      <c r="AB193" s="36"/>
      <c r="AC193" s="36"/>
      <c r="AD193" s="36"/>
      <c r="AE193" s="36"/>
      <c r="AR193" s="182" t="s">
        <v>260</v>
      </c>
      <c r="AT193" s="182" t="s">
        <v>155</v>
      </c>
      <c r="AU193" s="182" t="s">
        <v>84</v>
      </c>
      <c r="AY193" s="17" t="s">
        <v>152</v>
      </c>
      <c r="BE193" s="183">
        <f>IF(N193="základní",J193,0)</f>
        <v>0</v>
      </c>
      <c r="BF193" s="183">
        <f>IF(N193="snížená",J193,0)</f>
        <v>0</v>
      </c>
      <c r="BG193" s="183">
        <f>IF(N193="zákl. přenesená",J193,0)</f>
        <v>0</v>
      </c>
      <c r="BH193" s="183">
        <f>IF(N193="sníž. přenesená",J193,0)</f>
        <v>0</v>
      </c>
      <c r="BI193" s="183">
        <f>IF(N193="nulová",J193,0)</f>
        <v>0</v>
      </c>
      <c r="BJ193" s="17" t="s">
        <v>82</v>
      </c>
      <c r="BK193" s="183">
        <f>ROUND(I193*H193,2)</f>
        <v>0</v>
      </c>
      <c r="BL193" s="17" t="s">
        <v>260</v>
      </c>
      <c r="BM193" s="182" t="s">
        <v>709</v>
      </c>
    </row>
    <row r="194" s="2" customFormat="1">
      <c r="A194" s="36"/>
      <c r="B194" s="37"/>
      <c r="C194" s="36"/>
      <c r="D194" s="184" t="s">
        <v>162</v>
      </c>
      <c r="E194" s="36"/>
      <c r="F194" s="185" t="s">
        <v>708</v>
      </c>
      <c r="G194" s="36"/>
      <c r="H194" s="36"/>
      <c r="I194" s="186"/>
      <c r="J194" s="36"/>
      <c r="K194" s="36"/>
      <c r="L194" s="37"/>
      <c r="M194" s="187"/>
      <c r="N194" s="188"/>
      <c r="O194" s="75"/>
      <c r="P194" s="75"/>
      <c r="Q194" s="75"/>
      <c r="R194" s="75"/>
      <c r="S194" s="75"/>
      <c r="T194" s="76"/>
      <c r="U194" s="36"/>
      <c r="V194" s="36"/>
      <c r="W194" s="36"/>
      <c r="X194" s="36"/>
      <c r="Y194" s="36"/>
      <c r="Z194" s="36"/>
      <c r="AA194" s="36"/>
      <c r="AB194" s="36"/>
      <c r="AC194" s="36"/>
      <c r="AD194" s="36"/>
      <c r="AE194" s="36"/>
      <c r="AT194" s="17" t="s">
        <v>162</v>
      </c>
      <c r="AU194" s="17" t="s">
        <v>84</v>
      </c>
    </row>
    <row r="195" s="2" customFormat="1">
      <c r="A195" s="36"/>
      <c r="B195" s="37"/>
      <c r="C195" s="36"/>
      <c r="D195" s="189" t="s">
        <v>164</v>
      </c>
      <c r="E195" s="36"/>
      <c r="F195" s="190" t="s">
        <v>710</v>
      </c>
      <c r="G195" s="36"/>
      <c r="H195" s="36"/>
      <c r="I195" s="186"/>
      <c r="J195" s="36"/>
      <c r="K195" s="36"/>
      <c r="L195" s="37"/>
      <c r="M195" s="187"/>
      <c r="N195" s="188"/>
      <c r="O195" s="75"/>
      <c r="P195" s="75"/>
      <c r="Q195" s="75"/>
      <c r="R195" s="75"/>
      <c r="S195" s="75"/>
      <c r="T195" s="76"/>
      <c r="U195" s="36"/>
      <c r="V195" s="36"/>
      <c r="W195" s="36"/>
      <c r="X195" s="36"/>
      <c r="Y195" s="36"/>
      <c r="Z195" s="36"/>
      <c r="AA195" s="36"/>
      <c r="AB195" s="36"/>
      <c r="AC195" s="36"/>
      <c r="AD195" s="36"/>
      <c r="AE195" s="36"/>
      <c r="AT195" s="17" t="s">
        <v>164</v>
      </c>
      <c r="AU195" s="17" t="s">
        <v>84</v>
      </c>
    </row>
    <row r="196" s="2" customFormat="1" ht="22.2" customHeight="1">
      <c r="A196" s="36"/>
      <c r="B196" s="170"/>
      <c r="C196" s="171" t="s">
        <v>336</v>
      </c>
      <c r="D196" s="171" t="s">
        <v>155</v>
      </c>
      <c r="E196" s="172" t="s">
        <v>711</v>
      </c>
      <c r="F196" s="173" t="s">
        <v>712</v>
      </c>
      <c r="G196" s="174" t="s">
        <v>300</v>
      </c>
      <c r="H196" s="175">
        <v>2</v>
      </c>
      <c r="I196" s="176"/>
      <c r="J196" s="177">
        <f>ROUND(I196*H196,2)</f>
        <v>0</v>
      </c>
      <c r="K196" s="173" t="s">
        <v>159</v>
      </c>
      <c r="L196" s="37"/>
      <c r="M196" s="178" t="s">
        <v>1</v>
      </c>
      <c r="N196" s="179" t="s">
        <v>39</v>
      </c>
      <c r="O196" s="75"/>
      <c r="P196" s="180">
        <f>O196*H196</f>
        <v>0</v>
      </c>
      <c r="Q196" s="180">
        <v>0.00080000000000000004</v>
      </c>
      <c r="R196" s="180">
        <f>Q196*H196</f>
        <v>0.0016000000000000001</v>
      </c>
      <c r="S196" s="180">
        <v>0</v>
      </c>
      <c r="T196" s="181">
        <f>S196*H196</f>
        <v>0</v>
      </c>
      <c r="U196" s="36"/>
      <c r="V196" s="36"/>
      <c r="W196" s="36"/>
      <c r="X196" s="36"/>
      <c r="Y196" s="36"/>
      <c r="Z196" s="36"/>
      <c r="AA196" s="36"/>
      <c r="AB196" s="36"/>
      <c r="AC196" s="36"/>
      <c r="AD196" s="36"/>
      <c r="AE196" s="36"/>
      <c r="AR196" s="182" t="s">
        <v>260</v>
      </c>
      <c r="AT196" s="182" t="s">
        <v>155</v>
      </c>
      <c r="AU196" s="182" t="s">
        <v>84</v>
      </c>
      <c r="AY196" s="17" t="s">
        <v>152</v>
      </c>
      <c r="BE196" s="183">
        <f>IF(N196="základní",J196,0)</f>
        <v>0</v>
      </c>
      <c r="BF196" s="183">
        <f>IF(N196="snížená",J196,0)</f>
        <v>0</v>
      </c>
      <c r="BG196" s="183">
        <f>IF(N196="zákl. přenesená",J196,0)</f>
        <v>0</v>
      </c>
      <c r="BH196" s="183">
        <f>IF(N196="sníž. přenesená",J196,0)</f>
        <v>0</v>
      </c>
      <c r="BI196" s="183">
        <f>IF(N196="nulová",J196,0)</f>
        <v>0</v>
      </c>
      <c r="BJ196" s="17" t="s">
        <v>82</v>
      </c>
      <c r="BK196" s="183">
        <f>ROUND(I196*H196,2)</f>
        <v>0</v>
      </c>
      <c r="BL196" s="17" t="s">
        <v>260</v>
      </c>
      <c r="BM196" s="182" t="s">
        <v>713</v>
      </c>
    </row>
    <row r="197" s="2" customFormat="1">
      <c r="A197" s="36"/>
      <c r="B197" s="37"/>
      <c r="C197" s="36"/>
      <c r="D197" s="184" t="s">
        <v>162</v>
      </c>
      <c r="E197" s="36"/>
      <c r="F197" s="185" t="s">
        <v>712</v>
      </c>
      <c r="G197" s="36"/>
      <c r="H197" s="36"/>
      <c r="I197" s="186"/>
      <c r="J197" s="36"/>
      <c r="K197" s="36"/>
      <c r="L197" s="37"/>
      <c r="M197" s="187"/>
      <c r="N197" s="188"/>
      <c r="O197" s="75"/>
      <c r="P197" s="75"/>
      <c r="Q197" s="75"/>
      <c r="R197" s="75"/>
      <c r="S197" s="75"/>
      <c r="T197" s="76"/>
      <c r="U197" s="36"/>
      <c r="V197" s="36"/>
      <c r="W197" s="36"/>
      <c r="X197" s="36"/>
      <c r="Y197" s="36"/>
      <c r="Z197" s="36"/>
      <c r="AA197" s="36"/>
      <c r="AB197" s="36"/>
      <c r="AC197" s="36"/>
      <c r="AD197" s="36"/>
      <c r="AE197" s="36"/>
      <c r="AT197" s="17" t="s">
        <v>162</v>
      </c>
      <c r="AU197" s="17" t="s">
        <v>84</v>
      </c>
    </row>
    <row r="198" s="2" customFormat="1">
      <c r="A198" s="36"/>
      <c r="B198" s="37"/>
      <c r="C198" s="36"/>
      <c r="D198" s="189" t="s">
        <v>164</v>
      </c>
      <c r="E198" s="36"/>
      <c r="F198" s="190" t="s">
        <v>714</v>
      </c>
      <c r="G198" s="36"/>
      <c r="H198" s="36"/>
      <c r="I198" s="186"/>
      <c r="J198" s="36"/>
      <c r="K198" s="36"/>
      <c r="L198" s="37"/>
      <c r="M198" s="187"/>
      <c r="N198" s="188"/>
      <c r="O198" s="75"/>
      <c r="P198" s="75"/>
      <c r="Q198" s="75"/>
      <c r="R198" s="75"/>
      <c r="S198" s="75"/>
      <c r="T198" s="76"/>
      <c r="U198" s="36"/>
      <c r="V198" s="36"/>
      <c r="W198" s="36"/>
      <c r="X198" s="36"/>
      <c r="Y198" s="36"/>
      <c r="Z198" s="36"/>
      <c r="AA198" s="36"/>
      <c r="AB198" s="36"/>
      <c r="AC198" s="36"/>
      <c r="AD198" s="36"/>
      <c r="AE198" s="36"/>
      <c r="AT198" s="17" t="s">
        <v>164</v>
      </c>
      <c r="AU198" s="17" t="s">
        <v>84</v>
      </c>
    </row>
    <row r="199" s="2" customFormat="1" ht="22.2" customHeight="1">
      <c r="A199" s="36"/>
      <c r="B199" s="170"/>
      <c r="C199" s="171" t="s">
        <v>342</v>
      </c>
      <c r="D199" s="171" t="s">
        <v>155</v>
      </c>
      <c r="E199" s="172" t="s">
        <v>715</v>
      </c>
      <c r="F199" s="173" t="s">
        <v>716</v>
      </c>
      <c r="G199" s="174" t="s">
        <v>300</v>
      </c>
      <c r="H199" s="175">
        <v>3</v>
      </c>
      <c r="I199" s="176"/>
      <c r="J199" s="177">
        <f>ROUND(I199*H199,2)</f>
        <v>0</v>
      </c>
      <c r="K199" s="173" t="s">
        <v>159</v>
      </c>
      <c r="L199" s="37"/>
      <c r="M199" s="178" t="s">
        <v>1</v>
      </c>
      <c r="N199" s="179" t="s">
        <v>39</v>
      </c>
      <c r="O199" s="75"/>
      <c r="P199" s="180">
        <f>O199*H199</f>
        <v>0</v>
      </c>
      <c r="Q199" s="180">
        <v>0.00182</v>
      </c>
      <c r="R199" s="180">
        <f>Q199*H199</f>
        <v>0.0054599999999999996</v>
      </c>
      <c r="S199" s="180">
        <v>0</v>
      </c>
      <c r="T199" s="181">
        <f>S199*H199</f>
        <v>0</v>
      </c>
      <c r="U199" s="36"/>
      <c r="V199" s="36"/>
      <c r="W199" s="36"/>
      <c r="X199" s="36"/>
      <c r="Y199" s="36"/>
      <c r="Z199" s="36"/>
      <c r="AA199" s="36"/>
      <c r="AB199" s="36"/>
      <c r="AC199" s="36"/>
      <c r="AD199" s="36"/>
      <c r="AE199" s="36"/>
      <c r="AR199" s="182" t="s">
        <v>260</v>
      </c>
      <c r="AT199" s="182" t="s">
        <v>155</v>
      </c>
      <c r="AU199" s="182" t="s">
        <v>84</v>
      </c>
      <c r="AY199" s="17" t="s">
        <v>152</v>
      </c>
      <c r="BE199" s="183">
        <f>IF(N199="základní",J199,0)</f>
        <v>0</v>
      </c>
      <c r="BF199" s="183">
        <f>IF(N199="snížená",J199,0)</f>
        <v>0</v>
      </c>
      <c r="BG199" s="183">
        <f>IF(N199="zákl. přenesená",J199,0)</f>
        <v>0</v>
      </c>
      <c r="BH199" s="183">
        <f>IF(N199="sníž. přenesená",J199,0)</f>
        <v>0</v>
      </c>
      <c r="BI199" s="183">
        <f>IF(N199="nulová",J199,0)</f>
        <v>0</v>
      </c>
      <c r="BJ199" s="17" t="s">
        <v>82</v>
      </c>
      <c r="BK199" s="183">
        <f>ROUND(I199*H199,2)</f>
        <v>0</v>
      </c>
      <c r="BL199" s="17" t="s">
        <v>260</v>
      </c>
      <c r="BM199" s="182" t="s">
        <v>717</v>
      </c>
    </row>
    <row r="200" s="2" customFormat="1">
      <c r="A200" s="36"/>
      <c r="B200" s="37"/>
      <c r="C200" s="36"/>
      <c r="D200" s="184" t="s">
        <v>162</v>
      </c>
      <c r="E200" s="36"/>
      <c r="F200" s="185" t="s">
        <v>716</v>
      </c>
      <c r="G200" s="36"/>
      <c r="H200" s="36"/>
      <c r="I200" s="186"/>
      <c r="J200" s="36"/>
      <c r="K200" s="36"/>
      <c r="L200" s="37"/>
      <c r="M200" s="187"/>
      <c r="N200" s="188"/>
      <c r="O200" s="75"/>
      <c r="P200" s="75"/>
      <c r="Q200" s="75"/>
      <c r="R200" s="75"/>
      <c r="S200" s="75"/>
      <c r="T200" s="76"/>
      <c r="U200" s="36"/>
      <c r="V200" s="36"/>
      <c r="W200" s="36"/>
      <c r="X200" s="36"/>
      <c r="Y200" s="36"/>
      <c r="Z200" s="36"/>
      <c r="AA200" s="36"/>
      <c r="AB200" s="36"/>
      <c r="AC200" s="36"/>
      <c r="AD200" s="36"/>
      <c r="AE200" s="36"/>
      <c r="AT200" s="17" t="s">
        <v>162</v>
      </c>
      <c r="AU200" s="17" t="s">
        <v>84</v>
      </c>
    </row>
    <row r="201" s="2" customFormat="1">
      <c r="A201" s="36"/>
      <c r="B201" s="37"/>
      <c r="C201" s="36"/>
      <c r="D201" s="189" t="s">
        <v>164</v>
      </c>
      <c r="E201" s="36"/>
      <c r="F201" s="190" t="s">
        <v>718</v>
      </c>
      <c r="G201" s="36"/>
      <c r="H201" s="36"/>
      <c r="I201" s="186"/>
      <c r="J201" s="36"/>
      <c r="K201" s="36"/>
      <c r="L201" s="37"/>
      <c r="M201" s="187"/>
      <c r="N201" s="188"/>
      <c r="O201" s="75"/>
      <c r="P201" s="75"/>
      <c r="Q201" s="75"/>
      <c r="R201" s="75"/>
      <c r="S201" s="75"/>
      <c r="T201" s="76"/>
      <c r="U201" s="36"/>
      <c r="V201" s="36"/>
      <c r="W201" s="36"/>
      <c r="X201" s="36"/>
      <c r="Y201" s="36"/>
      <c r="Z201" s="36"/>
      <c r="AA201" s="36"/>
      <c r="AB201" s="36"/>
      <c r="AC201" s="36"/>
      <c r="AD201" s="36"/>
      <c r="AE201" s="36"/>
      <c r="AT201" s="17" t="s">
        <v>164</v>
      </c>
      <c r="AU201" s="17" t="s">
        <v>84</v>
      </c>
    </row>
    <row r="202" s="2" customFormat="1" ht="22.2" customHeight="1">
      <c r="A202" s="36"/>
      <c r="B202" s="170"/>
      <c r="C202" s="171" t="s">
        <v>349</v>
      </c>
      <c r="D202" s="171" t="s">
        <v>155</v>
      </c>
      <c r="E202" s="172" t="s">
        <v>719</v>
      </c>
      <c r="F202" s="173" t="s">
        <v>720</v>
      </c>
      <c r="G202" s="174" t="s">
        <v>178</v>
      </c>
      <c r="H202" s="175">
        <v>31</v>
      </c>
      <c r="I202" s="176"/>
      <c r="J202" s="177">
        <f>ROUND(I202*H202,2)</f>
        <v>0</v>
      </c>
      <c r="K202" s="173" t="s">
        <v>159</v>
      </c>
      <c r="L202" s="37"/>
      <c r="M202" s="178" t="s">
        <v>1</v>
      </c>
      <c r="N202" s="179" t="s">
        <v>39</v>
      </c>
      <c r="O202" s="75"/>
      <c r="P202" s="180">
        <f>O202*H202</f>
        <v>0</v>
      </c>
      <c r="Q202" s="180">
        <v>0.00019000000000000001</v>
      </c>
      <c r="R202" s="180">
        <f>Q202*H202</f>
        <v>0.0058900000000000003</v>
      </c>
      <c r="S202" s="180">
        <v>0</v>
      </c>
      <c r="T202" s="181">
        <f>S202*H202</f>
        <v>0</v>
      </c>
      <c r="U202" s="36"/>
      <c r="V202" s="36"/>
      <c r="W202" s="36"/>
      <c r="X202" s="36"/>
      <c r="Y202" s="36"/>
      <c r="Z202" s="36"/>
      <c r="AA202" s="36"/>
      <c r="AB202" s="36"/>
      <c r="AC202" s="36"/>
      <c r="AD202" s="36"/>
      <c r="AE202" s="36"/>
      <c r="AR202" s="182" t="s">
        <v>260</v>
      </c>
      <c r="AT202" s="182" t="s">
        <v>155</v>
      </c>
      <c r="AU202" s="182" t="s">
        <v>84</v>
      </c>
      <c r="AY202" s="17" t="s">
        <v>152</v>
      </c>
      <c r="BE202" s="183">
        <f>IF(N202="základní",J202,0)</f>
        <v>0</v>
      </c>
      <c r="BF202" s="183">
        <f>IF(N202="snížená",J202,0)</f>
        <v>0</v>
      </c>
      <c r="BG202" s="183">
        <f>IF(N202="zákl. přenesená",J202,0)</f>
        <v>0</v>
      </c>
      <c r="BH202" s="183">
        <f>IF(N202="sníž. přenesená",J202,0)</f>
        <v>0</v>
      </c>
      <c r="BI202" s="183">
        <f>IF(N202="nulová",J202,0)</f>
        <v>0</v>
      </c>
      <c r="BJ202" s="17" t="s">
        <v>82</v>
      </c>
      <c r="BK202" s="183">
        <f>ROUND(I202*H202,2)</f>
        <v>0</v>
      </c>
      <c r="BL202" s="17" t="s">
        <v>260</v>
      </c>
      <c r="BM202" s="182" t="s">
        <v>721</v>
      </c>
    </row>
    <row r="203" s="2" customFormat="1">
      <c r="A203" s="36"/>
      <c r="B203" s="37"/>
      <c r="C203" s="36"/>
      <c r="D203" s="184" t="s">
        <v>162</v>
      </c>
      <c r="E203" s="36"/>
      <c r="F203" s="185" t="s">
        <v>720</v>
      </c>
      <c r="G203" s="36"/>
      <c r="H203" s="36"/>
      <c r="I203" s="186"/>
      <c r="J203" s="36"/>
      <c r="K203" s="36"/>
      <c r="L203" s="37"/>
      <c r="M203" s="187"/>
      <c r="N203" s="188"/>
      <c r="O203" s="75"/>
      <c r="P203" s="75"/>
      <c r="Q203" s="75"/>
      <c r="R203" s="75"/>
      <c r="S203" s="75"/>
      <c r="T203" s="76"/>
      <c r="U203" s="36"/>
      <c r="V203" s="36"/>
      <c r="W203" s="36"/>
      <c r="X203" s="36"/>
      <c r="Y203" s="36"/>
      <c r="Z203" s="36"/>
      <c r="AA203" s="36"/>
      <c r="AB203" s="36"/>
      <c r="AC203" s="36"/>
      <c r="AD203" s="36"/>
      <c r="AE203" s="36"/>
      <c r="AT203" s="17" t="s">
        <v>162</v>
      </c>
      <c r="AU203" s="17" t="s">
        <v>84</v>
      </c>
    </row>
    <row r="204" s="2" customFormat="1">
      <c r="A204" s="36"/>
      <c r="B204" s="37"/>
      <c r="C204" s="36"/>
      <c r="D204" s="189" t="s">
        <v>164</v>
      </c>
      <c r="E204" s="36"/>
      <c r="F204" s="190" t="s">
        <v>722</v>
      </c>
      <c r="G204" s="36"/>
      <c r="H204" s="36"/>
      <c r="I204" s="186"/>
      <c r="J204" s="36"/>
      <c r="K204" s="36"/>
      <c r="L204" s="37"/>
      <c r="M204" s="187"/>
      <c r="N204" s="188"/>
      <c r="O204" s="75"/>
      <c r="P204" s="75"/>
      <c r="Q204" s="75"/>
      <c r="R204" s="75"/>
      <c r="S204" s="75"/>
      <c r="T204" s="76"/>
      <c r="U204" s="36"/>
      <c r="V204" s="36"/>
      <c r="W204" s="36"/>
      <c r="X204" s="36"/>
      <c r="Y204" s="36"/>
      <c r="Z204" s="36"/>
      <c r="AA204" s="36"/>
      <c r="AB204" s="36"/>
      <c r="AC204" s="36"/>
      <c r="AD204" s="36"/>
      <c r="AE204" s="36"/>
      <c r="AT204" s="17" t="s">
        <v>164</v>
      </c>
      <c r="AU204" s="17" t="s">
        <v>84</v>
      </c>
    </row>
    <row r="205" s="2" customFormat="1" ht="22.2" customHeight="1">
      <c r="A205" s="36"/>
      <c r="B205" s="170"/>
      <c r="C205" s="171" t="s">
        <v>357</v>
      </c>
      <c r="D205" s="171" t="s">
        <v>155</v>
      </c>
      <c r="E205" s="172" t="s">
        <v>723</v>
      </c>
      <c r="F205" s="173" t="s">
        <v>724</v>
      </c>
      <c r="G205" s="174" t="s">
        <v>178</v>
      </c>
      <c r="H205" s="175">
        <v>65</v>
      </c>
      <c r="I205" s="176"/>
      <c r="J205" s="177">
        <f>ROUND(I205*H205,2)</f>
        <v>0</v>
      </c>
      <c r="K205" s="173" t="s">
        <v>159</v>
      </c>
      <c r="L205" s="37"/>
      <c r="M205" s="178" t="s">
        <v>1</v>
      </c>
      <c r="N205" s="179" t="s">
        <v>39</v>
      </c>
      <c r="O205" s="75"/>
      <c r="P205" s="180">
        <f>O205*H205</f>
        <v>0</v>
      </c>
      <c r="Q205" s="180">
        <v>0.00035</v>
      </c>
      <c r="R205" s="180">
        <f>Q205*H205</f>
        <v>0.022749999999999999</v>
      </c>
      <c r="S205" s="180">
        <v>0</v>
      </c>
      <c r="T205" s="181">
        <f>S205*H205</f>
        <v>0</v>
      </c>
      <c r="U205" s="36"/>
      <c r="V205" s="36"/>
      <c r="W205" s="36"/>
      <c r="X205" s="36"/>
      <c r="Y205" s="36"/>
      <c r="Z205" s="36"/>
      <c r="AA205" s="36"/>
      <c r="AB205" s="36"/>
      <c r="AC205" s="36"/>
      <c r="AD205" s="36"/>
      <c r="AE205" s="36"/>
      <c r="AR205" s="182" t="s">
        <v>260</v>
      </c>
      <c r="AT205" s="182" t="s">
        <v>155</v>
      </c>
      <c r="AU205" s="182" t="s">
        <v>84</v>
      </c>
      <c r="AY205" s="17" t="s">
        <v>152</v>
      </c>
      <c r="BE205" s="183">
        <f>IF(N205="základní",J205,0)</f>
        <v>0</v>
      </c>
      <c r="BF205" s="183">
        <f>IF(N205="snížená",J205,0)</f>
        <v>0</v>
      </c>
      <c r="BG205" s="183">
        <f>IF(N205="zákl. přenesená",J205,0)</f>
        <v>0</v>
      </c>
      <c r="BH205" s="183">
        <f>IF(N205="sníž. přenesená",J205,0)</f>
        <v>0</v>
      </c>
      <c r="BI205" s="183">
        <f>IF(N205="nulová",J205,0)</f>
        <v>0</v>
      </c>
      <c r="BJ205" s="17" t="s">
        <v>82</v>
      </c>
      <c r="BK205" s="183">
        <f>ROUND(I205*H205,2)</f>
        <v>0</v>
      </c>
      <c r="BL205" s="17" t="s">
        <v>260</v>
      </c>
      <c r="BM205" s="182" t="s">
        <v>725</v>
      </c>
    </row>
    <row r="206" s="2" customFormat="1">
      <c r="A206" s="36"/>
      <c r="B206" s="37"/>
      <c r="C206" s="36"/>
      <c r="D206" s="184" t="s">
        <v>162</v>
      </c>
      <c r="E206" s="36"/>
      <c r="F206" s="185" t="s">
        <v>724</v>
      </c>
      <c r="G206" s="36"/>
      <c r="H206" s="36"/>
      <c r="I206" s="186"/>
      <c r="J206" s="36"/>
      <c r="K206" s="36"/>
      <c r="L206" s="37"/>
      <c r="M206" s="187"/>
      <c r="N206" s="188"/>
      <c r="O206" s="75"/>
      <c r="P206" s="75"/>
      <c r="Q206" s="75"/>
      <c r="R206" s="75"/>
      <c r="S206" s="75"/>
      <c r="T206" s="76"/>
      <c r="U206" s="36"/>
      <c r="V206" s="36"/>
      <c r="W206" s="36"/>
      <c r="X206" s="36"/>
      <c r="Y206" s="36"/>
      <c r="Z206" s="36"/>
      <c r="AA206" s="36"/>
      <c r="AB206" s="36"/>
      <c r="AC206" s="36"/>
      <c r="AD206" s="36"/>
      <c r="AE206" s="36"/>
      <c r="AT206" s="17" t="s">
        <v>162</v>
      </c>
      <c r="AU206" s="17" t="s">
        <v>84</v>
      </c>
    </row>
    <row r="207" s="2" customFormat="1">
      <c r="A207" s="36"/>
      <c r="B207" s="37"/>
      <c r="C207" s="36"/>
      <c r="D207" s="189" t="s">
        <v>164</v>
      </c>
      <c r="E207" s="36"/>
      <c r="F207" s="190" t="s">
        <v>726</v>
      </c>
      <c r="G207" s="36"/>
      <c r="H207" s="36"/>
      <c r="I207" s="186"/>
      <c r="J207" s="36"/>
      <c r="K207" s="36"/>
      <c r="L207" s="37"/>
      <c r="M207" s="187"/>
      <c r="N207" s="188"/>
      <c r="O207" s="75"/>
      <c r="P207" s="75"/>
      <c r="Q207" s="75"/>
      <c r="R207" s="75"/>
      <c r="S207" s="75"/>
      <c r="T207" s="76"/>
      <c r="U207" s="36"/>
      <c r="V207" s="36"/>
      <c r="W207" s="36"/>
      <c r="X207" s="36"/>
      <c r="Y207" s="36"/>
      <c r="Z207" s="36"/>
      <c r="AA207" s="36"/>
      <c r="AB207" s="36"/>
      <c r="AC207" s="36"/>
      <c r="AD207" s="36"/>
      <c r="AE207" s="36"/>
      <c r="AT207" s="17" t="s">
        <v>164</v>
      </c>
      <c r="AU207" s="17" t="s">
        <v>84</v>
      </c>
    </row>
    <row r="208" s="2" customFormat="1" ht="19.8" customHeight="1">
      <c r="A208" s="36"/>
      <c r="B208" s="170"/>
      <c r="C208" s="171" t="s">
        <v>363</v>
      </c>
      <c r="D208" s="171" t="s">
        <v>155</v>
      </c>
      <c r="E208" s="172" t="s">
        <v>727</v>
      </c>
      <c r="F208" s="173" t="s">
        <v>728</v>
      </c>
      <c r="G208" s="174" t="s">
        <v>178</v>
      </c>
      <c r="H208" s="175">
        <v>96</v>
      </c>
      <c r="I208" s="176"/>
      <c r="J208" s="177">
        <f>ROUND(I208*H208,2)</f>
        <v>0</v>
      </c>
      <c r="K208" s="173" t="s">
        <v>159</v>
      </c>
      <c r="L208" s="37"/>
      <c r="M208" s="178" t="s">
        <v>1</v>
      </c>
      <c r="N208" s="179" t="s">
        <v>39</v>
      </c>
      <c r="O208" s="75"/>
      <c r="P208" s="180">
        <f>O208*H208</f>
        <v>0</v>
      </c>
      <c r="Q208" s="180">
        <v>1.0000000000000001E-05</v>
      </c>
      <c r="R208" s="180">
        <f>Q208*H208</f>
        <v>0.00096000000000000013</v>
      </c>
      <c r="S208" s="180">
        <v>0</v>
      </c>
      <c r="T208" s="181">
        <f>S208*H208</f>
        <v>0</v>
      </c>
      <c r="U208" s="36"/>
      <c r="V208" s="36"/>
      <c r="W208" s="36"/>
      <c r="X208" s="36"/>
      <c r="Y208" s="36"/>
      <c r="Z208" s="36"/>
      <c r="AA208" s="36"/>
      <c r="AB208" s="36"/>
      <c r="AC208" s="36"/>
      <c r="AD208" s="36"/>
      <c r="AE208" s="36"/>
      <c r="AR208" s="182" t="s">
        <v>260</v>
      </c>
      <c r="AT208" s="182" t="s">
        <v>155</v>
      </c>
      <c r="AU208" s="182" t="s">
        <v>84</v>
      </c>
      <c r="AY208" s="17" t="s">
        <v>152</v>
      </c>
      <c r="BE208" s="183">
        <f>IF(N208="základní",J208,0)</f>
        <v>0</v>
      </c>
      <c r="BF208" s="183">
        <f>IF(N208="snížená",J208,0)</f>
        <v>0</v>
      </c>
      <c r="BG208" s="183">
        <f>IF(N208="zákl. přenesená",J208,0)</f>
        <v>0</v>
      </c>
      <c r="BH208" s="183">
        <f>IF(N208="sníž. přenesená",J208,0)</f>
        <v>0</v>
      </c>
      <c r="BI208" s="183">
        <f>IF(N208="nulová",J208,0)</f>
        <v>0</v>
      </c>
      <c r="BJ208" s="17" t="s">
        <v>82</v>
      </c>
      <c r="BK208" s="183">
        <f>ROUND(I208*H208,2)</f>
        <v>0</v>
      </c>
      <c r="BL208" s="17" t="s">
        <v>260</v>
      </c>
      <c r="BM208" s="182" t="s">
        <v>729</v>
      </c>
    </row>
    <row r="209" s="2" customFormat="1">
      <c r="A209" s="36"/>
      <c r="B209" s="37"/>
      <c r="C209" s="36"/>
      <c r="D209" s="184" t="s">
        <v>162</v>
      </c>
      <c r="E209" s="36"/>
      <c r="F209" s="185" t="s">
        <v>728</v>
      </c>
      <c r="G209" s="36"/>
      <c r="H209" s="36"/>
      <c r="I209" s="186"/>
      <c r="J209" s="36"/>
      <c r="K209" s="36"/>
      <c r="L209" s="37"/>
      <c r="M209" s="187"/>
      <c r="N209" s="188"/>
      <c r="O209" s="75"/>
      <c r="P209" s="75"/>
      <c r="Q209" s="75"/>
      <c r="R209" s="75"/>
      <c r="S209" s="75"/>
      <c r="T209" s="76"/>
      <c r="U209" s="36"/>
      <c r="V209" s="36"/>
      <c r="W209" s="36"/>
      <c r="X209" s="36"/>
      <c r="Y209" s="36"/>
      <c r="Z209" s="36"/>
      <c r="AA209" s="36"/>
      <c r="AB209" s="36"/>
      <c r="AC209" s="36"/>
      <c r="AD209" s="36"/>
      <c r="AE209" s="36"/>
      <c r="AT209" s="17" t="s">
        <v>162</v>
      </c>
      <c r="AU209" s="17" t="s">
        <v>84</v>
      </c>
    </row>
    <row r="210" s="2" customFormat="1">
      <c r="A210" s="36"/>
      <c r="B210" s="37"/>
      <c r="C210" s="36"/>
      <c r="D210" s="189" t="s">
        <v>164</v>
      </c>
      <c r="E210" s="36"/>
      <c r="F210" s="190" t="s">
        <v>730</v>
      </c>
      <c r="G210" s="36"/>
      <c r="H210" s="36"/>
      <c r="I210" s="186"/>
      <c r="J210" s="36"/>
      <c r="K210" s="36"/>
      <c r="L210" s="37"/>
      <c r="M210" s="187"/>
      <c r="N210" s="188"/>
      <c r="O210" s="75"/>
      <c r="P210" s="75"/>
      <c r="Q210" s="75"/>
      <c r="R210" s="75"/>
      <c r="S210" s="75"/>
      <c r="T210" s="76"/>
      <c r="U210" s="36"/>
      <c r="V210" s="36"/>
      <c r="W210" s="36"/>
      <c r="X210" s="36"/>
      <c r="Y210" s="36"/>
      <c r="Z210" s="36"/>
      <c r="AA210" s="36"/>
      <c r="AB210" s="36"/>
      <c r="AC210" s="36"/>
      <c r="AD210" s="36"/>
      <c r="AE210" s="36"/>
      <c r="AT210" s="17" t="s">
        <v>164</v>
      </c>
      <c r="AU210" s="17" t="s">
        <v>84</v>
      </c>
    </row>
    <row r="211" s="2" customFormat="1" ht="22.2" customHeight="1">
      <c r="A211" s="36"/>
      <c r="B211" s="170"/>
      <c r="C211" s="171" t="s">
        <v>268</v>
      </c>
      <c r="D211" s="171" t="s">
        <v>155</v>
      </c>
      <c r="E211" s="172" t="s">
        <v>731</v>
      </c>
      <c r="F211" s="173" t="s">
        <v>732</v>
      </c>
      <c r="G211" s="174" t="s">
        <v>223</v>
      </c>
      <c r="H211" s="175">
        <v>1.8160000000000001</v>
      </c>
      <c r="I211" s="176"/>
      <c r="J211" s="177">
        <f>ROUND(I211*H211,2)</f>
        <v>0</v>
      </c>
      <c r="K211" s="173" t="s">
        <v>159</v>
      </c>
      <c r="L211" s="37"/>
      <c r="M211" s="178" t="s">
        <v>1</v>
      </c>
      <c r="N211" s="179" t="s">
        <v>39</v>
      </c>
      <c r="O211" s="75"/>
      <c r="P211" s="180">
        <f>O211*H211</f>
        <v>0</v>
      </c>
      <c r="Q211" s="180">
        <v>0</v>
      </c>
      <c r="R211" s="180">
        <f>Q211*H211</f>
        <v>0</v>
      </c>
      <c r="S211" s="180">
        <v>0</v>
      </c>
      <c r="T211" s="181">
        <f>S211*H211</f>
        <v>0</v>
      </c>
      <c r="U211" s="36"/>
      <c r="V211" s="36"/>
      <c r="W211" s="36"/>
      <c r="X211" s="36"/>
      <c r="Y211" s="36"/>
      <c r="Z211" s="36"/>
      <c r="AA211" s="36"/>
      <c r="AB211" s="36"/>
      <c r="AC211" s="36"/>
      <c r="AD211" s="36"/>
      <c r="AE211" s="36"/>
      <c r="AR211" s="182" t="s">
        <v>260</v>
      </c>
      <c r="AT211" s="182" t="s">
        <v>155</v>
      </c>
      <c r="AU211" s="182" t="s">
        <v>84</v>
      </c>
      <c r="AY211" s="17" t="s">
        <v>152</v>
      </c>
      <c r="BE211" s="183">
        <f>IF(N211="základní",J211,0)</f>
        <v>0</v>
      </c>
      <c r="BF211" s="183">
        <f>IF(N211="snížená",J211,0)</f>
        <v>0</v>
      </c>
      <c r="BG211" s="183">
        <f>IF(N211="zákl. přenesená",J211,0)</f>
        <v>0</v>
      </c>
      <c r="BH211" s="183">
        <f>IF(N211="sníž. přenesená",J211,0)</f>
        <v>0</v>
      </c>
      <c r="BI211" s="183">
        <f>IF(N211="nulová",J211,0)</f>
        <v>0</v>
      </c>
      <c r="BJ211" s="17" t="s">
        <v>82</v>
      </c>
      <c r="BK211" s="183">
        <f>ROUND(I211*H211,2)</f>
        <v>0</v>
      </c>
      <c r="BL211" s="17" t="s">
        <v>260</v>
      </c>
      <c r="BM211" s="182" t="s">
        <v>733</v>
      </c>
    </row>
    <row r="212" s="2" customFormat="1">
      <c r="A212" s="36"/>
      <c r="B212" s="37"/>
      <c r="C212" s="36"/>
      <c r="D212" s="184" t="s">
        <v>162</v>
      </c>
      <c r="E212" s="36"/>
      <c r="F212" s="185" t="s">
        <v>732</v>
      </c>
      <c r="G212" s="36"/>
      <c r="H212" s="36"/>
      <c r="I212" s="186"/>
      <c r="J212" s="36"/>
      <c r="K212" s="36"/>
      <c r="L212" s="37"/>
      <c r="M212" s="187"/>
      <c r="N212" s="188"/>
      <c r="O212" s="75"/>
      <c r="P212" s="75"/>
      <c r="Q212" s="75"/>
      <c r="R212" s="75"/>
      <c r="S212" s="75"/>
      <c r="T212" s="76"/>
      <c r="U212" s="36"/>
      <c r="V212" s="36"/>
      <c r="W212" s="36"/>
      <c r="X212" s="36"/>
      <c r="Y212" s="36"/>
      <c r="Z212" s="36"/>
      <c r="AA212" s="36"/>
      <c r="AB212" s="36"/>
      <c r="AC212" s="36"/>
      <c r="AD212" s="36"/>
      <c r="AE212" s="36"/>
      <c r="AT212" s="17" t="s">
        <v>162</v>
      </c>
      <c r="AU212" s="17" t="s">
        <v>84</v>
      </c>
    </row>
    <row r="213" s="2" customFormat="1">
      <c r="A213" s="36"/>
      <c r="B213" s="37"/>
      <c r="C213" s="36"/>
      <c r="D213" s="189" t="s">
        <v>164</v>
      </c>
      <c r="E213" s="36"/>
      <c r="F213" s="190" t="s">
        <v>734</v>
      </c>
      <c r="G213" s="36"/>
      <c r="H213" s="36"/>
      <c r="I213" s="186"/>
      <c r="J213" s="36"/>
      <c r="K213" s="36"/>
      <c r="L213" s="37"/>
      <c r="M213" s="218"/>
      <c r="N213" s="219"/>
      <c r="O213" s="220"/>
      <c r="P213" s="220"/>
      <c r="Q213" s="220"/>
      <c r="R213" s="220"/>
      <c r="S213" s="220"/>
      <c r="T213" s="221"/>
      <c r="U213" s="36"/>
      <c r="V213" s="36"/>
      <c r="W213" s="36"/>
      <c r="X213" s="36"/>
      <c r="Y213" s="36"/>
      <c r="Z213" s="36"/>
      <c r="AA213" s="36"/>
      <c r="AB213" s="36"/>
      <c r="AC213" s="36"/>
      <c r="AD213" s="36"/>
      <c r="AE213" s="36"/>
      <c r="AT213" s="17" t="s">
        <v>164</v>
      </c>
      <c r="AU213" s="17" t="s">
        <v>84</v>
      </c>
    </row>
    <row r="214" s="2" customFormat="1" ht="6.96" customHeight="1">
      <c r="A214" s="36"/>
      <c r="B214" s="58"/>
      <c r="C214" s="59"/>
      <c r="D214" s="59"/>
      <c r="E214" s="59"/>
      <c r="F214" s="59"/>
      <c r="G214" s="59"/>
      <c r="H214" s="59"/>
      <c r="I214" s="59"/>
      <c r="J214" s="59"/>
      <c r="K214" s="59"/>
      <c r="L214" s="37"/>
      <c r="M214" s="36"/>
      <c r="O214" s="36"/>
      <c r="P214" s="36"/>
      <c r="Q214" s="36"/>
      <c r="R214" s="36"/>
      <c r="S214" s="36"/>
      <c r="T214" s="36"/>
      <c r="U214" s="36"/>
      <c r="V214" s="36"/>
      <c r="W214" s="36"/>
      <c r="X214" s="36"/>
      <c r="Y214" s="36"/>
      <c r="Z214" s="36"/>
      <c r="AA214" s="36"/>
      <c r="AB214" s="36"/>
      <c r="AC214" s="36"/>
      <c r="AD214" s="36"/>
      <c r="AE214" s="36"/>
    </row>
  </sheetData>
  <autoFilter ref="C117:K213"/>
  <mergeCells count="9">
    <mergeCell ref="E7:H7"/>
    <mergeCell ref="E9:H9"/>
    <mergeCell ref="E18:H18"/>
    <mergeCell ref="E27:H27"/>
    <mergeCell ref="E85:H85"/>
    <mergeCell ref="E87:H87"/>
    <mergeCell ref="E108:H108"/>
    <mergeCell ref="E110:H110"/>
    <mergeCell ref="L2:V2"/>
  </mergeCells>
  <hyperlinks>
    <hyperlink ref="F123" r:id="rId1" display="https://podminky.urs.cz/item/CS_URS_2025_01/722130801"/>
    <hyperlink ref="F126" r:id="rId2" display="https://podminky.urs.cz/item/CS_URS_2025_01/722130802"/>
    <hyperlink ref="F129" r:id="rId3" display="https://podminky.urs.cz/item/CS_URS_2025_01/722130803"/>
    <hyperlink ref="F132" r:id="rId4" display="https://podminky.urs.cz/item/CS_URS_2025_01/722130805"/>
    <hyperlink ref="F135" r:id="rId5" display="https://podminky.urs.cz/item/CS_URS_2025_01/722130806"/>
    <hyperlink ref="F138" r:id="rId6" display="https://podminky.urs.cz/item/CS_URS_2025_01/722131919"/>
    <hyperlink ref="F141" r:id="rId7" display="https://podminky.urs.cz/item/CS_URS_2025_01/722131943"/>
    <hyperlink ref="F144" r:id="rId8" display="https://podminky.urs.cz/item/CS_URS_2025_01/722131944"/>
    <hyperlink ref="F147" r:id="rId9" display="https://podminky.urs.cz/item/CS_URS_2025_01/722131947"/>
    <hyperlink ref="F150" r:id="rId10" display="https://podminky.urs.cz/item/CS_URS_2025_01/722174023"/>
    <hyperlink ref="F153" r:id="rId11" display="https://podminky.urs.cz/item/CS_URS_2025_01/722174024"/>
    <hyperlink ref="F156" r:id="rId12" display="https://podminky.urs.cz/item/CS_URS_2025_01/722174025"/>
    <hyperlink ref="F165" r:id="rId13" display="https://podminky.urs.cz/item/CS_URS_2025_01/722181252"/>
    <hyperlink ref="F168" r:id="rId14" display="https://podminky.urs.cz/item/CS_URS_2025_01/722181253"/>
    <hyperlink ref="F171" r:id="rId15" display="https://podminky.urs.cz/item/CS_URS_2025_01/722181255"/>
    <hyperlink ref="F174" r:id="rId16" display="https://podminky.urs.cz/item/CS_URS_2025_01/722181851"/>
    <hyperlink ref="F177" r:id="rId17" display="https://podminky.urs.cz/item/CS_URS_2025_01/722181853"/>
    <hyperlink ref="F180" r:id="rId18" display="https://podminky.urs.cz/item/CS_URS_2025_01/722181854"/>
    <hyperlink ref="F183" r:id="rId19" display="https://podminky.urs.cz/item/CS_URS_2025_01/722190901"/>
    <hyperlink ref="F186" r:id="rId20" display="https://podminky.urs.cz/item/CS_URS_2025_01/722231077"/>
    <hyperlink ref="F189" r:id="rId21" display="https://podminky.urs.cz/item/CS_URS_2025_01/722232050"/>
    <hyperlink ref="F192" r:id="rId22" display="https://podminky.urs.cz/item/CS_URS_2025_01/722232062"/>
    <hyperlink ref="F195" r:id="rId23" display="https://podminky.urs.cz/item/CS_URS_2025_01/722232063"/>
    <hyperlink ref="F198" r:id="rId24" display="https://podminky.urs.cz/item/CS_URS_2025_01/722232064"/>
    <hyperlink ref="F201" r:id="rId25" display="https://podminky.urs.cz/item/CS_URS_2025_01/722232066"/>
    <hyperlink ref="F204" r:id="rId26" display="https://podminky.urs.cz/item/CS_URS_2025_01/722290226"/>
    <hyperlink ref="F207" r:id="rId27" display="https://podminky.urs.cz/item/CS_URS_2025_01/722290229"/>
    <hyperlink ref="F210" r:id="rId28" display="https://podminky.urs.cz/item/CS_URS_2025_01/722290234"/>
    <hyperlink ref="F213" r:id="rId29" display="https://podminky.urs.cz/item/CS_URS_2025_01/998722101"/>
  </hyperlinks>
  <pageMargins left="0.39375" right="0.39375" top="0.39375" bottom="0.39375" header="0" footer="0"/>
  <pageSetup paperSize="9" orientation="portrait" blackAndWhite="1" fitToHeight="100"/>
  <headerFooter>
    <oddFooter>&amp;CStrana &amp;P z &amp;N</oddFooter>
  </headerFooter>
  <drawing r:id="rId30"/>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93</v>
      </c>
    </row>
    <row r="3" s="1" customFormat="1" ht="6.96" customHeight="1">
      <c r="B3" s="18"/>
      <c r="C3" s="19"/>
      <c r="D3" s="19"/>
      <c r="E3" s="19"/>
      <c r="F3" s="19"/>
      <c r="G3" s="19"/>
      <c r="H3" s="19"/>
      <c r="I3" s="19"/>
      <c r="J3" s="19"/>
      <c r="K3" s="19"/>
      <c r="L3" s="20"/>
      <c r="AT3" s="17" t="s">
        <v>84</v>
      </c>
    </row>
    <row r="4" s="1" customFormat="1" ht="24.96" customHeight="1">
      <c r="B4" s="20"/>
      <c r="D4" s="21" t="s">
        <v>107</v>
      </c>
      <c r="L4" s="20"/>
      <c r="M4" s="119" t="s">
        <v>10</v>
      </c>
      <c r="AT4" s="17" t="s">
        <v>3</v>
      </c>
    </row>
    <row r="5" s="1" customFormat="1" ht="6.96" customHeight="1">
      <c r="B5" s="20"/>
      <c r="L5" s="20"/>
    </row>
    <row r="6" s="1" customFormat="1" ht="12" customHeight="1">
      <c r="B6" s="20"/>
      <c r="D6" s="30" t="s">
        <v>16</v>
      </c>
      <c r="L6" s="20"/>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15.6" customHeight="1">
      <c r="A9" s="36"/>
      <c r="B9" s="37"/>
      <c r="C9" s="36"/>
      <c r="D9" s="36"/>
      <c r="E9" s="65" t="s">
        <v>735</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21</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ROUND(J149,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ROUND((SUM(BE149:BE390)),  2)</f>
        <v>0</v>
      </c>
      <c r="G33" s="36"/>
      <c r="H33" s="36"/>
      <c r="I33" s="127">
        <v>0.20999999999999999</v>
      </c>
      <c r="J33" s="126">
        <f>ROUND(((SUM(BE149:BE390))*I33),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ROUND((SUM(BF149:BF390)),  2)</f>
        <v>0</v>
      </c>
      <c r="G34" s="36"/>
      <c r="H34" s="36"/>
      <c r="I34" s="127">
        <v>0.12</v>
      </c>
      <c r="J34" s="126">
        <f>ROUND(((SUM(BF149:BF390))*I34),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ROUND((SUM(BG149:BG390)),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ROUND((SUM(BH149:BH390)),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ROUND((SUM(BI149:BI390)),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15.6" customHeight="1">
      <c r="A87" s="36"/>
      <c r="B87" s="37"/>
      <c r="C87" s="36"/>
      <c r="D87" s="36"/>
      <c r="E87" s="65" t="str">
        <f>E9</f>
        <v>el_1PP - Elektroinstalace 1PP</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J149</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736</v>
      </c>
      <c r="E97" s="141"/>
      <c r="F97" s="141"/>
      <c r="G97" s="141"/>
      <c r="H97" s="141"/>
      <c r="I97" s="141"/>
      <c r="J97" s="142">
        <f>J150</f>
        <v>0</v>
      </c>
      <c r="K97" s="9"/>
      <c r="L97" s="139"/>
      <c r="S97" s="9"/>
      <c r="T97" s="9"/>
      <c r="U97" s="9"/>
      <c r="V97" s="9"/>
      <c r="W97" s="9"/>
      <c r="X97" s="9"/>
      <c r="Y97" s="9"/>
      <c r="Z97" s="9"/>
      <c r="AA97" s="9"/>
      <c r="AB97" s="9"/>
      <c r="AC97" s="9"/>
      <c r="AD97" s="9"/>
      <c r="AE97" s="9"/>
    </row>
    <row r="98" s="10" customFormat="1" ht="19.92" customHeight="1">
      <c r="A98" s="10"/>
      <c r="B98" s="143"/>
      <c r="C98" s="10"/>
      <c r="D98" s="144" t="s">
        <v>737</v>
      </c>
      <c r="E98" s="145"/>
      <c r="F98" s="145"/>
      <c r="G98" s="145"/>
      <c r="H98" s="145"/>
      <c r="I98" s="145"/>
      <c r="J98" s="146">
        <f>J151</f>
        <v>0</v>
      </c>
      <c r="K98" s="10"/>
      <c r="L98" s="143"/>
      <c r="S98" s="10"/>
      <c r="T98" s="10"/>
      <c r="U98" s="10"/>
      <c r="V98" s="10"/>
      <c r="W98" s="10"/>
      <c r="X98" s="10"/>
      <c r="Y98" s="10"/>
      <c r="Z98" s="10"/>
      <c r="AA98" s="10"/>
      <c r="AB98" s="10"/>
      <c r="AC98" s="10"/>
      <c r="AD98" s="10"/>
      <c r="AE98" s="10"/>
    </row>
    <row r="99" s="10" customFormat="1" ht="19.92" customHeight="1">
      <c r="A99" s="10"/>
      <c r="B99" s="143"/>
      <c r="C99" s="10"/>
      <c r="D99" s="144" t="s">
        <v>738</v>
      </c>
      <c r="E99" s="145"/>
      <c r="F99" s="145"/>
      <c r="G99" s="145"/>
      <c r="H99" s="145"/>
      <c r="I99" s="145"/>
      <c r="J99" s="146">
        <f>J162</f>
        <v>0</v>
      </c>
      <c r="K99" s="10"/>
      <c r="L99" s="143"/>
      <c r="S99" s="10"/>
      <c r="T99" s="10"/>
      <c r="U99" s="10"/>
      <c r="V99" s="10"/>
      <c r="W99" s="10"/>
      <c r="X99" s="10"/>
      <c r="Y99" s="10"/>
      <c r="Z99" s="10"/>
      <c r="AA99" s="10"/>
      <c r="AB99" s="10"/>
      <c r="AC99" s="10"/>
      <c r="AD99" s="10"/>
      <c r="AE99" s="10"/>
    </row>
    <row r="100" s="10" customFormat="1" ht="19.92" customHeight="1">
      <c r="A100" s="10"/>
      <c r="B100" s="143"/>
      <c r="C100" s="10"/>
      <c r="D100" s="144" t="s">
        <v>739</v>
      </c>
      <c r="E100" s="145"/>
      <c r="F100" s="145"/>
      <c r="G100" s="145"/>
      <c r="H100" s="145"/>
      <c r="I100" s="145"/>
      <c r="J100" s="146">
        <f>J183</f>
        <v>0</v>
      </c>
      <c r="K100" s="10"/>
      <c r="L100" s="143"/>
      <c r="S100" s="10"/>
      <c r="T100" s="10"/>
      <c r="U100" s="10"/>
      <c r="V100" s="10"/>
      <c r="W100" s="10"/>
      <c r="X100" s="10"/>
      <c r="Y100" s="10"/>
      <c r="Z100" s="10"/>
      <c r="AA100" s="10"/>
      <c r="AB100" s="10"/>
      <c r="AC100" s="10"/>
      <c r="AD100" s="10"/>
      <c r="AE100" s="10"/>
    </row>
    <row r="101" s="10" customFormat="1" ht="19.92" customHeight="1">
      <c r="A101" s="10"/>
      <c r="B101" s="143"/>
      <c r="C101" s="10"/>
      <c r="D101" s="144" t="s">
        <v>740</v>
      </c>
      <c r="E101" s="145"/>
      <c r="F101" s="145"/>
      <c r="G101" s="145"/>
      <c r="H101" s="145"/>
      <c r="I101" s="145"/>
      <c r="J101" s="146">
        <f>J190</f>
        <v>0</v>
      </c>
      <c r="K101" s="10"/>
      <c r="L101" s="143"/>
      <c r="S101" s="10"/>
      <c r="T101" s="10"/>
      <c r="U101" s="10"/>
      <c r="V101" s="10"/>
      <c r="W101" s="10"/>
      <c r="X101" s="10"/>
      <c r="Y101" s="10"/>
      <c r="Z101" s="10"/>
      <c r="AA101" s="10"/>
      <c r="AB101" s="10"/>
      <c r="AC101" s="10"/>
      <c r="AD101" s="10"/>
      <c r="AE101" s="10"/>
    </row>
    <row r="102" s="10" customFormat="1" ht="19.92" customHeight="1">
      <c r="A102" s="10"/>
      <c r="B102" s="143"/>
      <c r="C102" s="10"/>
      <c r="D102" s="144" t="s">
        <v>741</v>
      </c>
      <c r="E102" s="145"/>
      <c r="F102" s="145"/>
      <c r="G102" s="145"/>
      <c r="H102" s="145"/>
      <c r="I102" s="145"/>
      <c r="J102" s="146">
        <f>J193</f>
        <v>0</v>
      </c>
      <c r="K102" s="10"/>
      <c r="L102" s="143"/>
      <c r="S102" s="10"/>
      <c r="T102" s="10"/>
      <c r="U102" s="10"/>
      <c r="V102" s="10"/>
      <c r="W102" s="10"/>
      <c r="X102" s="10"/>
      <c r="Y102" s="10"/>
      <c r="Z102" s="10"/>
      <c r="AA102" s="10"/>
      <c r="AB102" s="10"/>
      <c r="AC102" s="10"/>
      <c r="AD102" s="10"/>
      <c r="AE102" s="10"/>
    </row>
    <row r="103" s="10" customFormat="1" ht="19.92" customHeight="1">
      <c r="A103" s="10"/>
      <c r="B103" s="143"/>
      <c r="C103" s="10"/>
      <c r="D103" s="144" t="s">
        <v>742</v>
      </c>
      <c r="E103" s="145"/>
      <c r="F103" s="145"/>
      <c r="G103" s="145"/>
      <c r="H103" s="145"/>
      <c r="I103" s="145"/>
      <c r="J103" s="146">
        <f>J200</f>
        <v>0</v>
      </c>
      <c r="K103" s="10"/>
      <c r="L103" s="143"/>
      <c r="S103" s="10"/>
      <c r="T103" s="10"/>
      <c r="U103" s="10"/>
      <c r="V103" s="10"/>
      <c r="W103" s="10"/>
      <c r="X103" s="10"/>
      <c r="Y103" s="10"/>
      <c r="Z103" s="10"/>
      <c r="AA103" s="10"/>
      <c r="AB103" s="10"/>
      <c r="AC103" s="10"/>
      <c r="AD103" s="10"/>
      <c r="AE103" s="10"/>
    </row>
    <row r="104" s="10" customFormat="1" ht="19.92" customHeight="1">
      <c r="A104" s="10"/>
      <c r="B104" s="143"/>
      <c r="C104" s="10"/>
      <c r="D104" s="144" t="s">
        <v>743</v>
      </c>
      <c r="E104" s="145"/>
      <c r="F104" s="145"/>
      <c r="G104" s="145"/>
      <c r="H104" s="145"/>
      <c r="I104" s="145"/>
      <c r="J104" s="146">
        <f>J205</f>
        <v>0</v>
      </c>
      <c r="K104" s="10"/>
      <c r="L104" s="143"/>
      <c r="S104" s="10"/>
      <c r="T104" s="10"/>
      <c r="U104" s="10"/>
      <c r="V104" s="10"/>
      <c r="W104" s="10"/>
      <c r="X104" s="10"/>
      <c r="Y104" s="10"/>
      <c r="Z104" s="10"/>
      <c r="AA104" s="10"/>
      <c r="AB104" s="10"/>
      <c r="AC104" s="10"/>
      <c r="AD104" s="10"/>
      <c r="AE104" s="10"/>
    </row>
    <row r="105" s="10" customFormat="1" ht="19.92" customHeight="1">
      <c r="A105" s="10"/>
      <c r="B105" s="143"/>
      <c r="C105" s="10"/>
      <c r="D105" s="144" t="s">
        <v>744</v>
      </c>
      <c r="E105" s="145"/>
      <c r="F105" s="145"/>
      <c r="G105" s="145"/>
      <c r="H105" s="145"/>
      <c r="I105" s="145"/>
      <c r="J105" s="146">
        <f>J208</f>
        <v>0</v>
      </c>
      <c r="K105" s="10"/>
      <c r="L105" s="143"/>
      <c r="S105" s="10"/>
      <c r="T105" s="10"/>
      <c r="U105" s="10"/>
      <c r="V105" s="10"/>
      <c r="W105" s="10"/>
      <c r="X105" s="10"/>
      <c r="Y105" s="10"/>
      <c r="Z105" s="10"/>
      <c r="AA105" s="10"/>
      <c r="AB105" s="10"/>
      <c r="AC105" s="10"/>
      <c r="AD105" s="10"/>
      <c r="AE105" s="10"/>
    </row>
    <row r="106" s="10" customFormat="1" ht="19.92" customHeight="1">
      <c r="A106" s="10"/>
      <c r="B106" s="143"/>
      <c r="C106" s="10"/>
      <c r="D106" s="144" t="s">
        <v>745</v>
      </c>
      <c r="E106" s="145"/>
      <c r="F106" s="145"/>
      <c r="G106" s="145"/>
      <c r="H106" s="145"/>
      <c r="I106" s="145"/>
      <c r="J106" s="146">
        <f>J215</f>
        <v>0</v>
      </c>
      <c r="K106" s="10"/>
      <c r="L106" s="143"/>
      <c r="S106" s="10"/>
      <c r="T106" s="10"/>
      <c r="U106" s="10"/>
      <c r="V106" s="10"/>
      <c r="W106" s="10"/>
      <c r="X106" s="10"/>
      <c r="Y106" s="10"/>
      <c r="Z106" s="10"/>
      <c r="AA106" s="10"/>
      <c r="AB106" s="10"/>
      <c r="AC106" s="10"/>
      <c r="AD106" s="10"/>
      <c r="AE106" s="10"/>
    </row>
    <row r="107" s="10" customFormat="1" ht="19.92" customHeight="1">
      <c r="A107" s="10"/>
      <c r="B107" s="143"/>
      <c r="C107" s="10"/>
      <c r="D107" s="144" t="s">
        <v>746</v>
      </c>
      <c r="E107" s="145"/>
      <c r="F107" s="145"/>
      <c r="G107" s="145"/>
      <c r="H107" s="145"/>
      <c r="I107" s="145"/>
      <c r="J107" s="146">
        <f>J220</f>
        <v>0</v>
      </c>
      <c r="K107" s="10"/>
      <c r="L107" s="143"/>
      <c r="S107" s="10"/>
      <c r="T107" s="10"/>
      <c r="U107" s="10"/>
      <c r="V107" s="10"/>
      <c r="W107" s="10"/>
      <c r="X107" s="10"/>
      <c r="Y107" s="10"/>
      <c r="Z107" s="10"/>
      <c r="AA107" s="10"/>
      <c r="AB107" s="10"/>
      <c r="AC107" s="10"/>
      <c r="AD107" s="10"/>
      <c r="AE107" s="10"/>
    </row>
    <row r="108" s="10" customFormat="1" ht="19.92" customHeight="1">
      <c r="A108" s="10"/>
      <c r="B108" s="143"/>
      <c r="C108" s="10"/>
      <c r="D108" s="144" t="s">
        <v>747</v>
      </c>
      <c r="E108" s="145"/>
      <c r="F108" s="145"/>
      <c r="G108" s="145"/>
      <c r="H108" s="145"/>
      <c r="I108" s="145"/>
      <c r="J108" s="146">
        <f>J223</f>
        <v>0</v>
      </c>
      <c r="K108" s="10"/>
      <c r="L108" s="143"/>
      <c r="S108" s="10"/>
      <c r="T108" s="10"/>
      <c r="U108" s="10"/>
      <c r="V108" s="10"/>
      <c r="W108" s="10"/>
      <c r="X108" s="10"/>
      <c r="Y108" s="10"/>
      <c r="Z108" s="10"/>
      <c r="AA108" s="10"/>
      <c r="AB108" s="10"/>
      <c r="AC108" s="10"/>
      <c r="AD108" s="10"/>
      <c r="AE108" s="10"/>
    </row>
    <row r="109" s="10" customFormat="1" ht="19.92" customHeight="1">
      <c r="A109" s="10"/>
      <c r="B109" s="143"/>
      <c r="C109" s="10"/>
      <c r="D109" s="144" t="s">
        <v>748</v>
      </c>
      <c r="E109" s="145"/>
      <c r="F109" s="145"/>
      <c r="G109" s="145"/>
      <c r="H109" s="145"/>
      <c r="I109" s="145"/>
      <c r="J109" s="146">
        <f>J232</f>
        <v>0</v>
      </c>
      <c r="K109" s="10"/>
      <c r="L109" s="143"/>
      <c r="S109" s="10"/>
      <c r="T109" s="10"/>
      <c r="U109" s="10"/>
      <c r="V109" s="10"/>
      <c r="W109" s="10"/>
      <c r="X109" s="10"/>
      <c r="Y109" s="10"/>
      <c r="Z109" s="10"/>
      <c r="AA109" s="10"/>
      <c r="AB109" s="10"/>
      <c r="AC109" s="10"/>
      <c r="AD109" s="10"/>
      <c r="AE109" s="10"/>
    </row>
    <row r="110" s="10" customFormat="1" ht="19.92" customHeight="1">
      <c r="A110" s="10"/>
      <c r="B110" s="143"/>
      <c r="C110" s="10"/>
      <c r="D110" s="144" t="s">
        <v>749</v>
      </c>
      <c r="E110" s="145"/>
      <c r="F110" s="145"/>
      <c r="G110" s="145"/>
      <c r="H110" s="145"/>
      <c r="I110" s="145"/>
      <c r="J110" s="146">
        <f>J239</f>
        <v>0</v>
      </c>
      <c r="K110" s="10"/>
      <c r="L110" s="143"/>
      <c r="S110" s="10"/>
      <c r="T110" s="10"/>
      <c r="U110" s="10"/>
      <c r="V110" s="10"/>
      <c r="W110" s="10"/>
      <c r="X110" s="10"/>
      <c r="Y110" s="10"/>
      <c r="Z110" s="10"/>
      <c r="AA110" s="10"/>
      <c r="AB110" s="10"/>
      <c r="AC110" s="10"/>
      <c r="AD110" s="10"/>
      <c r="AE110" s="10"/>
    </row>
    <row r="111" s="10" customFormat="1" ht="19.92" customHeight="1">
      <c r="A111" s="10"/>
      <c r="B111" s="143"/>
      <c r="C111" s="10"/>
      <c r="D111" s="144" t="s">
        <v>750</v>
      </c>
      <c r="E111" s="145"/>
      <c r="F111" s="145"/>
      <c r="G111" s="145"/>
      <c r="H111" s="145"/>
      <c r="I111" s="145"/>
      <c r="J111" s="146">
        <f>J248</f>
        <v>0</v>
      </c>
      <c r="K111" s="10"/>
      <c r="L111" s="143"/>
      <c r="S111" s="10"/>
      <c r="T111" s="10"/>
      <c r="U111" s="10"/>
      <c r="V111" s="10"/>
      <c r="W111" s="10"/>
      <c r="X111" s="10"/>
      <c r="Y111" s="10"/>
      <c r="Z111" s="10"/>
      <c r="AA111" s="10"/>
      <c r="AB111" s="10"/>
      <c r="AC111" s="10"/>
      <c r="AD111" s="10"/>
      <c r="AE111" s="10"/>
    </row>
    <row r="112" s="10" customFormat="1" ht="19.92" customHeight="1">
      <c r="A112" s="10"/>
      <c r="B112" s="143"/>
      <c r="C112" s="10"/>
      <c r="D112" s="144" t="s">
        <v>751</v>
      </c>
      <c r="E112" s="145"/>
      <c r="F112" s="145"/>
      <c r="G112" s="145"/>
      <c r="H112" s="145"/>
      <c r="I112" s="145"/>
      <c r="J112" s="146">
        <f>J255</f>
        <v>0</v>
      </c>
      <c r="K112" s="10"/>
      <c r="L112" s="143"/>
      <c r="S112" s="10"/>
      <c r="T112" s="10"/>
      <c r="U112" s="10"/>
      <c r="V112" s="10"/>
      <c r="W112" s="10"/>
      <c r="X112" s="10"/>
      <c r="Y112" s="10"/>
      <c r="Z112" s="10"/>
      <c r="AA112" s="10"/>
      <c r="AB112" s="10"/>
      <c r="AC112" s="10"/>
      <c r="AD112" s="10"/>
      <c r="AE112" s="10"/>
    </row>
    <row r="113" s="10" customFormat="1" ht="19.92" customHeight="1">
      <c r="A113" s="10"/>
      <c r="B113" s="143"/>
      <c r="C113" s="10"/>
      <c r="D113" s="144" t="s">
        <v>752</v>
      </c>
      <c r="E113" s="145"/>
      <c r="F113" s="145"/>
      <c r="G113" s="145"/>
      <c r="H113" s="145"/>
      <c r="I113" s="145"/>
      <c r="J113" s="146">
        <f>J284</f>
        <v>0</v>
      </c>
      <c r="K113" s="10"/>
      <c r="L113" s="143"/>
      <c r="S113" s="10"/>
      <c r="T113" s="10"/>
      <c r="U113" s="10"/>
      <c r="V113" s="10"/>
      <c r="W113" s="10"/>
      <c r="X113" s="10"/>
      <c r="Y113" s="10"/>
      <c r="Z113" s="10"/>
      <c r="AA113" s="10"/>
      <c r="AB113" s="10"/>
      <c r="AC113" s="10"/>
      <c r="AD113" s="10"/>
      <c r="AE113" s="10"/>
    </row>
    <row r="114" s="10" customFormat="1" ht="19.92" customHeight="1">
      <c r="A114" s="10"/>
      <c r="B114" s="143"/>
      <c r="C114" s="10"/>
      <c r="D114" s="144" t="s">
        <v>753</v>
      </c>
      <c r="E114" s="145"/>
      <c r="F114" s="145"/>
      <c r="G114" s="145"/>
      <c r="H114" s="145"/>
      <c r="I114" s="145"/>
      <c r="J114" s="146">
        <f>J293</f>
        <v>0</v>
      </c>
      <c r="K114" s="10"/>
      <c r="L114" s="143"/>
      <c r="S114" s="10"/>
      <c r="T114" s="10"/>
      <c r="U114" s="10"/>
      <c r="V114" s="10"/>
      <c r="W114" s="10"/>
      <c r="X114" s="10"/>
      <c r="Y114" s="10"/>
      <c r="Z114" s="10"/>
      <c r="AA114" s="10"/>
      <c r="AB114" s="10"/>
      <c r="AC114" s="10"/>
      <c r="AD114" s="10"/>
      <c r="AE114" s="10"/>
    </row>
    <row r="115" s="10" customFormat="1" ht="19.92" customHeight="1">
      <c r="A115" s="10"/>
      <c r="B115" s="143"/>
      <c r="C115" s="10"/>
      <c r="D115" s="144" t="s">
        <v>754</v>
      </c>
      <c r="E115" s="145"/>
      <c r="F115" s="145"/>
      <c r="G115" s="145"/>
      <c r="H115" s="145"/>
      <c r="I115" s="145"/>
      <c r="J115" s="146">
        <f>J296</f>
        <v>0</v>
      </c>
      <c r="K115" s="10"/>
      <c r="L115" s="143"/>
      <c r="S115" s="10"/>
      <c r="T115" s="10"/>
      <c r="U115" s="10"/>
      <c r="V115" s="10"/>
      <c r="W115" s="10"/>
      <c r="X115" s="10"/>
      <c r="Y115" s="10"/>
      <c r="Z115" s="10"/>
      <c r="AA115" s="10"/>
      <c r="AB115" s="10"/>
      <c r="AC115" s="10"/>
      <c r="AD115" s="10"/>
      <c r="AE115" s="10"/>
    </row>
    <row r="116" s="10" customFormat="1" ht="19.92" customHeight="1">
      <c r="A116" s="10"/>
      <c r="B116" s="143"/>
      <c r="C116" s="10"/>
      <c r="D116" s="144" t="s">
        <v>755</v>
      </c>
      <c r="E116" s="145"/>
      <c r="F116" s="145"/>
      <c r="G116" s="145"/>
      <c r="H116" s="145"/>
      <c r="I116" s="145"/>
      <c r="J116" s="146">
        <f>J311</f>
        <v>0</v>
      </c>
      <c r="K116" s="10"/>
      <c r="L116" s="143"/>
      <c r="S116" s="10"/>
      <c r="T116" s="10"/>
      <c r="U116" s="10"/>
      <c r="V116" s="10"/>
      <c r="W116" s="10"/>
      <c r="X116" s="10"/>
      <c r="Y116" s="10"/>
      <c r="Z116" s="10"/>
      <c r="AA116" s="10"/>
      <c r="AB116" s="10"/>
      <c r="AC116" s="10"/>
      <c r="AD116" s="10"/>
      <c r="AE116" s="10"/>
    </row>
    <row r="117" s="10" customFormat="1" ht="19.92" customHeight="1">
      <c r="A117" s="10"/>
      <c r="B117" s="143"/>
      <c r="C117" s="10"/>
      <c r="D117" s="144" t="s">
        <v>756</v>
      </c>
      <c r="E117" s="145"/>
      <c r="F117" s="145"/>
      <c r="G117" s="145"/>
      <c r="H117" s="145"/>
      <c r="I117" s="145"/>
      <c r="J117" s="146">
        <f>J316</f>
        <v>0</v>
      </c>
      <c r="K117" s="10"/>
      <c r="L117" s="143"/>
      <c r="S117" s="10"/>
      <c r="T117" s="10"/>
      <c r="U117" s="10"/>
      <c r="V117" s="10"/>
      <c r="W117" s="10"/>
      <c r="X117" s="10"/>
      <c r="Y117" s="10"/>
      <c r="Z117" s="10"/>
      <c r="AA117" s="10"/>
      <c r="AB117" s="10"/>
      <c r="AC117" s="10"/>
      <c r="AD117" s="10"/>
      <c r="AE117" s="10"/>
    </row>
    <row r="118" s="10" customFormat="1" ht="19.92" customHeight="1">
      <c r="A118" s="10"/>
      <c r="B118" s="143"/>
      <c r="C118" s="10"/>
      <c r="D118" s="144" t="s">
        <v>757</v>
      </c>
      <c r="E118" s="145"/>
      <c r="F118" s="145"/>
      <c r="G118" s="145"/>
      <c r="H118" s="145"/>
      <c r="I118" s="145"/>
      <c r="J118" s="146">
        <f>J321</f>
        <v>0</v>
      </c>
      <c r="K118" s="10"/>
      <c r="L118" s="143"/>
      <c r="S118" s="10"/>
      <c r="T118" s="10"/>
      <c r="U118" s="10"/>
      <c r="V118" s="10"/>
      <c r="W118" s="10"/>
      <c r="X118" s="10"/>
      <c r="Y118" s="10"/>
      <c r="Z118" s="10"/>
      <c r="AA118" s="10"/>
      <c r="AB118" s="10"/>
      <c r="AC118" s="10"/>
      <c r="AD118" s="10"/>
      <c r="AE118" s="10"/>
    </row>
    <row r="119" s="10" customFormat="1" ht="19.92" customHeight="1">
      <c r="A119" s="10"/>
      <c r="B119" s="143"/>
      <c r="C119" s="10"/>
      <c r="D119" s="144" t="s">
        <v>758</v>
      </c>
      <c r="E119" s="145"/>
      <c r="F119" s="145"/>
      <c r="G119" s="145"/>
      <c r="H119" s="145"/>
      <c r="I119" s="145"/>
      <c r="J119" s="146">
        <f>J324</f>
        <v>0</v>
      </c>
      <c r="K119" s="10"/>
      <c r="L119" s="143"/>
      <c r="S119" s="10"/>
      <c r="T119" s="10"/>
      <c r="U119" s="10"/>
      <c r="V119" s="10"/>
      <c r="W119" s="10"/>
      <c r="X119" s="10"/>
      <c r="Y119" s="10"/>
      <c r="Z119" s="10"/>
      <c r="AA119" s="10"/>
      <c r="AB119" s="10"/>
      <c r="AC119" s="10"/>
      <c r="AD119" s="10"/>
      <c r="AE119" s="10"/>
    </row>
    <row r="120" s="10" customFormat="1" ht="19.92" customHeight="1">
      <c r="A120" s="10"/>
      <c r="B120" s="143"/>
      <c r="C120" s="10"/>
      <c r="D120" s="144" t="s">
        <v>759</v>
      </c>
      <c r="E120" s="145"/>
      <c r="F120" s="145"/>
      <c r="G120" s="145"/>
      <c r="H120" s="145"/>
      <c r="I120" s="145"/>
      <c r="J120" s="146">
        <f>J329</f>
        <v>0</v>
      </c>
      <c r="K120" s="10"/>
      <c r="L120" s="143"/>
      <c r="S120" s="10"/>
      <c r="T120" s="10"/>
      <c r="U120" s="10"/>
      <c r="V120" s="10"/>
      <c r="W120" s="10"/>
      <c r="X120" s="10"/>
      <c r="Y120" s="10"/>
      <c r="Z120" s="10"/>
      <c r="AA120" s="10"/>
      <c r="AB120" s="10"/>
      <c r="AC120" s="10"/>
      <c r="AD120" s="10"/>
      <c r="AE120" s="10"/>
    </row>
    <row r="121" s="10" customFormat="1" ht="19.92" customHeight="1">
      <c r="A121" s="10"/>
      <c r="B121" s="143"/>
      <c r="C121" s="10"/>
      <c r="D121" s="144" t="s">
        <v>760</v>
      </c>
      <c r="E121" s="145"/>
      <c r="F121" s="145"/>
      <c r="G121" s="145"/>
      <c r="H121" s="145"/>
      <c r="I121" s="145"/>
      <c r="J121" s="146">
        <f>J332</f>
        <v>0</v>
      </c>
      <c r="K121" s="10"/>
      <c r="L121" s="143"/>
      <c r="S121" s="10"/>
      <c r="T121" s="10"/>
      <c r="U121" s="10"/>
      <c r="V121" s="10"/>
      <c r="W121" s="10"/>
      <c r="X121" s="10"/>
      <c r="Y121" s="10"/>
      <c r="Z121" s="10"/>
      <c r="AA121" s="10"/>
      <c r="AB121" s="10"/>
      <c r="AC121" s="10"/>
      <c r="AD121" s="10"/>
      <c r="AE121" s="10"/>
    </row>
    <row r="122" s="10" customFormat="1" ht="19.92" customHeight="1">
      <c r="A122" s="10"/>
      <c r="B122" s="143"/>
      <c r="C122" s="10"/>
      <c r="D122" s="144" t="s">
        <v>761</v>
      </c>
      <c r="E122" s="145"/>
      <c r="F122" s="145"/>
      <c r="G122" s="145"/>
      <c r="H122" s="145"/>
      <c r="I122" s="145"/>
      <c r="J122" s="146">
        <f>J347</f>
        <v>0</v>
      </c>
      <c r="K122" s="10"/>
      <c r="L122" s="143"/>
      <c r="S122" s="10"/>
      <c r="T122" s="10"/>
      <c r="U122" s="10"/>
      <c r="V122" s="10"/>
      <c r="W122" s="10"/>
      <c r="X122" s="10"/>
      <c r="Y122" s="10"/>
      <c r="Z122" s="10"/>
      <c r="AA122" s="10"/>
      <c r="AB122" s="10"/>
      <c r="AC122" s="10"/>
      <c r="AD122" s="10"/>
      <c r="AE122" s="10"/>
    </row>
    <row r="123" s="10" customFormat="1" ht="19.92" customHeight="1">
      <c r="A123" s="10"/>
      <c r="B123" s="143"/>
      <c r="C123" s="10"/>
      <c r="D123" s="144" t="s">
        <v>762</v>
      </c>
      <c r="E123" s="145"/>
      <c r="F123" s="145"/>
      <c r="G123" s="145"/>
      <c r="H123" s="145"/>
      <c r="I123" s="145"/>
      <c r="J123" s="146">
        <f>J352</f>
        <v>0</v>
      </c>
      <c r="K123" s="10"/>
      <c r="L123" s="143"/>
      <c r="S123" s="10"/>
      <c r="T123" s="10"/>
      <c r="U123" s="10"/>
      <c r="V123" s="10"/>
      <c r="W123" s="10"/>
      <c r="X123" s="10"/>
      <c r="Y123" s="10"/>
      <c r="Z123" s="10"/>
      <c r="AA123" s="10"/>
      <c r="AB123" s="10"/>
      <c r="AC123" s="10"/>
      <c r="AD123" s="10"/>
      <c r="AE123" s="10"/>
    </row>
    <row r="124" s="10" customFormat="1" ht="19.92" customHeight="1">
      <c r="A124" s="10"/>
      <c r="B124" s="143"/>
      <c r="C124" s="10"/>
      <c r="D124" s="144" t="s">
        <v>763</v>
      </c>
      <c r="E124" s="145"/>
      <c r="F124" s="145"/>
      <c r="G124" s="145"/>
      <c r="H124" s="145"/>
      <c r="I124" s="145"/>
      <c r="J124" s="146">
        <f>J355</f>
        <v>0</v>
      </c>
      <c r="K124" s="10"/>
      <c r="L124" s="143"/>
      <c r="S124" s="10"/>
      <c r="T124" s="10"/>
      <c r="U124" s="10"/>
      <c r="V124" s="10"/>
      <c r="W124" s="10"/>
      <c r="X124" s="10"/>
      <c r="Y124" s="10"/>
      <c r="Z124" s="10"/>
      <c r="AA124" s="10"/>
      <c r="AB124" s="10"/>
      <c r="AC124" s="10"/>
      <c r="AD124" s="10"/>
      <c r="AE124" s="10"/>
    </row>
    <row r="125" s="10" customFormat="1" ht="19.92" customHeight="1">
      <c r="A125" s="10"/>
      <c r="B125" s="143"/>
      <c r="C125" s="10"/>
      <c r="D125" s="144" t="s">
        <v>764</v>
      </c>
      <c r="E125" s="145"/>
      <c r="F125" s="145"/>
      <c r="G125" s="145"/>
      <c r="H125" s="145"/>
      <c r="I125" s="145"/>
      <c r="J125" s="146">
        <f>J358</f>
        <v>0</v>
      </c>
      <c r="K125" s="10"/>
      <c r="L125" s="143"/>
      <c r="S125" s="10"/>
      <c r="T125" s="10"/>
      <c r="U125" s="10"/>
      <c r="V125" s="10"/>
      <c r="W125" s="10"/>
      <c r="X125" s="10"/>
      <c r="Y125" s="10"/>
      <c r="Z125" s="10"/>
      <c r="AA125" s="10"/>
      <c r="AB125" s="10"/>
      <c r="AC125" s="10"/>
      <c r="AD125" s="10"/>
      <c r="AE125" s="10"/>
    </row>
    <row r="126" s="10" customFormat="1" ht="19.92" customHeight="1">
      <c r="A126" s="10"/>
      <c r="B126" s="143"/>
      <c r="C126" s="10"/>
      <c r="D126" s="144" t="s">
        <v>765</v>
      </c>
      <c r="E126" s="145"/>
      <c r="F126" s="145"/>
      <c r="G126" s="145"/>
      <c r="H126" s="145"/>
      <c r="I126" s="145"/>
      <c r="J126" s="146">
        <f>J361</f>
        <v>0</v>
      </c>
      <c r="K126" s="10"/>
      <c r="L126" s="143"/>
      <c r="S126" s="10"/>
      <c r="T126" s="10"/>
      <c r="U126" s="10"/>
      <c r="V126" s="10"/>
      <c r="W126" s="10"/>
      <c r="X126" s="10"/>
      <c r="Y126" s="10"/>
      <c r="Z126" s="10"/>
      <c r="AA126" s="10"/>
      <c r="AB126" s="10"/>
      <c r="AC126" s="10"/>
      <c r="AD126" s="10"/>
      <c r="AE126" s="10"/>
    </row>
    <row r="127" s="10" customFormat="1" ht="19.92" customHeight="1">
      <c r="A127" s="10"/>
      <c r="B127" s="143"/>
      <c r="C127" s="10"/>
      <c r="D127" s="144" t="s">
        <v>766</v>
      </c>
      <c r="E127" s="145"/>
      <c r="F127" s="145"/>
      <c r="G127" s="145"/>
      <c r="H127" s="145"/>
      <c r="I127" s="145"/>
      <c r="J127" s="146">
        <f>J376</f>
        <v>0</v>
      </c>
      <c r="K127" s="10"/>
      <c r="L127" s="143"/>
      <c r="S127" s="10"/>
      <c r="T127" s="10"/>
      <c r="U127" s="10"/>
      <c r="V127" s="10"/>
      <c r="W127" s="10"/>
      <c r="X127" s="10"/>
      <c r="Y127" s="10"/>
      <c r="Z127" s="10"/>
      <c r="AA127" s="10"/>
      <c r="AB127" s="10"/>
      <c r="AC127" s="10"/>
      <c r="AD127" s="10"/>
      <c r="AE127" s="10"/>
    </row>
    <row r="128" s="10" customFormat="1" ht="19.92" customHeight="1">
      <c r="A128" s="10"/>
      <c r="B128" s="143"/>
      <c r="C128" s="10"/>
      <c r="D128" s="144" t="s">
        <v>767</v>
      </c>
      <c r="E128" s="145"/>
      <c r="F128" s="145"/>
      <c r="G128" s="145"/>
      <c r="H128" s="145"/>
      <c r="I128" s="145"/>
      <c r="J128" s="146">
        <f>J381</f>
        <v>0</v>
      </c>
      <c r="K128" s="10"/>
      <c r="L128" s="143"/>
      <c r="S128" s="10"/>
      <c r="T128" s="10"/>
      <c r="U128" s="10"/>
      <c r="V128" s="10"/>
      <c r="W128" s="10"/>
      <c r="X128" s="10"/>
      <c r="Y128" s="10"/>
      <c r="Z128" s="10"/>
      <c r="AA128" s="10"/>
      <c r="AB128" s="10"/>
      <c r="AC128" s="10"/>
      <c r="AD128" s="10"/>
      <c r="AE128" s="10"/>
    </row>
    <row r="129" s="10" customFormat="1" ht="19.92" customHeight="1">
      <c r="A129" s="10"/>
      <c r="B129" s="143"/>
      <c r="C129" s="10"/>
      <c r="D129" s="144" t="s">
        <v>768</v>
      </c>
      <c r="E129" s="145"/>
      <c r="F129" s="145"/>
      <c r="G129" s="145"/>
      <c r="H129" s="145"/>
      <c r="I129" s="145"/>
      <c r="J129" s="146">
        <f>J384</f>
        <v>0</v>
      </c>
      <c r="K129" s="10"/>
      <c r="L129" s="143"/>
      <c r="S129" s="10"/>
      <c r="T129" s="10"/>
      <c r="U129" s="10"/>
      <c r="V129" s="10"/>
      <c r="W129" s="10"/>
      <c r="X129" s="10"/>
      <c r="Y129" s="10"/>
      <c r="Z129" s="10"/>
      <c r="AA129" s="10"/>
      <c r="AB129" s="10"/>
      <c r="AC129" s="10"/>
      <c r="AD129" s="10"/>
      <c r="AE129" s="10"/>
    </row>
    <row r="130" s="2" customFormat="1" ht="21.84" customHeight="1">
      <c r="A130" s="36"/>
      <c r="B130" s="37"/>
      <c r="C130" s="36"/>
      <c r="D130" s="36"/>
      <c r="E130" s="36"/>
      <c r="F130" s="36"/>
      <c r="G130" s="36"/>
      <c r="H130" s="36"/>
      <c r="I130" s="36"/>
      <c r="J130" s="36"/>
      <c r="K130" s="36"/>
      <c r="L130" s="53"/>
      <c r="S130" s="36"/>
      <c r="T130" s="36"/>
      <c r="U130" s="36"/>
      <c r="V130" s="36"/>
      <c r="W130" s="36"/>
      <c r="X130" s="36"/>
      <c r="Y130" s="36"/>
      <c r="Z130" s="36"/>
      <c r="AA130" s="36"/>
      <c r="AB130" s="36"/>
      <c r="AC130" s="36"/>
      <c r="AD130" s="36"/>
      <c r="AE130" s="36"/>
    </row>
    <row r="131" s="2" customFormat="1" ht="6.96" customHeight="1">
      <c r="A131" s="36"/>
      <c r="B131" s="58"/>
      <c r="C131" s="59"/>
      <c r="D131" s="59"/>
      <c r="E131" s="59"/>
      <c r="F131" s="59"/>
      <c r="G131" s="59"/>
      <c r="H131" s="59"/>
      <c r="I131" s="59"/>
      <c r="J131" s="59"/>
      <c r="K131" s="59"/>
      <c r="L131" s="53"/>
      <c r="S131" s="36"/>
      <c r="T131" s="36"/>
      <c r="U131" s="36"/>
      <c r="V131" s="36"/>
      <c r="W131" s="36"/>
      <c r="X131" s="36"/>
      <c r="Y131" s="36"/>
      <c r="Z131" s="36"/>
      <c r="AA131" s="36"/>
      <c r="AB131" s="36"/>
      <c r="AC131" s="36"/>
      <c r="AD131" s="36"/>
      <c r="AE131" s="36"/>
    </row>
    <row r="135" s="2" customFormat="1" ht="6.96" customHeight="1">
      <c r="A135" s="36"/>
      <c r="B135" s="60"/>
      <c r="C135" s="61"/>
      <c r="D135" s="61"/>
      <c r="E135" s="61"/>
      <c r="F135" s="61"/>
      <c r="G135" s="61"/>
      <c r="H135" s="61"/>
      <c r="I135" s="61"/>
      <c r="J135" s="61"/>
      <c r="K135" s="61"/>
      <c r="L135" s="53"/>
      <c r="S135" s="36"/>
      <c r="T135" s="36"/>
      <c r="U135" s="36"/>
      <c r="V135" s="36"/>
      <c r="W135" s="36"/>
      <c r="X135" s="36"/>
      <c r="Y135" s="36"/>
      <c r="Z135" s="36"/>
      <c r="AA135" s="36"/>
      <c r="AB135" s="36"/>
      <c r="AC135" s="36"/>
      <c r="AD135" s="36"/>
      <c r="AE135" s="36"/>
    </row>
    <row r="136" s="2" customFormat="1" ht="24.96" customHeight="1">
      <c r="A136" s="36"/>
      <c r="B136" s="37"/>
      <c r="C136" s="21" t="s">
        <v>137</v>
      </c>
      <c r="D136" s="36"/>
      <c r="E136" s="36"/>
      <c r="F136" s="36"/>
      <c r="G136" s="36"/>
      <c r="H136" s="36"/>
      <c r="I136" s="36"/>
      <c r="J136" s="36"/>
      <c r="K136" s="36"/>
      <c r="L136" s="53"/>
      <c r="S136" s="36"/>
      <c r="T136" s="36"/>
      <c r="U136" s="36"/>
      <c r="V136" s="36"/>
      <c r="W136" s="36"/>
      <c r="X136" s="36"/>
      <c r="Y136" s="36"/>
      <c r="Z136" s="36"/>
      <c r="AA136" s="36"/>
      <c r="AB136" s="36"/>
      <c r="AC136" s="36"/>
      <c r="AD136" s="36"/>
      <c r="AE136" s="36"/>
    </row>
    <row r="137" s="2" customFormat="1" ht="6.96" customHeight="1">
      <c r="A137" s="36"/>
      <c r="B137" s="37"/>
      <c r="C137" s="36"/>
      <c r="D137" s="36"/>
      <c r="E137" s="36"/>
      <c r="F137" s="36"/>
      <c r="G137" s="36"/>
      <c r="H137" s="36"/>
      <c r="I137" s="36"/>
      <c r="J137" s="36"/>
      <c r="K137" s="36"/>
      <c r="L137" s="53"/>
      <c r="S137" s="36"/>
      <c r="T137" s="36"/>
      <c r="U137" s="36"/>
      <c r="V137" s="36"/>
      <c r="W137" s="36"/>
      <c r="X137" s="36"/>
      <c r="Y137" s="36"/>
      <c r="Z137" s="36"/>
      <c r="AA137" s="36"/>
      <c r="AB137" s="36"/>
      <c r="AC137" s="36"/>
      <c r="AD137" s="36"/>
      <c r="AE137" s="36"/>
    </row>
    <row r="138" s="2" customFormat="1" ht="12" customHeight="1">
      <c r="A138" s="36"/>
      <c r="B138" s="37"/>
      <c r="C138" s="30" t="s">
        <v>16</v>
      </c>
      <c r="D138" s="36"/>
      <c r="E138" s="36"/>
      <c r="F138" s="36"/>
      <c r="G138" s="36"/>
      <c r="H138" s="36"/>
      <c r="I138" s="36"/>
      <c r="J138" s="36"/>
      <c r="K138" s="36"/>
      <c r="L138" s="53"/>
      <c r="S138" s="36"/>
      <c r="T138" s="36"/>
      <c r="U138" s="36"/>
      <c r="V138" s="36"/>
      <c r="W138" s="36"/>
      <c r="X138" s="36"/>
      <c r="Y138" s="36"/>
      <c r="Z138" s="36"/>
      <c r="AA138" s="36"/>
      <c r="AB138" s="36"/>
      <c r="AC138" s="36"/>
      <c r="AD138" s="36"/>
      <c r="AE138" s="36"/>
    </row>
    <row r="139" s="2" customFormat="1" ht="27" customHeight="1">
      <c r="A139" s="36"/>
      <c r="B139" s="37"/>
      <c r="C139" s="36"/>
      <c r="D139" s="36"/>
      <c r="E139" s="120" t="str">
        <f>E7</f>
        <v>SOŠ veterinární, Budova č.p. 68/18 a budova č.p. 77/16 - Rekonstrukce elektro a slaboproudu 1PP a 1NP</v>
      </c>
      <c r="F139" s="30"/>
      <c r="G139" s="30"/>
      <c r="H139" s="30"/>
      <c r="I139" s="36"/>
      <c r="J139" s="36"/>
      <c r="K139" s="36"/>
      <c r="L139" s="53"/>
      <c r="S139" s="36"/>
      <c r="T139" s="36"/>
      <c r="U139" s="36"/>
      <c r="V139" s="36"/>
      <c r="W139" s="36"/>
      <c r="X139" s="36"/>
      <c r="Y139" s="36"/>
      <c r="Z139" s="36"/>
      <c r="AA139" s="36"/>
      <c r="AB139" s="36"/>
      <c r="AC139" s="36"/>
      <c r="AD139" s="36"/>
      <c r="AE139" s="36"/>
    </row>
    <row r="140" s="2" customFormat="1" ht="12" customHeight="1">
      <c r="A140" s="36"/>
      <c r="B140" s="37"/>
      <c r="C140" s="30" t="s">
        <v>115</v>
      </c>
      <c r="D140" s="36"/>
      <c r="E140" s="36"/>
      <c r="F140" s="36"/>
      <c r="G140" s="36"/>
      <c r="H140" s="36"/>
      <c r="I140" s="36"/>
      <c r="J140" s="36"/>
      <c r="K140" s="36"/>
      <c r="L140" s="53"/>
      <c r="S140" s="36"/>
      <c r="T140" s="36"/>
      <c r="U140" s="36"/>
      <c r="V140" s="36"/>
      <c r="W140" s="36"/>
      <c r="X140" s="36"/>
      <c r="Y140" s="36"/>
      <c r="Z140" s="36"/>
      <c r="AA140" s="36"/>
      <c r="AB140" s="36"/>
      <c r="AC140" s="36"/>
      <c r="AD140" s="36"/>
      <c r="AE140" s="36"/>
    </row>
    <row r="141" s="2" customFormat="1" ht="15.6" customHeight="1">
      <c r="A141" s="36"/>
      <c r="B141" s="37"/>
      <c r="C141" s="36"/>
      <c r="D141" s="36"/>
      <c r="E141" s="65" t="str">
        <f>E9</f>
        <v>el_1PP - Elektroinstalace 1PP</v>
      </c>
      <c r="F141" s="36"/>
      <c r="G141" s="36"/>
      <c r="H141" s="36"/>
      <c r="I141" s="36"/>
      <c r="J141" s="36"/>
      <c r="K141" s="36"/>
      <c r="L141" s="53"/>
      <c r="S141" s="36"/>
      <c r="T141" s="36"/>
      <c r="U141" s="36"/>
      <c r="V141" s="36"/>
      <c r="W141" s="36"/>
      <c r="X141" s="36"/>
      <c r="Y141" s="36"/>
      <c r="Z141" s="36"/>
      <c r="AA141" s="36"/>
      <c r="AB141" s="36"/>
      <c r="AC141" s="36"/>
      <c r="AD141" s="36"/>
      <c r="AE141" s="36"/>
    </row>
    <row r="142" s="2" customFormat="1" ht="6.96" customHeight="1">
      <c r="A142" s="36"/>
      <c r="B142" s="37"/>
      <c r="C142" s="36"/>
      <c r="D142" s="36"/>
      <c r="E142" s="36"/>
      <c r="F142" s="36"/>
      <c r="G142" s="36"/>
      <c r="H142" s="36"/>
      <c r="I142" s="36"/>
      <c r="J142" s="36"/>
      <c r="K142" s="36"/>
      <c r="L142" s="53"/>
      <c r="S142" s="36"/>
      <c r="T142" s="36"/>
      <c r="U142" s="36"/>
      <c r="V142" s="36"/>
      <c r="W142" s="36"/>
      <c r="X142" s="36"/>
      <c r="Y142" s="36"/>
      <c r="Z142" s="36"/>
      <c r="AA142" s="36"/>
      <c r="AB142" s="36"/>
      <c r="AC142" s="36"/>
      <c r="AD142" s="36"/>
      <c r="AE142" s="36"/>
    </row>
    <row r="143" s="2" customFormat="1" ht="12" customHeight="1">
      <c r="A143" s="36"/>
      <c r="B143" s="37"/>
      <c r="C143" s="30" t="s">
        <v>20</v>
      </c>
      <c r="D143" s="36"/>
      <c r="E143" s="36"/>
      <c r="F143" s="25" t="str">
        <f>F12</f>
        <v>Hradec Králové, Pražská 68</v>
      </c>
      <c r="G143" s="36"/>
      <c r="H143" s="36"/>
      <c r="I143" s="30" t="s">
        <v>22</v>
      </c>
      <c r="J143" s="67" t="str">
        <f>IF(J12="","",J12)</f>
        <v>28. 2. 2025</v>
      </c>
      <c r="K143" s="36"/>
      <c r="L143" s="53"/>
      <c r="S143" s="36"/>
      <c r="T143" s="36"/>
      <c r="U143" s="36"/>
      <c r="V143" s="36"/>
      <c r="W143" s="36"/>
      <c r="X143" s="36"/>
      <c r="Y143" s="36"/>
      <c r="Z143" s="36"/>
      <c r="AA143" s="36"/>
      <c r="AB143" s="36"/>
      <c r="AC143" s="36"/>
      <c r="AD143" s="36"/>
      <c r="AE143" s="36"/>
    </row>
    <row r="144" s="2" customFormat="1" ht="6.96" customHeight="1">
      <c r="A144" s="36"/>
      <c r="B144" s="37"/>
      <c r="C144" s="36"/>
      <c r="D144" s="36"/>
      <c r="E144" s="36"/>
      <c r="F144" s="36"/>
      <c r="G144" s="36"/>
      <c r="H144" s="36"/>
      <c r="I144" s="36"/>
      <c r="J144" s="36"/>
      <c r="K144" s="36"/>
      <c r="L144" s="53"/>
      <c r="S144" s="36"/>
      <c r="T144" s="36"/>
      <c r="U144" s="36"/>
      <c r="V144" s="36"/>
      <c r="W144" s="36"/>
      <c r="X144" s="36"/>
      <c r="Y144" s="36"/>
      <c r="Z144" s="36"/>
      <c r="AA144" s="36"/>
      <c r="AB144" s="36"/>
      <c r="AC144" s="36"/>
      <c r="AD144" s="36"/>
      <c r="AE144" s="36"/>
    </row>
    <row r="145" s="2" customFormat="1" ht="15.6" customHeight="1">
      <c r="A145" s="36"/>
      <c r="B145" s="37"/>
      <c r="C145" s="30" t="s">
        <v>24</v>
      </c>
      <c r="D145" s="36"/>
      <c r="E145" s="36"/>
      <c r="F145" s="25" t="str">
        <f>E15</f>
        <v xml:space="preserve"> </v>
      </c>
      <c r="G145" s="36"/>
      <c r="H145" s="36"/>
      <c r="I145" s="30" t="s">
        <v>30</v>
      </c>
      <c r="J145" s="34" t="str">
        <f>E21</f>
        <v xml:space="preserve"> </v>
      </c>
      <c r="K145" s="36"/>
      <c r="L145" s="53"/>
      <c r="S145" s="36"/>
      <c r="T145" s="36"/>
      <c r="U145" s="36"/>
      <c r="V145" s="36"/>
      <c r="W145" s="36"/>
      <c r="X145" s="36"/>
      <c r="Y145" s="36"/>
      <c r="Z145" s="36"/>
      <c r="AA145" s="36"/>
      <c r="AB145" s="36"/>
      <c r="AC145" s="36"/>
      <c r="AD145" s="36"/>
      <c r="AE145" s="36"/>
    </row>
    <row r="146" s="2" customFormat="1" ht="15.6" customHeight="1">
      <c r="A146" s="36"/>
      <c r="B146" s="37"/>
      <c r="C146" s="30" t="s">
        <v>28</v>
      </c>
      <c r="D146" s="36"/>
      <c r="E146" s="36"/>
      <c r="F146" s="25" t="str">
        <f>IF(E18="","",E18)</f>
        <v>Vyplň údaj</v>
      </c>
      <c r="G146" s="36"/>
      <c r="H146" s="36"/>
      <c r="I146" s="30" t="s">
        <v>32</v>
      </c>
      <c r="J146" s="34" t="str">
        <f>E24</f>
        <v xml:space="preserve"> </v>
      </c>
      <c r="K146" s="36"/>
      <c r="L146" s="53"/>
      <c r="S146" s="36"/>
      <c r="T146" s="36"/>
      <c r="U146" s="36"/>
      <c r="V146" s="36"/>
      <c r="W146" s="36"/>
      <c r="X146" s="36"/>
      <c r="Y146" s="36"/>
      <c r="Z146" s="36"/>
      <c r="AA146" s="36"/>
      <c r="AB146" s="36"/>
      <c r="AC146" s="36"/>
      <c r="AD146" s="36"/>
      <c r="AE146" s="36"/>
    </row>
    <row r="147" s="2" customFormat="1" ht="10.32" customHeight="1">
      <c r="A147" s="36"/>
      <c r="B147" s="37"/>
      <c r="C147" s="36"/>
      <c r="D147" s="36"/>
      <c r="E147" s="36"/>
      <c r="F147" s="36"/>
      <c r="G147" s="36"/>
      <c r="H147" s="36"/>
      <c r="I147" s="36"/>
      <c r="J147" s="36"/>
      <c r="K147" s="36"/>
      <c r="L147" s="53"/>
      <c r="S147" s="36"/>
      <c r="T147" s="36"/>
      <c r="U147" s="36"/>
      <c r="V147" s="36"/>
      <c r="W147" s="36"/>
      <c r="X147" s="36"/>
      <c r="Y147" s="36"/>
      <c r="Z147" s="36"/>
      <c r="AA147" s="36"/>
      <c r="AB147" s="36"/>
      <c r="AC147" s="36"/>
      <c r="AD147" s="36"/>
      <c r="AE147" s="36"/>
    </row>
    <row r="148" s="11" customFormat="1" ht="29.28" customHeight="1">
      <c r="A148" s="147"/>
      <c r="B148" s="148"/>
      <c r="C148" s="149" t="s">
        <v>138</v>
      </c>
      <c r="D148" s="150" t="s">
        <v>59</v>
      </c>
      <c r="E148" s="150" t="s">
        <v>55</v>
      </c>
      <c r="F148" s="150" t="s">
        <v>56</v>
      </c>
      <c r="G148" s="150" t="s">
        <v>139</v>
      </c>
      <c r="H148" s="150" t="s">
        <v>140</v>
      </c>
      <c r="I148" s="150" t="s">
        <v>141</v>
      </c>
      <c r="J148" s="150" t="s">
        <v>119</v>
      </c>
      <c r="K148" s="151" t="s">
        <v>142</v>
      </c>
      <c r="L148" s="152"/>
      <c r="M148" s="84" t="s">
        <v>1</v>
      </c>
      <c r="N148" s="85" t="s">
        <v>38</v>
      </c>
      <c r="O148" s="85" t="s">
        <v>143</v>
      </c>
      <c r="P148" s="85" t="s">
        <v>144</v>
      </c>
      <c r="Q148" s="85" t="s">
        <v>145</v>
      </c>
      <c r="R148" s="85" t="s">
        <v>146</v>
      </c>
      <c r="S148" s="85" t="s">
        <v>147</v>
      </c>
      <c r="T148" s="86" t="s">
        <v>148</v>
      </c>
      <c r="U148" s="147"/>
      <c r="V148" s="147"/>
      <c r="W148" s="147"/>
      <c r="X148" s="147"/>
      <c r="Y148" s="147"/>
      <c r="Z148" s="147"/>
      <c r="AA148" s="147"/>
      <c r="AB148" s="147"/>
      <c r="AC148" s="147"/>
      <c r="AD148" s="147"/>
      <c r="AE148" s="147"/>
    </row>
    <row r="149" s="2" customFormat="1" ht="22.8" customHeight="1">
      <c r="A149" s="36"/>
      <c r="B149" s="37"/>
      <c r="C149" s="91" t="s">
        <v>149</v>
      </c>
      <c r="D149" s="36"/>
      <c r="E149" s="36"/>
      <c r="F149" s="36"/>
      <c r="G149" s="36"/>
      <c r="H149" s="36"/>
      <c r="I149" s="36"/>
      <c r="J149" s="153">
        <f>BK149</f>
        <v>0</v>
      </c>
      <c r="K149" s="36"/>
      <c r="L149" s="37"/>
      <c r="M149" s="87"/>
      <c r="N149" s="71"/>
      <c r="O149" s="88"/>
      <c r="P149" s="154">
        <f>P150</f>
        <v>0</v>
      </c>
      <c r="Q149" s="88"/>
      <c r="R149" s="154">
        <f>R150</f>
        <v>0</v>
      </c>
      <c r="S149" s="88"/>
      <c r="T149" s="155">
        <f>T150</f>
        <v>0</v>
      </c>
      <c r="U149" s="36"/>
      <c r="V149" s="36"/>
      <c r="W149" s="36"/>
      <c r="X149" s="36"/>
      <c r="Y149" s="36"/>
      <c r="Z149" s="36"/>
      <c r="AA149" s="36"/>
      <c r="AB149" s="36"/>
      <c r="AC149" s="36"/>
      <c r="AD149" s="36"/>
      <c r="AE149" s="36"/>
      <c r="AT149" s="17" t="s">
        <v>73</v>
      </c>
      <c r="AU149" s="17" t="s">
        <v>121</v>
      </c>
      <c r="BK149" s="156">
        <f>BK150</f>
        <v>0</v>
      </c>
    </row>
    <row r="150" s="12" customFormat="1" ht="25.92" customHeight="1">
      <c r="A150" s="12"/>
      <c r="B150" s="157"/>
      <c r="C150" s="12"/>
      <c r="D150" s="158" t="s">
        <v>73</v>
      </c>
      <c r="E150" s="159" t="s">
        <v>769</v>
      </c>
      <c r="F150" s="159" t="s">
        <v>770</v>
      </c>
      <c r="G150" s="12"/>
      <c r="H150" s="12"/>
      <c r="I150" s="160"/>
      <c r="J150" s="161">
        <f>BK150</f>
        <v>0</v>
      </c>
      <c r="K150" s="12"/>
      <c r="L150" s="157"/>
      <c r="M150" s="162"/>
      <c r="N150" s="163"/>
      <c r="O150" s="163"/>
      <c r="P150" s="164">
        <f>P151+P162+P183+P190+P193+P200+P205+P208+P215+P220+P223+P232+P239+P248+P255+P284+P293+P296+P311+P316+P321+P324+P329+P332+P347+P352+P355+P358+P361+P376+P381+P384</f>
        <v>0</v>
      </c>
      <c r="Q150" s="163"/>
      <c r="R150" s="164">
        <f>R151+R162+R183+R190+R193+R200+R205+R208+R215+R220+R223+R232+R239+R248+R255+R284+R293+R296+R311+R316+R321+R324+R329+R332+R347+R352+R355+R358+R361+R376+R381+R384</f>
        <v>0</v>
      </c>
      <c r="S150" s="163"/>
      <c r="T150" s="165">
        <f>T151+T162+T183+T190+T193+T200+T205+T208+T215+T220+T223+T232+T239+T248+T255+T284+T293+T296+T311+T316+T321+T324+T329+T332+T347+T352+T355+T358+T361+T376+T381+T384</f>
        <v>0</v>
      </c>
      <c r="U150" s="12"/>
      <c r="V150" s="12"/>
      <c r="W150" s="12"/>
      <c r="X150" s="12"/>
      <c r="Y150" s="12"/>
      <c r="Z150" s="12"/>
      <c r="AA150" s="12"/>
      <c r="AB150" s="12"/>
      <c r="AC150" s="12"/>
      <c r="AD150" s="12"/>
      <c r="AE150" s="12"/>
      <c r="AR150" s="158" t="s">
        <v>82</v>
      </c>
      <c r="AT150" s="166" t="s">
        <v>73</v>
      </c>
      <c r="AU150" s="166" t="s">
        <v>74</v>
      </c>
      <c r="AY150" s="158" t="s">
        <v>152</v>
      </c>
      <c r="BK150" s="167">
        <f>BK151+BK162+BK183+BK190+BK193+BK200+BK205+BK208+BK215+BK220+BK223+BK232+BK239+BK248+BK255+BK284+BK293+BK296+BK311+BK316+BK321+BK324+BK329+BK332+BK347+BK352+BK355+BK358+BK361+BK376+BK381+BK384</f>
        <v>0</v>
      </c>
    </row>
    <row r="151" s="12" customFormat="1" ht="22.8" customHeight="1">
      <c r="A151" s="12"/>
      <c r="B151" s="157"/>
      <c r="C151" s="12"/>
      <c r="D151" s="158" t="s">
        <v>73</v>
      </c>
      <c r="E151" s="168" t="s">
        <v>771</v>
      </c>
      <c r="F151" s="168" t="s">
        <v>772</v>
      </c>
      <c r="G151" s="12"/>
      <c r="H151" s="12"/>
      <c r="I151" s="160"/>
      <c r="J151" s="169">
        <f>BK151</f>
        <v>0</v>
      </c>
      <c r="K151" s="12"/>
      <c r="L151" s="157"/>
      <c r="M151" s="162"/>
      <c r="N151" s="163"/>
      <c r="O151" s="163"/>
      <c r="P151" s="164">
        <f>SUM(P152:P161)</f>
        <v>0</v>
      </c>
      <c r="Q151" s="163"/>
      <c r="R151" s="164">
        <f>SUM(R152:R161)</f>
        <v>0</v>
      </c>
      <c r="S151" s="163"/>
      <c r="T151" s="165">
        <f>SUM(T152:T161)</f>
        <v>0</v>
      </c>
      <c r="U151" s="12"/>
      <c r="V151" s="12"/>
      <c r="W151" s="12"/>
      <c r="X151" s="12"/>
      <c r="Y151" s="12"/>
      <c r="Z151" s="12"/>
      <c r="AA151" s="12"/>
      <c r="AB151" s="12"/>
      <c r="AC151" s="12"/>
      <c r="AD151" s="12"/>
      <c r="AE151" s="12"/>
      <c r="AR151" s="158" t="s">
        <v>82</v>
      </c>
      <c r="AT151" s="166" t="s">
        <v>73</v>
      </c>
      <c r="AU151" s="166" t="s">
        <v>82</v>
      </c>
      <c r="AY151" s="158" t="s">
        <v>152</v>
      </c>
      <c r="BK151" s="167">
        <f>SUM(BK152:BK161)</f>
        <v>0</v>
      </c>
    </row>
    <row r="152" s="2" customFormat="1" ht="22.2" customHeight="1">
      <c r="A152" s="36"/>
      <c r="B152" s="170"/>
      <c r="C152" s="171" t="s">
        <v>82</v>
      </c>
      <c r="D152" s="171" t="s">
        <v>155</v>
      </c>
      <c r="E152" s="172" t="s">
        <v>773</v>
      </c>
      <c r="F152" s="173" t="s">
        <v>774</v>
      </c>
      <c r="G152" s="174" t="s">
        <v>775</v>
      </c>
      <c r="H152" s="175">
        <v>1</v>
      </c>
      <c r="I152" s="176"/>
      <c r="J152" s="177">
        <f>ROUND(I152*H152,2)</f>
        <v>0</v>
      </c>
      <c r="K152" s="173" t="s">
        <v>1</v>
      </c>
      <c r="L152" s="37"/>
      <c r="M152" s="178" t="s">
        <v>1</v>
      </c>
      <c r="N152" s="179" t="s">
        <v>39</v>
      </c>
      <c r="O152" s="75"/>
      <c r="P152" s="180">
        <f>O152*H152</f>
        <v>0</v>
      </c>
      <c r="Q152" s="180">
        <v>0</v>
      </c>
      <c r="R152" s="180">
        <f>Q152*H152</f>
        <v>0</v>
      </c>
      <c r="S152" s="180">
        <v>0</v>
      </c>
      <c r="T152" s="181">
        <f>S152*H152</f>
        <v>0</v>
      </c>
      <c r="U152" s="36"/>
      <c r="V152" s="36"/>
      <c r="W152" s="36"/>
      <c r="X152" s="36"/>
      <c r="Y152" s="36"/>
      <c r="Z152" s="36"/>
      <c r="AA152" s="36"/>
      <c r="AB152" s="36"/>
      <c r="AC152" s="36"/>
      <c r="AD152" s="36"/>
      <c r="AE152" s="36"/>
      <c r="AR152" s="182" t="s">
        <v>260</v>
      </c>
      <c r="AT152" s="182" t="s">
        <v>155</v>
      </c>
      <c r="AU152" s="182" t="s">
        <v>84</v>
      </c>
      <c r="AY152" s="17" t="s">
        <v>152</v>
      </c>
      <c r="BE152" s="183">
        <f>IF(N152="základní",J152,0)</f>
        <v>0</v>
      </c>
      <c r="BF152" s="183">
        <f>IF(N152="snížená",J152,0)</f>
        <v>0</v>
      </c>
      <c r="BG152" s="183">
        <f>IF(N152="zákl. přenesená",J152,0)</f>
        <v>0</v>
      </c>
      <c r="BH152" s="183">
        <f>IF(N152="sníž. přenesená",J152,0)</f>
        <v>0</v>
      </c>
      <c r="BI152" s="183">
        <f>IF(N152="nulová",J152,0)</f>
        <v>0</v>
      </c>
      <c r="BJ152" s="17" t="s">
        <v>82</v>
      </c>
      <c r="BK152" s="183">
        <f>ROUND(I152*H152,2)</f>
        <v>0</v>
      </c>
      <c r="BL152" s="17" t="s">
        <v>260</v>
      </c>
      <c r="BM152" s="182" t="s">
        <v>84</v>
      </c>
    </row>
    <row r="153" s="2" customFormat="1">
      <c r="A153" s="36"/>
      <c r="B153" s="37"/>
      <c r="C153" s="36"/>
      <c r="D153" s="184" t="s">
        <v>162</v>
      </c>
      <c r="E153" s="36"/>
      <c r="F153" s="185" t="s">
        <v>774</v>
      </c>
      <c r="G153" s="36"/>
      <c r="H153" s="36"/>
      <c r="I153" s="186"/>
      <c r="J153" s="36"/>
      <c r="K153" s="36"/>
      <c r="L153" s="37"/>
      <c r="M153" s="187"/>
      <c r="N153" s="188"/>
      <c r="O153" s="75"/>
      <c r="P153" s="75"/>
      <c r="Q153" s="75"/>
      <c r="R153" s="75"/>
      <c r="S153" s="75"/>
      <c r="T153" s="76"/>
      <c r="U153" s="36"/>
      <c r="V153" s="36"/>
      <c r="W153" s="36"/>
      <c r="X153" s="36"/>
      <c r="Y153" s="36"/>
      <c r="Z153" s="36"/>
      <c r="AA153" s="36"/>
      <c r="AB153" s="36"/>
      <c r="AC153" s="36"/>
      <c r="AD153" s="36"/>
      <c r="AE153" s="36"/>
      <c r="AT153" s="17" t="s">
        <v>162</v>
      </c>
      <c r="AU153" s="17" t="s">
        <v>84</v>
      </c>
    </row>
    <row r="154" s="2" customFormat="1" ht="22.2" customHeight="1">
      <c r="A154" s="36"/>
      <c r="B154" s="170"/>
      <c r="C154" s="171" t="s">
        <v>84</v>
      </c>
      <c r="D154" s="171" t="s">
        <v>155</v>
      </c>
      <c r="E154" s="172" t="s">
        <v>776</v>
      </c>
      <c r="F154" s="173" t="s">
        <v>777</v>
      </c>
      <c r="G154" s="174" t="s">
        <v>775</v>
      </c>
      <c r="H154" s="175">
        <v>1</v>
      </c>
      <c r="I154" s="176"/>
      <c r="J154" s="177">
        <f>ROUND(I154*H154,2)</f>
        <v>0</v>
      </c>
      <c r="K154" s="173" t="s">
        <v>1</v>
      </c>
      <c r="L154" s="37"/>
      <c r="M154" s="178" t="s">
        <v>1</v>
      </c>
      <c r="N154" s="179" t="s">
        <v>39</v>
      </c>
      <c r="O154" s="75"/>
      <c r="P154" s="180">
        <f>O154*H154</f>
        <v>0</v>
      </c>
      <c r="Q154" s="180">
        <v>0</v>
      </c>
      <c r="R154" s="180">
        <f>Q154*H154</f>
        <v>0</v>
      </c>
      <c r="S154" s="180">
        <v>0</v>
      </c>
      <c r="T154" s="181">
        <f>S154*H154</f>
        <v>0</v>
      </c>
      <c r="U154" s="36"/>
      <c r="V154" s="36"/>
      <c r="W154" s="36"/>
      <c r="X154" s="36"/>
      <c r="Y154" s="36"/>
      <c r="Z154" s="36"/>
      <c r="AA154" s="36"/>
      <c r="AB154" s="36"/>
      <c r="AC154" s="36"/>
      <c r="AD154" s="36"/>
      <c r="AE154" s="36"/>
      <c r="AR154" s="182" t="s">
        <v>260</v>
      </c>
      <c r="AT154" s="182" t="s">
        <v>155</v>
      </c>
      <c r="AU154" s="182" t="s">
        <v>84</v>
      </c>
      <c r="AY154" s="17" t="s">
        <v>152</v>
      </c>
      <c r="BE154" s="183">
        <f>IF(N154="základní",J154,0)</f>
        <v>0</v>
      </c>
      <c r="BF154" s="183">
        <f>IF(N154="snížená",J154,0)</f>
        <v>0</v>
      </c>
      <c r="BG154" s="183">
        <f>IF(N154="zákl. přenesená",J154,0)</f>
        <v>0</v>
      </c>
      <c r="BH154" s="183">
        <f>IF(N154="sníž. přenesená",J154,0)</f>
        <v>0</v>
      </c>
      <c r="BI154" s="183">
        <f>IF(N154="nulová",J154,0)</f>
        <v>0</v>
      </c>
      <c r="BJ154" s="17" t="s">
        <v>82</v>
      </c>
      <c r="BK154" s="183">
        <f>ROUND(I154*H154,2)</f>
        <v>0</v>
      </c>
      <c r="BL154" s="17" t="s">
        <v>260</v>
      </c>
      <c r="BM154" s="182" t="s">
        <v>160</v>
      </c>
    </row>
    <row r="155" s="2" customFormat="1">
      <c r="A155" s="36"/>
      <c r="B155" s="37"/>
      <c r="C155" s="36"/>
      <c r="D155" s="184" t="s">
        <v>162</v>
      </c>
      <c r="E155" s="36"/>
      <c r="F155" s="185" t="s">
        <v>777</v>
      </c>
      <c r="G155" s="36"/>
      <c r="H155" s="36"/>
      <c r="I155" s="186"/>
      <c r="J155" s="36"/>
      <c r="K155" s="36"/>
      <c r="L155" s="37"/>
      <c r="M155" s="187"/>
      <c r="N155" s="188"/>
      <c r="O155" s="75"/>
      <c r="P155" s="75"/>
      <c r="Q155" s="75"/>
      <c r="R155" s="75"/>
      <c r="S155" s="75"/>
      <c r="T155" s="76"/>
      <c r="U155" s="36"/>
      <c r="V155" s="36"/>
      <c r="W155" s="36"/>
      <c r="X155" s="36"/>
      <c r="Y155" s="36"/>
      <c r="Z155" s="36"/>
      <c r="AA155" s="36"/>
      <c r="AB155" s="36"/>
      <c r="AC155" s="36"/>
      <c r="AD155" s="36"/>
      <c r="AE155" s="36"/>
      <c r="AT155" s="17" t="s">
        <v>162</v>
      </c>
      <c r="AU155" s="17" t="s">
        <v>84</v>
      </c>
    </row>
    <row r="156" s="2" customFormat="1" ht="22.2" customHeight="1">
      <c r="A156" s="36"/>
      <c r="B156" s="170"/>
      <c r="C156" s="171" t="s">
        <v>175</v>
      </c>
      <c r="D156" s="171" t="s">
        <v>155</v>
      </c>
      <c r="E156" s="172" t="s">
        <v>778</v>
      </c>
      <c r="F156" s="173" t="s">
        <v>779</v>
      </c>
      <c r="G156" s="174" t="s">
        <v>775</v>
      </c>
      <c r="H156" s="175">
        <v>1</v>
      </c>
      <c r="I156" s="176"/>
      <c r="J156" s="177">
        <f>ROUND(I156*H156,2)</f>
        <v>0</v>
      </c>
      <c r="K156" s="173" t="s">
        <v>1</v>
      </c>
      <c r="L156" s="37"/>
      <c r="M156" s="178" t="s">
        <v>1</v>
      </c>
      <c r="N156" s="179" t="s">
        <v>39</v>
      </c>
      <c r="O156" s="75"/>
      <c r="P156" s="180">
        <f>O156*H156</f>
        <v>0</v>
      </c>
      <c r="Q156" s="180">
        <v>0</v>
      </c>
      <c r="R156" s="180">
        <f>Q156*H156</f>
        <v>0</v>
      </c>
      <c r="S156" s="180">
        <v>0</v>
      </c>
      <c r="T156" s="181">
        <f>S156*H156</f>
        <v>0</v>
      </c>
      <c r="U156" s="36"/>
      <c r="V156" s="36"/>
      <c r="W156" s="36"/>
      <c r="X156" s="36"/>
      <c r="Y156" s="36"/>
      <c r="Z156" s="36"/>
      <c r="AA156" s="36"/>
      <c r="AB156" s="36"/>
      <c r="AC156" s="36"/>
      <c r="AD156" s="36"/>
      <c r="AE156" s="36"/>
      <c r="AR156" s="182" t="s">
        <v>260</v>
      </c>
      <c r="AT156" s="182" t="s">
        <v>155</v>
      </c>
      <c r="AU156" s="182" t="s">
        <v>84</v>
      </c>
      <c r="AY156" s="17" t="s">
        <v>152</v>
      </c>
      <c r="BE156" s="183">
        <f>IF(N156="základní",J156,0)</f>
        <v>0</v>
      </c>
      <c r="BF156" s="183">
        <f>IF(N156="snížená",J156,0)</f>
        <v>0</v>
      </c>
      <c r="BG156" s="183">
        <f>IF(N156="zákl. přenesená",J156,0)</f>
        <v>0</v>
      </c>
      <c r="BH156" s="183">
        <f>IF(N156="sníž. přenesená",J156,0)</f>
        <v>0</v>
      </c>
      <c r="BI156" s="183">
        <f>IF(N156="nulová",J156,0)</f>
        <v>0</v>
      </c>
      <c r="BJ156" s="17" t="s">
        <v>82</v>
      </c>
      <c r="BK156" s="183">
        <f>ROUND(I156*H156,2)</f>
        <v>0</v>
      </c>
      <c r="BL156" s="17" t="s">
        <v>260</v>
      </c>
      <c r="BM156" s="182" t="s">
        <v>153</v>
      </c>
    </row>
    <row r="157" s="2" customFormat="1">
      <c r="A157" s="36"/>
      <c r="B157" s="37"/>
      <c r="C157" s="36"/>
      <c r="D157" s="184" t="s">
        <v>162</v>
      </c>
      <c r="E157" s="36"/>
      <c r="F157" s="185" t="s">
        <v>779</v>
      </c>
      <c r="G157" s="36"/>
      <c r="H157" s="36"/>
      <c r="I157" s="186"/>
      <c r="J157" s="36"/>
      <c r="K157" s="36"/>
      <c r="L157" s="37"/>
      <c r="M157" s="187"/>
      <c r="N157" s="188"/>
      <c r="O157" s="75"/>
      <c r="P157" s="75"/>
      <c r="Q157" s="75"/>
      <c r="R157" s="75"/>
      <c r="S157" s="75"/>
      <c r="T157" s="76"/>
      <c r="U157" s="36"/>
      <c r="V157" s="36"/>
      <c r="W157" s="36"/>
      <c r="X157" s="36"/>
      <c r="Y157" s="36"/>
      <c r="Z157" s="36"/>
      <c r="AA157" s="36"/>
      <c r="AB157" s="36"/>
      <c r="AC157" s="36"/>
      <c r="AD157" s="36"/>
      <c r="AE157" s="36"/>
      <c r="AT157" s="17" t="s">
        <v>162</v>
      </c>
      <c r="AU157" s="17" t="s">
        <v>84</v>
      </c>
    </row>
    <row r="158" s="2" customFormat="1" ht="22.2" customHeight="1">
      <c r="A158" s="36"/>
      <c r="B158" s="170"/>
      <c r="C158" s="171" t="s">
        <v>160</v>
      </c>
      <c r="D158" s="171" t="s">
        <v>155</v>
      </c>
      <c r="E158" s="172" t="s">
        <v>780</v>
      </c>
      <c r="F158" s="173" t="s">
        <v>781</v>
      </c>
      <c r="G158" s="174" t="s">
        <v>775</v>
      </c>
      <c r="H158" s="175">
        <v>1</v>
      </c>
      <c r="I158" s="176"/>
      <c r="J158" s="177">
        <f>ROUND(I158*H158,2)</f>
        <v>0</v>
      </c>
      <c r="K158" s="173" t="s">
        <v>1</v>
      </c>
      <c r="L158" s="37"/>
      <c r="M158" s="178" t="s">
        <v>1</v>
      </c>
      <c r="N158" s="179" t="s">
        <v>39</v>
      </c>
      <c r="O158" s="75"/>
      <c r="P158" s="180">
        <f>O158*H158</f>
        <v>0</v>
      </c>
      <c r="Q158" s="180">
        <v>0</v>
      </c>
      <c r="R158" s="180">
        <f>Q158*H158</f>
        <v>0</v>
      </c>
      <c r="S158" s="180">
        <v>0</v>
      </c>
      <c r="T158" s="181">
        <f>S158*H158</f>
        <v>0</v>
      </c>
      <c r="U158" s="36"/>
      <c r="V158" s="36"/>
      <c r="W158" s="36"/>
      <c r="X158" s="36"/>
      <c r="Y158" s="36"/>
      <c r="Z158" s="36"/>
      <c r="AA158" s="36"/>
      <c r="AB158" s="36"/>
      <c r="AC158" s="36"/>
      <c r="AD158" s="36"/>
      <c r="AE158" s="36"/>
      <c r="AR158" s="182" t="s">
        <v>260</v>
      </c>
      <c r="AT158" s="182" t="s">
        <v>155</v>
      </c>
      <c r="AU158" s="182" t="s">
        <v>84</v>
      </c>
      <c r="AY158" s="17" t="s">
        <v>152</v>
      </c>
      <c r="BE158" s="183">
        <f>IF(N158="základní",J158,0)</f>
        <v>0</v>
      </c>
      <c r="BF158" s="183">
        <f>IF(N158="snížená",J158,0)</f>
        <v>0</v>
      </c>
      <c r="BG158" s="183">
        <f>IF(N158="zákl. přenesená",J158,0)</f>
        <v>0</v>
      </c>
      <c r="BH158" s="183">
        <f>IF(N158="sníž. přenesená",J158,0)</f>
        <v>0</v>
      </c>
      <c r="BI158" s="183">
        <f>IF(N158="nulová",J158,0)</f>
        <v>0</v>
      </c>
      <c r="BJ158" s="17" t="s">
        <v>82</v>
      </c>
      <c r="BK158" s="183">
        <f>ROUND(I158*H158,2)</f>
        <v>0</v>
      </c>
      <c r="BL158" s="17" t="s">
        <v>260</v>
      </c>
      <c r="BM158" s="182" t="s">
        <v>212</v>
      </c>
    </row>
    <row r="159" s="2" customFormat="1">
      <c r="A159" s="36"/>
      <c r="B159" s="37"/>
      <c r="C159" s="36"/>
      <c r="D159" s="184" t="s">
        <v>162</v>
      </c>
      <c r="E159" s="36"/>
      <c r="F159" s="185" t="s">
        <v>781</v>
      </c>
      <c r="G159" s="36"/>
      <c r="H159" s="36"/>
      <c r="I159" s="186"/>
      <c r="J159" s="36"/>
      <c r="K159" s="36"/>
      <c r="L159" s="37"/>
      <c r="M159" s="187"/>
      <c r="N159" s="188"/>
      <c r="O159" s="75"/>
      <c r="P159" s="75"/>
      <c r="Q159" s="75"/>
      <c r="R159" s="75"/>
      <c r="S159" s="75"/>
      <c r="T159" s="76"/>
      <c r="U159" s="36"/>
      <c r="V159" s="36"/>
      <c r="W159" s="36"/>
      <c r="X159" s="36"/>
      <c r="Y159" s="36"/>
      <c r="Z159" s="36"/>
      <c r="AA159" s="36"/>
      <c r="AB159" s="36"/>
      <c r="AC159" s="36"/>
      <c r="AD159" s="36"/>
      <c r="AE159" s="36"/>
      <c r="AT159" s="17" t="s">
        <v>162</v>
      </c>
      <c r="AU159" s="17" t="s">
        <v>84</v>
      </c>
    </row>
    <row r="160" s="2" customFormat="1" ht="22.2" customHeight="1">
      <c r="A160" s="36"/>
      <c r="B160" s="170"/>
      <c r="C160" s="171" t="s">
        <v>190</v>
      </c>
      <c r="D160" s="171" t="s">
        <v>155</v>
      </c>
      <c r="E160" s="172" t="s">
        <v>782</v>
      </c>
      <c r="F160" s="173" t="s">
        <v>783</v>
      </c>
      <c r="G160" s="174" t="s">
        <v>775</v>
      </c>
      <c r="H160" s="175">
        <v>1</v>
      </c>
      <c r="I160" s="176"/>
      <c r="J160" s="177">
        <f>ROUND(I160*H160,2)</f>
        <v>0</v>
      </c>
      <c r="K160" s="173" t="s">
        <v>1</v>
      </c>
      <c r="L160" s="37"/>
      <c r="M160" s="178" t="s">
        <v>1</v>
      </c>
      <c r="N160" s="179" t="s">
        <v>39</v>
      </c>
      <c r="O160" s="75"/>
      <c r="P160" s="180">
        <f>O160*H160</f>
        <v>0</v>
      </c>
      <c r="Q160" s="180">
        <v>0</v>
      </c>
      <c r="R160" s="180">
        <f>Q160*H160</f>
        <v>0</v>
      </c>
      <c r="S160" s="180">
        <v>0</v>
      </c>
      <c r="T160" s="181">
        <f>S160*H160</f>
        <v>0</v>
      </c>
      <c r="U160" s="36"/>
      <c r="V160" s="36"/>
      <c r="W160" s="36"/>
      <c r="X160" s="36"/>
      <c r="Y160" s="36"/>
      <c r="Z160" s="36"/>
      <c r="AA160" s="36"/>
      <c r="AB160" s="36"/>
      <c r="AC160" s="36"/>
      <c r="AD160" s="36"/>
      <c r="AE160" s="36"/>
      <c r="AR160" s="182" t="s">
        <v>260</v>
      </c>
      <c r="AT160" s="182" t="s">
        <v>155</v>
      </c>
      <c r="AU160" s="182" t="s">
        <v>84</v>
      </c>
      <c r="AY160" s="17" t="s">
        <v>152</v>
      </c>
      <c r="BE160" s="183">
        <f>IF(N160="základní",J160,0)</f>
        <v>0</v>
      </c>
      <c r="BF160" s="183">
        <f>IF(N160="snížená",J160,0)</f>
        <v>0</v>
      </c>
      <c r="BG160" s="183">
        <f>IF(N160="zákl. přenesená",J160,0)</f>
        <v>0</v>
      </c>
      <c r="BH160" s="183">
        <f>IF(N160="sníž. přenesená",J160,0)</f>
        <v>0</v>
      </c>
      <c r="BI160" s="183">
        <f>IF(N160="nulová",J160,0)</f>
        <v>0</v>
      </c>
      <c r="BJ160" s="17" t="s">
        <v>82</v>
      </c>
      <c r="BK160" s="183">
        <f>ROUND(I160*H160,2)</f>
        <v>0</v>
      </c>
      <c r="BL160" s="17" t="s">
        <v>260</v>
      </c>
      <c r="BM160" s="182" t="s">
        <v>227</v>
      </c>
    </row>
    <row r="161" s="2" customFormat="1">
      <c r="A161" s="36"/>
      <c r="B161" s="37"/>
      <c r="C161" s="36"/>
      <c r="D161" s="184" t="s">
        <v>162</v>
      </c>
      <c r="E161" s="36"/>
      <c r="F161" s="185" t="s">
        <v>783</v>
      </c>
      <c r="G161" s="36"/>
      <c r="H161" s="36"/>
      <c r="I161" s="186"/>
      <c r="J161" s="36"/>
      <c r="K161" s="36"/>
      <c r="L161" s="37"/>
      <c r="M161" s="187"/>
      <c r="N161" s="188"/>
      <c r="O161" s="75"/>
      <c r="P161" s="75"/>
      <c r="Q161" s="75"/>
      <c r="R161" s="75"/>
      <c r="S161" s="75"/>
      <c r="T161" s="76"/>
      <c r="U161" s="36"/>
      <c r="V161" s="36"/>
      <c r="W161" s="36"/>
      <c r="X161" s="36"/>
      <c r="Y161" s="36"/>
      <c r="Z161" s="36"/>
      <c r="AA161" s="36"/>
      <c r="AB161" s="36"/>
      <c r="AC161" s="36"/>
      <c r="AD161" s="36"/>
      <c r="AE161" s="36"/>
      <c r="AT161" s="17" t="s">
        <v>162</v>
      </c>
      <c r="AU161" s="17" t="s">
        <v>84</v>
      </c>
    </row>
    <row r="162" s="12" customFormat="1" ht="22.8" customHeight="1">
      <c r="A162" s="12"/>
      <c r="B162" s="157"/>
      <c r="C162" s="12"/>
      <c r="D162" s="158" t="s">
        <v>73</v>
      </c>
      <c r="E162" s="168" t="s">
        <v>784</v>
      </c>
      <c r="F162" s="168" t="s">
        <v>785</v>
      </c>
      <c r="G162" s="12"/>
      <c r="H162" s="12"/>
      <c r="I162" s="160"/>
      <c r="J162" s="169">
        <f>BK162</f>
        <v>0</v>
      </c>
      <c r="K162" s="12"/>
      <c r="L162" s="157"/>
      <c r="M162" s="162"/>
      <c r="N162" s="163"/>
      <c r="O162" s="163"/>
      <c r="P162" s="164">
        <f>SUM(P163:P182)</f>
        <v>0</v>
      </c>
      <c r="Q162" s="163"/>
      <c r="R162" s="164">
        <f>SUM(R163:R182)</f>
        <v>0</v>
      </c>
      <c r="S162" s="163"/>
      <c r="T162" s="165">
        <f>SUM(T163:T182)</f>
        <v>0</v>
      </c>
      <c r="U162" s="12"/>
      <c r="V162" s="12"/>
      <c r="W162" s="12"/>
      <c r="X162" s="12"/>
      <c r="Y162" s="12"/>
      <c r="Z162" s="12"/>
      <c r="AA162" s="12"/>
      <c r="AB162" s="12"/>
      <c r="AC162" s="12"/>
      <c r="AD162" s="12"/>
      <c r="AE162" s="12"/>
      <c r="AR162" s="158" t="s">
        <v>82</v>
      </c>
      <c r="AT162" s="166" t="s">
        <v>73</v>
      </c>
      <c r="AU162" s="166" t="s">
        <v>82</v>
      </c>
      <c r="AY162" s="158" t="s">
        <v>152</v>
      </c>
      <c r="BK162" s="167">
        <f>SUM(BK163:BK182)</f>
        <v>0</v>
      </c>
    </row>
    <row r="163" s="2" customFormat="1" ht="22.2" customHeight="1">
      <c r="A163" s="36"/>
      <c r="B163" s="170"/>
      <c r="C163" s="171" t="s">
        <v>153</v>
      </c>
      <c r="D163" s="171" t="s">
        <v>155</v>
      </c>
      <c r="E163" s="172" t="s">
        <v>786</v>
      </c>
      <c r="F163" s="173" t="s">
        <v>787</v>
      </c>
      <c r="G163" s="174" t="s">
        <v>775</v>
      </c>
      <c r="H163" s="175">
        <v>23</v>
      </c>
      <c r="I163" s="176"/>
      <c r="J163" s="177">
        <f>ROUND(I163*H163,2)</f>
        <v>0</v>
      </c>
      <c r="K163" s="173" t="s">
        <v>1</v>
      </c>
      <c r="L163" s="37"/>
      <c r="M163" s="178" t="s">
        <v>1</v>
      </c>
      <c r="N163" s="179" t="s">
        <v>39</v>
      </c>
      <c r="O163" s="75"/>
      <c r="P163" s="180">
        <f>O163*H163</f>
        <v>0</v>
      </c>
      <c r="Q163" s="180">
        <v>0</v>
      </c>
      <c r="R163" s="180">
        <f>Q163*H163</f>
        <v>0</v>
      </c>
      <c r="S163" s="180">
        <v>0</v>
      </c>
      <c r="T163" s="181">
        <f>S163*H163</f>
        <v>0</v>
      </c>
      <c r="U163" s="36"/>
      <c r="V163" s="36"/>
      <c r="W163" s="36"/>
      <c r="X163" s="36"/>
      <c r="Y163" s="36"/>
      <c r="Z163" s="36"/>
      <c r="AA163" s="36"/>
      <c r="AB163" s="36"/>
      <c r="AC163" s="36"/>
      <c r="AD163" s="36"/>
      <c r="AE163" s="36"/>
      <c r="AR163" s="182" t="s">
        <v>260</v>
      </c>
      <c r="AT163" s="182" t="s">
        <v>155</v>
      </c>
      <c r="AU163" s="182" t="s">
        <v>84</v>
      </c>
      <c r="AY163" s="17" t="s">
        <v>152</v>
      </c>
      <c r="BE163" s="183">
        <f>IF(N163="základní",J163,0)</f>
        <v>0</v>
      </c>
      <c r="BF163" s="183">
        <f>IF(N163="snížená",J163,0)</f>
        <v>0</v>
      </c>
      <c r="BG163" s="183">
        <f>IF(N163="zákl. přenesená",J163,0)</f>
        <v>0</v>
      </c>
      <c r="BH163" s="183">
        <f>IF(N163="sníž. přenesená",J163,0)</f>
        <v>0</v>
      </c>
      <c r="BI163" s="183">
        <f>IF(N163="nulová",J163,0)</f>
        <v>0</v>
      </c>
      <c r="BJ163" s="17" t="s">
        <v>82</v>
      </c>
      <c r="BK163" s="183">
        <f>ROUND(I163*H163,2)</f>
        <v>0</v>
      </c>
      <c r="BL163" s="17" t="s">
        <v>260</v>
      </c>
      <c r="BM163" s="182" t="s">
        <v>8</v>
      </c>
    </row>
    <row r="164" s="2" customFormat="1">
      <c r="A164" s="36"/>
      <c r="B164" s="37"/>
      <c r="C164" s="36"/>
      <c r="D164" s="184" t="s">
        <v>162</v>
      </c>
      <c r="E164" s="36"/>
      <c r="F164" s="185" t="s">
        <v>787</v>
      </c>
      <c r="G164" s="36"/>
      <c r="H164" s="36"/>
      <c r="I164" s="186"/>
      <c r="J164" s="36"/>
      <c r="K164" s="36"/>
      <c r="L164" s="37"/>
      <c r="M164" s="187"/>
      <c r="N164" s="188"/>
      <c r="O164" s="75"/>
      <c r="P164" s="75"/>
      <c r="Q164" s="75"/>
      <c r="R164" s="75"/>
      <c r="S164" s="75"/>
      <c r="T164" s="76"/>
      <c r="U164" s="36"/>
      <c r="V164" s="36"/>
      <c r="W164" s="36"/>
      <c r="X164" s="36"/>
      <c r="Y164" s="36"/>
      <c r="Z164" s="36"/>
      <c r="AA164" s="36"/>
      <c r="AB164" s="36"/>
      <c r="AC164" s="36"/>
      <c r="AD164" s="36"/>
      <c r="AE164" s="36"/>
      <c r="AT164" s="17" t="s">
        <v>162</v>
      </c>
      <c r="AU164" s="17" t="s">
        <v>84</v>
      </c>
    </row>
    <row r="165" s="2" customFormat="1" ht="30" customHeight="1">
      <c r="A165" s="36"/>
      <c r="B165" s="170"/>
      <c r="C165" s="171" t="s">
        <v>205</v>
      </c>
      <c r="D165" s="171" t="s">
        <v>155</v>
      </c>
      <c r="E165" s="172" t="s">
        <v>788</v>
      </c>
      <c r="F165" s="173" t="s">
        <v>789</v>
      </c>
      <c r="G165" s="174" t="s">
        <v>775</v>
      </c>
      <c r="H165" s="175">
        <v>1</v>
      </c>
      <c r="I165" s="176"/>
      <c r="J165" s="177">
        <f>ROUND(I165*H165,2)</f>
        <v>0</v>
      </c>
      <c r="K165" s="173" t="s">
        <v>1</v>
      </c>
      <c r="L165" s="37"/>
      <c r="M165" s="178" t="s">
        <v>1</v>
      </c>
      <c r="N165" s="179" t="s">
        <v>39</v>
      </c>
      <c r="O165" s="75"/>
      <c r="P165" s="180">
        <f>O165*H165</f>
        <v>0</v>
      </c>
      <c r="Q165" s="180">
        <v>0</v>
      </c>
      <c r="R165" s="180">
        <f>Q165*H165</f>
        <v>0</v>
      </c>
      <c r="S165" s="180">
        <v>0</v>
      </c>
      <c r="T165" s="181">
        <f>S165*H165</f>
        <v>0</v>
      </c>
      <c r="U165" s="36"/>
      <c r="V165" s="36"/>
      <c r="W165" s="36"/>
      <c r="X165" s="36"/>
      <c r="Y165" s="36"/>
      <c r="Z165" s="36"/>
      <c r="AA165" s="36"/>
      <c r="AB165" s="36"/>
      <c r="AC165" s="36"/>
      <c r="AD165" s="36"/>
      <c r="AE165" s="36"/>
      <c r="AR165" s="182" t="s">
        <v>260</v>
      </c>
      <c r="AT165" s="182" t="s">
        <v>155</v>
      </c>
      <c r="AU165" s="182" t="s">
        <v>84</v>
      </c>
      <c r="AY165" s="17" t="s">
        <v>152</v>
      </c>
      <c r="BE165" s="183">
        <f>IF(N165="základní",J165,0)</f>
        <v>0</v>
      </c>
      <c r="BF165" s="183">
        <f>IF(N165="snížená",J165,0)</f>
        <v>0</v>
      </c>
      <c r="BG165" s="183">
        <f>IF(N165="zákl. přenesená",J165,0)</f>
        <v>0</v>
      </c>
      <c r="BH165" s="183">
        <f>IF(N165="sníž. přenesená",J165,0)</f>
        <v>0</v>
      </c>
      <c r="BI165" s="183">
        <f>IF(N165="nulová",J165,0)</f>
        <v>0</v>
      </c>
      <c r="BJ165" s="17" t="s">
        <v>82</v>
      </c>
      <c r="BK165" s="183">
        <f>ROUND(I165*H165,2)</f>
        <v>0</v>
      </c>
      <c r="BL165" s="17" t="s">
        <v>260</v>
      </c>
      <c r="BM165" s="182" t="s">
        <v>257</v>
      </c>
    </row>
    <row r="166" s="2" customFormat="1">
      <c r="A166" s="36"/>
      <c r="B166" s="37"/>
      <c r="C166" s="36"/>
      <c r="D166" s="184" t="s">
        <v>162</v>
      </c>
      <c r="E166" s="36"/>
      <c r="F166" s="185" t="s">
        <v>789</v>
      </c>
      <c r="G166" s="36"/>
      <c r="H166" s="36"/>
      <c r="I166" s="186"/>
      <c r="J166" s="36"/>
      <c r="K166" s="36"/>
      <c r="L166" s="37"/>
      <c r="M166" s="187"/>
      <c r="N166" s="188"/>
      <c r="O166" s="75"/>
      <c r="P166" s="75"/>
      <c r="Q166" s="75"/>
      <c r="R166" s="75"/>
      <c r="S166" s="75"/>
      <c r="T166" s="76"/>
      <c r="U166" s="36"/>
      <c r="V166" s="36"/>
      <c r="W166" s="36"/>
      <c r="X166" s="36"/>
      <c r="Y166" s="36"/>
      <c r="Z166" s="36"/>
      <c r="AA166" s="36"/>
      <c r="AB166" s="36"/>
      <c r="AC166" s="36"/>
      <c r="AD166" s="36"/>
      <c r="AE166" s="36"/>
      <c r="AT166" s="17" t="s">
        <v>162</v>
      </c>
      <c r="AU166" s="17" t="s">
        <v>84</v>
      </c>
    </row>
    <row r="167" s="2" customFormat="1" ht="22.2" customHeight="1">
      <c r="A167" s="36"/>
      <c r="B167" s="170"/>
      <c r="C167" s="171" t="s">
        <v>212</v>
      </c>
      <c r="D167" s="171" t="s">
        <v>155</v>
      </c>
      <c r="E167" s="172" t="s">
        <v>790</v>
      </c>
      <c r="F167" s="173" t="s">
        <v>791</v>
      </c>
      <c r="G167" s="174" t="s">
        <v>775</v>
      </c>
      <c r="H167" s="175">
        <v>31</v>
      </c>
      <c r="I167" s="176"/>
      <c r="J167" s="177">
        <f>ROUND(I167*H167,2)</f>
        <v>0</v>
      </c>
      <c r="K167" s="173" t="s">
        <v>1</v>
      </c>
      <c r="L167" s="37"/>
      <c r="M167" s="178" t="s">
        <v>1</v>
      </c>
      <c r="N167" s="179" t="s">
        <v>39</v>
      </c>
      <c r="O167" s="75"/>
      <c r="P167" s="180">
        <f>O167*H167</f>
        <v>0</v>
      </c>
      <c r="Q167" s="180">
        <v>0</v>
      </c>
      <c r="R167" s="180">
        <f>Q167*H167</f>
        <v>0</v>
      </c>
      <c r="S167" s="180">
        <v>0</v>
      </c>
      <c r="T167" s="181">
        <f>S167*H167</f>
        <v>0</v>
      </c>
      <c r="U167" s="36"/>
      <c r="V167" s="36"/>
      <c r="W167" s="36"/>
      <c r="X167" s="36"/>
      <c r="Y167" s="36"/>
      <c r="Z167" s="36"/>
      <c r="AA167" s="36"/>
      <c r="AB167" s="36"/>
      <c r="AC167" s="36"/>
      <c r="AD167" s="36"/>
      <c r="AE167" s="36"/>
      <c r="AR167" s="182" t="s">
        <v>260</v>
      </c>
      <c r="AT167" s="182" t="s">
        <v>155</v>
      </c>
      <c r="AU167" s="182" t="s">
        <v>84</v>
      </c>
      <c r="AY167" s="17" t="s">
        <v>152</v>
      </c>
      <c r="BE167" s="183">
        <f>IF(N167="základní",J167,0)</f>
        <v>0</v>
      </c>
      <c r="BF167" s="183">
        <f>IF(N167="snížená",J167,0)</f>
        <v>0</v>
      </c>
      <c r="BG167" s="183">
        <f>IF(N167="zákl. přenesená",J167,0)</f>
        <v>0</v>
      </c>
      <c r="BH167" s="183">
        <f>IF(N167="sníž. přenesená",J167,0)</f>
        <v>0</v>
      </c>
      <c r="BI167" s="183">
        <f>IF(N167="nulová",J167,0)</f>
        <v>0</v>
      </c>
      <c r="BJ167" s="17" t="s">
        <v>82</v>
      </c>
      <c r="BK167" s="183">
        <f>ROUND(I167*H167,2)</f>
        <v>0</v>
      </c>
      <c r="BL167" s="17" t="s">
        <v>260</v>
      </c>
      <c r="BM167" s="182" t="s">
        <v>260</v>
      </c>
    </row>
    <row r="168" s="2" customFormat="1">
      <c r="A168" s="36"/>
      <c r="B168" s="37"/>
      <c r="C168" s="36"/>
      <c r="D168" s="184" t="s">
        <v>162</v>
      </c>
      <c r="E168" s="36"/>
      <c r="F168" s="185" t="s">
        <v>791</v>
      </c>
      <c r="G168" s="36"/>
      <c r="H168" s="36"/>
      <c r="I168" s="186"/>
      <c r="J168" s="36"/>
      <c r="K168" s="36"/>
      <c r="L168" s="37"/>
      <c r="M168" s="187"/>
      <c r="N168" s="188"/>
      <c r="O168" s="75"/>
      <c r="P168" s="75"/>
      <c r="Q168" s="75"/>
      <c r="R168" s="75"/>
      <c r="S168" s="75"/>
      <c r="T168" s="76"/>
      <c r="U168" s="36"/>
      <c r="V168" s="36"/>
      <c r="W168" s="36"/>
      <c r="X168" s="36"/>
      <c r="Y168" s="36"/>
      <c r="Z168" s="36"/>
      <c r="AA168" s="36"/>
      <c r="AB168" s="36"/>
      <c r="AC168" s="36"/>
      <c r="AD168" s="36"/>
      <c r="AE168" s="36"/>
      <c r="AT168" s="17" t="s">
        <v>162</v>
      </c>
      <c r="AU168" s="17" t="s">
        <v>84</v>
      </c>
    </row>
    <row r="169" s="2" customFormat="1" ht="30" customHeight="1">
      <c r="A169" s="36"/>
      <c r="B169" s="170"/>
      <c r="C169" s="171" t="s">
        <v>182</v>
      </c>
      <c r="D169" s="171" t="s">
        <v>155</v>
      </c>
      <c r="E169" s="172" t="s">
        <v>792</v>
      </c>
      <c r="F169" s="173" t="s">
        <v>793</v>
      </c>
      <c r="G169" s="174" t="s">
        <v>775</v>
      </c>
      <c r="H169" s="175">
        <v>7</v>
      </c>
      <c r="I169" s="176"/>
      <c r="J169" s="177">
        <f>ROUND(I169*H169,2)</f>
        <v>0</v>
      </c>
      <c r="K169" s="173" t="s">
        <v>1</v>
      </c>
      <c r="L169" s="37"/>
      <c r="M169" s="178" t="s">
        <v>1</v>
      </c>
      <c r="N169" s="179" t="s">
        <v>39</v>
      </c>
      <c r="O169" s="75"/>
      <c r="P169" s="180">
        <f>O169*H169</f>
        <v>0</v>
      </c>
      <c r="Q169" s="180">
        <v>0</v>
      </c>
      <c r="R169" s="180">
        <f>Q169*H169</f>
        <v>0</v>
      </c>
      <c r="S169" s="180">
        <v>0</v>
      </c>
      <c r="T169" s="181">
        <f>S169*H169</f>
        <v>0</v>
      </c>
      <c r="U169" s="36"/>
      <c r="V169" s="36"/>
      <c r="W169" s="36"/>
      <c r="X169" s="36"/>
      <c r="Y169" s="36"/>
      <c r="Z169" s="36"/>
      <c r="AA169" s="36"/>
      <c r="AB169" s="36"/>
      <c r="AC169" s="36"/>
      <c r="AD169" s="36"/>
      <c r="AE169" s="36"/>
      <c r="AR169" s="182" t="s">
        <v>260</v>
      </c>
      <c r="AT169" s="182" t="s">
        <v>155</v>
      </c>
      <c r="AU169" s="182" t="s">
        <v>84</v>
      </c>
      <c r="AY169" s="17" t="s">
        <v>152</v>
      </c>
      <c r="BE169" s="183">
        <f>IF(N169="základní",J169,0)</f>
        <v>0</v>
      </c>
      <c r="BF169" s="183">
        <f>IF(N169="snížená",J169,0)</f>
        <v>0</v>
      </c>
      <c r="BG169" s="183">
        <f>IF(N169="zákl. přenesená",J169,0)</f>
        <v>0</v>
      </c>
      <c r="BH169" s="183">
        <f>IF(N169="sníž. přenesená",J169,0)</f>
        <v>0</v>
      </c>
      <c r="BI169" s="183">
        <f>IF(N169="nulová",J169,0)</f>
        <v>0</v>
      </c>
      <c r="BJ169" s="17" t="s">
        <v>82</v>
      </c>
      <c r="BK169" s="183">
        <f>ROUND(I169*H169,2)</f>
        <v>0</v>
      </c>
      <c r="BL169" s="17" t="s">
        <v>260</v>
      </c>
      <c r="BM169" s="182" t="s">
        <v>284</v>
      </c>
    </row>
    <row r="170" s="2" customFormat="1">
      <c r="A170" s="36"/>
      <c r="B170" s="37"/>
      <c r="C170" s="36"/>
      <c r="D170" s="184" t="s">
        <v>162</v>
      </c>
      <c r="E170" s="36"/>
      <c r="F170" s="185" t="s">
        <v>793</v>
      </c>
      <c r="G170" s="36"/>
      <c r="H170" s="36"/>
      <c r="I170" s="186"/>
      <c r="J170" s="36"/>
      <c r="K170" s="36"/>
      <c r="L170" s="37"/>
      <c r="M170" s="187"/>
      <c r="N170" s="188"/>
      <c r="O170" s="75"/>
      <c r="P170" s="75"/>
      <c r="Q170" s="75"/>
      <c r="R170" s="75"/>
      <c r="S170" s="75"/>
      <c r="T170" s="76"/>
      <c r="U170" s="36"/>
      <c r="V170" s="36"/>
      <c r="W170" s="36"/>
      <c r="X170" s="36"/>
      <c r="Y170" s="36"/>
      <c r="Z170" s="36"/>
      <c r="AA170" s="36"/>
      <c r="AB170" s="36"/>
      <c r="AC170" s="36"/>
      <c r="AD170" s="36"/>
      <c r="AE170" s="36"/>
      <c r="AT170" s="17" t="s">
        <v>162</v>
      </c>
      <c r="AU170" s="17" t="s">
        <v>84</v>
      </c>
    </row>
    <row r="171" s="2" customFormat="1" ht="22.2" customHeight="1">
      <c r="A171" s="36"/>
      <c r="B171" s="170"/>
      <c r="C171" s="171" t="s">
        <v>227</v>
      </c>
      <c r="D171" s="171" t="s">
        <v>155</v>
      </c>
      <c r="E171" s="172" t="s">
        <v>794</v>
      </c>
      <c r="F171" s="173" t="s">
        <v>795</v>
      </c>
      <c r="G171" s="174" t="s">
        <v>775</v>
      </c>
      <c r="H171" s="175">
        <v>11</v>
      </c>
      <c r="I171" s="176"/>
      <c r="J171" s="177">
        <f>ROUND(I171*H171,2)</f>
        <v>0</v>
      </c>
      <c r="K171" s="173" t="s">
        <v>1</v>
      </c>
      <c r="L171" s="37"/>
      <c r="M171" s="178" t="s">
        <v>1</v>
      </c>
      <c r="N171" s="179" t="s">
        <v>39</v>
      </c>
      <c r="O171" s="75"/>
      <c r="P171" s="180">
        <f>O171*H171</f>
        <v>0</v>
      </c>
      <c r="Q171" s="180">
        <v>0</v>
      </c>
      <c r="R171" s="180">
        <f>Q171*H171</f>
        <v>0</v>
      </c>
      <c r="S171" s="180">
        <v>0</v>
      </c>
      <c r="T171" s="181">
        <f>S171*H171</f>
        <v>0</v>
      </c>
      <c r="U171" s="36"/>
      <c r="V171" s="36"/>
      <c r="W171" s="36"/>
      <c r="X171" s="36"/>
      <c r="Y171" s="36"/>
      <c r="Z171" s="36"/>
      <c r="AA171" s="36"/>
      <c r="AB171" s="36"/>
      <c r="AC171" s="36"/>
      <c r="AD171" s="36"/>
      <c r="AE171" s="36"/>
      <c r="AR171" s="182" t="s">
        <v>260</v>
      </c>
      <c r="AT171" s="182" t="s">
        <v>155</v>
      </c>
      <c r="AU171" s="182" t="s">
        <v>84</v>
      </c>
      <c r="AY171" s="17" t="s">
        <v>152</v>
      </c>
      <c r="BE171" s="183">
        <f>IF(N171="základní",J171,0)</f>
        <v>0</v>
      </c>
      <c r="BF171" s="183">
        <f>IF(N171="snížená",J171,0)</f>
        <v>0</v>
      </c>
      <c r="BG171" s="183">
        <f>IF(N171="zákl. přenesená",J171,0)</f>
        <v>0</v>
      </c>
      <c r="BH171" s="183">
        <f>IF(N171="sníž. přenesená",J171,0)</f>
        <v>0</v>
      </c>
      <c r="BI171" s="183">
        <f>IF(N171="nulová",J171,0)</f>
        <v>0</v>
      </c>
      <c r="BJ171" s="17" t="s">
        <v>82</v>
      </c>
      <c r="BK171" s="183">
        <f>ROUND(I171*H171,2)</f>
        <v>0</v>
      </c>
      <c r="BL171" s="17" t="s">
        <v>260</v>
      </c>
      <c r="BM171" s="182" t="s">
        <v>297</v>
      </c>
    </row>
    <row r="172" s="2" customFormat="1">
      <c r="A172" s="36"/>
      <c r="B172" s="37"/>
      <c r="C172" s="36"/>
      <c r="D172" s="184" t="s">
        <v>162</v>
      </c>
      <c r="E172" s="36"/>
      <c r="F172" s="185" t="s">
        <v>795</v>
      </c>
      <c r="G172" s="36"/>
      <c r="H172" s="36"/>
      <c r="I172" s="186"/>
      <c r="J172" s="36"/>
      <c r="K172" s="36"/>
      <c r="L172" s="37"/>
      <c r="M172" s="187"/>
      <c r="N172" s="188"/>
      <c r="O172" s="75"/>
      <c r="P172" s="75"/>
      <c r="Q172" s="75"/>
      <c r="R172" s="75"/>
      <c r="S172" s="75"/>
      <c r="T172" s="76"/>
      <c r="U172" s="36"/>
      <c r="V172" s="36"/>
      <c r="W172" s="36"/>
      <c r="X172" s="36"/>
      <c r="Y172" s="36"/>
      <c r="Z172" s="36"/>
      <c r="AA172" s="36"/>
      <c r="AB172" s="36"/>
      <c r="AC172" s="36"/>
      <c r="AD172" s="36"/>
      <c r="AE172" s="36"/>
      <c r="AT172" s="17" t="s">
        <v>162</v>
      </c>
      <c r="AU172" s="17" t="s">
        <v>84</v>
      </c>
    </row>
    <row r="173" s="2" customFormat="1" ht="22.2" customHeight="1">
      <c r="A173" s="36"/>
      <c r="B173" s="170"/>
      <c r="C173" s="171" t="s">
        <v>233</v>
      </c>
      <c r="D173" s="171" t="s">
        <v>155</v>
      </c>
      <c r="E173" s="172" t="s">
        <v>796</v>
      </c>
      <c r="F173" s="173" t="s">
        <v>797</v>
      </c>
      <c r="G173" s="174" t="s">
        <v>775</v>
      </c>
      <c r="H173" s="175">
        <v>12</v>
      </c>
      <c r="I173" s="176"/>
      <c r="J173" s="177">
        <f>ROUND(I173*H173,2)</f>
        <v>0</v>
      </c>
      <c r="K173" s="173" t="s">
        <v>1</v>
      </c>
      <c r="L173" s="37"/>
      <c r="M173" s="178" t="s">
        <v>1</v>
      </c>
      <c r="N173" s="179" t="s">
        <v>39</v>
      </c>
      <c r="O173" s="75"/>
      <c r="P173" s="180">
        <f>O173*H173</f>
        <v>0</v>
      </c>
      <c r="Q173" s="180">
        <v>0</v>
      </c>
      <c r="R173" s="180">
        <f>Q173*H173</f>
        <v>0</v>
      </c>
      <c r="S173" s="180">
        <v>0</v>
      </c>
      <c r="T173" s="181">
        <f>S173*H173</f>
        <v>0</v>
      </c>
      <c r="U173" s="36"/>
      <c r="V173" s="36"/>
      <c r="W173" s="36"/>
      <c r="X173" s="36"/>
      <c r="Y173" s="36"/>
      <c r="Z173" s="36"/>
      <c r="AA173" s="36"/>
      <c r="AB173" s="36"/>
      <c r="AC173" s="36"/>
      <c r="AD173" s="36"/>
      <c r="AE173" s="36"/>
      <c r="AR173" s="182" t="s">
        <v>260</v>
      </c>
      <c r="AT173" s="182" t="s">
        <v>155</v>
      </c>
      <c r="AU173" s="182" t="s">
        <v>84</v>
      </c>
      <c r="AY173" s="17" t="s">
        <v>152</v>
      </c>
      <c r="BE173" s="183">
        <f>IF(N173="základní",J173,0)</f>
        <v>0</v>
      </c>
      <c r="BF173" s="183">
        <f>IF(N173="snížená",J173,0)</f>
        <v>0</v>
      </c>
      <c r="BG173" s="183">
        <f>IF(N173="zákl. přenesená",J173,0)</f>
        <v>0</v>
      </c>
      <c r="BH173" s="183">
        <f>IF(N173="sníž. přenesená",J173,0)</f>
        <v>0</v>
      </c>
      <c r="BI173" s="183">
        <f>IF(N173="nulová",J173,0)</f>
        <v>0</v>
      </c>
      <c r="BJ173" s="17" t="s">
        <v>82</v>
      </c>
      <c r="BK173" s="183">
        <f>ROUND(I173*H173,2)</f>
        <v>0</v>
      </c>
      <c r="BL173" s="17" t="s">
        <v>260</v>
      </c>
      <c r="BM173" s="182" t="s">
        <v>307</v>
      </c>
    </row>
    <row r="174" s="2" customFormat="1">
      <c r="A174" s="36"/>
      <c r="B174" s="37"/>
      <c r="C174" s="36"/>
      <c r="D174" s="184" t="s">
        <v>162</v>
      </c>
      <c r="E174" s="36"/>
      <c r="F174" s="185" t="s">
        <v>797</v>
      </c>
      <c r="G174" s="36"/>
      <c r="H174" s="36"/>
      <c r="I174" s="186"/>
      <c r="J174" s="36"/>
      <c r="K174" s="36"/>
      <c r="L174" s="37"/>
      <c r="M174" s="187"/>
      <c r="N174" s="188"/>
      <c r="O174" s="75"/>
      <c r="P174" s="75"/>
      <c r="Q174" s="75"/>
      <c r="R174" s="75"/>
      <c r="S174" s="75"/>
      <c r="T174" s="76"/>
      <c r="U174" s="36"/>
      <c r="V174" s="36"/>
      <c r="W174" s="36"/>
      <c r="X174" s="36"/>
      <c r="Y174" s="36"/>
      <c r="Z174" s="36"/>
      <c r="AA174" s="36"/>
      <c r="AB174" s="36"/>
      <c r="AC174" s="36"/>
      <c r="AD174" s="36"/>
      <c r="AE174" s="36"/>
      <c r="AT174" s="17" t="s">
        <v>162</v>
      </c>
      <c r="AU174" s="17" t="s">
        <v>84</v>
      </c>
    </row>
    <row r="175" s="2" customFormat="1" ht="22.2" customHeight="1">
      <c r="A175" s="36"/>
      <c r="B175" s="170"/>
      <c r="C175" s="171" t="s">
        <v>8</v>
      </c>
      <c r="D175" s="171" t="s">
        <v>155</v>
      </c>
      <c r="E175" s="172" t="s">
        <v>798</v>
      </c>
      <c r="F175" s="173" t="s">
        <v>799</v>
      </c>
      <c r="G175" s="174" t="s">
        <v>775</v>
      </c>
      <c r="H175" s="175">
        <v>5</v>
      </c>
      <c r="I175" s="176"/>
      <c r="J175" s="177">
        <f>ROUND(I175*H175,2)</f>
        <v>0</v>
      </c>
      <c r="K175" s="173" t="s">
        <v>1</v>
      </c>
      <c r="L175" s="37"/>
      <c r="M175" s="178" t="s">
        <v>1</v>
      </c>
      <c r="N175" s="179" t="s">
        <v>39</v>
      </c>
      <c r="O175" s="75"/>
      <c r="P175" s="180">
        <f>O175*H175</f>
        <v>0</v>
      </c>
      <c r="Q175" s="180">
        <v>0</v>
      </c>
      <c r="R175" s="180">
        <f>Q175*H175</f>
        <v>0</v>
      </c>
      <c r="S175" s="180">
        <v>0</v>
      </c>
      <c r="T175" s="181">
        <f>S175*H175</f>
        <v>0</v>
      </c>
      <c r="U175" s="36"/>
      <c r="V175" s="36"/>
      <c r="W175" s="36"/>
      <c r="X175" s="36"/>
      <c r="Y175" s="36"/>
      <c r="Z175" s="36"/>
      <c r="AA175" s="36"/>
      <c r="AB175" s="36"/>
      <c r="AC175" s="36"/>
      <c r="AD175" s="36"/>
      <c r="AE175" s="36"/>
      <c r="AR175" s="182" t="s">
        <v>260</v>
      </c>
      <c r="AT175" s="182" t="s">
        <v>155</v>
      </c>
      <c r="AU175" s="182" t="s">
        <v>84</v>
      </c>
      <c r="AY175" s="17" t="s">
        <v>152</v>
      </c>
      <c r="BE175" s="183">
        <f>IF(N175="základní",J175,0)</f>
        <v>0</v>
      </c>
      <c r="BF175" s="183">
        <f>IF(N175="snížená",J175,0)</f>
        <v>0</v>
      </c>
      <c r="BG175" s="183">
        <f>IF(N175="zákl. přenesená",J175,0)</f>
        <v>0</v>
      </c>
      <c r="BH175" s="183">
        <f>IF(N175="sníž. přenesená",J175,0)</f>
        <v>0</v>
      </c>
      <c r="BI175" s="183">
        <f>IF(N175="nulová",J175,0)</f>
        <v>0</v>
      </c>
      <c r="BJ175" s="17" t="s">
        <v>82</v>
      </c>
      <c r="BK175" s="183">
        <f>ROUND(I175*H175,2)</f>
        <v>0</v>
      </c>
      <c r="BL175" s="17" t="s">
        <v>260</v>
      </c>
      <c r="BM175" s="182" t="s">
        <v>317</v>
      </c>
    </row>
    <row r="176" s="2" customFormat="1">
      <c r="A176" s="36"/>
      <c r="B176" s="37"/>
      <c r="C176" s="36"/>
      <c r="D176" s="184" t="s">
        <v>162</v>
      </c>
      <c r="E176" s="36"/>
      <c r="F176" s="185" t="s">
        <v>799</v>
      </c>
      <c r="G176" s="36"/>
      <c r="H176" s="36"/>
      <c r="I176" s="186"/>
      <c r="J176" s="36"/>
      <c r="K176" s="36"/>
      <c r="L176" s="37"/>
      <c r="M176" s="187"/>
      <c r="N176" s="188"/>
      <c r="O176" s="75"/>
      <c r="P176" s="75"/>
      <c r="Q176" s="75"/>
      <c r="R176" s="75"/>
      <c r="S176" s="75"/>
      <c r="T176" s="76"/>
      <c r="U176" s="36"/>
      <c r="V176" s="36"/>
      <c r="W176" s="36"/>
      <c r="X176" s="36"/>
      <c r="Y176" s="36"/>
      <c r="Z176" s="36"/>
      <c r="AA176" s="36"/>
      <c r="AB176" s="36"/>
      <c r="AC176" s="36"/>
      <c r="AD176" s="36"/>
      <c r="AE176" s="36"/>
      <c r="AT176" s="17" t="s">
        <v>162</v>
      </c>
      <c r="AU176" s="17" t="s">
        <v>84</v>
      </c>
    </row>
    <row r="177" s="2" customFormat="1" ht="22.2" customHeight="1">
      <c r="A177" s="36"/>
      <c r="B177" s="170"/>
      <c r="C177" s="171" t="s">
        <v>247</v>
      </c>
      <c r="D177" s="171" t="s">
        <v>155</v>
      </c>
      <c r="E177" s="172" t="s">
        <v>800</v>
      </c>
      <c r="F177" s="173" t="s">
        <v>801</v>
      </c>
      <c r="G177" s="174" t="s">
        <v>775</v>
      </c>
      <c r="H177" s="175">
        <v>3</v>
      </c>
      <c r="I177" s="176"/>
      <c r="J177" s="177">
        <f>ROUND(I177*H177,2)</f>
        <v>0</v>
      </c>
      <c r="K177" s="173" t="s">
        <v>1</v>
      </c>
      <c r="L177" s="37"/>
      <c r="M177" s="178" t="s">
        <v>1</v>
      </c>
      <c r="N177" s="179" t="s">
        <v>39</v>
      </c>
      <c r="O177" s="75"/>
      <c r="P177" s="180">
        <f>O177*H177</f>
        <v>0</v>
      </c>
      <c r="Q177" s="180">
        <v>0</v>
      </c>
      <c r="R177" s="180">
        <f>Q177*H177</f>
        <v>0</v>
      </c>
      <c r="S177" s="180">
        <v>0</v>
      </c>
      <c r="T177" s="181">
        <f>S177*H177</f>
        <v>0</v>
      </c>
      <c r="U177" s="36"/>
      <c r="V177" s="36"/>
      <c r="W177" s="36"/>
      <c r="X177" s="36"/>
      <c r="Y177" s="36"/>
      <c r="Z177" s="36"/>
      <c r="AA177" s="36"/>
      <c r="AB177" s="36"/>
      <c r="AC177" s="36"/>
      <c r="AD177" s="36"/>
      <c r="AE177" s="36"/>
      <c r="AR177" s="182" t="s">
        <v>260</v>
      </c>
      <c r="AT177" s="182" t="s">
        <v>155</v>
      </c>
      <c r="AU177" s="182" t="s">
        <v>84</v>
      </c>
      <c r="AY177" s="17" t="s">
        <v>152</v>
      </c>
      <c r="BE177" s="183">
        <f>IF(N177="základní",J177,0)</f>
        <v>0</v>
      </c>
      <c r="BF177" s="183">
        <f>IF(N177="snížená",J177,0)</f>
        <v>0</v>
      </c>
      <c r="BG177" s="183">
        <f>IF(N177="zákl. přenesená",J177,0)</f>
        <v>0</v>
      </c>
      <c r="BH177" s="183">
        <f>IF(N177="sníž. přenesená",J177,0)</f>
        <v>0</v>
      </c>
      <c r="BI177" s="183">
        <f>IF(N177="nulová",J177,0)</f>
        <v>0</v>
      </c>
      <c r="BJ177" s="17" t="s">
        <v>82</v>
      </c>
      <c r="BK177" s="183">
        <f>ROUND(I177*H177,2)</f>
        <v>0</v>
      </c>
      <c r="BL177" s="17" t="s">
        <v>260</v>
      </c>
      <c r="BM177" s="182" t="s">
        <v>330</v>
      </c>
    </row>
    <row r="178" s="2" customFormat="1">
      <c r="A178" s="36"/>
      <c r="B178" s="37"/>
      <c r="C178" s="36"/>
      <c r="D178" s="184" t="s">
        <v>162</v>
      </c>
      <c r="E178" s="36"/>
      <c r="F178" s="185" t="s">
        <v>801</v>
      </c>
      <c r="G178" s="36"/>
      <c r="H178" s="36"/>
      <c r="I178" s="186"/>
      <c r="J178" s="36"/>
      <c r="K178" s="36"/>
      <c r="L178" s="37"/>
      <c r="M178" s="187"/>
      <c r="N178" s="188"/>
      <c r="O178" s="75"/>
      <c r="P178" s="75"/>
      <c r="Q178" s="75"/>
      <c r="R178" s="75"/>
      <c r="S178" s="75"/>
      <c r="T178" s="76"/>
      <c r="U178" s="36"/>
      <c r="V178" s="36"/>
      <c r="W178" s="36"/>
      <c r="X178" s="36"/>
      <c r="Y178" s="36"/>
      <c r="Z178" s="36"/>
      <c r="AA178" s="36"/>
      <c r="AB178" s="36"/>
      <c r="AC178" s="36"/>
      <c r="AD178" s="36"/>
      <c r="AE178" s="36"/>
      <c r="AT178" s="17" t="s">
        <v>162</v>
      </c>
      <c r="AU178" s="17" t="s">
        <v>84</v>
      </c>
    </row>
    <row r="179" s="2" customFormat="1" ht="30" customHeight="1">
      <c r="A179" s="36"/>
      <c r="B179" s="170"/>
      <c r="C179" s="171" t="s">
        <v>257</v>
      </c>
      <c r="D179" s="171" t="s">
        <v>155</v>
      </c>
      <c r="E179" s="172" t="s">
        <v>802</v>
      </c>
      <c r="F179" s="173" t="s">
        <v>803</v>
      </c>
      <c r="G179" s="174" t="s">
        <v>775</v>
      </c>
      <c r="H179" s="175">
        <v>22</v>
      </c>
      <c r="I179" s="176"/>
      <c r="J179" s="177">
        <f>ROUND(I179*H179,2)</f>
        <v>0</v>
      </c>
      <c r="K179" s="173" t="s">
        <v>1</v>
      </c>
      <c r="L179" s="37"/>
      <c r="M179" s="178" t="s">
        <v>1</v>
      </c>
      <c r="N179" s="179" t="s">
        <v>39</v>
      </c>
      <c r="O179" s="75"/>
      <c r="P179" s="180">
        <f>O179*H179</f>
        <v>0</v>
      </c>
      <c r="Q179" s="180">
        <v>0</v>
      </c>
      <c r="R179" s="180">
        <f>Q179*H179</f>
        <v>0</v>
      </c>
      <c r="S179" s="180">
        <v>0</v>
      </c>
      <c r="T179" s="181">
        <f>S179*H179</f>
        <v>0</v>
      </c>
      <c r="U179" s="36"/>
      <c r="V179" s="36"/>
      <c r="W179" s="36"/>
      <c r="X179" s="36"/>
      <c r="Y179" s="36"/>
      <c r="Z179" s="36"/>
      <c r="AA179" s="36"/>
      <c r="AB179" s="36"/>
      <c r="AC179" s="36"/>
      <c r="AD179" s="36"/>
      <c r="AE179" s="36"/>
      <c r="AR179" s="182" t="s">
        <v>260</v>
      </c>
      <c r="AT179" s="182" t="s">
        <v>155</v>
      </c>
      <c r="AU179" s="182" t="s">
        <v>84</v>
      </c>
      <c r="AY179" s="17" t="s">
        <v>152</v>
      </c>
      <c r="BE179" s="183">
        <f>IF(N179="základní",J179,0)</f>
        <v>0</v>
      </c>
      <c r="BF179" s="183">
        <f>IF(N179="snížená",J179,0)</f>
        <v>0</v>
      </c>
      <c r="BG179" s="183">
        <f>IF(N179="zákl. přenesená",J179,0)</f>
        <v>0</v>
      </c>
      <c r="BH179" s="183">
        <f>IF(N179="sníž. přenesená",J179,0)</f>
        <v>0</v>
      </c>
      <c r="BI179" s="183">
        <f>IF(N179="nulová",J179,0)</f>
        <v>0</v>
      </c>
      <c r="BJ179" s="17" t="s">
        <v>82</v>
      </c>
      <c r="BK179" s="183">
        <f>ROUND(I179*H179,2)</f>
        <v>0</v>
      </c>
      <c r="BL179" s="17" t="s">
        <v>260</v>
      </c>
      <c r="BM179" s="182" t="s">
        <v>342</v>
      </c>
    </row>
    <row r="180" s="2" customFormat="1">
      <c r="A180" s="36"/>
      <c r="B180" s="37"/>
      <c r="C180" s="36"/>
      <c r="D180" s="184" t="s">
        <v>162</v>
      </c>
      <c r="E180" s="36"/>
      <c r="F180" s="185" t="s">
        <v>803</v>
      </c>
      <c r="G180" s="36"/>
      <c r="H180" s="36"/>
      <c r="I180" s="186"/>
      <c r="J180" s="36"/>
      <c r="K180" s="36"/>
      <c r="L180" s="37"/>
      <c r="M180" s="187"/>
      <c r="N180" s="188"/>
      <c r="O180" s="75"/>
      <c r="P180" s="75"/>
      <c r="Q180" s="75"/>
      <c r="R180" s="75"/>
      <c r="S180" s="75"/>
      <c r="T180" s="76"/>
      <c r="U180" s="36"/>
      <c r="V180" s="36"/>
      <c r="W180" s="36"/>
      <c r="X180" s="36"/>
      <c r="Y180" s="36"/>
      <c r="Z180" s="36"/>
      <c r="AA180" s="36"/>
      <c r="AB180" s="36"/>
      <c r="AC180" s="36"/>
      <c r="AD180" s="36"/>
      <c r="AE180" s="36"/>
      <c r="AT180" s="17" t="s">
        <v>162</v>
      </c>
      <c r="AU180" s="17" t="s">
        <v>84</v>
      </c>
    </row>
    <row r="181" s="2" customFormat="1" ht="22.2" customHeight="1">
      <c r="A181" s="36"/>
      <c r="B181" s="170"/>
      <c r="C181" s="171" t="s">
        <v>264</v>
      </c>
      <c r="D181" s="171" t="s">
        <v>155</v>
      </c>
      <c r="E181" s="172" t="s">
        <v>804</v>
      </c>
      <c r="F181" s="173" t="s">
        <v>805</v>
      </c>
      <c r="G181" s="174" t="s">
        <v>775</v>
      </c>
      <c r="H181" s="175">
        <v>3</v>
      </c>
      <c r="I181" s="176"/>
      <c r="J181" s="177">
        <f>ROUND(I181*H181,2)</f>
        <v>0</v>
      </c>
      <c r="K181" s="173" t="s">
        <v>1</v>
      </c>
      <c r="L181" s="37"/>
      <c r="M181" s="178" t="s">
        <v>1</v>
      </c>
      <c r="N181" s="179" t="s">
        <v>39</v>
      </c>
      <c r="O181" s="75"/>
      <c r="P181" s="180">
        <f>O181*H181</f>
        <v>0</v>
      </c>
      <c r="Q181" s="180">
        <v>0</v>
      </c>
      <c r="R181" s="180">
        <f>Q181*H181</f>
        <v>0</v>
      </c>
      <c r="S181" s="180">
        <v>0</v>
      </c>
      <c r="T181" s="181">
        <f>S181*H181</f>
        <v>0</v>
      </c>
      <c r="U181" s="36"/>
      <c r="V181" s="36"/>
      <c r="W181" s="36"/>
      <c r="X181" s="36"/>
      <c r="Y181" s="36"/>
      <c r="Z181" s="36"/>
      <c r="AA181" s="36"/>
      <c r="AB181" s="36"/>
      <c r="AC181" s="36"/>
      <c r="AD181" s="36"/>
      <c r="AE181" s="36"/>
      <c r="AR181" s="182" t="s">
        <v>260</v>
      </c>
      <c r="AT181" s="182" t="s">
        <v>155</v>
      </c>
      <c r="AU181" s="182" t="s">
        <v>84</v>
      </c>
      <c r="AY181" s="17" t="s">
        <v>152</v>
      </c>
      <c r="BE181" s="183">
        <f>IF(N181="základní",J181,0)</f>
        <v>0</v>
      </c>
      <c r="BF181" s="183">
        <f>IF(N181="snížená",J181,0)</f>
        <v>0</v>
      </c>
      <c r="BG181" s="183">
        <f>IF(N181="zákl. přenesená",J181,0)</f>
        <v>0</v>
      </c>
      <c r="BH181" s="183">
        <f>IF(N181="sníž. přenesená",J181,0)</f>
        <v>0</v>
      </c>
      <c r="BI181" s="183">
        <f>IF(N181="nulová",J181,0)</f>
        <v>0</v>
      </c>
      <c r="BJ181" s="17" t="s">
        <v>82</v>
      </c>
      <c r="BK181" s="183">
        <f>ROUND(I181*H181,2)</f>
        <v>0</v>
      </c>
      <c r="BL181" s="17" t="s">
        <v>260</v>
      </c>
      <c r="BM181" s="182" t="s">
        <v>357</v>
      </c>
    </row>
    <row r="182" s="2" customFormat="1">
      <c r="A182" s="36"/>
      <c r="B182" s="37"/>
      <c r="C182" s="36"/>
      <c r="D182" s="184" t="s">
        <v>162</v>
      </c>
      <c r="E182" s="36"/>
      <c r="F182" s="185" t="s">
        <v>805</v>
      </c>
      <c r="G182" s="36"/>
      <c r="H182" s="36"/>
      <c r="I182" s="186"/>
      <c r="J182" s="36"/>
      <c r="K182" s="36"/>
      <c r="L182" s="37"/>
      <c r="M182" s="187"/>
      <c r="N182" s="188"/>
      <c r="O182" s="75"/>
      <c r="P182" s="75"/>
      <c r="Q182" s="75"/>
      <c r="R182" s="75"/>
      <c r="S182" s="75"/>
      <c r="T182" s="76"/>
      <c r="U182" s="36"/>
      <c r="V182" s="36"/>
      <c r="W182" s="36"/>
      <c r="X182" s="36"/>
      <c r="Y182" s="36"/>
      <c r="Z182" s="36"/>
      <c r="AA182" s="36"/>
      <c r="AB182" s="36"/>
      <c r="AC182" s="36"/>
      <c r="AD182" s="36"/>
      <c r="AE182" s="36"/>
      <c r="AT182" s="17" t="s">
        <v>162</v>
      </c>
      <c r="AU182" s="17" t="s">
        <v>84</v>
      </c>
    </row>
    <row r="183" s="12" customFormat="1" ht="22.8" customHeight="1">
      <c r="A183" s="12"/>
      <c r="B183" s="157"/>
      <c r="C183" s="12"/>
      <c r="D183" s="158" t="s">
        <v>73</v>
      </c>
      <c r="E183" s="168" t="s">
        <v>806</v>
      </c>
      <c r="F183" s="168" t="s">
        <v>807</v>
      </c>
      <c r="G183" s="12"/>
      <c r="H183" s="12"/>
      <c r="I183" s="160"/>
      <c r="J183" s="169">
        <f>BK183</f>
        <v>0</v>
      </c>
      <c r="K183" s="12"/>
      <c r="L183" s="157"/>
      <c r="M183" s="162"/>
      <c r="N183" s="163"/>
      <c r="O183" s="163"/>
      <c r="P183" s="164">
        <f>SUM(P184:P189)</f>
        <v>0</v>
      </c>
      <c r="Q183" s="163"/>
      <c r="R183" s="164">
        <f>SUM(R184:R189)</f>
        <v>0</v>
      </c>
      <c r="S183" s="163"/>
      <c r="T183" s="165">
        <f>SUM(T184:T189)</f>
        <v>0</v>
      </c>
      <c r="U183" s="12"/>
      <c r="V183" s="12"/>
      <c r="W183" s="12"/>
      <c r="X183" s="12"/>
      <c r="Y183" s="12"/>
      <c r="Z183" s="12"/>
      <c r="AA183" s="12"/>
      <c r="AB183" s="12"/>
      <c r="AC183" s="12"/>
      <c r="AD183" s="12"/>
      <c r="AE183" s="12"/>
      <c r="AR183" s="158" t="s">
        <v>82</v>
      </c>
      <c r="AT183" s="166" t="s">
        <v>73</v>
      </c>
      <c r="AU183" s="166" t="s">
        <v>82</v>
      </c>
      <c r="AY183" s="158" t="s">
        <v>152</v>
      </c>
      <c r="BK183" s="167">
        <f>SUM(BK184:BK189)</f>
        <v>0</v>
      </c>
    </row>
    <row r="184" s="2" customFormat="1" ht="30" customHeight="1">
      <c r="A184" s="36"/>
      <c r="B184" s="170"/>
      <c r="C184" s="171" t="s">
        <v>260</v>
      </c>
      <c r="D184" s="171" t="s">
        <v>155</v>
      </c>
      <c r="E184" s="172" t="s">
        <v>808</v>
      </c>
      <c r="F184" s="173" t="s">
        <v>809</v>
      </c>
      <c r="G184" s="174" t="s">
        <v>775</v>
      </c>
      <c r="H184" s="175">
        <v>1</v>
      </c>
      <c r="I184" s="176"/>
      <c r="J184" s="177">
        <f>ROUND(I184*H184,2)</f>
        <v>0</v>
      </c>
      <c r="K184" s="173" t="s">
        <v>1</v>
      </c>
      <c r="L184" s="37"/>
      <c r="M184" s="178" t="s">
        <v>1</v>
      </c>
      <c r="N184" s="179" t="s">
        <v>39</v>
      </c>
      <c r="O184" s="75"/>
      <c r="P184" s="180">
        <f>O184*H184</f>
        <v>0</v>
      </c>
      <c r="Q184" s="180">
        <v>0</v>
      </c>
      <c r="R184" s="180">
        <f>Q184*H184</f>
        <v>0</v>
      </c>
      <c r="S184" s="180">
        <v>0</v>
      </c>
      <c r="T184" s="181">
        <f>S184*H184</f>
        <v>0</v>
      </c>
      <c r="U184" s="36"/>
      <c r="V184" s="36"/>
      <c r="W184" s="36"/>
      <c r="X184" s="36"/>
      <c r="Y184" s="36"/>
      <c r="Z184" s="36"/>
      <c r="AA184" s="36"/>
      <c r="AB184" s="36"/>
      <c r="AC184" s="36"/>
      <c r="AD184" s="36"/>
      <c r="AE184" s="36"/>
      <c r="AR184" s="182" t="s">
        <v>260</v>
      </c>
      <c r="AT184" s="182" t="s">
        <v>155</v>
      </c>
      <c r="AU184" s="182" t="s">
        <v>84</v>
      </c>
      <c r="AY184" s="17" t="s">
        <v>152</v>
      </c>
      <c r="BE184" s="183">
        <f>IF(N184="základní",J184,0)</f>
        <v>0</v>
      </c>
      <c r="BF184" s="183">
        <f>IF(N184="snížená",J184,0)</f>
        <v>0</v>
      </c>
      <c r="BG184" s="183">
        <f>IF(N184="zákl. přenesená",J184,0)</f>
        <v>0</v>
      </c>
      <c r="BH184" s="183">
        <f>IF(N184="sníž. přenesená",J184,0)</f>
        <v>0</v>
      </c>
      <c r="BI184" s="183">
        <f>IF(N184="nulová",J184,0)</f>
        <v>0</v>
      </c>
      <c r="BJ184" s="17" t="s">
        <v>82</v>
      </c>
      <c r="BK184" s="183">
        <f>ROUND(I184*H184,2)</f>
        <v>0</v>
      </c>
      <c r="BL184" s="17" t="s">
        <v>260</v>
      </c>
      <c r="BM184" s="182" t="s">
        <v>268</v>
      </c>
    </row>
    <row r="185" s="2" customFormat="1">
      <c r="A185" s="36"/>
      <c r="B185" s="37"/>
      <c r="C185" s="36"/>
      <c r="D185" s="184" t="s">
        <v>162</v>
      </c>
      <c r="E185" s="36"/>
      <c r="F185" s="185" t="s">
        <v>809</v>
      </c>
      <c r="G185" s="36"/>
      <c r="H185" s="36"/>
      <c r="I185" s="186"/>
      <c r="J185" s="36"/>
      <c r="K185" s="36"/>
      <c r="L185" s="37"/>
      <c r="M185" s="187"/>
      <c r="N185" s="188"/>
      <c r="O185" s="75"/>
      <c r="P185" s="75"/>
      <c r="Q185" s="75"/>
      <c r="R185" s="75"/>
      <c r="S185" s="75"/>
      <c r="T185" s="76"/>
      <c r="U185" s="36"/>
      <c r="V185" s="36"/>
      <c r="W185" s="36"/>
      <c r="X185" s="36"/>
      <c r="Y185" s="36"/>
      <c r="Z185" s="36"/>
      <c r="AA185" s="36"/>
      <c r="AB185" s="36"/>
      <c r="AC185" s="36"/>
      <c r="AD185" s="36"/>
      <c r="AE185" s="36"/>
      <c r="AT185" s="17" t="s">
        <v>162</v>
      </c>
      <c r="AU185" s="17" t="s">
        <v>84</v>
      </c>
    </row>
    <row r="186" s="2" customFormat="1" ht="22.2" customHeight="1">
      <c r="A186" s="36"/>
      <c r="B186" s="170"/>
      <c r="C186" s="171" t="s">
        <v>278</v>
      </c>
      <c r="D186" s="171" t="s">
        <v>155</v>
      </c>
      <c r="E186" s="172" t="s">
        <v>810</v>
      </c>
      <c r="F186" s="173" t="s">
        <v>811</v>
      </c>
      <c r="G186" s="174" t="s">
        <v>775</v>
      </c>
      <c r="H186" s="175">
        <v>4</v>
      </c>
      <c r="I186" s="176"/>
      <c r="J186" s="177">
        <f>ROUND(I186*H186,2)</f>
        <v>0</v>
      </c>
      <c r="K186" s="173" t="s">
        <v>1</v>
      </c>
      <c r="L186" s="37"/>
      <c r="M186" s="178" t="s">
        <v>1</v>
      </c>
      <c r="N186" s="179" t="s">
        <v>39</v>
      </c>
      <c r="O186" s="75"/>
      <c r="P186" s="180">
        <f>O186*H186</f>
        <v>0</v>
      </c>
      <c r="Q186" s="180">
        <v>0</v>
      </c>
      <c r="R186" s="180">
        <f>Q186*H186</f>
        <v>0</v>
      </c>
      <c r="S186" s="180">
        <v>0</v>
      </c>
      <c r="T186" s="181">
        <f>S186*H186</f>
        <v>0</v>
      </c>
      <c r="U186" s="36"/>
      <c r="V186" s="36"/>
      <c r="W186" s="36"/>
      <c r="X186" s="36"/>
      <c r="Y186" s="36"/>
      <c r="Z186" s="36"/>
      <c r="AA186" s="36"/>
      <c r="AB186" s="36"/>
      <c r="AC186" s="36"/>
      <c r="AD186" s="36"/>
      <c r="AE186" s="36"/>
      <c r="AR186" s="182" t="s">
        <v>260</v>
      </c>
      <c r="AT186" s="182" t="s">
        <v>155</v>
      </c>
      <c r="AU186" s="182" t="s">
        <v>84</v>
      </c>
      <c r="AY186" s="17" t="s">
        <v>152</v>
      </c>
      <c r="BE186" s="183">
        <f>IF(N186="základní",J186,0)</f>
        <v>0</v>
      </c>
      <c r="BF186" s="183">
        <f>IF(N186="snížená",J186,0)</f>
        <v>0</v>
      </c>
      <c r="BG186" s="183">
        <f>IF(N186="zákl. přenesená",J186,0)</f>
        <v>0</v>
      </c>
      <c r="BH186" s="183">
        <f>IF(N186="sníž. přenesená",J186,0)</f>
        <v>0</v>
      </c>
      <c r="BI186" s="183">
        <f>IF(N186="nulová",J186,0)</f>
        <v>0</v>
      </c>
      <c r="BJ186" s="17" t="s">
        <v>82</v>
      </c>
      <c r="BK186" s="183">
        <f>ROUND(I186*H186,2)</f>
        <v>0</v>
      </c>
      <c r="BL186" s="17" t="s">
        <v>260</v>
      </c>
      <c r="BM186" s="182" t="s">
        <v>377</v>
      </c>
    </row>
    <row r="187" s="2" customFormat="1">
      <c r="A187" s="36"/>
      <c r="B187" s="37"/>
      <c r="C187" s="36"/>
      <c r="D187" s="184" t="s">
        <v>162</v>
      </c>
      <c r="E187" s="36"/>
      <c r="F187" s="185" t="s">
        <v>811</v>
      </c>
      <c r="G187" s="36"/>
      <c r="H187" s="36"/>
      <c r="I187" s="186"/>
      <c r="J187" s="36"/>
      <c r="K187" s="36"/>
      <c r="L187" s="37"/>
      <c r="M187" s="187"/>
      <c r="N187" s="188"/>
      <c r="O187" s="75"/>
      <c r="P187" s="75"/>
      <c r="Q187" s="75"/>
      <c r="R187" s="75"/>
      <c r="S187" s="75"/>
      <c r="T187" s="76"/>
      <c r="U187" s="36"/>
      <c r="V187" s="36"/>
      <c r="W187" s="36"/>
      <c r="X187" s="36"/>
      <c r="Y187" s="36"/>
      <c r="Z187" s="36"/>
      <c r="AA187" s="36"/>
      <c r="AB187" s="36"/>
      <c r="AC187" s="36"/>
      <c r="AD187" s="36"/>
      <c r="AE187" s="36"/>
      <c r="AT187" s="17" t="s">
        <v>162</v>
      </c>
      <c r="AU187" s="17" t="s">
        <v>84</v>
      </c>
    </row>
    <row r="188" s="2" customFormat="1" ht="22.2" customHeight="1">
      <c r="A188" s="36"/>
      <c r="B188" s="170"/>
      <c r="C188" s="171" t="s">
        <v>284</v>
      </c>
      <c r="D188" s="171" t="s">
        <v>155</v>
      </c>
      <c r="E188" s="172" t="s">
        <v>812</v>
      </c>
      <c r="F188" s="173" t="s">
        <v>813</v>
      </c>
      <c r="G188" s="174" t="s">
        <v>775</v>
      </c>
      <c r="H188" s="175">
        <v>22</v>
      </c>
      <c r="I188" s="176"/>
      <c r="J188" s="177">
        <f>ROUND(I188*H188,2)</f>
        <v>0</v>
      </c>
      <c r="K188" s="173" t="s">
        <v>1</v>
      </c>
      <c r="L188" s="37"/>
      <c r="M188" s="178" t="s">
        <v>1</v>
      </c>
      <c r="N188" s="179" t="s">
        <v>39</v>
      </c>
      <c r="O188" s="75"/>
      <c r="P188" s="180">
        <f>O188*H188</f>
        <v>0</v>
      </c>
      <c r="Q188" s="180">
        <v>0</v>
      </c>
      <c r="R188" s="180">
        <f>Q188*H188</f>
        <v>0</v>
      </c>
      <c r="S188" s="180">
        <v>0</v>
      </c>
      <c r="T188" s="181">
        <f>S188*H188</f>
        <v>0</v>
      </c>
      <c r="U188" s="36"/>
      <c r="V188" s="36"/>
      <c r="W188" s="36"/>
      <c r="X188" s="36"/>
      <c r="Y188" s="36"/>
      <c r="Z188" s="36"/>
      <c r="AA188" s="36"/>
      <c r="AB188" s="36"/>
      <c r="AC188" s="36"/>
      <c r="AD188" s="36"/>
      <c r="AE188" s="36"/>
      <c r="AR188" s="182" t="s">
        <v>260</v>
      </c>
      <c r="AT188" s="182" t="s">
        <v>155</v>
      </c>
      <c r="AU188" s="182" t="s">
        <v>84</v>
      </c>
      <c r="AY188" s="17" t="s">
        <v>152</v>
      </c>
      <c r="BE188" s="183">
        <f>IF(N188="základní",J188,0)</f>
        <v>0</v>
      </c>
      <c r="BF188" s="183">
        <f>IF(N188="snížená",J188,0)</f>
        <v>0</v>
      </c>
      <c r="BG188" s="183">
        <f>IF(N188="zákl. přenesená",J188,0)</f>
        <v>0</v>
      </c>
      <c r="BH188" s="183">
        <f>IF(N188="sníž. přenesená",J188,0)</f>
        <v>0</v>
      </c>
      <c r="BI188" s="183">
        <f>IF(N188="nulová",J188,0)</f>
        <v>0</v>
      </c>
      <c r="BJ188" s="17" t="s">
        <v>82</v>
      </c>
      <c r="BK188" s="183">
        <f>ROUND(I188*H188,2)</f>
        <v>0</v>
      </c>
      <c r="BL188" s="17" t="s">
        <v>260</v>
      </c>
      <c r="BM188" s="182" t="s">
        <v>391</v>
      </c>
    </row>
    <row r="189" s="2" customFormat="1">
      <c r="A189" s="36"/>
      <c r="B189" s="37"/>
      <c r="C189" s="36"/>
      <c r="D189" s="184" t="s">
        <v>162</v>
      </c>
      <c r="E189" s="36"/>
      <c r="F189" s="185" t="s">
        <v>813</v>
      </c>
      <c r="G189" s="36"/>
      <c r="H189" s="36"/>
      <c r="I189" s="186"/>
      <c r="J189" s="36"/>
      <c r="K189" s="36"/>
      <c r="L189" s="37"/>
      <c r="M189" s="187"/>
      <c r="N189" s="188"/>
      <c r="O189" s="75"/>
      <c r="P189" s="75"/>
      <c r="Q189" s="75"/>
      <c r="R189" s="75"/>
      <c r="S189" s="75"/>
      <c r="T189" s="76"/>
      <c r="U189" s="36"/>
      <c r="V189" s="36"/>
      <c r="W189" s="36"/>
      <c r="X189" s="36"/>
      <c r="Y189" s="36"/>
      <c r="Z189" s="36"/>
      <c r="AA189" s="36"/>
      <c r="AB189" s="36"/>
      <c r="AC189" s="36"/>
      <c r="AD189" s="36"/>
      <c r="AE189" s="36"/>
      <c r="AT189" s="17" t="s">
        <v>162</v>
      </c>
      <c r="AU189" s="17" t="s">
        <v>84</v>
      </c>
    </row>
    <row r="190" s="12" customFormat="1" ht="22.8" customHeight="1">
      <c r="A190" s="12"/>
      <c r="B190" s="157"/>
      <c r="C190" s="12"/>
      <c r="D190" s="158" t="s">
        <v>73</v>
      </c>
      <c r="E190" s="168" t="s">
        <v>814</v>
      </c>
      <c r="F190" s="168" t="s">
        <v>815</v>
      </c>
      <c r="G190" s="12"/>
      <c r="H190" s="12"/>
      <c r="I190" s="160"/>
      <c r="J190" s="169">
        <f>BK190</f>
        <v>0</v>
      </c>
      <c r="K190" s="12"/>
      <c r="L190" s="157"/>
      <c r="M190" s="162"/>
      <c r="N190" s="163"/>
      <c r="O190" s="163"/>
      <c r="P190" s="164">
        <f>SUM(P191:P192)</f>
        <v>0</v>
      </c>
      <c r="Q190" s="163"/>
      <c r="R190" s="164">
        <f>SUM(R191:R192)</f>
        <v>0</v>
      </c>
      <c r="S190" s="163"/>
      <c r="T190" s="165">
        <f>SUM(T191:T192)</f>
        <v>0</v>
      </c>
      <c r="U190" s="12"/>
      <c r="V190" s="12"/>
      <c r="W190" s="12"/>
      <c r="X190" s="12"/>
      <c r="Y190" s="12"/>
      <c r="Z190" s="12"/>
      <c r="AA190" s="12"/>
      <c r="AB190" s="12"/>
      <c r="AC190" s="12"/>
      <c r="AD190" s="12"/>
      <c r="AE190" s="12"/>
      <c r="AR190" s="158" t="s">
        <v>82</v>
      </c>
      <c r="AT190" s="166" t="s">
        <v>73</v>
      </c>
      <c r="AU190" s="166" t="s">
        <v>82</v>
      </c>
      <c r="AY190" s="158" t="s">
        <v>152</v>
      </c>
      <c r="BK190" s="167">
        <f>SUM(BK191:BK192)</f>
        <v>0</v>
      </c>
    </row>
    <row r="191" s="2" customFormat="1" ht="22.2" customHeight="1">
      <c r="A191" s="36"/>
      <c r="B191" s="170"/>
      <c r="C191" s="171" t="s">
        <v>289</v>
      </c>
      <c r="D191" s="171" t="s">
        <v>155</v>
      </c>
      <c r="E191" s="172" t="s">
        <v>816</v>
      </c>
      <c r="F191" s="173" t="s">
        <v>817</v>
      </c>
      <c r="G191" s="174" t="s">
        <v>775</v>
      </c>
      <c r="H191" s="175">
        <v>22</v>
      </c>
      <c r="I191" s="176"/>
      <c r="J191" s="177">
        <f>ROUND(I191*H191,2)</f>
        <v>0</v>
      </c>
      <c r="K191" s="173" t="s">
        <v>1</v>
      </c>
      <c r="L191" s="37"/>
      <c r="M191" s="178" t="s">
        <v>1</v>
      </c>
      <c r="N191" s="179" t="s">
        <v>39</v>
      </c>
      <c r="O191" s="75"/>
      <c r="P191" s="180">
        <f>O191*H191</f>
        <v>0</v>
      </c>
      <c r="Q191" s="180">
        <v>0</v>
      </c>
      <c r="R191" s="180">
        <f>Q191*H191</f>
        <v>0</v>
      </c>
      <c r="S191" s="180">
        <v>0</v>
      </c>
      <c r="T191" s="181">
        <f>S191*H191</f>
        <v>0</v>
      </c>
      <c r="U191" s="36"/>
      <c r="V191" s="36"/>
      <c r="W191" s="36"/>
      <c r="X191" s="36"/>
      <c r="Y191" s="36"/>
      <c r="Z191" s="36"/>
      <c r="AA191" s="36"/>
      <c r="AB191" s="36"/>
      <c r="AC191" s="36"/>
      <c r="AD191" s="36"/>
      <c r="AE191" s="36"/>
      <c r="AR191" s="182" t="s">
        <v>260</v>
      </c>
      <c r="AT191" s="182" t="s">
        <v>155</v>
      </c>
      <c r="AU191" s="182" t="s">
        <v>84</v>
      </c>
      <c r="AY191" s="17" t="s">
        <v>152</v>
      </c>
      <c r="BE191" s="183">
        <f>IF(N191="základní",J191,0)</f>
        <v>0</v>
      </c>
      <c r="BF191" s="183">
        <f>IF(N191="snížená",J191,0)</f>
        <v>0</v>
      </c>
      <c r="BG191" s="183">
        <f>IF(N191="zákl. přenesená",J191,0)</f>
        <v>0</v>
      </c>
      <c r="BH191" s="183">
        <f>IF(N191="sníž. přenesená",J191,0)</f>
        <v>0</v>
      </c>
      <c r="BI191" s="183">
        <f>IF(N191="nulová",J191,0)</f>
        <v>0</v>
      </c>
      <c r="BJ191" s="17" t="s">
        <v>82</v>
      </c>
      <c r="BK191" s="183">
        <f>ROUND(I191*H191,2)</f>
        <v>0</v>
      </c>
      <c r="BL191" s="17" t="s">
        <v>260</v>
      </c>
      <c r="BM191" s="182" t="s">
        <v>407</v>
      </c>
    </row>
    <row r="192" s="2" customFormat="1">
      <c r="A192" s="36"/>
      <c r="B192" s="37"/>
      <c r="C192" s="36"/>
      <c r="D192" s="184" t="s">
        <v>162</v>
      </c>
      <c r="E192" s="36"/>
      <c r="F192" s="185" t="s">
        <v>817</v>
      </c>
      <c r="G192" s="36"/>
      <c r="H192" s="36"/>
      <c r="I192" s="186"/>
      <c r="J192" s="36"/>
      <c r="K192" s="36"/>
      <c r="L192" s="37"/>
      <c r="M192" s="187"/>
      <c r="N192" s="188"/>
      <c r="O192" s="75"/>
      <c r="P192" s="75"/>
      <c r="Q192" s="75"/>
      <c r="R192" s="75"/>
      <c r="S192" s="75"/>
      <c r="T192" s="76"/>
      <c r="U192" s="36"/>
      <c r="V192" s="36"/>
      <c r="W192" s="36"/>
      <c r="X192" s="36"/>
      <c r="Y192" s="36"/>
      <c r="Z192" s="36"/>
      <c r="AA192" s="36"/>
      <c r="AB192" s="36"/>
      <c r="AC192" s="36"/>
      <c r="AD192" s="36"/>
      <c r="AE192" s="36"/>
      <c r="AT192" s="17" t="s">
        <v>162</v>
      </c>
      <c r="AU192" s="17" t="s">
        <v>84</v>
      </c>
    </row>
    <row r="193" s="12" customFormat="1" ht="22.8" customHeight="1">
      <c r="A193" s="12"/>
      <c r="B193" s="157"/>
      <c r="C193" s="12"/>
      <c r="D193" s="158" t="s">
        <v>73</v>
      </c>
      <c r="E193" s="168" t="s">
        <v>818</v>
      </c>
      <c r="F193" s="168" t="s">
        <v>819</v>
      </c>
      <c r="G193" s="12"/>
      <c r="H193" s="12"/>
      <c r="I193" s="160"/>
      <c r="J193" s="169">
        <f>BK193</f>
        <v>0</v>
      </c>
      <c r="K193" s="12"/>
      <c r="L193" s="157"/>
      <c r="M193" s="162"/>
      <c r="N193" s="163"/>
      <c r="O193" s="163"/>
      <c r="P193" s="164">
        <f>SUM(P194:P199)</f>
        <v>0</v>
      </c>
      <c r="Q193" s="163"/>
      <c r="R193" s="164">
        <f>SUM(R194:R199)</f>
        <v>0</v>
      </c>
      <c r="S193" s="163"/>
      <c r="T193" s="165">
        <f>SUM(T194:T199)</f>
        <v>0</v>
      </c>
      <c r="U193" s="12"/>
      <c r="V193" s="12"/>
      <c r="W193" s="12"/>
      <c r="X193" s="12"/>
      <c r="Y193" s="12"/>
      <c r="Z193" s="12"/>
      <c r="AA193" s="12"/>
      <c r="AB193" s="12"/>
      <c r="AC193" s="12"/>
      <c r="AD193" s="12"/>
      <c r="AE193" s="12"/>
      <c r="AR193" s="158" t="s">
        <v>82</v>
      </c>
      <c r="AT193" s="166" t="s">
        <v>73</v>
      </c>
      <c r="AU193" s="166" t="s">
        <v>82</v>
      </c>
      <c r="AY193" s="158" t="s">
        <v>152</v>
      </c>
      <c r="BK193" s="167">
        <f>SUM(BK194:BK199)</f>
        <v>0</v>
      </c>
    </row>
    <row r="194" s="2" customFormat="1" ht="14.4" customHeight="1">
      <c r="A194" s="36"/>
      <c r="B194" s="170"/>
      <c r="C194" s="171" t="s">
        <v>297</v>
      </c>
      <c r="D194" s="171" t="s">
        <v>155</v>
      </c>
      <c r="E194" s="172" t="s">
        <v>820</v>
      </c>
      <c r="F194" s="173" t="s">
        <v>821</v>
      </c>
      <c r="G194" s="174" t="s">
        <v>775</v>
      </c>
      <c r="H194" s="175">
        <v>1</v>
      </c>
      <c r="I194" s="176"/>
      <c r="J194" s="177">
        <f>ROUND(I194*H194,2)</f>
        <v>0</v>
      </c>
      <c r="K194" s="173" t="s">
        <v>1</v>
      </c>
      <c r="L194" s="37"/>
      <c r="M194" s="178" t="s">
        <v>1</v>
      </c>
      <c r="N194" s="179" t="s">
        <v>39</v>
      </c>
      <c r="O194" s="75"/>
      <c r="P194" s="180">
        <f>O194*H194</f>
        <v>0</v>
      </c>
      <c r="Q194" s="180">
        <v>0</v>
      </c>
      <c r="R194" s="180">
        <f>Q194*H194</f>
        <v>0</v>
      </c>
      <c r="S194" s="180">
        <v>0</v>
      </c>
      <c r="T194" s="181">
        <f>S194*H194</f>
        <v>0</v>
      </c>
      <c r="U194" s="36"/>
      <c r="V194" s="36"/>
      <c r="W194" s="36"/>
      <c r="X194" s="36"/>
      <c r="Y194" s="36"/>
      <c r="Z194" s="36"/>
      <c r="AA194" s="36"/>
      <c r="AB194" s="36"/>
      <c r="AC194" s="36"/>
      <c r="AD194" s="36"/>
      <c r="AE194" s="36"/>
      <c r="AR194" s="182" t="s">
        <v>260</v>
      </c>
      <c r="AT194" s="182" t="s">
        <v>155</v>
      </c>
      <c r="AU194" s="182" t="s">
        <v>84</v>
      </c>
      <c r="AY194" s="17" t="s">
        <v>152</v>
      </c>
      <c r="BE194" s="183">
        <f>IF(N194="základní",J194,0)</f>
        <v>0</v>
      </c>
      <c r="BF194" s="183">
        <f>IF(N194="snížená",J194,0)</f>
        <v>0</v>
      </c>
      <c r="BG194" s="183">
        <f>IF(N194="zákl. přenesená",J194,0)</f>
        <v>0</v>
      </c>
      <c r="BH194" s="183">
        <f>IF(N194="sníž. přenesená",J194,0)</f>
        <v>0</v>
      </c>
      <c r="BI194" s="183">
        <f>IF(N194="nulová",J194,0)</f>
        <v>0</v>
      </c>
      <c r="BJ194" s="17" t="s">
        <v>82</v>
      </c>
      <c r="BK194" s="183">
        <f>ROUND(I194*H194,2)</f>
        <v>0</v>
      </c>
      <c r="BL194" s="17" t="s">
        <v>260</v>
      </c>
      <c r="BM194" s="182" t="s">
        <v>419</v>
      </c>
    </row>
    <row r="195" s="2" customFormat="1">
      <c r="A195" s="36"/>
      <c r="B195" s="37"/>
      <c r="C195" s="36"/>
      <c r="D195" s="184" t="s">
        <v>162</v>
      </c>
      <c r="E195" s="36"/>
      <c r="F195" s="185" t="s">
        <v>821</v>
      </c>
      <c r="G195" s="36"/>
      <c r="H195" s="36"/>
      <c r="I195" s="186"/>
      <c r="J195" s="36"/>
      <c r="K195" s="36"/>
      <c r="L195" s="37"/>
      <c r="M195" s="187"/>
      <c r="N195" s="188"/>
      <c r="O195" s="75"/>
      <c r="P195" s="75"/>
      <c r="Q195" s="75"/>
      <c r="R195" s="75"/>
      <c r="S195" s="75"/>
      <c r="T195" s="76"/>
      <c r="U195" s="36"/>
      <c r="V195" s="36"/>
      <c r="W195" s="36"/>
      <c r="X195" s="36"/>
      <c r="Y195" s="36"/>
      <c r="Z195" s="36"/>
      <c r="AA195" s="36"/>
      <c r="AB195" s="36"/>
      <c r="AC195" s="36"/>
      <c r="AD195" s="36"/>
      <c r="AE195" s="36"/>
      <c r="AT195" s="17" t="s">
        <v>162</v>
      </c>
      <c r="AU195" s="17" t="s">
        <v>84</v>
      </c>
    </row>
    <row r="196" s="2" customFormat="1" ht="19.8" customHeight="1">
      <c r="A196" s="36"/>
      <c r="B196" s="170"/>
      <c r="C196" s="171" t="s">
        <v>7</v>
      </c>
      <c r="D196" s="171" t="s">
        <v>155</v>
      </c>
      <c r="E196" s="172" t="s">
        <v>822</v>
      </c>
      <c r="F196" s="173" t="s">
        <v>823</v>
      </c>
      <c r="G196" s="174" t="s">
        <v>775</v>
      </c>
      <c r="H196" s="175">
        <v>22</v>
      </c>
      <c r="I196" s="176"/>
      <c r="J196" s="177">
        <f>ROUND(I196*H196,2)</f>
        <v>0</v>
      </c>
      <c r="K196" s="173" t="s">
        <v>1</v>
      </c>
      <c r="L196" s="37"/>
      <c r="M196" s="178" t="s">
        <v>1</v>
      </c>
      <c r="N196" s="179" t="s">
        <v>39</v>
      </c>
      <c r="O196" s="75"/>
      <c r="P196" s="180">
        <f>O196*H196</f>
        <v>0</v>
      </c>
      <c r="Q196" s="180">
        <v>0</v>
      </c>
      <c r="R196" s="180">
        <f>Q196*H196</f>
        <v>0</v>
      </c>
      <c r="S196" s="180">
        <v>0</v>
      </c>
      <c r="T196" s="181">
        <f>S196*H196</f>
        <v>0</v>
      </c>
      <c r="U196" s="36"/>
      <c r="V196" s="36"/>
      <c r="W196" s="36"/>
      <c r="X196" s="36"/>
      <c r="Y196" s="36"/>
      <c r="Z196" s="36"/>
      <c r="AA196" s="36"/>
      <c r="AB196" s="36"/>
      <c r="AC196" s="36"/>
      <c r="AD196" s="36"/>
      <c r="AE196" s="36"/>
      <c r="AR196" s="182" t="s">
        <v>260</v>
      </c>
      <c r="AT196" s="182" t="s">
        <v>155</v>
      </c>
      <c r="AU196" s="182" t="s">
        <v>84</v>
      </c>
      <c r="AY196" s="17" t="s">
        <v>152</v>
      </c>
      <c r="BE196" s="183">
        <f>IF(N196="základní",J196,0)</f>
        <v>0</v>
      </c>
      <c r="BF196" s="183">
        <f>IF(N196="snížená",J196,0)</f>
        <v>0</v>
      </c>
      <c r="BG196" s="183">
        <f>IF(N196="zákl. přenesená",J196,0)</f>
        <v>0</v>
      </c>
      <c r="BH196" s="183">
        <f>IF(N196="sníž. přenesená",J196,0)</f>
        <v>0</v>
      </c>
      <c r="BI196" s="183">
        <f>IF(N196="nulová",J196,0)</f>
        <v>0</v>
      </c>
      <c r="BJ196" s="17" t="s">
        <v>82</v>
      </c>
      <c r="BK196" s="183">
        <f>ROUND(I196*H196,2)</f>
        <v>0</v>
      </c>
      <c r="BL196" s="17" t="s">
        <v>260</v>
      </c>
      <c r="BM196" s="182" t="s">
        <v>432</v>
      </c>
    </row>
    <row r="197" s="2" customFormat="1">
      <c r="A197" s="36"/>
      <c r="B197" s="37"/>
      <c r="C197" s="36"/>
      <c r="D197" s="184" t="s">
        <v>162</v>
      </c>
      <c r="E197" s="36"/>
      <c r="F197" s="185" t="s">
        <v>823</v>
      </c>
      <c r="G197" s="36"/>
      <c r="H197" s="36"/>
      <c r="I197" s="186"/>
      <c r="J197" s="36"/>
      <c r="K197" s="36"/>
      <c r="L197" s="37"/>
      <c r="M197" s="187"/>
      <c r="N197" s="188"/>
      <c r="O197" s="75"/>
      <c r="P197" s="75"/>
      <c r="Q197" s="75"/>
      <c r="R197" s="75"/>
      <c r="S197" s="75"/>
      <c r="T197" s="76"/>
      <c r="U197" s="36"/>
      <c r="V197" s="36"/>
      <c r="W197" s="36"/>
      <c r="X197" s="36"/>
      <c r="Y197" s="36"/>
      <c r="Z197" s="36"/>
      <c r="AA197" s="36"/>
      <c r="AB197" s="36"/>
      <c r="AC197" s="36"/>
      <c r="AD197" s="36"/>
      <c r="AE197" s="36"/>
      <c r="AT197" s="17" t="s">
        <v>162</v>
      </c>
      <c r="AU197" s="17" t="s">
        <v>84</v>
      </c>
    </row>
    <row r="198" s="2" customFormat="1" ht="14.4" customHeight="1">
      <c r="A198" s="36"/>
      <c r="B198" s="170"/>
      <c r="C198" s="171" t="s">
        <v>307</v>
      </c>
      <c r="D198" s="171" t="s">
        <v>155</v>
      </c>
      <c r="E198" s="172" t="s">
        <v>824</v>
      </c>
      <c r="F198" s="173" t="s">
        <v>825</v>
      </c>
      <c r="G198" s="174" t="s">
        <v>775</v>
      </c>
      <c r="H198" s="175">
        <v>4</v>
      </c>
      <c r="I198" s="176"/>
      <c r="J198" s="177">
        <f>ROUND(I198*H198,2)</f>
        <v>0</v>
      </c>
      <c r="K198" s="173" t="s">
        <v>1</v>
      </c>
      <c r="L198" s="37"/>
      <c r="M198" s="178" t="s">
        <v>1</v>
      </c>
      <c r="N198" s="179" t="s">
        <v>39</v>
      </c>
      <c r="O198" s="75"/>
      <c r="P198" s="180">
        <f>O198*H198</f>
        <v>0</v>
      </c>
      <c r="Q198" s="180">
        <v>0</v>
      </c>
      <c r="R198" s="180">
        <f>Q198*H198</f>
        <v>0</v>
      </c>
      <c r="S198" s="180">
        <v>0</v>
      </c>
      <c r="T198" s="181">
        <f>S198*H198</f>
        <v>0</v>
      </c>
      <c r="U198" s="36"/>
      <c r="V198" s="36"/>
      <c r="W198" s="36"/>
      <c r="X198" s="36"/>
      <c r="Y198" s="36"/>
      <c r="Z198" s="36"/>
      <c r="AA198" s="36"/>
      <c r="AB198" s="36"/>
      <c r="AC198" s="36"/>
      <c r="AD198" s="36"/>
      <c r="AE198" s="36"/>
      <c r="AR198" s="182" t="s">
        <v>260</v>
      </c>
      <c r="AT198" s="182" t="s">
        <v>155</v>
      </c>
      <c r="AU198" s="182" t="s">
        <v>84</v>
      </c>
      <c r="AY198" s="17" t="s">
        <v>152</v>
      </c>
      <c r="BE198" s="183">
        <f>IF(N198="základní",J198,0)</f>
        <v>0</v>
      </c>
      <c r="BF198" s="183">
        <f>IF(N198="snížená",J198,0)</f>
        <v>0</v>
      </c>
      <c r="BG198" s="183">
        <f>IF(N198="zákl. přenesená",J198,0)</f>
        <v>0</v>
      </c>
      <c r="BH198" s="183">
        <f>IF(N198="sníž. přenesená",J198,0)</f>
        <v>0</v>
      </c>
      <c r="BI198" s="183">
        <f>IF(N198="nulová",J198,0)</f>
        <v>0</v>
      </c>
      <c r="BJ198" s="17" t="s">
        <v>82</v>
      </c>
      <c r="BK198" s="183">
        <f>ROUND(I198*H198,2)</f>
        <v>0</v>
      </c>
      <c r="BL198" s="17" t="s">
        <v>260</v>
      </c>
      <c r="BM198" s="182" t="s">
        <v>447</v>
      </c>
    </row>
    <row r="199" s="2" customFormat="1">
      <c r="A199" s="36"/>
      <c r="B199" s="37"/>
      <c r="C199" s="36"/>
      <c r="D199" s="184" t="s">
        <v>162</v>
      </c>
      <c r="E199" s="36"/>
      <c r="F199" s="185" t="s">
        <v>825</v>
      </c>
      <c r="G199" s="36"/>
      <c r="H199" s="36"/>
      <c r="I199" s="186"/>
      <c r="J199" s="36"/>
      <c r="K199" s="36"/>
      <c r="L199" s="37"/>
      <c r="M199" s="187"/>
      <c r="N199" s="188"/>
      <c r="O199" s="75"/>
      <c r="P199" s="75"/>
      <c r="Q199" s="75"/>
      <c r="R199" s="75"/>
      <c r="S199" s="75"/>
      <c r="T199" s="76"/>
      <c r="U199" s="36"/>
      <c r="V199" s="36"/>
      <c r="W199" s="36"/>
      <c r="X199" s="36"/>
      <c r="Y199" s="36"/>
      <c r="Z199" s="36"/>
      <c r="AA199" s="36"/>
      <c r="AB199" s="36"/>
      <c r="AC199" s="36"/>
      <c r="AD199" s="36"/>
      <c r="AE199" s="36"/>
      <c r="AT199" s="17" t="s">
        <v>162</v>
      </c>
      <c r="AU199" s="17" t="s">
        <v>84</v>
      </c>
    </row>
    <row r="200" s="12" customFormat="1" ht="22.8" customHeight="1">
      <c r="A200" s="12"/>
      <c r="B200" s="157"/>
      <c r="C200" s="12"/>
      <c r="D200" s="158" t="s">
        <v>73</v>
      </c>
      <c r="E200" s="168" t="s">
        <v>826</v>
      </c>
      <c r="F200" s="168" t="s">
        <v>827</v>
      </c>
      <c r="G200" s="12"/>
      <c r="H200" s="12"/>
      <c r="I200" s="160"/>
      <c r="J200" s="169">
        <f>BK200</f>
        <v>0</v>
      </c>
      <c r="K200" s="12"/>
      <c r="L200" s="157"/>
      <c r="M200" s="162"/>
      <c r="N200" s="163"/>
      <c r="O200" s="163"/>
      <c r="P200" s="164">
        <f>SUM(P201:P204)</f>
        <v>0</v>
      </c>
      <c r="Q200" s="163"/>
      <c r="R200" s="164">
        <f>SUM(R201:R204)</f>
        <v>0</v>
      </c>
      <c r="S200" s="163"/>
      <c r="T200" s="165">
        <f>SUM(T201:T204)</f>
        <v>0</v>
      </c>
      <c r="U200" s="12"/>
      <c r="V200" s="12"/>
      <c r="W200" s="12"/>
      <c r="X200" s="12"/>
      <c r="Y200" s="12"/>
      <c r="Z200" s="12"/>
      <c r="AA200" s="12"/>
      <c r="AB200" s="12"/>
      <c r="AC200" s="12"/>
      <c r="AD200" s="12"/>
      <c r="AE200" s="12"/>
      <c r="AR200" s="158" t="s">
        <v>82</v>
      </c>
      <c r="AT200" s="166" t="s">
        <v>73</v>
      </c>
      <c r="AU200" s="166" t="s">
        <v>82</v>
      </c>
      <c r="AY200" s="158" t="s">
        <v>152</v>
      </c>
      <c r="BK200" s="167">
        <f>SUM(BK201:BK204)</f>
        <v>0</v>
      </c>
    </row>
    <row r="201" s="2" customFormat="1" ht="22.2" customHeight="1">
      <c r="A201" s="36"/>
      <c r="B201" s="170"/>
      <c r="C201" s="171" t="s">
        <v>311</v>
      </c>
      <c r="D201" s="171" t="s">
        <v>155</v>
      </c>
      <c r="E201" s="172" t="s">
        <v>828</v>
      </c>
      <c r="F201" s="173" t="s">
        <v>829</v>
      </c>
      <c r="G201" s="174" t="s">
        <v>775</v>
      </c>
      <c r="H201" s="175">
        <v>12</v>
      </c>
      <c r="I201" s="176"/>
      <c r="J201" s="177">
        <f>ROUND(I201*H201,2)</f>
        <v>0</v>
      </c>
      <c r="K201" s="173" t="s">
        <v>1</v>
      </c>
      <c r="L201" s="37"/>
      <c r="M201" s="178" t="s">
        <v>1</v>
      </c>
      <c r="N201" s="179" t="s">
        <v>39</v>
      </c>
      <c r="O201" s="75"/>
      <c r="P201" s="180">
        <f>O201*H201</f>
        <v>0</v>
      </c>
      <c r="Q201" s="180">
        <v>0</v>
      </c>
      <c r="R201" s="180">
        <f>Q201*H201</f>
        <v>0</v>
      </c>
      <c r="S201" s="180">
        <v>0</v>
      </c>
      <c r="T201" s="181">
        <f>S201*H201</f>
        <v>0</v>
      </c>
      <c r="U201" s="36"/>
      <c r="V201" s="36"/>
      <c r="W201" s="36"/>
      <c r="X201" s="36"/>
      <c r="Y201" s="36"/>
      <c r="Z201" s="36"/>
      <c r="AA201" s="36"/>
      <c r="AB201" s="36"/>
      <c r="AC201" s="36"/>
      <c r="AD201" s="36"/>
      <c r="AE201" s="36"/>
      <c r="AR201" s="182" t="s">
        <v>260</v>
      </c>
      <c r="AT201" s="182" t="s">
        <v>155</v>
      </c>
      <c r="AU201" s="182" t="s">
        <v>84</v>
      </c>
      <c r="AY201" s="17" t="s">
        <v>152</v>
      </c>
      <c r="BE201" s="183">
        <f>IF(N201="základní",J201,0)</f>
        <v>0</v>
      </c>
      <c r="BF201" s="183">
        <f>IF(N201="snížená",J201,0)</f>
        <v>0</v>
      </c>
      <c r="BG201" s="183">
        <f>IF(N201="zákl. přenesená",J201,0)</f>
        <v>0</v>
      </c>
      <c r="BH201" s="183">
        <f>IF(N201="sníž. přenesená",J201,0)</f>
        <v>0</v>
      </c>
      <c r="BI201" s="183">
        <f>IF(N201="nulová",J201,0)</f>
        <v>0</v>
      </c>
      <c r="BJ201" s="17" t="s">
        <v>82</v>
      </c>
      <c r="BK201" s="183">
        <f>ROUND(I201*H201,2)</f>
        <v>0</v>
      </c>
      <c r="BL201" s="17" t="s">
        <v>260</v>
      </c>
      <c r="BM201" s="182" t="s">
        <v>460</v>
      </c>
    </row>
    <row r="202" s="2" customFormat="1">
      <c r="A202" s="36"/>
      <c r="B202" s="37"/>
      <c r="C202" s="36"/>
      <c r="D202" s="184" t="s">
        <v>162</v>
      </c>
      <c r="E202" s="36"/>
      <c r="F202" s="185" t="s">
        <v>829</v>
      </c>
      <c r="G202" s="36"/>
      <c r="H202" s="36"/>
      <c r="I202" s="186"/>
      <c r="J202" s="36"/>
      <c r="K202" s="36"/>
      <c r="L202" s="37"/>
      <c r="M202" s="187"/>
      <c r="N202" s="188"/>
      <c r="O202" s="75"/>
      <c r="P202" s="75"/>
      <c r="Q202" s="75"/>
      <c r="R202" s="75"/>
      <c r="S202" s="75"/>
      <c r="T202" s="76"/>
      <c r="U202" s="36"/>
      <c r="V202" s="36"/>
      <c r="W202" s="36"/>
      <c r="X202" s="36"/>
      <c r="Y202" s="36"/>
      <c r="Z202" s="36"/>
      <c r="AA202" s="36"/>
      <c r="AB202" s="36"/>
      <c r="AC202" s="36"/>
      <c r="AD202" s="36"/>
      <c r="AE202" s="36"/>
      <c r="AT202" s="17" t="s">
        <v>162</v>
      </c>
      <c r="AU202" s="17" t="s">
        <v>84</v>
      </c>
    </row>
    <row r="203" s="2" customFormat="1" ht="34.8" customHeight="1">
      <c r="A203" s="36"/>
      <c r="B203" s="170"/>
      <c r="C203" s="171" t="s">
        <v>317</v>
      </c>
      <c r="D203" s="171" t="s">
        <v>155</v>
      </c>
      <c r="E203" s="172" t="s">
        <v>830</v>
      </c>
      <c r="F203" s="173" t="s">
        <v>831</v>
      </c>
      <c r="G203" s="174" t="s">
        <v>775</v>
      </c>
      <c r="H203" s="175">
        <v>1</v>
      </c>
      <c r="I203" s="176"/>
      <c r="J203" s="177">
        <f>ROUND(I203*H203,2)</f>
        <v>0</v>
      </c>
      <c r="K203" s="173" t="s">
        <v>1</v>
      </c>
      <c r="L203" s="37"/>
      <c r="M203" s="178" t="s">
        <v>1</v>
      </c>
      <c r="N203" s="179" t="s">
        <v>39</v>
      </c>
      <c r="O203" s="75"/>
      <c r="P203" s="180">
        <f>O203*H203</f>
        <v>0</v>
      </c>
      <c r="Q203" s="180">
        <v>0</v>
      </c>
      <c r="R203" s="180">
        <f>Q203*H203</f>
        <v>0</v>
      </c>
      <c r="S203" s="180">
        <v>0</v>
      </c>
      <c r="T203" s="181">
        <f>S203*H203</f>
        <v>0</v>
      </c>
      <c r="U203" s="36"/>
      <c r="V203" s="36"/>
      <c r="W203" s="36"/>
      <c r="X203" s="36"/>
      <c r="Y203" s="36"/>
      <c r="Z203" s="36"/>
      <c r="AA203" s="36"/>
      <c r="AB203" s="36"/>
      <c r="AC203" s="36"/>
      <c r="AD203" s="36"/>
      <c r="AE203" s="36"/>
      <c r="AR203" s="182" t="s">
        <v>260</v>
      </c>
      <c r="AT203" s="182" t="s">
        <v>155</v>
      </c>
      <c r="AU203" s="182" t="s">
        <v>84</v>
      </c>
      <c r="AY203" s="17" t="s">
        <v>152</v>
      </c>
      <c r="BE203" s="183">
        <f>IF(N203="základní",J203,0)</f>
        <v>0</v>
      </c>
      <c r="BF203" s="183">
        <f>IF(N203="snížená",J203,0)</f>
        <v>0</v>
      </c>
      <c r="BG203" s="183">
        <f>IF(N203="zákl. přenesená",J203,0)</f>
        <v>0</v>
      </c>
      <c r="BH203" s="183">
        <f>IF(N203="sníž. přenesená",J203,0)</f>
        <v>0</v>
      </c>
      <c r="BI203" s="183">
        <f>IF(N203="nulová",J203,0)</f>
        <v>0</v>
      </c>
      <c r="BJ203" s="17" t="s">
        <v>82</v>
      </c>
      <c r="BK203" s="183">
        <f>ROUND(I203*H203,2)</f>
        <v>0</v>
      </c>
      <c r="BL203" s="17" t="s">
        <v>260</v>
      </c>
      <c r="BM203" s="182" t="s">
        <v>474</v>
      </c>
    </row>
    <row r="204" s="2" customFormat="1">
      <c r="A204" s="36"/>
      <c r="B204" s="37"/>
      <c r="C204" s="36"/>
      <c r="D204" s="184" t="s">
        <v>162</v>
      </c>
      <c r="E204" s="36"/>
      <c r="F204" s="185" t="s">
        <v>831</v>
      </c>
      <c r="G204" s="36"/>
      <c r="H204" s="36"/>
      <c r="I204" s="186"/>
      <c r="J204" s="36"/>
      <c r="K204" s="36"/>
      <c r="L204" s="37"/>
      <c r="M204" s="187"/>
      <c r="N204" s="188"/>
      <c r="O204" s="75"/>
      <c r="P204" s="75"/>
      <c r="Q204" s="75"/>
      <c r="R204" s="75"/>
      <c r="S204" s="75"/>
      <c r="T204" s="76"/>
      <c r="U204" s="36"/>
      <c r="V204" s="36"/>
      <c r="W204" s="36"/>
      <c r="X204" s="36"/>
      <c r="Y204" s="36"/>
      <c r="Z204" s="36"/>
      <c r="AA204" s="36"/>
      <c r="AB204" s="36"/>
      <c r="AC204" s="36"/>
      <c r="AD204" s="36"/>
      <c r="AE204" s="36"/>
      <c r="AT204" s="17" t="s">
        <v>162</v>
      </c>
      <c r="AU204" s="17" t="s">
        <v>84</v>
      </c>
    </row>
    <row r="205" s="12" customFormat="1" ht="22.8" customHeight="1">
      <c r="A205" s="12"/>
      <c r="B205" s="157"/>
      <c r="C205" s="12"/>
      <c r="D205" s="158" t="s">
        <v>73</v>
      </c>
      <c r="E205" s="168" t="s">
        <v>832</v>
      </c>
      <c r="F205" s="168" t="s">
        <v>833</v>
      </c>
      <c r="G205" s="12"/>
      <c r="H205" s="12"/>
      <c r="I205" s="160"/>
      <c r="J205" s="169">
        <f>BK205</f>
        <v>0</v>
      </c>
      <c r="K205" s="12"/>
      <c r="L205" s="157"/>
      <c r="M205" s="162"/>
      <c r="N205" s="163"/>
      <c r="O205" s="163"/>
      <c r="P205" s="164">
        <f>SUM(P206:P207)</f>
        <v>0</v>
      </c>
      <c r="Q205" s="163"/>
      <c r="R205" s="164">
        <f>SUM(R206:R207)</f>
        <v>0</v>
      </c>
      <c r="S205" s="163"/>
      <c r="T205" s="165">
        <f>SUM(T206:T207)</f>
        <v>0</v>
      </c>
      <c r="U205" s="12"/>
      <c r="V205" s="12"/>
      <c r="W205" s="12"/>
      <c r="X205" s="12"/>
      <c r="Y205" s="12"/>
      <c r="Z205" s="12"/>
      <c r="AA205" s="12"/>
      <c r="AB205" s="12"/>
      <c r="AC205" s="12"/>
      <c r="AD205" s="12"/>
      <c r="AE205" s="12"/>
      <c r="AR205" s="158" t="s">
        <v>82</v>
      </c>
      <c r="AT205" s="166" t="s">
        <v>73</v>
      </c>
      <c r="AU205" s="166" t="s">
        <v>82</v>
      </c>
      <c r="AY205" s="158" t="s">
        <v>152</v>
      </c>
      <c r="BK205" s="167">
        <f>SUM(BK206:BK207)</f>
        <v>0</v>
      </c>
    </row>
    <row r="206" s="2" customFormat="1" ht="22.2" customHeight="1">
      <c r="A206" s="36"/>
      <c r="B206" s="170"/>
      <c r="C206" s="171" t="s">
        <v>322</v>
      </c>
      <c r="D206" s="171" t="s">
        <v>155</v>
      </c>
      <c r="E206" s="172" t="s">
        <v>834</v>
      </c>
      <c r="F206" s="173" t="s">
        <v>835</v>
      </c>
      <c r="G206" s="174" t="s">
        <v>775</v>
      </c>
      <c r="H206" s="175">
        <v>40</v>
      </c>
      <c r="I206" s="176"/>
      <c r="J206" s="177">
        <f>ROUND(I206*H206,2)</f>
        <v>0</v>
      </c>
      <c r="K206" s="173" t="s">
        <v>1</v>
      </c>
      <c r="L206" s="37"/>
      <c r="M206" s="178" t="s">
        <v>1</v>
      </c>
      <c r="N206" s="179" t="s">
        <v>39</v>
      </c>
      <c r="O206" s="75"/>
      <c r="P206" s="180">
        <f>O206*H206</f>
        <v>0</v>
      </c>
      <c r="Q206" s="180">
        <v>0</v>
      </c>
      <c r="R206" s="180">
        <f>Q206*H206</f>
        <v>0</v>
      </c>
      <c r="S206" s="180">
        <v>0</v>
      </c>
      <c r="T206" s="181">
        <f>S206*H206</f>
        <v>0</v>
      </c>
      <c r="U206" s="36"/>
      <c r="V206" s="36"/>
      <c r="W206" s="36"/>
      <c r="X206" s="36"/>
      <c r="Y206" s="36"/>
      <c r="Z206" s="36"/>
      <c r="AA206" s="36"/>
      <c r="AB206" s="36"/>
      <c r="AC206" s="36"/>
      <c r="AD206" s="36"/>
      <c r="AE206" s="36"/>
      <c r="AR206" s="182" t="s">
        <v>260</v>
      </c>
      <c r="AT206" s="182" t="s">
        <v>155</v>
      </c>
      <c r="AU206" s="182" t="s">
        <v>84</v>
      </c>
      <c r="AY206" s="17" t="s">
        <v>152</v>
      </c>
      <c r="BE206" s="183">
        <f>IF(N206="základní",J206,0)</f>
        <v>0</v>
      </c>
      <c r="BF206" s="183">
        <f>IF(N206="snížená",J206,0)</f>
        <v>0</v>
      </c>
      <c r="BG206" s="183">
        <f>IF(N206="zákl. přenesená",J206,0)</f>
        <v>0</v>
      </c>
      <c r="BH206" s="183">
        <f>IF(N206="sníž. přenesená",J206,0)</f>
        <v>0</v>
      </c>
      <c r="BI206" s="183">
        <f>IF(N206="nulová",J206,0)</f>
        <v>0</v>
      </c>
      <c r="BJ206" s="17" t="s">
        <v>82</v>
      </c>
      <c r="BK206" s="183">
        <f>ROUND(I206*H206,2)</f>
        <v>0</v>
      </c>
      <c r="BL206" s="17" t="s">
        <v>260</v>
      </c>
      <c r="BM206" s="182" t="s">
        <v>836</v>
      </c>
    </row>
    <row r="207" s="2" customFormat="1">
      <c r="A207" s="36"/>
      <c r="B207" s="37"/>
      <c r="C207" s="36"/>
      <c r="D207" s="184" t="s">
        <v>162</v>
      </c>
      <c r="E207" s="36"/>
      <c r="F207" s="185" t="s">
        <v>835</v>
      </c>
      <c r="G207" s="36"/>
      <c r="H207" s="36"/>
      <c r="I207" s="186"/>
      <c r="J207" s="36"/>
      <c r="K207" s="36"/>
      <c r="L207" s="37"/>
      <c r="M207" s="187"/>
      <c r="N207" s="188"/>
      <c r="O207" s="75"/>
      <c r="P207" s="75"/>
      <c r="Q207" s="75"/>
      <c r="R207" s="75"/>
      <c r="S207" s="75"/>
      <c r="T207" s="76"/>
      <c r="U207" s="36"/>
      <c r="V207" s="36"/>
      <c r="W207" s="36"/>
      <c r="X207" s="36"/>
      <c r="Y207" s="36"/>
      <c r="Z207" s="36"/>
      <c r="AA207" s="36"/>
      <c r="AB207" s="36"/>
      <c r="AC207" s="36"/>
      <c r="AD207" s="36"/>
      <c r="AE207" s="36"/>
      <c r="AT207" s="17" t="s">
        <v>162</v>
      </c>
      <c r="AU207" s="17" t="s">
        <v>84</v>
      </c>
    </row>
    <row r="208" s="12" customFormat="1" ht="22.8" customHeight="1">
      <c r="A208" s="12"/>
      <c r="B208" s="157"/>
      <c r="C208" s="12"/>
      <c r="D208" s="158" t="s">
        <v>73</v>
      </c>
      <c r="E208" s="168" t="s">
        <v>837</v>
      </c>
      <c r="F208" s="168" t="s">
        <v>838</v>
      </c>
      <c r="G208" s="12"/>
      <c r="H208" s="12"/>
      <c r="I208" s="160"/>
      <c r="J208" s="169">
        <f>BK208</f>
        <v>0</v>
      </c>
      <c r="K208" s="12"/>
      <c r="L208" s="157"/>
      <c r="M208" s="162"/>
      <c r="N208" s="163"/>
      <c r="O208" s="163"/>
      <c r="P208" s="164">
        <f>SUM(P209:P214)</f>
        <v>0</v>
      </c>
      <c r="Q208" s="163"/>
      <c r="R208" s="164">
        <f>SUM(R209:R214)</f>
        <v>0</v>
      </c>
      <c r="S208" s="163"/>
      <c r="T208" s="165">
        <f>SUM(T209:T214)</f>
        <v>0</v>
      </c>
      <c r="U208" s="12"/>
      <c r="V208" s="12"/>
      <c r="W208" s="12"/>
      <c r="X208" s="12"/>
      <c r="Y208" s="12"/>
      <c r="Z208" s="12"/>
      <c r="AA208" s="12"/>
      <c r="AB208" s="12"/>
      <c r="AC208" s="12"/>
      <c r="AD208" s="12"/>
      <c r="AE208" s="12"/>
      <c r="AR208" s="158" t="s">
        <v>82</v>
      </c>
      <c r="AT208" s="166" t="s">
        <v>73</v>
      </c>
      <c r="AU208" s="166" t="s">
        <v>82</v>
      </c>
      <c r="AY208" s="158" t="s">
        <v>152</v>
      </c>
      <c r="BK208" s="167">
        <f>SUM(BK209:BK214)</f>
        <v>0</v>
      </c>
    </row>
    <row r="209" s="2" customFormat="1" ht="22.2" customHeight="1">
      <c r="A209" s="36"/>
      <c r="B209" s="170"/>
      <c r="C209" s="171" t="s">
        <v>330</v>
      </c>
      <c r="D209" s="171" t="s">
        <v>155</v>
      </c>
      <c r="E209" s="172" t="s">
        <v>839</v>
      </c>
      <c r="F209" s="173" t="s">
        <v>840</v>
      </c>
      <c r="G209" s="174" t="s">
        <v>775</v>
      </c>
      <c r="H209" s="175">
        <v>1</v>
      </c>
      <c r="I209" s="176"/>
      <c r="J209" s="177">
        <f>ROUND(I209*H209,2)</f>
        <v>0</v>
      </c>
      <c r="K209" s="173" t="s">
        <v>1</v>
      </c>
      <c r="L209" s="37"/>
      <c r="M209" s="178" t="s">
        <v>1</v>
      </c>
      <c r="N209" s="179" t="s">
        <v>39</v>
      </c>
      <c r="O209" s="75"/>
      <c r="P209" s="180">
        <f>O209*H209</f>
        <v>0</v>
      </c>
      <c r="Q209" s="180">
        <v>0</v>
      </c>
      <c r="R209" s="180">
        <f>Q209*H209</f>
        <v>0</v>
      </c>
      <c r="S209" s="180">
        <v>0</v>
      </c>
      <c r="T209" s="181">
        <f>S209*H209</f>
        <v>0</v>
      </c>
      <c r="U209" s="36"/>
      <c r="V209" s="36"/>
      <c r="W209" s="36"/>
      <c r="X209" s="36"/>
      <c r="Y209" s="36"/>
      <c r="Z209" s="36"/>
      <c r="AA209" s="36"/>
      <c r="AB209" s="36"/>
      <c r="AC209" s="36"/>
      <c r="AD209" s="36"/>
      <c r="AE209" s="36"/>
      <c r="AR209" s="182" t="s">
        <v>260</v>
      </c>
      <c r="AT209" s="182" t="s">
        <v>155</v>
      </c>
      <c r="AU209" s="182" t="s">
        <v>84</v>
      </c>
      <c r="AY209" s="17" t="s">
        <v>152</v>
      </c>
      <c r="BE209" s="183">
        <f>IF(N209="základní",J209,0)</f>
        <v>0</v>
      </c>
      <c r="BF209" s="183">
        <f>IF(N209="snížená",J209,0)</f>
        <v>0</v>
      </c>
      <c r="BG209" s="183">
        <f>IF(N209="zákl. přenesená",J209,0)</f>
        <v>0</v>
      </c>
      <c r="BH209" s="183">
        <f>IF(N209="sníž. přenesená",J209,0)</f>
        <v>0</v>
      </c>
      <c r="BI209" s="183">
        <f>IF(N209="nulová",J209,0)</f>
        <v>0</v>
      </c>
      <c r="BJ209" s="17" t="s">
        <v>82</v>
      </c>
      <c r="BK209" s="183">
        <f>ROUND(I209*H209,2)</f>
        <v>0</v>
      </c>
      <c r="BL209" s="17" t="s">
        <v>260</v>
      </c>
      <c r="BM209" s="182" t="s">
        <v>841</v>
      </c>
    </row>
    <row r="210" s="2" customFormat="1">
      <c r="A210" s="36"/>
      <c r="B210" s="37"/>
      <c r="C210" s="36"/>
      <c r="D210" s="184" t="s">
        <v>162</v>
      </c>
      <c r="E210" s="36"/>
      <c r="F210" s="185" t="s">
        <v>840</v>
      </c>
      <c r="G210" s="36"/>
      <c r="H210" s="36"/>
      <c r="I210" s="186"/>
      <c r="J210" s="36"/>
      <c r="K210" s="36"/>
      <c r="L210" s="37"/>
      <c r="M210" s="187"/>
      <c r="N210" s="188"/>
      <c r="O210" s="75"/>
      <c r="P210" s="75"/>
      <c r="Q210" s="75"/>
      <c r="R210" s="75"/>
      <c r="S210" s="75"/>
      <c r="T210" s="76"/>
      <c r="U210" s="36"/>
      <c r="V210" s="36"/>
      <c r="W210" s="36"/>
      <c r="X210" s="36"/>
      <c r="Y210" s="36"/>
      <c r="Z210" s="36"/>
      <c r="AA210" s="36"/>
      <c r="AB210" s="36"/>
      <c r="AC210" s="36"/>
      <c r="AD210" s="36"/>
      <c r="AE210" s="36"/>
      <c r="AT210" s="17" t="s">
        <v>162</v>
      </c>
      <c r="AU210" s="17" t="s">
        <v>84</v>
      </c>
    </row>
    <row r="211" s="2" customFormat="1" ht="19.8" customHeight="1">
      <c r="A211" s="36"/>
      <c r="B211" s="170"/>
      <c r="C211" s="171" t="s">
        <v>336</v>
      </c>
      <c r="D211" s="171" t="s">
        <v>155</v>
      </c>
      <c r="E211" s="172" t="s">
        <v>842</v>
      </c>
      <c r="F211" s="173" t="s">
        <v>843</v>
      </c>
      <c r="G211" s="174" t="s">
        <v>775</v>
      </c>
      <c r="H211" s="175">
        <v>1</v>
      </c>
      <c r="I211" s="176"/>
      <c r="J211" s="177">
        <f>ROUND(I211*H211,2)</f>
        <v>0</v>
      </c>
      <c r="K211" s="173" t="s">
        <v>1</v>
      </c>
      <c r="L211" s="37"/>
      <c r="M211" s="178" t="s">
        <v>1</v>
      </c>
      <c r="N211" s="179" t="s">
        <v>39</v>
      </c>
      <c r="O211" s="75"/>
      <c r="P211" s="180">
        <f>O211*H211</f>
        <v>0</v>
      </c>
      <c r="Q211" s="180">
        <v>0</v>
      </c>
      <c r="R211" s="180">
        <f>Q211*H211</f>
        <v>0</v>
      </c>
      <c r="S211" s="180">
        <v>0</v>
      </c>
      <c r="T211" s="181">
        <f>S211*H211</f>
        <v>0</v>
      </c>
      <c r="U211" s="36"/>
      <c r="V211" s="36"/>
      <c r="W211" s="36"/>
      <c r="X211" s="36"/>
      <c r="Y211" s="36"/>
      <c r="Z211" s="36"/>
      <c r="AA211" s="36"/>
      <c r="AB211" s="36"/>
      <c r="AC211" s="36"/>
      <c r="AD211" s="36"/>
      <c r="AE211" s="36"/>
      <c r="AR211" s="182" t="s">
        <v>260</v>
      </c>
      <c r="AT211" s="182" t="s">
        <v>155</v>
      </c>
      <c r="AU211" s="182" t="s">
        <v>84</v>
      </c>
      <c r="AY211" s="17" t="s">
        <v>152</v>
      </c>
      <c r="BE211" s="183">
        <f>IF(N211="základní",J211,0)</f>
        <v>0</v>
      </c>
      <c r="BF211" s="183">
        <f>IF(N211="snížená",J211,0)</f>
        <v>0</v>
      </c>
      <c r="BG211" s="183">
        <f>IF(N211="zákl. přenesená",J211,0)</f>
        <v>0</v>
      </c>
      <c r="BH211" s="183">
        <f>IF(N211="sníž. přenesená",J211,0)</f>
        <v>0</v>
      </c>
      <c r="BI211" s="183">
        <f>IF(N211="nulová",J211,0)</f>
        <v>0</v>
      </c>
      <c r="BJ211" s="17" t="s">
        <v>82</v>
      </c>
      <c r="BK211" s="183">
        <f>ROUND(I211*H211,2)</f>
        <v>0</v>
      </c>
      <c r="BL211" s="17" t="s">
        <v>260</v>
      </c>
      <c r="BM211" s="182" t="s">
        <v>844</v>
      </c>
    </row>
    <row r="212" s="2" customFormat="1">
      <c r="A212" s="36"/>
      <c r="B212" s="37"/>
      <c r="C212" s="36"/>
      <c r="D212" s="184" t="s">
        <v>162</v>
      </c>
      <c r="E212" s="36"/>
      <c r="F212" s="185" t="s">
        <v>843</v>
      </c>
      <c r="G212" s="36"/>
      <c r="H212" s="36"/>
      <c r="I212" s="186"/>
      <c r="J212" s="36"/>
      <c r="K212" s="36"/>
      <c r="L212" s="37"/>
      <c r="M212" s="187"/>
      <c r="N212" s="188"/>
      <c r="O212" s="75"/>
      <c r="P212" s="75"/>
      <c r="Q212" s="75"/>
      <c r="R212" s="75"/>
      <c r="S212" s="75"/>
      <c r="T212" s="76"/>
      <c r="U212" s="36"/>
      <c r="V212" s="36"/>
      <c r="W212" s="36"/>
      <c r="X212" s="36"/>
      <c r="Y212" s="36"/>
      <c r="Z212" s="36"/>
      <c r="AA212" s="36"/>
      <c r="AB212" s="36"/>
      <c r="AC212" s="36"/>
      <c r="AD212" s="36"/>
      <c r="AE212" s="36"/>
      <c r="AT212" s="17" t="s">
        <v>162</v>
      </c>
      <c r="AU212" s="17" t="s">
        <v>84</v>
      </c>
    </row>
    <row r="213" s="2" customFormat="1" ht="22.2" customHeight="1">
      <c r="A213" s="36"/>
      <c r="B213" s="170"/>
      <c r="C213" s="171" t="s">
        <v>342</v>
      </c>
      <c r="D213" s="171" t="s">
        <v>155</v>
      </c>
      <c r="E213" s="172" t="s">
        <v>812</v>
      </c>
      <c r="F213" s="173" t="s">
        <v>813</v>
      </c>
      <c r="G213" s="174" t="s">
        <v>775</v>
      </c>
      <c r="H213" s="175">
        <v>2</v>
      </c>
      <c r="I213" s="176"/>
      <c r="J213" s="177">
        <f>ROUND(I213*H213,2)</f>
        <v>0</v>
      </c>
      <c r="K213" s="173" t="s">
        <v>1</v>
      </c>
      <c r="L213" s="37"/>
      <c r="M213" s="178" t="s">
        <v>1</v>
      </c>
      <c r="N213" s="179" t="s">
        <v>39</v>
      </c>
      <c r="O213" s="75"/>
      <c r="P213" s="180">
        <f>O213*H213</f>
        <v>0</v>
      </c>
      <c r="Q213" s="180">
        <v>0</v>
      </c>
      <c r="R213" s="180">
        <f>Q213*H213</f>
        <v>0</v>
      </c>
      <c r="S213" s="180">
        <v>0</v>
      </c>
      <c r="T213" s="181">
        <f>S213*H213</f>
        <v>0</v>
      </c>
      <c r="U213" s="36"/>
      <c r="V213" s="36"/>
      <c r="W213" s="36"/>
      <c r="X213" s="36"/>
      <c r="Y213" s="36"/>
      <c r="Z213" s="36"/>
      <c r="AA213" s="36"/>
      <c r="AB213" s="36"/>
      <c r="AC213" s="36"/>
      <c r="AD213" s="36"/>
      <c r="AE213" s="36"/>
      <c r="AR213" s="182" t="s">
        <v>260</v>
      </c>
      <c r="AT213" s="182" t="s">
        <v>155</v>
      </c>
      <c r="AU213" s="182" t="s">
        <v>84</v>
      </c>
      <c r="AY213" s="17" t="s">
        <v>152</v>
      </c>
      <c r="BE213" s="183">
        <f>IF(N213="základní",J213,0)</f>
        <v>0</v>
      </c>
      <c r="BF213" s="183">
        <f>IF(N213="snížená",J213,0)</f>
        <v>0</v>
      </c>
      <c r="BG213" s="183">
        <f>IF(N213="zákl. přenesená",J213,0)</f>
        <v>0</v>
      </c>
      <c r="BH213" s="183">
        <f>IF(N213="sníž. přenesená",J213,0)</f>
        <v>0</v>
      </c>
      <c r="BI213" s="183">
        <f>IF(N213="nulová",J213,0)</f>
        <v>0</v>
      </c>
      <c r="BJ213" s="17" t="s">
        <v>82</v>
      </c>
      <c r="BK213" s="183">
        <f>ROUND(I213*H213,2)</f>
        <v>0</v>
      </c>
      <c r="BL213" s="17" t="s">
        <v>260</v>
      </c>
      <c r="BM213" s="182" t="s">
        <v>845</v>
      </c>
    </row>
    <row r="214" s="2" customFormat="1">
      <c r="A214" s="36"/>
      <c r="B214" s="37"/>
      <c r="C214" s="36"/>
      <c r="D214" s="184" t="s">
        <v>162</v>
      </c>
      <c r="E214" s="36"/>
      <c r="F214" s="185" t="s">
        <v>813</v>
      </c>
      <c r="G214" s="36"/>
      <c r="H214" s="36"/>
      <c r="I214" s="186"/>
      <c r="J214" s="36"/>
      <c r="K214" s="36"/>
      <c r="L214" s="37"/>
      <c r="M214" s="187"/>
      <c r="N214" s="188"/>
      <c r="O214" s="75"/>
      <c r="P214" s="75"/>
      <c r="Q214" s="75"/>
      <c r="R214" s="75"/>
      <c r="S214" s="75"/>
      <c r="T214" s="76"/>
      <c r="U214" s="36"/>
      <c r="V214" s="36"/>
      <c r="W214" s="36"/>
      <c r="X214" s="36"/>
      <c r="Y214" s="36"/>
      <c r="Z214" s="36"/>
      <c r="AA214" s="36"/>
      <c r="AB214" s="36"/>
      <c r="AC214" s="36"/>
      <c r="AD214" s="36"/>
      <c r="AE214" s="36"/>
      <c r="AT214" s="17" t="s">
        <v>162</v>
      </c>
      <c r="AU214" s="17" t="s">
        <v>84</v>
      </c>
    </row>
    <row r="215" s="12" customFormat="1" ht="22.8" customHeight="1">
      <c r="A215" s="12"/>
      <c r="B215" s="157"/>
      <c r="C215" s="12"/>
      <c r="D215" s="158" t="s">
        <v>73</v>
      </c>
      <c r="E215" s="168" t="s">
        <v>846</v>
      </c>
      <c r="F215" s="168" t="s">
        <v>847</v>
      </c>
      <c r="G215" s="12"/>
      <c r="H215" s="12"/>
      <c r="I215" s="160"/>
      <c r="J215" s="169">
        <f>BK215</f>
        <v>0</v>
      </c>
      <c r="K215" s="12"/>
      <c r="L215" s="157"/>
      <c r="M215" s="162"/>
      <c r="N215" s="163"/>
      <c r="O215" s="163"/>
      <c r="P215" s="164">
        <f>SUM(P216:P219)</f>
        <v>0</v>
      </c>
      <c r="Q215" s="163"/>
      <c r="R215" s="164">
        <f>SUM(R216:R219)</f>
        <v>0</v>
      </c>
      <c r="S215" s="163"/>
      <c r="T215" s="165">
        <f>SUM(T216:T219)</f>
        <v>0</v>
      </c>
      <c r="U215" s="12"/>
      <c r="V215" s="12"/>
      <c r="W215" s="12"/>
      <c r="X215" s="12"/>
      <c r="Y215" s="12"/>
      <c r="Z215" s="12"/>
      <c r="AA215" s="12"/>
      <c r="AB215" s="12"/>
      <c r="AC215" s="12"/>
      <c r="AD215" s="12"/>
      <c r="AE215" s="12"/>
      <c r="AR215" s="158" t="s">
        <v>82</v>
      </c>
      <c r="AT215" s="166" t="s">
        <v>73</v>
      </c>
      <c r="AU215" s="166" t="s">
        <v>82</v>
      </c>
      <c r="AY215" s="158" t="s">
        <v>152</v>
      </c>
      <c r="BK215" s="167">
        <f>SUM(BK216:BK219)</f>
        <v>0</v>
      </c>
    </row>
    <row r="216" s="2" customFormat="1" ht="19.8" customHeight="1">
      <c r="A216" s="36"/>
      <c r="B216" s="170"/>
      <c r="C216" s="171" t="s">
        <v>349</v>
      </c>
      <c r="D216" s="171" t="s">
        <v>155</v>
      </c>
      <c r="E216" s="172" t="s">
        <v>848</v>
      </c>
      <c r="F216" s="173" t="s">
        <v>849</v>
      </c>
      <c r="G216" s="174" t="s">
        <v>775</v>
      </c>
      <c r="H216" s="175">
        <v>1</v>
      </c>
      <c r="I216" s="176"/>
      <c r="J216" s="177">
        <f>ROUND(I216*H216,2)</f>
        <v>0</v>
      </c>
      <c r="K216" s="173" t="s">
        <v>1</v>
      </c>
      <c r="L216" s="37"/>
      <c r="M216" s="178" t="s">
        <v>1</v>
      </c>
      <c r="N216" s="179" t="s">
        <v>39</v>
      </c>
      <c r="O216" s="75"/>
      <c r="P216" s="180">
        <f>O216*H216</f>
        <v>0</v>
      </c>
      <c r="Q216" s="180">
        <v>0</v>
      </c>
      <c r="R216" s="180">
        <f>Q216*H216</f>
        <v>0</v>
      </c>
      <c r="S216" s="180">
        <v>0</v>
      </c>
      <c r="T216" s="181">
        <f>S216*H216</f>
        <v>0</v>
      </c>
      <c r="U216" s="36"/>
      <c r="V216" s="36"/>
      <c r="W216" s="36"/>
      <c r="X216" s="36"/>
      <c r="Y216" s="36"/>
      <c r="Z216" s="36"/>
      <c r="AA216" s="36"/>
      <c r="AB216" s="36"/>
      <c r="AC216" s="36"/>
      <c r="AD216" s="36"/>
      <c r="AE216" s="36"/>
      <c r="AR216" s="182" t="s">
        <v>260</v>
      </c>
      <c r="AT216" s="182" t="s">
        <v>155</v>
      </c>
      <c r="AU216" s="182" t="s">
        <v>84</v>
      </c>
      <c r="AY216" s="17" t="s">
        <v>152</v>
      </c>
      <c r="BE216" s="183">
        <f>IF(N216="základní",J216,0)</f>
        <v>0</v>
      </c>
      <c r="BF216" s="183">
        <f>IF(N216="snížená",J216,0)</f>
        <v>0</v>
      </c>
      <c r="BG216" s="183">
        <f>IF(N216="zákl. přenesená",J216,0)</f>
        <v>0</v>
      </c>
      <c r="BH216" s="183">
        <f>IF(N216="sníž. přenesená",J216,0)</f>
        <v>0</v>
      </c>
      <c r="BI216" s="183">
        <f>IF(N216="nulová",J216,0)</f>
        <v>0</v>
      </c>
      <c r="BJ216" s="17" t="s">
        <v>82</v>
      </c>
      <c r="BK216" s="183">
        <f>ROUND(I216*H216,2)</f>
        <v>0</v>
      </c>
      <c r="BL216" s="17" t="s">
        <v>260</v>
      </c>
      <c r="BM216" s="182" t="s">
        <v>850</v>
      </c>
    </row>
    <row r="217" s="2" customFormat="1">
      <c r="A217" s="36"/>
      <c r="B217" s="37"/>
      <c r="C217" s="36"/>
      <c r="D217" s="184" t="s">
        <v>162</v>
      </c>
      <c r="E217" s="36"/>
      <c r="F217" s="185" t="s">
        <v>849</v>
      </c>
      <c r="G217" s="36"/>
      <c r="H217" s="36"/>
      <c r="I217" s="186"/>
      <c r="J217" s="36"/>
      <c r="K217" s="36"/>
      <c r="L217" s="37"/>
      <c r="M217" s="187"/>
      <c r="N217" s="188"/>
      <c r="O217" s="75"/>
      <c r="P217" s="75"/>
      <c r="Q217" s="75"/>
      <c r="R217" s="75"/>
      <c r="S217" s="75"/>
      <c r="T217" s="76"/>
      <c r="U217" s="36"/>
      <c r="V217" s="36"/>
      <c r="W217" s="36"/>
      <c r="X217" s="36"/>
      <c r="Y217" s="36"/>
      <c r="Z217" s="36"/>
      <c r="AA217" s="36"/>
      <c r="AB217" s="36"/>
      <c r="AC217" s="36"/>
      <c r="AD217" s="36"/>
      <c r="AE217" s="36"/>
      <c r="AT217" s="17" t="s">
        <v>162</v>
      </c>
      <c r="AU217" s="17" t="s">
        <v>84</v>
      </c>
    </row>
    <row r="218" s="2" customFormat="1" ht="14.4" customHeight="1">
      <c r="A218" s="36"/>
      <c r="B218" s="170"/>
      <c r="C218" s="171" t="s">
        <v>357</v>
      </c>
      <c r="D218" s="171" t="s">
        <v>155</v>
      </c>
      <c r="E218" s="172" t="s">
        <v>851</v>
      </c>
      <c r="F218" s="173" t="s">
        <v>852</v>
      </c>
      <c r="G218" s="174" t="s">
        <v>775</v>
      </c>
      <c r="H218" s="175">
        <v>4</v>
      </c>
      <c r="I218" s="176"/>
      <c r="J218" s="177">
        <f>ROUND(I218*H218,2)</f>
        <v>0</v>
      </c>
      <c r="K218" s="173" t="s">
        <v>1</v>
      </c>
      <c r="L218" s="37"/>
      <c r="M218" s="178" t="s">
        <v>1</v>
      </c>
      <c r="N218" s="179" t="s">
        <v>39</v>
      </c>
      <c r="O218" s="75"/>
      <c r="P218" s="180">
        <f>O218*H218</f>
        <v>0</v>
      </c>
      <c r="Q218" s="180">
        <v>0</v>
      </c>
      <c r="R218" s="180">
        <f>Q218*H218</f>
        <v>0</v>
      </c>
      <c r="S218" s="180">
        <v>0</v>
      </c>
      <c r="T218" s="181">
        <f>S218*H218</f>
        <v>0</v>
      </c>
      <c r="U218" s="36"/>
      <c r="V218" s="36"/>
      <c r="W218" s="36"/>
      <c r="X218" s="36"/>
      <c r="Y218" s="36"/>
      <c r="Z218" s="36"/>
      <c r="AA218" s="36"/>
      <c r="AB218" s="36"/>
      <c r="AC218" s="36"/>
      <c r="AD218" s="36"/>
      <c r="AE218" s="36"/>
      <c r="AR218" s="182" t="s">
        <v>260</v>
      </c>
      <c r="AT218" s="182" t="s">
        <v>155</v>
      </c>
      <c r="AU218" s="182" t="s">
        <v>84</v>
      </c>
      <c r="AY218" s="17" t="s">
        <v>152</v>
      </c>
      <c r="BE218" s="183">
        <f>IF(N218="základní",J218,0)</f>
        <v>0</v>
      </c>
      <c r="BF218" s="183">
        <f>IF(N218="snížená",J218,0)</f>
        <v>0</v>
      </c>
      <c r="BG218" s="183">
        <f>IF(N218="zákl. přenesená",J218,0)</f>
        <v>0</v>
      </c>
      <c r="BH218" s="183">
        <f>IF(N218="sníž. přenesená",J218,0)</f>
        <v>0</v>
      </c>
      <c r="BI218" s="183">
        <f>IF(N218="nulová",J218,0)</f>
        <v>0</v>
      </c>
      <c r="BJ218" s="17" t="s">
        <v>82</v>
      </c>
      <c r="BK218" s="183">
        <f>ROUND(I218*H218,2)</f>
        <v>0</v>
      </c>
      <c r="BL218" s="17" t="s">
        <v>260</v>
      </c>
      <c r="BM218" s="182" t="s">
        <v>853</v>
      </c>
    </row>
    <row r="219" s="2" customFormat="1">
      <c r="A219" s="36"/>
      <c r="B219" s="37"/>
      <c r="C219" s="36"/>
      <c r="D219" s="184" t="s">
        <v>162</v>
      </c>
      <c r="E219" s="36"/>
      <c r="F219" s="185" t="s">
        <v>852</v>
      </c>
      <c r="G219" s="36"/>
      <c r="H219" s="36"/>
      <c r="I219" s="186"/>
      <c r="J219" s="36"/>
      <c r="K219" s="36"/>
      <c r="L219" s="37"/>
      <c r="M219" s="187"/>
      <c r="N219" s="188"/>
      <c r="O219" s="75"/>
      <c r="P219" s="75"/>
      <c r="Q219" s="75"/>
      <c r="R219" s="75"/>
      <c r="S219" s="75"/>
      <c r="T219" s="76"/>
      <c r="U219" s="36"/>
      <c r="V219" s="36"/>
      <c r="W219" s="36"/>
      <c r="X219" s="36"/>
      <c r="Y219" s="36"/>
      <c r="Z219" s="36"/>
      <c r="AA219" s="36"/>
      <c r="AB219" s="36"/>
      <c r="AC219" s="36"/>
      <c r="AD219" s="36"/>
      <c r="AE219" s="36"/>
      <c r="AT219" s="17" t="s">
        <v>162</v>
      </c>
      <c r="AU219" s="17" t="s">
        <v>84</v>
      </c>
    </row>
    <row r="220" s="12" customFormat="1" ht="22.8" customHeight="1">
      <c r="A220" s="12"/>
      <c r="B220" s="157"/>
      <c r="C220" s="12"/>
      <c r="D220" s="158" t="s">
        <v>73</v>
      </c>
      <c r="E220" s="168" t="s">
        <v>854</v>
      </c>
      <c r="F220" s="168" t="s">
        <v>855</v>
      </c>
      <c r="G220" s="12"/>
      <c r="H220" s="12"/>
      <c r="I220" s="160"/>
      <c r="J220" s="169">
        <f>BK220</f>
        <v>0</v>
      </c>
      <c r="K220" s="12"/>
      <c r="L220" s="157"/>
      <c r="M220" s="162"/>
      <c r="N220" s="163"/>
      <c r="O220" s="163"/>
      <c r="P220" s="164">
        <f>SUM(P221:P222)</f>
        <v>0</v>
      </c>
      <c r="Q220" s="163"/>
      <c r="R220" s="164">
        <f>SUM(R221:R222)</f>
        <v>0</v>
      </c>
      <c r="S220" s="163"/>
      <c r="T220" s="165">
        <f>SUM(T221:T222)</f>
        <v>0</v>
      </c>
      <c r="U220" s="12"/>
      <c r="V220" s="12"/>
      <c r="W220" s="12"/>
      <c r="X220" s="12"/>
      <c r="Y220" s="12"/>
      <c r="Z220" s="12"/>
      <c r="AA220" s="12"/>
      <c r="AB220" s="12"/>
      <c r="AC220" s="12"/>
      <c r="AD220" s="12"/>
      <c r="AE220" s="12"/>
      <c r="AR220" s="158" t="s">
        <v>82</v>
      </c>
      <c r="AT220" s="166" t="s">
        <v>73</v>
      </c>
      <c r="AU220" s="166" t="s">
        <v>82</v>
      </c>
      <c r="AY220" s="158" t="s">
        <v>152</v>
      </c>
      <c r="BK220" s="167">
        <f>SUM(BK221:BK222)</f>
        <v>0</v>
      </c>
    </row>
    <row r="221" s="2" customFormat="1" ht="22.2" customHeight="1">
      <c r="A221" s="36"/>
      <c r="B221" s="170"/>
      <c r="C221" s="171" t="s">
        <v>363</v>
      </c>
      <c r="D221" s="171" t="s">
        <v>155</v>
      </c>
      <c r="E221" s="172" t="s">
        <v>856</v>
      </c>
      <c r="F221" s="173" t="s">
        <v>857</v>
      </c>
      <c r="G221" s="174" t="s">
        <v>775</v>
      </c>
      <c r="H221" s="175">
        <v>7</v>
      </c>
      <c r="I221" s="176"/>
      <c r="J221" s="177">
        <f>ROUND(I221*H221,2)</f>
        <v>0</v>
      </c>
      <c r="K221" s="173" t="s">
        <v>1</v>
      </c>
      <c r="L221" s="37"/>
      <c r="M221" s="178" t="s">
        <v>1</v>
      </c>
      <c r="N221" s="179" t="s">
        <v>39</v>
      </c>
      <c r="O221" s="75"/>
      <c r="P221" s="180">
        <f>O221*H221</f>
        <v>0</v>
      </c>
      <c r="Q221" s="180">
        <v>0</v>
      </c>
      <c r="R221" s="180">
        <f>Q221*H221</f>
        <v>0</v>
      </c>
      <c r="S221" s="180">
        <v>0</v>
      </c>
      <c r="T221" s="181">
        <f>S221*H221</f>
        <v>0</v>
      </c>
      <c r="U221" s="36"/>
      <c r="V221" s="36"/>
      <c r="W221" s="36"/>
      <c r="X221" s="36"/>
      <c r="Y221" s="36"/>
      <c r="Z221" s="36"/>
      <c r="AA221" s="36"/>
      <c r="AB221" s="36"/>
      <c r="AC221" s="36"/>
      <c r="AD221" s="36"/>
      <c r="AE221" s="36"/>
      <c r="AR221" s="182" t="s">
        <v>260</v>
      </c>
      <c r="AT221" s="182" t="s">
        <v>155</v>
      </c>
      <c r="AU221" s="182" t="s">
        <v>84</v>
      </c>
      <c r="AY221" s="17" t="s">
        <v>152</v>
      </c>
      <c r="BE221" s="183">
        <f>IF(N221="základní",J221,0)</f>
        <v>0</v>
      </c>
      <c r="BF221" s="183">
        <f>IF(N221="snížená",J221,0)</f>
        <v>0</v>
      </c>
      <c r="BG221" s="183">
        <f>IF(N221="zákl. přenesená",J221,0)</f>
        <v>0</v>
      </c>
      <c r="BH221" s="183">
        <f>IF(N221="sníž. přenesená",J221,0)</f>
        <v>0</v>
      </c>
      <c r="BI221" s="183">
        <f>IF(N221="nulová",J221,0)</f>
        <v>0</v>
      </c>
      <c r="BJ221" s="17" t="s">
        <v>82</v>
      </c>
      <c r="BK221" s="183">
        <f>ROUND(I221*H221,2)</f>
        <v>0</v>
      </c>
      <c r="BL221" s="17" t="s">
        <v>260</v>
      </c>
      <c r="BM221" s="182" t="s">
        <v>858</v>
      </c>
    </row>
    <row r="222" s="2" customFormat="1">
      <c r="A222" s="36"/>
      <c r="B222" s="37"/>
      <c r="C222" s="36"/>
      <c r="D222" s="184" t="s">
        <v>162</v>
      </c>
      <c r="E222" s="36"/>
      <c r="F222" s="185" t="s">
        <v>857</v>
      </c>
      <c r="G222" s="36"/>
      <c r="H222" s="36"/>
      <c r="I222" s="186"/>
      <c r="J222" s="36"/>
      <c r="K222" s="36"/>
      <c r="L222" s="37"/>
      <c r="M222" s="187"/>
      <c r="N222" s="188"/>
      <c r="O222" s="75"/>
      <c r="P222" s="75"/>
      <c r="Q222" s="75"/>
      <c r="R222" s="75"/>
      <c r="S222" s="75"/>
      <c r="T222" s="76"/>
      <c r="U222" s="36"/>
      <c r="V222" s="36"/>
      <c r="W222" s="36"/>
      <c r="X222" s="36"/>
      <c r="Y222" s="36"/>
      <c r="Z222" s="36"/>
      <c r="AA222" s="36"/>
      <c r="AB222" s="36"/>
      <c r="AC222" s="36"/>
      <c r="AD222" s="36"/>
      <c r="AE222" s="36"/>
      <c r="AT222" s="17" t="s">
        <v>162</v>
      </c>
      <c r="AU222" s="17" t="s">
        <v>84</v>
      </c>
    </row>
    <row r="223" s="12" customFormat="1" ht="22.8" customHeight="1">
      <c r="A223" s="12"/>
      <c r="B223" s="157"/>
      <c r="C223" s="12"/>
      <c r="D223" s="158" t="s">
        <v>73</v>
      </c>
      <c r="E223" s="168" t="s">
        <v>859</v>
      </c>
      <c r="F223" s="168" t="s">
        <v>860</v>
      </c>
      <c r="G223" s="12"/>
      <c r="H223" s="12"/>
      <c r="I223" s="160"/>
      <c r="J223" s="169">
        <f>BK223</f>
        <v>0</v>
      </c>
      <c r="K223" s="12"/>
      <c r="L223" s="157"/>
      <c r="M223" s="162"/>
      <c r="N223" s="163"/>
      <c r="O223" s="163"/>
      <c r="P223" s="164">
        <f>SUM(P224:P231)</f>
        <v>0</v>
      </c>
      <c r="Q223" s="163"/>
      <c r="R223" s="164">
        <f>SUM(R224:R231)</f>
        <v>0</v>
      </c>
      <c r="S223" s="163"/>
      <c r="T223" s="165">
        <f>SUM(T224:T231)</f>
        <v>0</v>
      </c>
      <c r="U223" s="12"/>
      <c r="V223" s="12"/>
      <c r="W223" s="12"/>
      <c r="X223" s="12"/>
      <c r="Y223" s="12"/>
      <c r="Z223" s="12"/>
      <c r="AA223" s="12"/>
      <c r="AB223" s="12"/>
      <c r="AC223" s="12"/>
      <c r="AD223" s="12"/>
      <c r="AE223" s="12"/>
      <c r="AR223" s="158" t="s">
        <v>82</v>
      </c>
      <c r="AT223" s="166" t="s">
        <v>73</v>
      </c>
      <c r="AU223" s="166" t="s">
        <v>82</v>
      </c>
      <c r="AY223" s="158" t="s">
        <v>152</v>
      </c>
      <c r="BK223" s="167">
        <f>SUM(BK224:BK231)</f>
        <v>0</v>
      </c>
    </row>
    <row r="224" s="2" customFormat="1" ht="22.2" customHeight="1">
      <c r="A224" s="36"/>
      <c r="B224" s="170"/>
      <c r="C224" s="171" t="s">
        <v>268</v>
      </c>
      <c r="D224" s="171" t="s">
        <v>155</v>
      </c>
      <c r="E224" s="172" t="s">
        <v>861</v>
      </c>
      <c r="F224" s="173" t="s">
        <v>862</v>
      </c>
      <c r="G224" s="174" t="s">
        <v>775</v>
      </c>
      <c r="H224" s="175">
        <v>3</v>
      </c>
      <c r="I224" s="176"/>
      <c r="J224" s="177">
        <f>ROUND(I224*H224,2)</f>
        <v>0</v>
      </c>
      <c r="K224" s="173" t="s">
        <v>1</v>
      </c>
      <c r="L224" s="37"/>
      <c r="M224" s="178" t="s">
        <v>1</v>
      </c>
      <c r="N224" s="179" t="s">
        <v>39</v>
      </c>
      <c r="O224" s="75"/>
      <c r="P224" s="180">
        <f>O224*H224</f>
        <v>0</v>
      </c>
      <c r="Q224" s="180">
        <v>0</v>
      </c>
      <c r="R224" s="180">
        <f>Q224*H224</f>
        <v>0</v>
      </c>
      <c r="S224" s="180">
        <v>0</v>
      </c>
      <c r="T224" s="181">
        <f>S224*H224</f>
        <v>0</v>
      </c>
      <c r="U224" s="36"/>
      <c r="V224" s="36"/>
      <c r="W224" s="36"/>
      <c r="X224" s="36"/>
      <c r="Y224" s="36"/>
      <c r="Z224" s="36"/>
      <c r="AA224" s="36"/>
      <c r="AB224" s="36"/>
      <c r="AC224" s="36"/>
      <c r="AD224" s="36"/>
      <c r="AE224" s="36"/>
      <c r="AR224" s="182" t="s">
        <v>260</v>
      </c>
      <c r="AT224" s="182" t="s">
        <v>155</v>
      </c>
      <c r="AU224" s="182" t="s">
        <v>84</v>
      </c>
      <c r="AY224" s="17" t="s">
        <v>152</v>
      </c>
      <c r="BE224" s="183">
        <f>IF(N224="základní",J224,0)</f>
        <v>0</v>
      </c>
      <c r="BF224" s="183">
        <f>IF(N224="snížená",J224,0)</f>
        <v>0</v>
      </c>
      <c r="BG224" s="183">
        <f>IF(N224="zákl. přenesená",J224,0)</f>
        <v>0</v>
      </c>
      <c r="BH224" s="183">
        <f>IF(N224="sníž. přenesená",J224,0)</f>
        <v>0</v>
      </c>
      <c r="BI224" s="183">
        <f>IF(N224="nulová",J224,0)</f>
        <v>0</v>
      </c>
      <c r="BJ224" s="17" t="s">
        <v>82</v>
      </c>
      <c r="BK224" s="183">
        <f>ROUND(I224*H224,2)</f>
        <v>0</v>
      </c>
      <c r="BL224" s="17" t="s">
        <v>260</v>
      </c>
      <c r="BM224" s="182" t="s">
        <v>863</v>
      </c>
    </row>
    <row r="225" s="2" customFormat="1">
      <c r="A225" s="36"/>
      <c r="B225" s="37"/>
      <c r="C225" s="36"/>
      <c r="D225" s="184" t="s">
        <v>162</v>
      </c>
      <c r="E225" s="36"/>
      <c r="F225" s="185" t="s">
        <v>862</v>
      </c>
      <c r="G225" s="36"/>
      <c r="H225" s="36"/>
      <c r="I225" s="186"/>
      <c r="J225" s="36"/>
      <c r="K225" s="36"/>
      <c r="L225" s="37"/>
      <c r="M225" s="187"/>
      <c r="N225" s="188"/>
      <c r="O225" s="75"/>
      <c r="P225" s="75"/>
      <c r="Q225" s="75"/>
      <c r="R225" s="75"/>
      <c r="S225" s="75"/>
      <c r="T225" s="76"/>
      <c r="U225" s="36"/>
      <c r="V225" s="36"/>
      <c r="W225" s="36"/>
      <c r="X225" s="36"/>
      <c r="Y225" s="36"/>
      <c r="Z225" s="36"/>
      <c r="AA225" s="36"/>
      <c r="AB225" s="36"/>
      <c r="AC225" s="36"/>
      <c r="AD225" s="36"/>
      <c r="AE225" s="36"/>
      <c r="AT225" s="17" t="s">
        <v>162</v>
      </c>
      <c r="AU225" s="17" t="s">
        <v>84</v>
      </c>
    </row>
    <row r="226" s="2" customFormat="1" ht="14.4" customHeight="1">
      <c r="A226" s="36"/>
      <c r="B226" s="170"/>
      <c r="C226" s="171" t="s">
        <v>373</v>
      </c>
      <c r="D226" s="171" t="s">
        <v>155</v>
      </c>
      <c r="E226" s="172" t="s">
        <v>864</v>
      </c>
      <c r="F226" s="173" t="s">
        <v>865</v>
      </c>
      <c r="G226" s="174" t="s">
        <v>775</v>
      </c>
      <c r="H226" s="175">
        <v>1</v>
      </c>
      <c r="I226" s="176"/>
      <c r="J226" s="177">
        <f>ROUND(I226*H226,2)</f>
        <v>0</v>
      </c>
      <c r="K226" s="173" t="s">
        <v>1</v>
      </c>
      <c r="L226" s="37"/>
      <c r="M226" s="178" t="s">
        <v>1</v>
      </c>
      <c r="N226" s="179" t="s">
        <v>39</v>
      </c>
      <c r="O226" s="75"/>
      <c r="P226" s="180">
        <f>O226*H226</f>
        <v>0</v>
      </c>
      <c r="Q226" s="180">
        <v>0</v>
      </c>
      <c r="R226" s="180">
        <f>Q226*H226</f>
        <v>0</v>
      </c>
      <c r="S226" s="180">
        <v>0</v>
      </c>
      <c r="T226" s="181">
        <f>S226*H226</f>
        <v>0</v>
      </c>
      <c r="U226" s="36"/>
      <c r="V226" s="36"/>
      <c r="W226" s="36"/>
      <c r="X226" s="36"/>
      <c r="Y226" s="36"/>
      <c r="Z226" s="36"/>
      <c r="AA226" s="36"/>
      <c r="AB226" s="36"/>
      <c r="AC226" s="36"/>
      <c r="AD226" s="36"/>
      <c r="AE226" s="36"/>
      <c r="AR226" s="182" t="s">
        <v>260</v>
      </c>
      <c r="AT226" s="182" t="s">
        <v>155</v>
      </c>
      <c r="AU226" s="182" t="s">
        <v>84</v>
      </c>
      <c r="AY226" s="17" t="s">
        <v>152</v>
      </c>
      <c r="BE226" s="183">
        <f>IF(N226="základní",J226,0)</f>
        <v>0</v>
      </c>
      <c r="BF226" s="183">
        <f>IF(N226="snížená",J226,0)</f>
        <v>0</v>
      </c>
      <c r="BG226" s="183">
        <f>IF(N226="zákl. přenesená",J226,0)</f>
        <v>0</v>
      </c>
      <c r="BH226" s="183">
        <f>IF(N226="sníž. přenesená",J226,0)</f>
        <v>0</v>
      </c>
      <c r="BI226" s="183">
        <f>IF(N226="nulová",J226,0)</f>
        <v>0</v>
      </c>
      <c r="BJ226" s="17" t="s">
        <v>82</v>
      </c>
      <c r="BK226" s="183">
        <f>ROUND(I226*H226,2)</f>
        <v>0</v>
      </c>
      <c r="BL226" s="17" t="s">
        <v>260</v>
      </c>
      <c r="BM226" s="182" t="s">
        <v>866</v>
      </c>
    </row>
    <row r="227" s="2" customFormat="1">
      <c r="A227" s="36"/>
      <c r="B227" s="37"/>
      <c r="C227" s="36"/>
      <c r="D227" s="184" t="s">
        <v>162</v>
      </c>
      <c r="E227" s="36"/>
      <c r="F227" s="185" t="s">
        <v>865</v>
      </c>
      <c r="G227" s="36"/>
      <c r="H227" s="36"/>
      <c r="I227" s="186"/>
      <c r="J227" s="36"/>
      <c r="K227" s="36"/>
      <c r="L227" s="37"/>
      <c r="M227" s="187"/>
      <c r="N227" s="188"/>
      <c r="O227" s="75"/>
      <c r="P227" s="75"/>
      <c r="Q227" s="75"/>
      <c r="R227" s="75"/>
      <c r="S227" s="75"/>
      <c r="T227" s="76"/>
      <c r="U227" s="36"/>
      <c r="V227" s="36"/>
      <c r="W227" s="36"/>
      <c r="X227" s="36"/>
      <c r="Y227" s="36"/>
      <c r="Z227" s="36"/>
      <c r="AA227" s="36"/>
      <c r="AB227" s="36"/>
      <c r="AC227" s="36"/>
      <c r="AD227" s="36"/>
      <c r="AE227" s="36"/>
      <c r="AT227" s="17" t="s">
        <v>162</v>
      </c>
      <c r="AU227" s="17" t="s">
        <v>84</v>
      </c>
    </row>
    <row r="228" s="2" customFormat="1" ht="22.2" customHeight="1">
      <c r="A228" s="36"/>
      <c r="B228" s="170"/>
      <c r="C228" s="171" t="s">
        <v>377</v>
      </c>
      <c r="D228" s="171" t="s">
        <v>155</v>
      </c>
      <c r="E228" s="172" t="s">
        <v>867</v>
      </c>
      <c r="F228" s="173" t="s">
        <v>868</v>
      </c>
      <c r="G228" s="174" t="s">
        <v>775</v>
      </c>
      <c r="H228" s="175">
        <v>15</v>
      </c>
      <c r="I228" s="176"/>
      <c r="J228" s="177">
        <f>ROUND(I228*H228,2)</f>
        <v>0</v>
      </c>
      <c r="K228" s="173" t="s">
        <v>1</v>
      </c>
      <c r="L228" s="37"/>
      <c r="M228" s="178" t="s">
        <v>1</v>
      </c>
      <c r="N228" s="179" t="s">
        <v>39</v>
      </c>
      <c r="O228" s="75"/>
      <c r="P228" s="180">
        <f>O228*H228</f>
        <v>0</v>
      </c>
      <c r="Q228" s="180">
        <v>0</v>
      </c>
      <c r="R228" s="180">
        <f>Q228*H228</f>
        <v>0</v>
      </c>
      <c r="S228" s="180">
        <v>0</v>
      </c>
      <c r="T228" s="181">
        <f>S228*H228</f>
        <v>0</v>
      </c>
      <c r="U228" s="36"/>
      <c r="V228" s="36"/>
      <c r="W228" s="36"/>
      <c r="X228" s="36"/>
      <c r="Y228" s="36"/>
      <c r="Z228" s="36"/>
      <c r="AA228" s="36"/>
      <c r="AB228" s="36"/>
      <c r="AC228" s="36"/>
      <c r="AD228" s="36"/>
      <c r="AE228" s="36"/>
      <c r="AR228" s="182" t="s">
        <v>260</v>
      </c>
      <c r="AT228" s="182" t="s">
        <v>155</v>
      </c>
      <c r="AU228" s="182" t="s">
        <v>84</v>
      </c>
      <c r="AY228" s="17" t="s">
        <v>152</v>
      </c>
      <c r="BE228" s="183">
        <f>IF(N228="základní",J228,0)</f>
        <v>0</v>
      </c>
      <c r="BF228" s="183">
        <f>IF(N228="snížená",J228,0)</f>
        <v>0</v>
      </c>
      <c r="BG228" s="183">
        <f>IF(N228="zákl. přenesená",J228,0)</f>
        <v>0</v>
      </c>
      <c r="BH228" s="183">
        <f>IF(N228="sníž. přenesená",J228,0)</f>
        <v>0</v>
      </c>
      <c r="BI228" s="183">
        <f>IF(N228="nulová",J228,0)</f>
        <v>0</v>
      </c>
      <c r="BJ228" s="17" t="s">
        <v>82</v>
      </c>
      <c r="BK228" s="183">
        <f>ROUND(I228*H228,2)</f>
        <v>0</v>
      </c>
      <c r="BL228" s="17" t="s">
        <v>260</v>
      </c>
      <c r="BM228" s="182" t="s">
        <v>869</v>
      </c>
    </row>
    <row r="229" s="2" customFormat="1">
      <c r="A229" s="36"/>
      <c r="B229" s="37"/>
      <c r="C229" s="36"/>
      <c r="D229" s="184" t="s">
        <v>162</v>
      </c>
      <c r="E229" s="36"/>
      <c r="F229" s="185" t="s">
        <v>868</v>
      </c>
      <c r="G229" s="36"/>
      <c r="H229" s="36"/>
      <c r="I229" s="186"/>
      <c r="J229" s="36"/>
      <c r="K229" s="36"/>
      <c r="L229" s="37"/>
      <c r="M229" s="187"/>
      <c r="N229" s="188"/>
      <c r="O229" s="75"/>
      <c r="P229" s="75"/>
      <c r="Q229" s="75"/>
      <c r="R229" s="75"/>
      <c r="S229" s="75"/>
      <c r="T229" s="76"/>
      <c r="U229" s="36"/>
      <c r="V229" s="36"/>
      <c r="W229" s="36"/>
      <c r="X229" s="36"/>
      <c r="Y229" s="36"/>
      <c r="Z229" s="36"/>
      <c r="AA229" s="36"/>
      <c r="AB229" s="36"/>
      <c r="AC229" s="36"/>
      <c r="AD229" s="36"/>
      <c r="AE229" s="36"/>
      <c r="AT229" s="17" t="s">
        <v>162</v>
      </c>
      <c r="AU229" s="17" t="s">
        <v>84</v>
      </c>
    </row>
    <row r="230" s="2" customFormat="1" ht="14.4" customHeight="1">
      <c r="A230" s="36"/>
      <c r="B230" s="170"/>
      <c r="C230" s="171" t="s">
        <v>383</v>
      </c>
      <c r="D230" s="171" t="s">
        <v>155</v>
      </c>
      <c r="E230" s="172" t="s">
        <v>870</v>
      </c>
      <c r="F230" s="173" t="s">
        <v>871</v>
      </c>
      <c r="G230" s="174" t="s">
        <v>775</v>
      </c>
      <c r="H230" s="175">
        <v>2</v>
      </c>
      <c r="I230" s="176"/>
      <c r="J230" s="177">
        <f>ROUND(I230*H230,2)</f>
        <v>0</v>
      </c>
      <c r="K230" s="173" t="s">
        <v>1</v>
      </c>
      <c r="L230" s="37"/>
      <c r="M230" s="178" t="s">
        <v>1</v>
      </c>
      <c r="N230" s="179" t="s">
        <v>39</v>
      </c>
      <c r="O230" s="75"/>
      <c r="P230" s="180">
        <f>O230*H230</f>
        <v>0</v>
      </c>
      <c r="Q230" s="180">
        <v>0</v>
      </c>
      <c r="R230" s="180">
        <f>Q230*H230</f>
        <v>0</v>
      </c>
      <c r="S230" s="180">
        <v>0</v>
      </c>
      <c r="T230" s="181">
        <f>S230*H230</f>
        <v>0</v>
      </c>
      <c r="U230" s="36"/>
      <c r="V230" s="36"/>
      <c r="W230" s="36"/>
      <c r="X230" s="36"/>
      <c r="Y230" s="36"/>
      <c r="Z230" s="36"/>
      <c r="AA230" s="36"/>
      <c r="AB230" s="36"/>
      <c r="AC230" s="36"/>
      <c r="AD230" s="36"/>
      <c r="AE230" s="36"/>
      <c r="AR230" s="182" t="s">
        <v>260</v>
      </c>
      <c r="AT230" s="182" t="s">
        <v>155</v>
      </c>
      <c r="AU230" s="182" t="s">
        <v>84</v>
      </c>
      <c r="AY230" s="17" t="s">
        <v>152</v>
      </c>
      <c r="BE230" s="183">
        <f>IF(N230="základní",J230,0)</f>
        <v>0</v>
      </c>
      <c r="BF230" s="183">
        <f>IF(N230="snížená",J230,0)</f>
        <v>0</v>
      </c>
      <c r="BG230" s="183">
        <f>IF(N230="zákl. přenesená",J230,0)</f>
        <v>0</v>
      </c>
      <c r="BH230" s="183">
        <f>IF(N230="sníž. přenesená",J230,0)</f>
        <v>0</v>
      </c>
      <c r="BI230" s="183">
        <f>IF(N230="nulová",J230,0)</f>
        <v>0</v>
      </c>
      <c r="BJ230" s="17" t="s">
        <v>82</v>
      </c>
      <c r="BK230" s="183">
        <f>ROUND(I230*H230,2)</f>
        <v>0</v>
      </c>
      <c r="BL230" s="17" t="s">
        <v>260</v>
      </c>
      <c r="BM230" s="182" t="s">
        <v>872</v>
      </c>
    </row>
    <row r="231" s="2" customFormat="1">
      <c r="A231" s="36"/>
      <c r="B231" s="37"/>
      <c r="C231" s="36"/>
      <c r="D231" s="184" t="s">
        <v>162</v>
      </c>
      <c r="E231" s="36"/>
      <c r="F231" s="185" t="s">
        <v>871</v>
      </c>
      <c r="G231" s="36"/>
      <c r="H231" s="36"/>
      <c r="I231" s="186"/>
      <c r="J231" s="36"/>
      <c r="K231" s="36"/>
      <c r="L231" s="37"/>
      <c r="M231" s="187"/>
      <c r="N231" s="188"/>
      <c r="O231" s="75"/>
      <c r="P231" s="75"/>
      <c r="Q231" s="75"/>
      <c r="R231" s="75"/>
      <c r="S231" s="75"/>
      <c r="T231" s="76"/>
      <c r="U231" s="36"/>
      <c r="V231" s="36"/>
      <c r="W231" s="36"/>
      <c r="X231" s="36"/>
      <c r="Y231" s="36"/>
      <c r="Z231" s="36"/>
      <c r="AA231" s="36"/>
      <c r="AB231" s="36"/>
      <c r="AC231" s="36"/>
      <c r="AD231" s="36"/>
      <c r="AE231" s="36"/>
      <c r="AT231" s="17" t="s">
        <v>162</v>
      </c>
      <c r="AU231" s="17" t="s">
        <v>84</v>
      </c>
    </row>
    <row r="232" s="12" customFormat="1" ht="22.8" customHeight="1">
      <c r="A232" s="12"/>
      <c r="B232" s="157"/>
      <c r="C232" s="12"/>
      <c r="D232" s="158" t="s">
        <v>73</v>
      </c>
      <c r="E232" s="168" t="s">
        <v>873</v>
      </c>
      <c r="F232" s="168" t="s">
        <v>874</v>
      </c>
      <c r="G232" s="12"/>
      <c r="H232" s="12"/>
      <c r="I232" s="160"/>
      <c r="J232" s="169">
        <f>BK232</f>
        <v>0</v>
      </c>
      <c r="K232" s="12"/>
      <c r="L232" s="157"/>
      <c r="M232" s="162"/>
      <c r="N232" s="163"/>
      <c r="O232" s="163"/>
      <c r="P232" s="164">
        <f>SUM(P233:P238)</f>
        <v>0</v>
      </c>
      <c r="Q232" s="163"/>
      <c r="R232" s="164">
        <f>SUM(R233:R238)</f>
        <v>0</v>
      </c>
      <c r="S232" s="163"/>
      <c r="T232" s="165">
        <f>SUM(T233:T238)</f>
        <v>0</v>
      </c>
      <c r="U232" s="12"/>
      <c r="V232" s="12"/>
      <c r="W232" s="12"/>
      <c r="X232" s="12"/>
      <c r="Y232" s="12"/>
      <c r="Z232" s="12"/>
      <c r="AA232" s="12"/>
      <c r="AB232" s="12"/>
      <c r="AC232" s="12"/>
      <c r="AD232" s="12"/>
      <c r="AE232" s="12"/>
      <c r="AR232" s="158" t="s">
        <v>82</v>
      </c>
      <c r="AT232" s="166" t="s">
        <v>73</v>
      </c>
      <c r="AU232" s="166" t="s">
        <v>82</v>
      </c>
      <c r="AY232" s="158" t="s">
        <v>152</v>
      </c>
      <c r="BK232" s="167">
        <f>SUM(BK233:BK238)</f>
        <v>0</v>
      </c>
    </row>
    <row r="233" s="2" customFormat="1" ht="14.4" customHeight="1">
      <c r="A233" s="36"/>
      <c r="B233" s="170"/>
      <c r="C233" s="171" t="s">
        <v>391</v>
      </c>
      <c r="D233" s="171" t="s">
        <v>155</v>
      </c>
      <c r="E233" s="172" t="s">
        <v>875</v>
      </c>
      <c r="F233" s="173" t="s">
        <v>876</v>
      </c>
      <c r="G233" s="174" t="s">
        <v>775</v>
      </c>
      <c r="H233" s="175">
        <v>2</v>
      </c>
      <c r="I233" s="176"/>
      <c r="J233" s="177">
        <f>ROUND(I233*H233,2)</f>
        <v>0</v>
      </c>
      <c r="K233" s="173" t="s">
        <v>1</v>
      </c>
      <c r="L233" s="37"/>
      <c r="M233" s="178" t="s">
        <v>1</v>
      </c>
      <c r="N233" s="179" t="s">
        <v>39</v>
      </c>
      <c r="O233" s="75"/>
      <c r="P233" s="180">
        <f>O233*H233</f>
        <v>0</v>
      </c>
      <c r="Q233" s="180">
        <v>0</v>
      </c>
      <c r="R233" s="180">
        <f>Q233*H233</f>
        <v>0</v>
      </c>
      <c r="S233" s="180">
        <v>0</v>
      </c>
      <c r="T233" s="181">
        <f>S233*H233</f>
        <v>0</v>
      </c>
      <c r="U233" s="36"/>
      <c r="V233" s="36"/>
      <c r="W233" s="36"/>
      <c r="X233" s="36"/>
      <c r="Y233" s="36"/>
      <c r="Z233" s="36"/>
      <c r="AA233" s="36"/>
      <c r="AB233" s="36"/>
      <c r="AC233" s="36"/>
      <c r="AD233" s="36"/>
      <c r="AE233" s="36"/>
      <c r="AR233" s="182" t="s">
        <v>260</v>
      </c>
      <c r="AT233" s="182" t="s">
        <v>155</v>
      </c>
      <c r="AU233" s="182" t="s">
        <v>84</v>
      </c>
      <c r="AY233" s="17" t="s">
        <v>152</v>
      </c>
      <c r="BE233" s="183">
        <f>IF(N233="základní",J233,0)</f>
        <v>0</v>
      </c>
      <c r="BF233" s="183">
        <f>IF(N233="snížená",J233,0)</f>
        <v>0</v>
      </c>
      <c r="BG233" s="183">
        <f>IF(N233="zákl. přenesená",J233,0)</f>
        <v>0</v>
      </c>
      <c r="BH233" s="183">
        <f>IF(N233="sníž. přenesená",J233,0)</f>
        <v>0</v>
      </c>
      <c r="BI233" s="183">
        <f>IF(N233="nulová",J233,0)</f>
        <v>0</v>
      </c>
      <c r="BJ233" s="17" t="s">
        <v>82</v>
      </c>
      <c r="BK233" s="183">
        <f>ROUND(I233*H233,2)</f>
        <v>0</v>
      </c>
      <c r="BL233" s="17" t="s">
        <v>260</v>
      </c>
      <c r="BM233" s="182" t="s">
        <v>877</v>
      </c>
    </row>
    <row r="234" s="2" customFormat="1">
      <c r="A234" s="36"/>
      <c r="B234" s="37"/>
      <c r="C234" s="36"/>
      <c r="D234" s="184" t="s">
        <v>162</v>
      </c>
      <c r="E234" s="36"/>
      <c r="F234" s="185" t="s">
        <v>876</v>
      </c>
      <c r="G234" s="36"/>
      <c r="H234" s="36"/>
      <c r="I234" s="186"/>
      <c r="J234" s="36"/>
      <c r="K234" s="36"/>
      <c r="L234" s="37"/>
      <c r="M234" s="187"/>
      <c r="N234" s="188"/>
      <c r="O234" s="75"/>
      <c r="P234" s="75"/>
      <c r="Q234" s="75"/>
      <c r="R234" s="75"/>
      <c r="S234" s="75"/>
      <c r="T234" s="76"/>
      <c r="U234" s="36"/>
      <c r="V234" s="36"/>
      <c r="W234" s="36"/>
      <c r="X234" s="36"/>
      <c r="Y234" s="36"/>
      <c r="Z234" s="36"/>
      <c r="AA234" s="36"/>
      <c r="AB234" s="36"/>
      <c r="AC234" s="36"/>
      <c r="AD234" s="36"/>
      <c r="AE234" s="36"/>
      <c r="AT234" s="17" t="s">
        <v>162</v>
      </c>
      <c r="AU234" s="17" t="s">
        <v>84</v>
      </c>
    </row>
    <row r="235" s="2" customFormat="1" ht="14.4" customHeight="1">
      <c r="A235" s="36"/>
      <c r="B235" s="170"/>
      <c r="C235" s="171" t="s">
        <v>398</v>
      </c>
      <c r="D235" s="171" t="s">
        <v>155</v>
      </c>
      <c r="E235" s="172" t="s">
        <v>878</v>
      </c>
      <c r="F235" s="173" t="s">
        <v>879</v>
      </c>
      <c r="G235" s="174" t="s">
        <v>775</v>
      </c>
      <c r="H235" s="175">
        <v>1</v>
      </c>
      <c r="I235" s="176"/>
      <c r="J235" s="177">
        <f>ROUND(I235*H235,2)</f>
        <v>0</v>
      </c>
      <c r="K235" s="173" t="s">
        <v>1</v>
      </c>
      <c r="L235" s="37"/>
      <c r="M235" s="178" t="s">
        <v>1</v>
      </c>
      <c r="N235" s="179" t="s">
        <v>39</v>
      </c>
      <c r="O235" s="75"/>
      <c r="P235" s="180">
        <f>O235*H235</f>
        <v>0</v>
      </c>
      <c r="Q235" s="180">
        <v>0</v>
      </c>
      <c r="R235" s="180">
        <f>Q235*H235</f>
        <v>0</v>
      </c>
      <c r="S235" s="180">
        <v>0</v>
      </c>
      <c r="T235" s="181">
        <f>S235*H235</f>
        <v>0</v>
      </c>
      <c r="U235" s="36"/>
      <c r="V235" s="36"/>
      <c r="W235" s="36"/>
      <c r="X235" s="36"/>
      <c r="Y235" s="36"/>
      <c r="Z235" s="36"/>
      <c r="AA235" s="36"/>
      <c r="AB235" s="36"/>
      <c r="AC235" s="36"/>
      <c r="AD235" s="36"/>
      <c r="AE235" s="36"/>
      <c r="AR235" s="182" t="s">
        <v>260</v>
      </c>
      <c r="AT235" s="182" t="s">
        <v>155</v>
      </c>
      <c r="AU235" s="182" t="s">
        <v>84</v>
      </c>
      <c r="AY235" s="17" t="s">
        <v>152</v>
      </c>
      <c r="BE235" s="183">
        <f>IF(N235="základní",J235,0)</f>
        <v>0</v>
      </c>
      <c r="BF235" s="183">
        <f>IF(N235="snížená",J235,0)</f>
        <v>0</v>
      </c>
      <c r="BG235" s="183">
        <f>IF(N235="zákl. přenesená",J235,0)</f>
        <v>0</v>
      </c>
      <c r="BH235" s="183">
        <f>IF(N235="sníž. přenesená",J235,0)</f>
        <v>0</v>
      </c>
      <c r="BI235" s="183">
        <f>IF(N235="nulová",J235,0)</f>
        <v>0</v>
      </c>
      <c r="BJ235" s="17" t="s">
        <v>82</v>
      </c>
      <c r="BK235" s="183">
        <f>ROUND(I235*H235,2)</f>
        <v>0</v>
      </c>
      <c r="BL235" s="17" t="s">
        <v>260</v>
      </c>
      <c r="BM235" s="182" t="s">
        <v>880</v>
      </c>
    </row>
    <row r="236" s="2" customFormat="1">
      <c r="A236" s="36"/>
      <c r="B236" s="37"/>
      <c r="C236" s="36"/>
      <c r="D236" s="184" t="s">
        <v>162</v>
      </c>
      <c r="E236" s="36"/>
      <c r="F236" s="185" t="s">
        <v>879</v>
      </c>
      <c r="G236" s="36"/>
      <c r="H236" s="36"/>
      <c r="I236" s="186"/>
      <c r="J236" s="36"/>
      <c r="K236" s="36"/>
      <c r="L236" s="37"/>
      <c r="M236" s="187"/>
      <c r="N236" s="188"/>
      <c r="O236" s="75"/>
      <c r="P236" s="75"/>
      <c r="Q236" s="75"/>
      <c r="R236" s="75"/>
      <c r="S236" s="75"/>
      <c r="T236" s="76"/>
      <c r="U236" s="36"/>
      <c r="V236" s="36"/>
      <c r="W236" s="36"/>
      <c r="X236" s="36"/>
      <c r="Y236" s="36"/>
      <c r="Z236" s="36"/>
      <c r="AA236" s="36"/>
      <c r="AB236" s="36"/>
      <c r="AC236" s="36"/>
      <c r="AD236" s="36"/>
      <c r="AE236" s="36"/>
      <c r="AT236" s="17" t="s">
        <v>162</v>
      </c>
      <c r="AU236" s="17" t="s">
        <v>84</v>
      </c>
    </row>
    <row r="237" s="2" customFormat="1" ht="19.8" customHeight="1">
      <c r="A237" s="36"/>
      <c r="B237" s="170"/>
      <c r="C237" s="171" t="s">
        <v>407</v>
      </c>
      <c r="D237" s="171" t="s">
        <v>155</v>
      </c>
      <c r="E237" s="172" t="s">
        <v>881</v>
      </c>
      <c r="F237" s="173" t="s">
        <v>882</v>
      </c>
      <c r="G237" s="174" t="s">
        <v>775</v>
      </c>
      <c r="H237" s="175">
        <v>1</v>
      </c>
      <c r="I237" s="176"/>
      <c r="J237" s="177">
        <f>ROUND(I237*H237,2)</f>
        <v>0</v>
      </c>
      <c r="K237" s="173" t="s">
        <v>1</v>
      </c>
      <c r="L237" s="37"/>
      <c r="M237" s="178" t="s">
        <v>1</v>
      </c>
      <c r="N237" s="179" t="s">
        <v>39</v>
      </c>
      <c r="O237" s="75"/>
      <c r="P237" s="180">
        <f>O237*H237</f>
        <v>0</v>
      </c>
      <c r="Q237" s="180">
        <v>0</v>
      </c>
      <c r="R237" s="180">
        <f>Q237*H237</f>
        <v>0</v>
      </c>
      <c r="S237" s="180">
        <v>0</v>
      </c>
      <c r="T237" s="181">
        <f>S237*H237</f>
        <v>0</v>
      </c>
      <c r="U237" s="36"/>
      <c r="V237" s="36"/>
      <c r="W237" s="36"/>
      <c r="X237" s="36"/>
      <c r="Y237" s="36"/>
      <c r="Z237" s="36"/>
      <c r="AA237" s="36"/>
      <c r="AB237" s="36"/>
      <c r="AC237" s="36"/>
      <c r="AD237" s="36"/>
      <c r="AE237" s="36"/>
      <c r="AR237" s="182" t="s">
        <v>260</v>
      </c>
      <c r="AT237" s="182" t="s">
        <v>155</v>
      </c>
      <c r="AU237" s="182" t="s">
        <v>84</v>
      </c>
      <c r="AY237" s="17" t="s">
        <v>152</v>
      </c>
      <c r="BE237" s="183">
        <f>IF(N237="základní",J237,0)</f>
        <v>0</v>
      </c>
      <c r="BF237" s="183">
        <f>IF(N237="snížená",J237,0)</f>
        <v>0</v>
      </c>
      <c r="BG237" s="183">
        <f>IF(N237="zákl. přenesená",J237,0)</f>
        <v>0</v>
      </c>
      <c r="BH237" s="183">
        <f>IF(N237="sníž. přenesená",J237,0)</f>
        <v>0</v>
      </c>
      <c r="BI237" s="183">
        <f>IF(N237="nulová",J237,0)</f>
        <v>0</v>
      </c>
      <c r="BJ237" s="17" t="s">
        <v>82</v>
      </c>
      <c r="BK237" s="183">
        <f>ROUND(I237*H237,2)</f>
        <v>0</v>
      </c>
      <c r="BL237" s="17" t="s">
        <v>260</v>
      </c>
      <c r="BM237" s="182" t="s">
        <v>883</v>
      </c>
    </row>
    <row r="238" s="2" customFormat="1">
      <c r="A238" s="36"/>
      <c r="B238" s="37"/>
      <c r="C238" s="36"/>
      <c r="D238" s="184" t="s">
        <v>162</v>
      </c>
      <c r="E238" s="36"/>
      <c r="F238" s="185" t="s">
        <v>882</v>
      </c>
      <c r="G238" s="36"/>
      <c r="H238" s="36"/>
      <c r="I238" s="186"/>
      <c r="J238" s="36"/>
      <c r="K238" s="36"/>
      <c r="L238" s="37"/>
      <c r="M238" s="187"/>
      <c r="N238" s="188"/>
      <c r="O238" s="75"/>
      <c r="P238" s="75"/>
      <c r="Q238" s="75"/>
      <c r="R238" s="75"/>
      <c r="S238" s="75"/>
      <c r="T238" s="76"/>
      <c r="U238" s="36"/>
      <c r="V238" s="36"/>
      <c r="W238" s="36"/>
      <c r="X238" s="36"/>
      <c r="Y238" s="36"/>
      <c r="Z238" s="36"/>
      <c r="AA238" s="36"/>
      <c r="AB238" s="36"/>
      <c r="AC238" s="36"/>
      <c r="AD238" s="36"/>
      <c r="AE238" s="36"/>
      <c r="AT238" s="17" t="s">
        <v>162</v>
      </c>
      <c r="AU238" s="17" t="s">
        <v>84</v>
      </c>
    </row>
    <row r="239" s="12" customFormat="1" ht="22.8" customHeight="1">
      <c r="A239" s="12"/>
      <c r="B239" s="157"/>
      <c r="C239" s="12"/>
      <c r="D239" s="158" t="s">
        <v>73</v>
      </c>
      <c r="E239" s="168" t="s">
        <v>884</v>
      </c>
      <c r="F239" s="168" t="s">
        <v>885</v>
      </c>
      <c r="G239" s="12"/>
      <c r="H239" s="12"/>
      <c r="I239" s="160"/>
      <c r="J239" s="169">
        <f>BK239</f>
        <v>0</v>
      </c>
      <c r="K239" s="12"/>
      <c r="L239" s="157"/>
      <c r="M239" s="162"/>
      <c r="N239" s="163"/>
      <c r="O239" s="163"/>
      <c r="P239" s="164">
        <f>SUM(P240:P247)</f>
        <v>0</v>
      </c>
      <c r="Q239" s="163"/>
      <c r="R239" s="164">
        <f>SUM(R240:R247)</f>
        <v>0</v>
      </c>
      <c r="S239" s="163"/>
      <c r="T239" s="165">
        <f>SUM(T240:T247)</f>
        <v>0</v>
      </c>
      <c r="U239" s="12"/>
      <c r="V239" s="12"/>
      <c r="W239" s="12"/>
      <c r="X239" s="12"/>
      <c r="Y239" s="12"/>
      <c r="Z239" s="12"/>
      <c r="AA239" s="12"/>
      <c r="AB239" s="12"/>
      <c r="AC239" s="12"/>
      <c r="AD239" s="12"/>
      <c r="AE239" s="12"/>
      <c r="AR239" s="158" t="s">
        <v>82</v>
      </c>
      <c r="AT239" s="166" t="s">
        <v>73</v>
      </c>
      <c r="AU239" s="166" t="s">
        <v>82</v>
      </c>
      <c r="AY239" s="158" t="s">
        <v>152</v>
      </c>
      <c r="BK239" s="167">
        <f>SUM(BK240:BK247)</f>
        <v>0</v>
      </c>
    </row>
    <row r="240" s="2" customFormat="1" ht="14.4" customHeight="1">
      <c r="A240" s="36"/>
      <c r="B240" s="170"/>
      <c r="C240" s="171" t="s">
        <v>413</v>
      </c>
      <c r="D240" s="171" t="s">
        <v>155</v>
      </c>
      <c r="E240" s="172" t="s">
        <v>886</v>
      </c>
      <c r="F240" s="173" t="s">
        <v>887</v>
      </c>
      <c r="G240" s="174" t="s">
        <v>775</v>
      </c>
      <c r="H240" s="175">
        <v>25</v>
      </c>
      <c r="I240" s="176"/>
      <c r="J240" s="177">
        <f>ROUND(I240*H240,2)</f>
        <v>0</v>
      </c>
      <c r="K240" s="173" t="s">
        <v>1</v>
      </c>
      <c r="L240" s="37"/>
      <c r="M240" s="178" t="s">
        <v>1</v>
      </c>
      <c r="N240" s="179" t="s">
        <v>39</v>
      </c>
      <c r="O240" s="75"/>
      <c r="P240" s="180">
        <f>O240*H240</f>
        <v>0</v>
      </c>
      <c r="Q240" s="180">
        <v>0</v>
      </c>
      <c r="R240" s="180">
        <f>Q240*H240</f>
        <v>0</v>
      </c>
      <c r="S240" s="180">
        <v>0</v>
      </c>
      <c r="T240" s="181">
        <f>S240*H240</f>
        <v>0</v>
      </c>
      <c r="U240" s="36"/>
      <c r="V240" s="36"/>
      <c r="W240" s="36"/>
      <c r="X240" s="36"/>
      <c r="Y240" s="36"/>
      <c r="Z240" s="36"/>
      <c r="AA240" s="36"/>
      <c r="AB240" s="36"/>
      <c r="AC240" s="36"/>
      <c r="AD240" s="36"/>
      <c r="AE240" s="36"/>
      <c r="AR240" s="182" t="s">
        <v>260</v>
      </c>
      <c r="AT240" s="182" t="s">
        <v>155</v>
      </c>
      <c r="AU240" s="182" t="s">
        <v>84</v>
      </c>
      <c r="AY240" s="17" t="s">
        <v>152</v>
      </c>
      <c r="BE240" s="183">
        <f>IF(N240="základní",J240,0)</f>
        <v>0</v>
      </c>
      <c r="BF240" s="183">
        <f>IF(N240="snížená",J240,0)</f>
        <v>0</v>
      </c>
      <c r="BG240" s="183">
        <f>IF(N240="zákl. přenesená",J240,0)</f>
        <v>0</v>
      </c>
      <c r="BH240" s="183">
        <f>IF(N240="sníž. přenesená",J240,0)</f>
        <v>0</v>
      </c>
      <c r="BI240" s="183">
        <f>IF(N240="nulová",J240,0)</f>
        <v>0</v>
      </c>
      <c r="BJ240" s="17" t="s">
        <v>82</v>
      </c>
      <c r="BK240" s="183">
        <f>ROUND(I240*H240,2)</f>
        <v>0</v>
      </c>
      <c r="BL240" s="17" t="s">
        <v>260</v>
      </c>
      <c r="BM240" s="182" t="s">
        <v>888</v>
      </c>
    </row>
    <row r="241" s="2" customFormat="1">
      <c r="A241" s="36"/>
      <c r="B241" s="37"/>
      <c r="C241" s="36"/>
      <c r="D241" s="184" t="s">
        <v>162</v>
      </c>
      <c r="E241" s="36"/>
      <c r="F241" s="185" t="s">
        <v>887</v>
      </c>
      <c r="G241" s="36"/>
      <c r="H241" s="36"/>
      <c r="I241" s="186"/>
      <c r="J241" s="36"/>
      <c r="K241" s="36"/>
      <c r="L241" s="37"/>
      <c r="M241" s="187"/>
      <c r="N241" s="188"/>
      <c r="O241" s="75"/>
      <c r="P241" s="75"/>
      <c r="Q241" s="75"/>
      <c r="R241" s="75"/>
      <c r="S241" s="75"/>
      <c r="T241" s="76"/>
      <c r="U241" s="36"/>
      <c r="V241" s="36"/>
      <c r="W241" s="36"/>
      <c r="X241" s="36"/>
      <c r="Y241" s="36"/>
      <c r="Z241" s="36"/>
      <c r="AA241" s="36"/>
      <c r="AB241" s="36"/>
      <c r="AC241" s="36"/>
      <c r="AD241" s="36"/>
      <c r="AE241" s="36"/>
      <c r="AT241" s="17" t="s">
        <v>162</v>
      </c>
      <c r="AU241" s="17" t="s">
        <v>84</v>
      </c>
    </row>
    <row r="242" s="2" customFormat="1" ht="14.4" customHeight="1">
      <c r="A242" s="36"/>
      <c r="B242" s="170"/>
      <c r="C242" s="171" t="s">
        <v>419</v>
      </c>
      <c r="D242" s="171" t="s">
        <v>155</v>
      </c>
      <c r="E242" s="172" t="s">
        <v>889</v>
      </c>
      <c r="F242" s="173" t="s">
        <v>890</v>
      </c>
      <c r="G242" s="174" t="s">
        <v>775</v>
      </c>
      <c r="H242" s="175">
        <v>15</v>
      </c>
      <c r="I242" s="176"/>
      <c r="J242" s="177">
        <f>ROUND(I242*H242,2)</f>
        <v>0</v>
      </c>
      <c r="K242" s="173" t="s">
        <v>1</v>
      </c>
      <c r="L242" s="37"/>
      <c r="M242" s="178" t="s">
        <v>1</v>
      </c>
      <c r="N242" s="179" t="s">
        <v>39</v>
      </c>
      <c r="O242" s="75"/>
      <c r="P242" s="180">
        <f>O242*H242</f>
        <v>0</v>
      </c>
      <c r="Q242" s="180">
        <v>0</v>
      </c>
      <c r="R242" s="180">
        <f>Q242*H242</f>
        <v>0</v>
      </c>
      <c r="S242" s="180">
        <v>0</v>
      </c>
      <c r="T242" s="181">
        <f>S242*H242</f>
        <v>0</v>
      </c>
      <c r="U242" s="36"/>
      <c r="V242" s="36"/>
      <c r="W242" s="36"/>
      <c r="X242" s="36"/>
      <c r="Y242" s="36"/>
      <c r="Z242" s="36"/>
      <c r="AA242" s="36"/>
      <c r="AB242" s="36"/>
      <c r="AC242" s="36"/>
      <c r="AD242" s="36"/>
      <c r="AE242" s="36"/>
      <c r="AR242" s="182" t="s">
        <v>260</v>
      </c>
      <c r="AT242" s="182" t="s">
        <v>155</v>
      </c>
      <c r="AU242" s="182" t="s">
        <v>84</v>
      </c>
      <c r="AY242" s="17" t="s">
        <v>152</v>
      </c>
      <c r="BE242" s="183">
        <f>IF(N242="základní",J242,0)</f>
        <v>0</v>
      </c>
      <c r="BF242" s="183">
        <f>IF(N242="snížená",J242,0)</f>
        <v>0</v>
      </c>
      <c r="BG242" s="183">
        <f>IF(N242="zákl. přenesená",J242,0)</f>
        <v>0</v>
      </c>
      <c r="BH242" s="183">
        <f>IF(N242="sníž. přenesená",J242,0)</f>
        <v>0</v>
      </c>
      <c r="BI242" s="183">
        <f>IF(N242="nulová",J242,0)</f>
        <v>0</v>
      </c>
      <c r="BJ242" s="17" t="s">
        <v>82</v>
      </c>
      <c r="BK242" s="183">
        <f>ROUND(I242*H242,2)</f>
        <v>0</v>
      </c>
      <c r="BL242" s="17" t="s">
        <v>260</v>
      </c>
      <c r="BM242" s="182" t="s">
        <v>891</v>
      </c>
    </row>
    <row r="243" s="2" customFormat="1">
      <c r="A243" s="36"/>
      <c r="B243" s="37"/>
      <c r="C243" s="36"/>
      <c r="D243" s="184" t="s">
        <v>162</v>
      </c>
      <c r="E243" s="36"/>
      <c r="F243" s="185" t="s">
        <v>890</v>
      </c>
      <c r="G243" s="36"/>
      <c r="H243" s="36"/>
      <c r="I243" s="186"/>
      <c r="J243" s="36"/>
      <c r="K243" s="36"/>
      <c r="L243" s="37"/>
      <c r="M243" s="187"/>
      <c r="N243" s="188"/>
      <c r="O243" s="75"/>
      <c r="P243" s="75"/>
      <c r="Q243" s="75"/>
      <c r="R243" s="75"/>
      <c r="S243" s="75"/>
      <c r="T243" s="76"/>
      <c r="U243" s="36"/>
      <c r="V243" s="36"/>
      <c r="W243" s="36"/>
      <c r="X243" s="36"/>
      <c r="Y243" s="36"/>
      <c r="Z243" s="36"/>
      <c r="AA243" s="36"/>
      <c r="AB243" s="36"/>
      <c r="AC243" s="36"/>
      <c r="AD243" s="36"/>
      <c r="AE243" s="36"/>
      <c r="AT243" s="17" t="s">
        <v>162</v>
      </c>
      <c r="AU243" s="17" t="s">
        <v>84</v>
      </c>
    </row>
    <row r="244" s="2" customFormat="1" ht="14.4" customHeight="1">
      <c r="A244" s="36"/>
      <c r="B244" s="170"/>
      <c r="C244" s="171" t="s">
        <v>425</v>
      </c>
      <c r="D244" s="171" t="s">
        <v>155</v>
      </c>
      <c r="E244" s="172" t="s">
        <v>892</v>
      </c>
      <c r="F244" s="173" t="s">
        <v>893</v>
      </c>
      <c r="G244" s="174" t="s">
        <v>775</v>
      </c>
      <c r="H244" s="175">
        <v>80</v>
      </c>
      <c r="I244" s="176"/>
      <c r="J244" s="177">
        <f>ROUND(I244*H244,2)</f>
        <v>0</v>
      </c>
      <c r="K244" s="173" t="s">
        <v>1</v>
      </c>
      <c r="L244" s="37"/>
      <c r="M244" s="178" t="s">
        <v>1</v>
      </c>
      <c r="N244" s="179" t="s">
        <v>39</v>
      </c>
      <c r="O244" s="75"/>
      <c r="P244" s="180">
        <f>O244*H244</f>
        <v>0</v>
      </c>
      <c r="Q244" s="180">
        <v>0</v>
      </c>
      <c r="R244" s="180">
        <f>Q244*H244</f>
        <v>0</v>
      </c>
      <c r="S244" s="180">
        <v>0</v>
      </c>
      <c r="T244" s="181">
        <f>S244*H244</f>
        <v>0</v>
      </c>
      <c r="U244" s="36"/>
      <c r="V244" s="36"/>
      <c r="W244" s="36"/>
      <c r="X244" s="36"/>
      <c r="Y244" s="36"/>
      <c r="Z244" s="36"/>
      <c r="AA244" s="36"/>
      <c r="AB244" s="36"/>
      <c r="AC244" s="36"/>
      <c r="AD244" s="36"/>
      <c r="AE244" s="36"/>
      <c r="AR244" s="182" t="s">
        <v>260</v>
      </c>
      <c r="AT244" s="182" t="s">
        <v>155</v>
      </c>
      <c r="AU244" s="182" t="s">
        <v>84</v>
      </c>
      <c r="AY244" s="17" t="s">
        <v>152</v>
      </c>
      <c r="BE244" s="183">
        <f>IF(N244="základní",J244,0)</f>
        <v>0</v>
      </c>
      <c r="BF244" s="183">
        <f>IF(N244="snížená",J244,0)</f>
        <v>0</v>
      </c>
      <c r="BG244" s="183">
        <f>IF(N244="zákl. přenesená",J244,0)</f>
        <v>0</v>
      </c>
      <c r="BH244" s="183">
        <f>IF(N244="sníž. přenesená",J244,0)</f>
        <v>0</v>
      </c>
      <c r="BI244" s="183">
        <f>IF(N244="nulová",J244,0)</f>
        <v>0</v>
      </c>
      <c r="BJ244" s="17" t="s">
        <v>82</v>
      </c>
      <c r="BK244" s="183">
        <f>ROUND(I244*H244,2)</f>
        <v>0</v>
      </c>
      <c r="BL244" s="17" t="s">
        <v>260</v>
      </c>
      <c r="BM244" s="182" t="s">
        <v>894</v>
      </c>
    </row>
    <row r="245" s="2" customFormat="1">
      <c r="A245" s="36"/>
      <c r="B245" s="37"/>
      <c r="C245" s="36"/>
      <c r="D245" s="184" t="s">
        <v>162</v>
      </c>
      <c r="E245" s="36"/>
      <c r="F245" s="185" t="s">
        <v>893</v>
      </c>
      <c r="G245" s="36"/>
      <c r="H245" s="36"/>
      <c r="I245" s="186"/>
      <c r="J245" s="36"/>
      <c r="K245" s="36"/>
      <c r="L245" s="37"/>
      <c r="M245" s="187"/>
      <c r="N245" s="188"/>
      <c r="O245" s="75"/>
      <c r="P245" s="75"/>
      <c r="Q245" s="75"/>
      <c r="R245" s="75"/>
      <c r="S245" s="75"/>
      <c r="T245" s="76"/>
      <c r="U245" s="36"/>
      <c r="V245" s="36"/>
      <c r="W245" s="36"/>
      <c r="X245" s="36"/>
      <c r="Y245" s="36"/>
      <c r="Z245" s="36"/>
      <c r="AA245" s="36"/>
      <c r="AB245" s="36"/>
      <c r="AC245" s="36"/>
      <c r="AD245" s="36"/>
      <c r="AE245" s="36"/>
      <c r="AT245" s="17" t="s">
        <v>162</v>
      </c>
      <c r="AU245" s="17" t="s">
        <v>84</v>
      </c>
    </row>
    <row r="246" s="2" customFormat="1" ht="14.4" customHeight="1">
      <c r="A246" s="36"/>
      <c r="B246" s="170"/>
      <c r="C246" s="171" t="s">
        <v>432</v>
      </c>
      <c r="D246" s="171" t="s">
        <v>155</v>
      </c>
      <c r="E246" s="172" t="s">
        <v>895</v>
      </c>
      <c r="F246" s="173" t="s">
        <v>896</v>
      </c>
      <c r="G246" s="174" t="s">
        <v>775</v>
      </c>
      <c r="H246" s="175">
        <v>15</v>
      </c>
      <c r="I246" s="176"/>
      <c r="J246" s="177">
        <f>ROUND(I246*H246,2)</f>
        <v>0</v>
      </c>
      <c r="K246" s="173" t="s">
        <v>1</v>
      </c>
      <c r="L246" s="37"/>
      <c r="M246" s="178" t="s">
        <v>1</v>
      </c>
      <c r="N246" s="179" t="s">
        <v>39</v>
      </c>
      <c r="O246" s="75"/>
      <c r="P246" s="180">
        <f>O246*H246</f>
        <v>0</v>
      </c>
      <c r="Q246" s="180">
        <v>0</v>
      </c>
      <c r="R246" s="180">
        <f>Q246*H246</f>
        <v>0</v>
      </c>
      <c r="S246" s="180">
        <v>0</v>
      </c>
      <c r="T246" s="181">
        <f>S246*H246</f>
        <v>0</v>
      </c>
      <c r="U246" s="36"/>
      <c r="V246" s="36"/>
      <c r="W246" s="36"/>
      <c r="X246" s="36"/>
      <c r="Y246" s="36"/>
      <c r="Z246" s="36"/>
      <c r="AA246" s="36"/>
      <c r="AB246" s="36"/>
      <c r="AC246" s="36"/>
      <c r="AD246" s="36"/>
      <c r="AE246" s="36"/>
      <c r="AR246" s="182" t="s">
        <v>260</v>
      </c>
      <c r="AT246" s="182" t="s">
        <v>155</v>
      </c>
      <c r="AU246" s="182" t="s">
        <v>84</v>
      </c>
      <c r="AY246" s="17" t="s">
        <v>152</v>
      </c>
      <c r="BE246" s="183">
        <f>IF(N246="základní",J246,0)</f>
        <v>0</v>
      </c>
      <c r="BF246" s="183">
        <f>IF(N246="snížená",J246,0)</f>
        <v>0</v>
      </c>
      <c r="BG246" s="183">
        <f>IF(N246="zákl. přenesená",J246,0)</f>
        <v>0</v>
      </c>
      <c r="BH246" s="183">
        <f>IF(N246="sníž. přenesená",J246,0)</f>
        <v>0</v>
      </c>
      <c r="BI246" s="183">
        <f>IF(N246="nulová",J246,0)</f>
        <v>0</v>
      </c>
      <c r="BJ246" s="17" t="s">
        <v>82</v>
      </c>
      <c r="BK246" s="183">
        <f>ROUND(I246*H246,2)</f>
        <v>0</v>
      </c>
      <c r="BL246" s="17" t="s">
        <v>260</v>
      </c>
      <c r="BM246" s="182" t="s">
        <v>897</v>
      </c>
    </row>
    <row r="247" s="2" customFormat="1">
      <c r="A247" s="36"/>
      <c r="B247" s="37"/>
      <c r="C247" s="36"/>
      <c r="D247" s="184" t="s">
        <v>162</v>
      </c>
      <c r="E247" s="36"/>
      <c r="F247" s="185" t="s">
        <v>896</v>
      </c>
      <c r="G247" s="36"/>
      <c r="H247" s="36"/>
      <c r="I247" s="186"/>
      <c r="J247" s="36"/>
      <c r="K247" s="36"/>
      <c r="L247" s="37"/>
      <c r="M247" s="187"/>
      <c r="N247" s="188"/>
      <c r="O247" s="75"/>
      <c r="P247" s="75"/>
      <c r="Q247" s="75"/>
      <c r="R247" s="75"/>
      <c r="S247" s="75"/>
      <c r="T247" s="76"/>
      <c r="U247" s="36"/>
      <c r="V247" s="36"/>
      <c r="W247" s="36"/>
      <c r="X247" s="36"/>
      <c r="Y247" s="36"/>
      <c r="Z247" s="36"/>
      <c r="AA247" s="36"/>
      <c r="AB247" s="36"/>
      <c r="AC247" s="36"/>
      <c r="AD247" s="36"/>
      <c r="AE247" s="36"/>
      <c r="AT247" s="17" t="s">
        <v>162</v>
      </c>
      <c r="AU247" s="17" t="s">
        <v>84</v>
      </c>
    </row>
    <row r="248" s="12" customFormat="1" ht="22.8" customHeight="1">
      <c r="A248" s="12"/>
      <c r="B248" s="157"/>
      <c r="C248" s="12"/>
      <c r="D248" s="158" t="s">
        <v>73</v>
      </c>
      <c r="E248" s="168" t="s">
        <v>898</v>
      </c>
      <c r="F248" s="168" t="s">
        <v>899</v>
      </c>
      <c r="G248" s="12"/>
      <c r="H248" s="12"/>
      <c r="I248" s="160"/>
      <c r="J248" s="169">
        <f>BK248</f>
        <v>0</v>
      </c>
      <c r="K248" s="12"/>
      <c r="L248" s="157"/>
      <c r="M248" s="162"/>
      <c r="N248" s="163"/>
      <c r="O248" s="163"/>
      <c r="P248" s="164">
        <f>SUM(P249:P254)</f>
        <v>0</v>
      </c>
      <c r="Q248" s="163"/>
      <c r="R248" s="164">
        <f>SUM(R249:R254)</f>
        <v>0</v>
      </c>
      <c r="S248" s="163"/>
      <c r="T248" s="165">
        <f>SUM(T249:T254)</f>
        <v>0</v>
      </c>
      <c r="U248" s="12"/>
      <c r="V248" s="12"/>
      <c r="W248" s="12"/>
      <c r="X248" s="12"/>
      <c r="Y248" s="12"/>
      <c r="Z248" s="12"/>
      <c r="AA248" s="12"/>
      <c r="AB248" s="12"/>
      <c r="AC248" s="12"/>
      <c r="AD248" s="12"/>
      <c r="AE248" s="12"/>
      <c r="AR248" s="158" t="s">
        <v>82</v>
      </c>
      <c r="AT248" s="166" t="s">
        <v>73</v>
      </c>
      <c r="AU248" s="166" t="s">
        <v>82</v>
      </c>
      <c r="AY248" s="158" t="s">
        <v>152</v>
      </c>
      <c r="BK248" s="167">
        <f>SUM(BK249:BK254)</f>
        <v>0</v>
      </c>
    </row>
    <row r="249" s="2" customFormat="1" ht="14.4" customHeight="1">
      <c r="A249" s="36"/>
      <c r="B249" s="170"/>
      <c r="C249" s="171" t="s">
        <v>439</v>
      </c>
      <c r="D249" s="171" t="s">
        <v>155</v>
      </c>
      <c r="E249" s="172" t="s">
        <v>900</v>
      </c>
      <c r="F249" s="173" t="s">
        <v>901</v>
      </c>
      <c r="G249" s="174" t="s">
        <v>775</v>
      </c>
      <c r="H249" s="175">
        <v>20</v>
      </c>
      <c r="I249" s="176"/>
      <c r="J249" s="177">
        <f>ROUND(I249*H249,2)</f>
        <v>0</v>
      </c>
      <c r="K249" s="173" t="s">
        <v>1</v>
      </c>
      <c r="L249" s="37"/>
      <c r="M249" s="178" t="s">
        <v>1</v>
      </c>
      <c r="N249" s="179" t="s">
        <v>39</v>
      </c>
      <c r="O249" s="75"/>
      <c r="P249" s="180">
        <f>O249*H249</f>
        <v>0</v>
      </c>
      <c r="Q249" s="180">
        <v>0</v>
      </c>
      <c r="R249" s="180">
        <f>Q249*H249</f>
        <v>0</v>
      </c>
      <c r="S249" s="180">
        <v>0</v>
      </c>
      <c r="T249" s="181">
        <f>S249*H249</f>
        <v>0</v>
      </c>
      <c r="U249" s="36"/>
      <c r="V249" s="36"/>
      <c r="W249" s="36"/>
      <c r="X249" s="36"/>
      <c r="Y249" s="36"/>
      <c r="Z249" s="36"/>
      <c r="AA249" s="36"/>
      <c r="AB249" s="36"/>
      <c r="AC249" s="36"/>
      <c r="AD249" s="36"/>
      <c r="AE249" s="36"/>
      <c r="AR249" s="182" t="s">
        <v>260</v>
      </c>
      <c r="AT249" s="182" t="s">
        <v>155</v>
      </c>
      <c r="AU249" s="182" t="s">
        <v>84</v>
      </c>
      <c r="AY249" s="17" t="s">
        <v>152</v>
      </c>
      <c r="BE249" s="183">
        <f>IF(N249="základní",J249,0)</f>
        <v>0</v>
      </c>
      <c r="BF249" s="183">
        <f>IF(N249="snížená",J249,0)</f>
        <v>0</v>
      </c>
      <c r="BG249" s="183">
        <f>IF(N249="zákl. přenesená",J249,0)</f>
        <v>0</v>
      </c>
      <c r="BH249" s="183">
        <f>IF(N249="sníž. přenesená",J249,0)</f>
        <v>0</v>
      </c>
      <c r="BI249" s="183">
        <f>IF(N249="nulová",J249,0)</f>
        <v>0</v>
      </c>
      <c r="BJ249" s="17" t="s">
        <v>82</v>
      </c>
      <c r="BK249" s="183">
        <f>ROUND(I249*H249,2)</f>
        <v>0</v>
      </c>
      <c r="BL249" s="17" t="s">
        <v>260</v>
      </c>
      <c r="BM249" s="182" t="s">
        <v>902</v>
      </c>
    </row>
    <row r="250" s="2" customFormat="1">
      <c r="A250" s="36"/>
      <c r="B250" s="37"/>
      <c r="C250" s="36"/>
      <c r="D250" s="184" t="s">
        <v>162</v>
      </c>
      <c r="E250" s="36"/>
      <c r="F250" s="185" t="s">
        <v>901</v>
      </c>
      <c r="G250" s="36"/>
      <c r="H250" s="36"/>
      <c r="I250" s="186"/>
      <c r="J250" s="36"/>
      <c r="K250" s="36"/>
      <c r="L250" s="37"/>
      <c r="M250" s="187"/>
      <c r="N250" s="188"/>
      <c r="O250" s="75"/>
      <c r="P250" s="75"/>
      <c r="Q250" s="75"/>
      <c r="R250" s="75"/>
      <c r="S250" s="75"/>
      <c r="T250" s="76"/>
      <c r="U250" s="36"/>
      <c r="V250" s="36"/>
      <c r="W250" s="36"/>
      <c r="X250" s="36"/>
      <c r="Y250" s="36"/>
      <c r="Z250" s="36"/>
      <c r="AA250" s="36"/>
      <c r="AB250" s="36"/>
      <c r="AC250" s="36"/>
      <c r="AD250" s="36"/>
      <c r="AE250" s="36"/>
      <c r="AT250" s="17" t="s">
        <v>162</v>
      </c>
      <c r="AU250" s="17" t="s">
        <v>84</v>
      </c>
    </row>
    <row r="251" s="2" customFormat="1" ht="22.2" customHeight="1">
      <c r="A251" s="36"/>
      <c r="B251" s="170"/>
      <c r="C251" s="171" t="s">
        <v>447</v>
      </c>
      <c r="D251" s="171" t="s">
        <v>155</v>
      </c>
      <c r="E251" s="172" t="s">
        <v>903</v>
      </c>
      <c r="F251" s="173" t="s">
        <v>904</v>
      </c>
      <c r="G251" s="174" t="s">
        <v>178</v>
      </c>
      <c r="H251" s="175">
        <v>30</v>
      </c>
      <c r="I251" s="176"/>
      <c r="J251" s="177">
        <f>ROUND(I251*H251,2)</f>
        <v>0</v>
      </c>
      <c r="K251" s="173" t="s">
        <v>1</v>
      </c>
      <c r="L251" s="37"/>
      <c r="M251" s="178" t="s">
        <v>1</v>
      </c>
      <c r="N251" s="179" t="s">
        <v>39</v>
      </c>
      <c r="O251" s="75"/>
      <c r="P251" s="180">
        <f>O251*H251</f>
        <v>0</v>
      </c>
      <c r="Q251" s="180">
        <v>0</v>
      </c>
      <c r="R251" s="180">
        <f>Q251*H251</f>
        <v>0</v>
      </c>
      <c r="S251" s="180">
        <v>0</v>
      </c>
      <c r="T251" s="181">
        <f>S251*H251</f>
        <v>0</v>
      </c>
      <c r="U251" s="36"/>
      <c r="V251" s="36"/>
      <c r="W251" s="36"/>
      <c r="X251" s="36"/>
      <c r="Y251" s="36"/>
      <c r="Z251" s="36"/>
      <c r="AA251" s="36"/>
      <c r="AB251" s="36"/>
      <c r="AC251" s="36"/>
      <c r="AD251" s="36"/>
      <c r="AE251" s="36"/>
      <c r="AR251" s="182" t="s">
        <v>260</v>
      </c>
      <c r="AT251" s="182" t="s">
        <v>155</v>
      </c>
      <c r="AU251" s="182" t="s">
        <v>84</v>
      </c>
      <c r="AY251" s="17" t="s">
        <v>152</v>
      </c>
      <c r="BE251" s="183">
        <f>IF(N251="základní",J251,0)</f>
        <v>0</v>
      </c>
      <c r="BF251" s="183">
        <f>IF(N251="snížená",J251,0)</f>
        <v>0</v>
      </c>
      <c r="BG251" s="183">
        <f>IF(N251="zákl. přenesená",J251,0)</f>
        <v>0</v>
      </c>
      <c r="BH251" s="183">
        <f>IF(N251="sníž. přenesená",J251,0)</f>
        <v>0</v>
      </c>
      <c r="BI251" s="183">
        <f>IF(N251="nulová",J251,0)</f>
        <v>0</v>
      </c>
      <c r="BJ251" s="17" t="s">
        <v>82</v>
      </c>
      <c r="BK251" s="183">
        <f>ROUND(I251*H251,2)</f>
        <v>0</v>
      </c>
      <c r="BL251" s="17" t="s">
        <v>260</v>
      </c>
      <c r="BM251" s="182" t="s">
        <v>905</v>
      </c>
    </row>
    <row r="252" s="2" customFormat="1">
      <c r="A252" s="36"/>
      <c r="B252" s="37"/>
      <c r="C252" s="36"/>
      <c r="D252" s="184" t="s">
        <v>162</v>
      </c>
      <c r="E252" s="36"/>
      <c r="F252" s="185" t="s">
        <v>904</v>
      </c>
      <c r="G252" s="36"/>
      <c r="H252" s="36"/>
      <c r="I252" s="186"/>
      <c r="J252" s="36"/>
      <c r="K252" s="36"/>
      <c r="L252" s="37"/>
      <c r="M252" s="187"/>
      <c r="N252" s="188"/>
      <c r="O252" s="75"/>
      <c r="P252" s="75"/>
      <c r="Q252" s="75"/>
      <c r="R252" s="75"/>
      <c r="S252" s="75"/>
      <c r="T252" s="76"/>
      <c r="U252" s="36"/>
      <c r="V252" s="36"/>
      <c r="W252" s="36"/>
      <c r="X252" s="36"/>
      <c r="Y252" s="36"/>
      <c r="Z252" s="36"/>
      <c r="AA252" s="36"/>
      <c r="AB252" s="36"/>
      <c r="AC252" s="36"/>
      <c r="AD252" s="36"/>
      <c r="AE252" s="36"/>
      <c r="AT252" s="17" t="s">
        <v>162</v>
      </c>
      <c r="AU252" s="17" t="s">
        <v>84</v>
      </c>
    </row>
    <row r="253" s="2" customFormat="1" ht="14.4" customHeight="1">
      <c r="A253" s="36"/>
      <c r="B253" s="170"/>
      <c r="C253" s="171" t="s">
        <v>454</v>
      </c>
      <c r="D253" s="171" t="s">
        <v>155</v>
      </c>
      <c r="E253" s="172" t="s">
        <v>906</v>
      </c>
      <c r="F253" s="173" t="s">
        <v>907</v>
      </c>
      <c r="G253" s="174" t="s">
        <v>178</v>
      </c>
      <c r="H253" s="175">
        <v>30</v>
      </c>
      <c r="I253" s="176"/>
      <c r="J253" s="177">
        <f>ROUND(I253*H253,2)</f>
        <v>0</v>
      </c>
      <c r="K253" s="173" t="s">
        <v>1</v>
      </c>
      <c r="L253" s="37"/>
      <c r="M253" s="178" t="s">
        <v>1</v>
      </c>
      <c r="N253" s="179" t="s">
        <v>39</v>
      </c>
      <c r="O253" s="75"/>
      <c r="P253" s="180">
        <f>O253*H253</f>
        <v>0</v>
      </c>
      <c r="Q253" s="180">
        <v>0</v>
      </c>
      <c r="R253" s="180">
        <f>Q253*H253</f>
        <v>0</v>
      </c>
      <c r="S253" s="180">
        <v>0</v>
      </c>
      <c r="T253" s="181">
        <f>S253*H253</f>
        <v>0</v>
      </c>
      <c r="U253" s="36"/>
      <c r="V253" s="36"/>
      <c r="W253" s="36"/>
      <c r="X253" s="36"/>
      <c r="Y253" s="36"/>
      <c r="Z253" s="36"/>
      <c r="AA253" s="36"/>
      <c r="AB253" s="36"/>
      <c r="AC253" s="36"/>
      <c r="AD253" s="36"/>
      <c r="AE253" s="36"/>
      <c r="AR253" s="182" t="s">
        <v>260</v>
      </c>
      <c r="AT253" s="182" t="s">
        <v>155</v>
      </c>
      <c r="AU253" s="182" t="s">
        <v>84</v>
      </c>
      <c r="AY253" s="17" t="s">
        <v>152</v>
      </c>
      <c r="BE253" s="183">
        <f>IF(N253="základní",J253,0)</f>
        <v>0</v>
      </c>
      <c r="BF253" s="183">
        <f>IF(N253="snížená",J253,0)</f>
        <v>0</v>
      </c>
      <c r="BG253" s="183">
        <f>IF(N253="zákl. přenesená",J253,0)</f>
        <v>0</v>
      </c>
      <c r="BH253" s="183">
        <f>IF(N253="sníž. přenesená",J253,0)</f>
        <v>0</v>
      </c>
      <c r="BI253" s="183">
        <f>IF(N253="nulová",J253,0)</f>
        <v>0</v>
      </c>
      <c r="BJ253" s="17" t="s">
        <v>82</v>
      </c>
      <c r="BK253" s="183">
        <f>ROUND(I253*H253,2)</f>
        <v>0</v>
      </c>
      <c r="BL253" s="17" t="s">
        <v>260</v>
      </c>
      <c r="BM253" s="182" t="s">
        <v>908</v>
      </c>
    </row>
    <row r="254" s="2" customFormat="1">
      <c r="A254" s="36"/>
      <c r="B254" s="37"/>
      <c r="C254" s="36"/>
      <c r="D254" s="184" t="s">
        <v>162</v>
      </c>
      <c r="E254" s="36"/>
      <c r="F254" s="185" t="s">
        <v>907</v>
      </c>
      <c r="G254" s="36"/>
      <c r="H254" s="36"/>
      <c r="I254" s="186"/>
      <c r="J254" s="36"/>
      <c r="K254" s="36"/>
      <c r="L254" s="37"/>
      <c r="M254" s="187"/>
      <c r="N254" s="188"/>
      <c r="O254" s="75"/>
      <c r="P254" s="75"/>
      <c r="Q254" s="75"/>
      <c r="R254" s="75"/>
      <c r="S254" s="75"/>
      <c r="T254" s="76"/>
      <c r="U254" s="36"/>
      <c r="V254" s="36"/>
      <c r="W254" s="36"/>
      <c r="X254" s="36"/>
      <c r="Y254" s="36"/>
      <c r="Z254" s="36"/>
      <c r="AA254" s="36"/>
      <c r="AB254" s="36"/>
      <c r="AC254" s="36"/>
      <c r="AD254" s="36"/>
      <c r="AE254" s="36"/>
      <c r="AT254" s="17" t="s">
        <v>162</v>
      </c>
      <c r="AU254" s="17" t="s">
        <v>84</v>
      </c>
    </row>
    <row r="255" s="12" customFormat="1" ht="22.8" customHeight="1">
      <c r="A255" s="12"/>
      <c r="B255" s="157"/>
      <c r="C255" s="12"/>
      <c r="D255" s="158" t="s">
        <v>73</v>
      </c>
      <c r="E255" s="168" t="s">
        <v>909</v>
      </c>
      <c r="F255" s="168" t="s">
        <v>910</v>
      </c>
      <c r="G255" s="12"/>
      <c r="H255" s="12"/>
      <c r="I255" s="160"/>
      <c r="J255" s="169">
        <f>BK255</f>
        <v>0</v>
      </c>
      <c r="K255" s="12"/>
      <c r="L255" s="157"/>
      <c r="M255" s="162"/>
      <c r="N255" s="163"/>
      <c r="O255" s="163"/>
      <c r="P255" s="164">
        <f>SUM(P256:P283)</f>
        <v>0</v>
      </c>
      <c r="Q255" s="163"/>
      <c r="R255" s="164">
        <f>SUM(R256:R283)</f>
        <v>0</v>
      </c>
      <c r="S255" s="163"/>
      <c r="T255" s="165">
        <f>SUM(T256:T283)</f>
        <v>0</v>
      </c>
      <c r="U255" s="12"/>
      <c r="V255" s="12"/>
      <c r="W255" s="12"/>
      <c r="X255" s="12"/>
      <c r="Y255" s="12"/>
      <c r="Z255" s="12"/>
      <c r="AA255" s="12"/>
      <c r="AB255" s="12"/>
      <c r="AC255" s="12"/>
      <c r="AD255" s="12"/>
      <c r="AE255" s="12"/>
      <c r="AR255" s="158" t="s">
        <v>82</v>
      </c>
      <c r="AT255" s="166" t="s">
        <v>73</v>
      </c>
      <c r="AU255" s="166" t="s">
        <v>82</v>
      </c>
      <c r="AY255" s="158" t="s">
        <v>152</v>
      </c>
      <c r="BK255" s="167">
        <f>SUM(BK256:BK283)</f>
        <v>0</v>
      </c>
    </row>
    <row r="256" s="2" customFormat="1" ht="14.4" customHeight="1">
      <c r="A256" s="36"/>
      <c r="B256" s="170"/>
      <c r="C256" s="171" t="s">
        <v>460</v>
      </c>
      <c r="D256" s="171" t="s">
        <v>155</v>
      </c>
      <c r="E256" s="172" t="s">
        <v>911</v>
      </c>
      <c r="F256" s="173" t="s">
        <v>912</v>
      </c>
      <c r="G256" s="174" t="s">
        <v>178</v>
      </c>
      <c r="H256" s="175">
        <v>12</v>
      </c>
      <c r="I256" s="176"/>
      <c r="J256" s="177">
        <f>ROUND(I256*H256,2)</f>
        <v>0</v>
      </c>
      <c r="K256" s="173" t="s">
        <v>1</v>
      </c>
      <c r="L256" s="37"/>
      <c r="M256" s="178" t="s">
        <v>1</v>
      </c>
      <c r="N256" s="179" t="s">
        <v>39</v>
      </c>
      <c r="O256" s="75"/>
      <c r="P256" s="180">
        <f>O256*H256</f>
        <v>0</v>
      </c>
      <c r="Q256" s="180">
        <v>0</v>
      </c>
      <c r="R256" s="180">
        <f>Q256*H256</f>
        <v>0</v>
      </c>
      <c r="S256" s="180">
        <v>0</v>
      </c>
      <c r="T256" s="181">
        <f>S256*H256</f>
        <v>0</v>
      </c>
      <c r="U256" s="36"/>
      <c r="V256" s="36"/>
      <c r="W256" s="36"/>
      <c r="X256" s="36"/>
      <c r="Y256" s="36"/>
      <c r="Z256" s="36"/>
      <c r="AA256" s="36"/>
      <c r="AB256" s="36"/>
      <c r="AC256" s="36"/>
      <c r="AD256" s="36"/>
      <c r="AE256" s="36"/>
      <c r="AR256" s="182" t="s">
        <v>260</v>
      </c>
      <c r="AT256" s="182" t="s">
        <v>155</v>
      </c>
      <c r="AU256" s="182" t="s">
        <v>84</v>
      </c>
      <c r="AY256" s="17" t="s">
        <v>152</v>
      </c>
      <c r="BE256" s="183">
        <f>IF(N256="základní",J256,0)</f>
        <v>0</v>
      </c>
      <c r="BF256" s="183">
        <f>IF(N256="snížená",J256,0)</f>
        <v>0</v>
      </c>
      <c r="BG256" s="183">
        <f>IF(N256="zákl. přenesená",J256,0)</f>
        <v>0</v>
      </c>
      <c r="BH256" s="183">
        <f>IF(N256="sníž. přenesená",J256,0)</f>
        <v>0</v>
      </c>
      <c r="BI256" s="183">
        <f>IF(N256="nulová",J256,0)</f>
        <v>0</v>
      </c>
      <c r="BJ256" s="17" t="s">
        <v>82</v>
      </c>
      <c r="BK256" s="183">
        <f>ROUND(I256*H256,2)</f>
        <v>0</v>
      </c>
      <c r="BL256" s="17" t="s">
        <v>260</v>
      </c>
      <c r="BM256" s="182" t="s">
        <v>913</v>
      </c>
    </row>
    <row r="257" s="2" customFormat="1">
      <c r="A257" s="36"/>
      <c r="B257" s="37"/>
      <c r="C257" s="36"/>
      <c r="D257" s="184" t="s">
        <v>162</v>
      </c>
      <c r="E257" s="36"/>
      <c r="F257" s="185" t="s">
        <v>912</v>
      </c>
      <c r="G257" s="36"/>
      <c r="H257" s="36"/>
      <c r="I257" s="186"/>
      <c r="J257" s="36"/>
      <c r="K257" s="36"/>
      <c r="L257" s="37"/>
      <c r="M257" s="187"/>
      <c r="N257" s="188"/>
      <c r="O257" s="75"/>
      <c r="P257" s="75"/>
      <c r="Q257" s="75"/>
      <c r="R257" s="75"/>
      <c r="S257" s="75"/>
      <c r="T257" s="76"/>
      <c r="U257" s="36"/>
      <c r="V257" s="36"/>
      <c r="W257" s="36"/>
      <c r="X257" s="36"/>
      <c r="Y257" s="36"/>
      <c r="Z257" s="36"/>
      <c r="AA257" s="36"/>
      <c r="AB257" s="36"/>
      <c r="AC257" s="36"/>
      <c r="AD257" s="36"/>
      <c r="AE257" s="36"/>
      <c r="AT257" s="17" t="s">
        <v>162</v>
      </c>
      <c r="AU257" s="17" t="s">
        <v>84</v>
      </c>
    </row>
    <row r="258" s="2" customFormat="1" ht="14.4" customHeight="1">
      <c r="A258" s="36"/>
      <c r="B258" s="170"/>
      <c r="C258" s="171" t="s">
        <v>466</v>
      </c>
      <c r="D258" s="171" t="s">
        <v>155</v>
      </c>
      <c r="E258" s="172" t="s">
        <v>914</v>
      </c>
      <c r="F258" s="173" t="s">
        <v>915</v>
      </c>
      <c r="G258" s="174" t="s">
        <v>775</v>
      </c>
      <c r="H258" s="175">
        <v>6</v>
      </c>
      <c r="I258" s="176"/>
      <c r="J258" s="177">
        <f>ROUND(I258*H258,2)</f>
        <v>0</v>
      </c>
      <c r="K258" s="173" t="s">
        <v>1</v>
      </c>
      <c r="L258" s="37"/>
      <c r="M258" s="178" t="s">
        <v>1</v>
      </c>
      <c r="N258" s="179" t="s">
        <v>39</v>
      </c>
      <c r="O258" s="75"/>
      <c r="P258" s="180">
        <f>O258*H258</f>
        <v>0</v>
      </c>
      <c r="Q258" s="180">
        <v>0</v>
      </c>
      <c r="R258" s="180">
        <f>Q258*H258</f>
        <v>0</v>
      </c>
      <c r="S258" s="180">
        <v>0</v>
      </c>
      <c r="T258" s="181">
        <f>S258*H258</f>
        <v>0</v>
      </c>
      <c r="U258" s="36"/>
      <c r="V258" s="36"/>
      <c r="W258" s="36"/>
      <c r="X258" s="36"/>
      <c r="Y258" s="36"/>
      <c r="Z258" s="36"/>
      <c r="AA258" s="36"/>
      <c r="AB258" s="36"/>
      <c r="AC258" s="36"/>
      <c r="AD258" s="36"/>
      <c r="AE258" s="36"/>
      <c r="AR258" s="182" t="s">
        <v>260</v>
      </c>
      <c r="AT258" s="182" t="s">
        <v>155</v>
      </c>
      <c r="AU258" s="182" t="s">
        <v>84</v>
      </c>
      <c r="AY258" s="17" t="s">
        <v>152</v>
      </c>
      <c r="BE258" s="183">
        <f>IF(N258="základní",J258,0)</f>
        <v>0</v>
      </c>
      <c r="BF258" s="183">
        <f>IF(N258="snížená",J258,0)</f>
        <v>0</v>
      </c>
      <c r="BG258" s="183">
        <f>IF(N258="zákl. přenesená",J258,0)</f>
        <v>0</v>
      </c>
      <c r="BH258" s="183">
        <f>IF(N258="sníž. přenesená",J258,0)</f>
        <v>0</v>
      </c>
      <c r="BI258" s="183">
        <f>IF(N258="nulová",J258,0)</f>
        <v>0</v>
      </c>
      <c r="BJ258" s="17" t="s">
        <v>82</v>
      </c>
      <c r="BK258" s="183">
        <f>ROUND(I258*H258,2)</f>
        <v>0</v>
      </c>
      <c r="BL258" s="17" t="s">
        <v>260</v>
      </c>
      <c r="BM258" s="182" t="s">
        <v>916</v>
      </c>
    </row>
    <row r="259" s="2" customFormat="1">
      <c r="A259" s="36"/>
      <c r="B259" s="37"/>
      <c r="C259" s="36"/>
      <c r="D259" s="184" t="s">
        <v>162</v>
      </c>
      <c r="E259" s="36"/>
      <c r="F259" s="185" t="s">
        <v>915</v>
      </c>
      <c r="G259" s="36"/>
      <c r="H259" s="36"/>
      <c r="I259" s="186"/>
      <c r="J259" s="36"/>
      <c r="K259" s="36"/>
      <c r="L259" s="37"/>
      <c r="M259" s="187"/>
      <c r="N259" s="188"/>
      <c r="O259" s="75"/>
      <c r="P259" s="75"/>
      <c r="Q259" s="75"/>
      <c r="R259" s="75"/>
      <c r="S259" s="75"/>
      <c r="T259" s="76"/>
      <c r="U259" s="36"/>
      <c r="V259" s="36"/>
      <c r="W259" s="36"/>
      <c r="X259" s="36"/>
      <c r="Y259" s="36"/>
      <c r="Z259" s="36"/>
      <c r="AA259" s="36"/>
      <c r="AB259" s="36"/>
      <c r="AC259" s="36"/>
      <c r="AD259" s="36"/>
      <c r="AE259" s="36"/>
      <c r="AT259" s="17" t="s">
        <v>162</v>
      </c>
      <c r="AU259" s="17" t="s">
        <v>84</v>
      </c>
    </row>
    <row r="260" s="2" customFormat="1" ht="14.4" customHeight="1">
      <c r="A260" s="36"/>
      <c r="B260" s="170"/>
      <c r="C260" s="171" t="s">
        <v>474</v>
      </c>
      <c r="D260" s="171" t="s">
        <v>155</v>
      </c>
      <c r="E260" s="172" t="s">
        <v>917</v>
      </c>
      <c r="F260" s="173" t="s">
        <v>918</v>
      </c>
      <c r="G260" s="174" t="s">
        <v>775</v>
      </c>
      <c r="H260" s="175">
        <v>12</v>
      </c>
      <c r="I260" s="176"/>
      <c r="J260" s="177">
        <f>ROUND(I260*H260,2)</f>
        <v>0</v>
      </c>
      <c r="K260" s="173" t="s">
        <v>1</v>
      </c>
      <c r="L260" s="37"/>
      <c r="M260" s="178" t="s">
        <v>1</v>
      </c>
      <c r="N260" s="179" t="s">
        <v>39</v>
      </c>
      <c r="O260" s="75"/>
      <c r="P260" s="180">
        <f>O260*H260</f>
        <v>0</v>
      </c>
      <c r="Q260" s="180">
        <v>0</v>
      </c>
      <c r="R260" s="180">
        <f>Q260*H260</f>
        <v>0</v>
      </c>
      <c r="S260" s="180">
        <v>0</v>
      </c>
      <c r="T260" s="181">
        <f>S260*H260</f>
        <v>0</v>
      </c>
      <c r="U260" s="36"/>
      <c r="V260" s="36"/>
      <c r="W260" s="36"/>
      <c r="X260" s="36"/>
      <c r="Y260" s="36"/>
      <c r="Z260" s="36"/>
      <c r="AA260" s="36"/>
      <c r="AB260" s="36"/>
      <c r="AC260" s="36"/>
      <c r="AD260" s="36"/>
      <c r="AE260" s="36"/>
      <c r="AR260" s="182" t="s">
        <v>260</v>
      </c>
      <c r="AT260" s="182" t="s">
        <v>155</v>
      </c>
      <c r="AU260" s="182" t="s">
        <v>84</v>
      </c>
      <c r="AY260" s="17" t="s">
        <v>152</v>
      </c>
      <c r="BE260" s="183">
        <f>IF(N260="základní",J260,0)</f>
        <v>0</v>
      </c>
      <c r="BF260" s="183">
        <f>IF(N260="snížená",J260,0)</f>
        <v>0</v>
      </c>
      <c r="BG260" s="183">
        <f>IF(N260="zákl. přenesená",J260,0)</f>
        <v>0</v>
      </c>
      <c r="BH260" s="183">
        <f>IF(N260="sníž. přenesená",J260,0)</f>
        <v>0</v>
      </c>
      <c r="BI260" s="183">
        <f>IF(N260="nulová",J260,0)</f>
        <v>0</v>
      </c>
      <c r="BJ260" s="17" t="s">
        <v>82</v>
      </c>
      <c r="BK260" s="183">
        <f>ROUND(I260*H260,2)</f>
        <v>0</v>
      </c>
      <c r="BL260" s="17" t="s">
        <v>260</v>
      </c>
      <c r="BM260" s="182" t="s">
        <v>919</v>
      </c>
    </row>
    <row r="261" s="2" customFormat="1">
      <c r="A261" s="36"/>
      <c r="B261" s="37"/>
      <c r="C261" s="36"/>
      <c r="D261" s="184" t="s">
        <v>162</v>
      </c>
      <c r="E261" s="36"/>
      <c r="F261" s="185" t="s">
        <v>918</v>
      </c>
      <c r="G261" s="36"/>
      <c r="H261" s="36"/>
      <c r="I261" s="186"/>
      <c r="J261" s="36"/>
      <c r="K261" s="36"/>
      <c r="L261" s="37"/>
      <c r="M261" s="187"/>
      <c r="N261" s="188"/>
      <c r="O261" s="75"/>
      <c r="P261" s="75"/>
      <c r="Q261" s="75"/>
      <c r="R261" s="75"/>
      <c r="S261" s="75"/>
      <c r="T261" s="76"/>
      <c r="U261" s="36"/>
      <c r="V261" s="36"/>
      <c r="W261" s="36"/>
      <c r="X261" s="36"/>
      <c r="Y261" s="36"/>
      <c r="Z261" s="36"/>
      <c r="AA261" s="36"/>
      <c r="AB261" s="36"/>
      <c r="AC261" s="36"/>
      <c r="AD261" s="36"/>
      <c r="AE261" s="36"/>
      <c r="AT261" s="17" t="s">
        <v>162</v>
      </c>
      <c r="AU261" s="17" t="s">
        <v>84</v>
      </c>
    </row>
    <row r="262" s="2" customFormat="1" ht="14.4" customHeight="1">
      <c r="A262" s="36"/>
      <c r="B262" s="170"/>
      <c r="C262" s="171" t="s">
        <v>486</v>
      </c>
      <c r="D262" s="171" t="s">
        <v>155</v>
      </c>
      <c r="E262" s="172" t="s">
        <v>920</v>
      </c>
      <c r="F262" s="173" t="s">
        <v>921</v>
      </c>
      <c r="G262" s="174" t="s">
        <v>775</v>
      </c>
      <c r="H262" s="175">
        <v>2</v>
      </c>
      <c r="I262" s="176"/>
      <c r="J262" s="177">
        <f>ROUND(I262*H262,2)</f>
        <v>0</v>
      </c>
      <c r="K262" s="173" t="s">
        <v>1</v>
      </c>
      <c r="L262" s="37"/>
      <c r="M262" s="178" t="s">
        <v>1</v>
      </c>
      <c r="N262" s="179" t="s">
        <v>39</v>
      </c>
      <c r="O262" s="75"/>
      <c r="P262" s="180">
        <f>O262*H262</f>
        <v>0</v>
      </c>
      <c r="Q262" s="180">
        <v>0</v>
      </c>
      <c r="R262" s="180">
        <f>Q262*H262</f>
        <v>0</v>
      </c>
      <c r="S262" s="180">
        <v>0</v>
      </c>
      <c r="T262" s="181">
        <f>S262*H262</f>
        <v>0</v>
      </c>
      <c r="U262" s="36"/>
      <c r="V262" s="36"/>
      <c r="W262" s="36"/>
      <c r="X262" s="36"/>
      <c r="Y262" s="36"/>
      <c r="Z262" s="36"/>
      <c r="AA262" s="36"/>
      <c r="AB262" s="36"/>
      <c r="AC262" s="36"/>
      <c r="AD262" s="36"/>
      <c r="AE262" s="36"/>
      <c r="AR262" s="182" t="s">
        <v>260</v>
      </c>
      <c r="AT262" s="182" t="s">
        <v>155</v>
      </c>
      <c r="AU262" s="182" t="s">
        <v>84</v>
      </c>
      <c r="AY262" s="17" t="s">
        <v>152</v>
      </c>
      <c r="BE262" s="183">
        <f>IF(N262="základní",J262,0)</f>
        <v>0</v>
      </c>
      <c r="BF262" s="183">
        <f>IF(N262="snížená",J262,0)</f>
        <v>0</v>
      </c>
      <c r="BG262" s="183">
        <f>IF(N262="zákl. přenesená",J262,0)</f>
        <v>0</v>
      </c>
      <c r="BH262" s="183">
        <f>IF(N262="sníž. přenesená",J262,0)</f>
        <v>0</v>
      </c>
      <c r="BI262" s="183">
        <f>IF(N262="nulová",J262,0)</f>
        <v>0</v>
      </c>
      <c r="BJ262" s="17" t="s">
        <v>82</v>
      </c>
      <c r="BK262" s="183">
        <f>ROUND(I262*H262,2)</f>
        <v>0</v>
      </c>
      <c r="BL262" s="17" t="s">
        <v>260</v>
      </c>
      <c r="BM262" s="182" t="s">
        <v>922</v>
      </c>
    </row>
    <row r="263" s="2" customFormat="1">
      <c r="A263" s="36"/>
      <c r="B263" s="37"/>
      <c r="C263" s="36"/>
      <c r="D263" s="184" t="s">
        <v>162</v>
      </c>
      <c r="E263" s="36"/>
      <c r="F263" s="185" t="s">
        <v>921</v>
      </c>
      <c r="G263" s="36"/>
      <c r="H263" s="36"/>
      <c r="I263" s="186"/>
      <c r="J263" s="36"/>
      <c r="K263" s="36"/>
      <c r="L263" s="37"/>
      <c r="M263" s="187"/>
      <c r="N263" s="188"/>
      <c r="O263" s="75"/>
      <c r="P263" s="75"/>
      <c r="Q263" s="75"/>
      <c r="R263" s="75"/>
      <c r="S263" s="75"/>
      <c r="T263" s="76"/>
      <c r="U263" s="36"/>
      <c r="V263" s="36"/>
      <c r="W263" s="36"/>
      <c r="X263" s="36"/>
      <c r="Y263" s="36"/>
      <c r="Z263" s="36"/>
      <c r="AA263" s="36"/>
      <c r="AB263" s="36"/>
      <c r="AC263" s="36"/>
      <c r="AD263" s="36"/>
      <c r="AE263" s="36"/>
      <c r="AT263" s="17" t="s">
        <v>162</v>
      </c>
      <c r="AU263" s="17" t="s">
        <v>84</v>
      </c>
    </row>
    <row r="264" s="2" customFormat="1" ht="14.4" customHeight="1">
      <c r="A264" s="36"/>
      <c r="B264" s="170"/>
      <c r="C264" s="171" t="s">
        <v>836</v>
      </c>
      <c r="D264" s="171" t="s">
        <v>155</v>
      </c>
      <c r="E264" s="172" t="s">
        <v>923</v>
      </c>
      <c r="F264" s="173" t="s">
        <v>924</v>
      </c>
      <c r="G264" s="174" t="s">
        <v>178</v>
      </c>
      <c r="H264" s="175">
        <v>27</v>
      </c>
      <c r="I264" s="176"/>
      <c r="J264" s="177">
        <f>ROUND(I264*H264,2)</f>
        <v>0</v>
      </c>
      <c r="K264" s="173" t="s">
        <v>1</v>
      </c>
      <c r="L264" s="37"/>
      <c r="M264" s="178" t="s">
        <v>1</v>
      </c>
      <c r="N264" s="179" t="s">
        <v>39</v>
      </c>
      <c r="O264" s="75"/>
      <c r="P264" s="180">
        <f>O264*H264</f>
        <v>0</v>
      </c>
      <c r="Q264" s="180">
        <v>0</v>
      </c>
      <c r="R264" s="180">
        <f>Q264*H264</f>
        <v>0</v>
      </c>
      <c r="S264" s="180">
        <v>0</v>
      </c>
      <c r="T264" s="181">
        <f>S264*H264</f>
        <v>0</v>
      </c>
      <c r="U264" s="36"/>
      <c r="V264" s="36"/>
      <c r="W264" s="36"/>
      <c r="X264" s="36"/>
      <c r="Y264" s="36"/>
      <c r="Z264" s="36"/>
      <c r="AA264" s="36"/>
      <c r="AB264" s="36"/>
      <c r="AC264" s="36"/>
      <c r="AD264" s="36"/>
      <c r="AE264" s="36"/>
      <c r="AR264" s="182" t="s">
        <v>260</v>
      </c>
      <c r="AT264" s="182" t="s">
        <v>155</v>
      </c>
      <c r="AU264" s="182" t="s">
        <v>84</v>
      </c>
      <c r="AY264" s="17" t="s">
        <v>152</v>
      </c>
      <c r="BE264" s="183">
        <f>IF(N264="základní",J264,0)</f>
        <v>0</v>
      </c>
      <c r="BF264" s="183">
        <f>IF(N264="snížená",J264,0)</f>
        <v>0</v>
      </c>
      <c r="BG264" s="183">
        <f>IF(N264="zákl. přenesená",J264,0)</f>
        <v>0</v>
      </c>
      <c r="BH264" s="183">
        <f>IF(N264="sníž. přenesená",J264,0)</f>
        <v>0</v>
      </c>
      <c r="BI264" s="183">
        <f>IF(N264="nulová",J264,0)</f>
        <v>0</v>
      </c>
      <c r="BJ264" s="17" t="s">
        <v>82</v>
      </c>
      <c r="BK264" s="183">
        <f>ROUND(I264*H264,2)</f>
        <v>0</v>
      </c>
      <c r="BL264" s="17" t="s">
        <v>260</v>
      </c>
      <c r="BM264" s="182" t="s">
        <v>925</v>
      </c>
    </row>
    <row r="265" s="2" customFormat="1">
      <c r="A265" s="36"/>
      <c r="B265" s="37"/>
      <c r="C265" s="36"/>
      <c r="D265" s="184" t="s">
        <v>162</v>
      </c>
      <c r="E265" s="36"/>
      <c r="F265" s="185" t="s">
        <v>924</v>
      </c>
      <c r="G265" s="36"/>
      <c r="H265" s="36"/>
      <c r="I265" s="186"/>
      <c r="J265" s="36"/>
      <c r="K265" s="36"/>
      <c r="L265" s="37"/>
      <c r="M265" s="187"/>
      <c r="N265" s="188"/>
      <c r="O265" s="75"/>
      <c r="P265" s="75"/>
      <c r="Q265" s="75"/>
      <c r="R265" s="75"/>
      <c r="S265" s="75"/>
      <c r="T265" s="76"/>
      <c r="U265" s="36"/>
      <c r="V265" s="36"/>
      <c r="W265" s="36"/>
      <c r="X265" s="36"/>
      <c r="Y265" s="36"/>
      <c r="Z265" s="36"/>
      <c r="AA265" s="36"/>
      <c r="AB265" s="36"/>
      <c r="AC265" s="36"/>
      <c r="AD265" s="36"/>
      <c r="AE265" s="36"/>
      <c r="AT265" s="17" t="s">
        <v>162</v>
      </c>
      <c r="AU265" s="17" t="s">
        <v>84</v>
      </c>
    </row>
    <row r="266" s="2" customFormat="1" ht="14.4" customHeight="1">
      <c r="A266" s="36"/>
      <c r="B266" s="170"/>
      <c r="C266" s="171" t="s">
        <v>926</v>
      </c>
      <c r="D266" s="171" t="s">
        <v>155</v>
      </c>
      <c r="E266" s="172" t="s">
        <v>914</v>
      </c>
      <c r="F266" s="173" t="s">
        <v>915</v>
      </c>
      <c r="G266" s="174" t="s">
        <v>775</v>
      </c>
      <c r="H266" s="175">
        <v>16</v>
      </c>
      <c r="I266" s="176"/>
      <c r="J266" s="177">
        <f>ROUND(I266*H266,2)</f>
        <v>0</v>
      </c>
      <c r="K266" s="173" t="s">
        <v>1</v>
      </c>
      <c r="L266" s="37"/>
      <c r="M266" s="178" t="s">
        <v>1</v>
      </c>
      <c r="N266" s="179" t="s">
        <v>39</v>
      </c>
      <c r="O266" s="75"/>
      <c r="P266" s="180">
        <f>O266*H266</f>
        <v>0</v>
      </c>
      <c r="Q266" s="180">
        <v>0</v>
      </c>
      <c r="R266" s="180">
        <f>Q266*H266</f>
        <v>0</v>
      </c>
      <c r="S266" s="180">
        <v>0</v>
      </c>
      <c r="T266" s="181">
        <f>S266*H266</f>
        <v>0</v>
      </c>
      <c r="U266" s="36"/>
      <c r="V266" s="36"/>
      <c r="W266" s="36"/>
      <c r="X266" s="36"/>
      <c r="Y266" s="36"/>
      <c r="Z266" s="36"/>
      <c r="AA266" s="36"/>
      <c r="AB266" s="36"/>
      <c r="AC266" s="36"/>
      <c r="AD266" s="36"/>
      <c r="AE266" s="36"/>
      <c r="AR266" s="182" t="s">
        <v>260</v>
      </c>
      <c r="AT266" s="182" t="s">
        <v>155</v>
      </c>
      <c r="AU266" s="182" t="s">
        <v>84</v>
      </c>
      <c r="AY266" s="17" t="s">
        <v>152</v>
      </c>
      <c r="BE266" s="183">
        <f>IF(N266="základní",J266,0)</f>
        <v>0</v>
      </c>
      <c r="BF266" s="183">
        <f>IF(N266="snížená",J266,0)</f>
        <v>0</v>
      </c>
      <c r="BG266" s="183">
        <f>IF(N266="zákl. přenesená",J266,0)</f>
        <v>0</v>
      </c>
      <c r="BH266" s="183">
        <f>IF(N266="sníž. přenesená",J266,0)</f>
        <v>0</v>
      </c>
      <c r="BI266" s="183">
        <f>IF(N266="nulová",J266,0)</f>
        <v>0</v>
      </c>
      <c r="BJ266" s="17" t="s">
        <v>82</v>
      </c>
      <c r="BK266" s="183">
        <f>ROUND(I266*H266,2)</f>
        <v>0</v>
      </c>
      <c r="BL266" s="17" t="s">
        <v>260</v>
      </c>
      <c r="BM266" s="182" t="s">
        <v>927</v>
      </c>
    </row>
    <row r="267" s="2" customFormat="1">
      <c r="A267" s="36"/>
      <c r="B267" s="37"/>
      <c r="C267" s="36"/>
      <c r="D267" s="184" t="s">
        <v>162</v>
      </c>
      <c r="E267" s="36"/>
      <c r="F267" s="185" t="s">
        <v>915</v>
      </c>
      <c r="G267" s="36"/>
      <c r="H267" s="36"/>
      <c r="I267" s="186"/>
      <c r="J267" s="36"/>
      <c r="K267" s="36"/>
      <c r="L267" s="37"/>
      <c r="M267" s="187"/>
      <c r="N267" s="188"/>
      <c r="O267" s="75"/>
      <c r="P267" s="75"/>
      <c r="Q267" s="75"/>
      <c r="R267" s="75"/>
      <c r="S267" s="75"/>
      <c r="T267" s="76"/>
      <c r="U267" s="36"/>
      <c r="V267" s="36"/>
      <c r="W267" s="36"/>
      <c r="X267" s="36"/>
      <c r="Y267" s="36"/>
      <c r="Z267" s="36"/>
      <c r="AA267" s="36"/>
      <c r="AB267" s="36"/>
      <c r="AC267" s="36"/>
      <c r="AD267" s="36"/>
      <c r="AE267" s="36"/>
      <c r="AT267" s="17" t="s">
        <v>162</v>
      </c>
      <c r="AU267" s="17" t="s">
        <v>84</v>
      </c>
    </row>
    <row r="268" s="2" customFormat="1" ht="14.4" customHeight="1">
      <c r="A268" s="36"/>
      <c r="B268" s="170"/>
      <c r="C268" s="171" t="s">
        <v>841</v>
      </c>
      <c r="D268" s="171" t="s">
        <v>155</v>
      </c>
      <c r="E268" s="172" t="s">
        <v>928</v>
      </c>
      <c r="F268" s="173" t="s">
        <v>929</v>
      </c>
      <c r="G268" s="174" t="s">
        <v>775</v>
      </c>
      <c r="H268" s="175">
        <v>21</v>
      </c>
      <c r="I268" s="176"/>
      <c r="J268" s="177">
        <f>ROUND(I268*H268,2)</f>
        <v>0</v>
      </c>
      <c r="K268" s="173" t="s">
        <v>1</v>
      </c>
      <c r="L268" s="37"/>
      <c r="M268" s="178" t="s">
        <v>1</v>
      </c>
      <c r="N268" s="179" t="s">
        <v>39</v>
      </c>
      <c r="O268" s="75"/>
      <c r="P268" s="180">
        <f>O268*H268</f>
        <v>0</v>
      </c>
      <c r="Q268" s="180">
        <v>0</v>
      </c>
      <c r="R268" s="180">
        <f>Q268*H268</f>
        <v>0</v>
      </c>
      <c r="S268" s="180">
        <v>0</v>
      </c>
      <c r="T268" s="181">
        <f>S268*H268</f>
        <v>0</v>
      </c>
      <c r="U268" s="36"/>
      <c r="V268" s="36"/>
      <c r="W268" s="36"/>
      <c r="X268" s="36"/>
      <c r="Y268" s="36"/>
      <c r="Z268" s="36"/>
      <c r="AA268" s="36"/>
      <c r="AB268" s="36"/>
      <c r="AC268" s="36"/>
      <c r="AD268" s="36"/>
      <c r="AE268" s="36"/>
      <c r="AR268" s="182" t="s">
        <v>260</v>
      </c>
      <c r="AT268" s="182" t="s">
        <v>155</v>
      </c>
      <c r="AU268" s="182" t="s">
        <v>84</v>
      </c>
      <c r="AY268" s="17" t="s">
        <v>152</v>
      </c>
      <c r="BE268" s="183">
        <f>IF(N268="základní",J268,0)</f>
        <v>0</v>
      </c>
      <c r="BF268" s="183">
        <f>IF(N268="snížená",J268,0)</f>
        <v>0</v>
      </c>
      <c r="BG268" s="183">
        <f>IF(N268="zákl. přenesená",J268,0)</f>
        <v>0</v>
      </c>
      <c r="BH268" s="183">
        <f>IF(N268="sníž. přenesená",J268,0)</f>
        <v>0</v>
      </c>
      <c r="BI268" s="183">
        <f>IF(N268="nulová",J268,0)</f>
        <v>0</v>
      </c>
      <c r="BJ268" s="17" t="s">
        <v>82</v>
      </c>
      <c r="BK268" s="183">
        <f>ROUND(I268*H268,2)</f>
        <v>0</v>
      </c>
      <c r="BL268" s="17" t="s">
        <v>260</v>
      </c>
      <c r="BM268" s="182" t="s">
        <v>930</v>
      </c>
    </row>
    <row r="269" s="2" customFormat="1">
      <c r="A269" s="36"/>
      <c r="B269" s="37"/>
      <c r="C269" s="36"/>
      <c r="D269" s="184" t="s">
        <v>162</v>
      </c>
      <c r="E269" s="36"/>
      <c r="F269" s="185" t="s">
        <v>929</v>
      </c>
      <c r="G269" s="36"/>
      <c r="H269" s="36"/>
      <c r="I269" s="186"/>
      <c r="J269" s="36"/>
      <c r="K269" s="36"/>
      <c r="L269" s="37"/>
      <c r="M269" s="187"/>
      <c r="N269" s="188"/>
      <c r="O269" s="75"/>
      <c r="P269" s="75"/>
      <c r="Q269" s="75"/>
      <c r="R269" s="75"/>
      <c r="S269" s="75"/>
      <c r="T269" s="76"/>
      <c r="U269" s="36"/>
      <c r="V269" s="36"/>
      <c r="W269" s="36"/>
      <c r="X269" s="36"/>
      <c r="Y269" s="36"/>
      <c r="Z269" s="36"/>
      <c r="AA269" s="36"/>
      <c r="AB269" s="36"/>
      <c r="AC269" s="36"/>
      <c r="AD269" s="36"/>
      <c r="AE269" s="36"/>
      <c r="AT269" s="17" t="s">
        <v>162</v>
      </c>
      <c r="AU269" s="17" t="s">
        <v>84</v>
      </c>
    </row>
    <row r="270" s="2" customFormat="1" ht="14.4" customHeight="1">
      <c r="A270" s="36"/>
      <c r="B270" s="170"/>
      <c r="C270" s="171" t="s">
        <v>931</v>
      </c>
      <c r="D270" s="171" t="s">
        <v>155</v>
      </c>
      <c r="E270" s="172" t="s">
        <v>920</v>
      </c>
      <c r="F270" s="173" t="s">
        <v>921</v>
      </c>
      <c r="G270" s="174" t="s">
        <v>775</v>
      </c>
      <c r="H270" s="175">
        <v>3</v>
      </c>
      <c r="I270" s="176"/>
      <c r="J270" s="177">
        <f>ROUND(I270*H270,2)</f>
        <v>0</v>
      </c>
      <c r="K270" s="173" t="s">
        <v>1</v>
      </c>
      <c r="L270" s="37"/>
      <c r="M270" s="178" t="s">
        <v>1</v>
      </c>
      <c r="N270" s="179" t="s">
        <v>39</v>
      </c>
      <c r="O270" s="75"/>
      <c r="P270" s="180">
        <f>O270*H270</f>
        <v>0</v>
      </c>
      <c r="Q270" s="180">
        <v>0</v>
      </c>
      <c r="R270" s="180">
        <f>Q270*H270</f>
        <v>0</v>
      </c>
      <c r="S270" s="180">
        <v>0</v>
      </c>
      <c r="T270" s="181">
        <f>S270*H270</f>
        <v>0</v>
      </c>
      <c r="U270" s="36"/>
      <c r="V270" s="36"/>
      <c r="W270" s="36"/>
      <c r="X270" s="36"/>
      <c r="Y270" s="36"/>
      <c r="Z270" s="36"/>
      <c r="AA270" s="36"/>
      <c r="AB270" s="36"/>
      <c r="AC270" s="36"/>
      <c r="AD270" s="36"/>
      <c r="AE270" s="36"/>
      <c r="AR270" s="182" t="s">
        <v>260</v>
      </c>
      <c r="AT270" s="182" t="s">
        <v>155</v>
      </c>
      <c r="AU270" s="182" t="s">
        <v>84</v>
      </c>
      <c r="AY270" s="17" t="s">
        <v>152</v>
      </c>
      <c r="BE270" s="183">
        <f>IF(N270="základní",J270,0)</f>
        <v>0</v>
      </c>
      <c r="BF270" s="183">
        <f>IF(N270="snížená",J270,0)</f>
        <v>0</v>
      </c>
      <c r="BG270" s="183">
        <f>IF(N270="zákl. přenesená",J270,0)</f>
        <v>0</v>
      </c>
      <c r="BH270" s="183">
        <f>IF(N270="sníž. přenesená",J270,0)</f>
        <v>0</v>
      </c>
      <c r="BI270" s="183">
        <f>IF(N270="nulová",J270,0)</f>
        <v>0</v>
      </c>
      <c r="BJ270" s="17" t="s">
        <v>82</v>
      </c>
      <c r="BK270" s="183">
        <f>ROUND(I270*H270,2)</f>
        <v>0</v>
      </c>
      <c r="BL270" s="17" t="s">
        <v>260</v>
      </c>
      <c r="BM270" s="182" t="s">
        <v>932</v>
      </c>
    </row>
    <row r="271" s="2" customFormat="1">
      <c r="A271" s="36"/>
      <c r="B271" s="37"/>
      <c r="C271" s="36"/>
      <c r="D271" s="184" t="s">
        <v>162</v>
      </c>
      <c r="E271" s="36"/>
      <c r="F271" s="185" t="s">
        <v>921</v>
      </c>
      <c r="G271" s="36"/>
      <c r="H271" s="36"/>
      <c r="I271" s="186"/>
      <c r="J271" s="36"/>
      <c r="K271" s="36"/>
      <c r="L271" s="37"/>
      <c r="M271" s="187"/>
      <c r="N271" s="188"/>
      <c r="O271" s="75"/>
      <c r="P271" s="75"/>
      <c r="Q271" s="75"/>
      <c r="R271" s="75"/>
      <c r="S271" s="75"/>
      <c r="T271" s="76"/>
      <c r="U271" s="36"/>
      <c r="V271" s="36"/>
      <c r="W271" s="36"/>
      <c r="X271" s="36"/>
      <c r="Y271" s="36"/>
      <c r="Z271" s="36"/>
      <c r="AA271" s="36"/>
      <c r="AB271" s="36"/>
      <c r="AC271" s="36"/>
      <c r="AD271" s="36"/>
      <c r="AE271" s="36"/>
      <c r="AT271" s="17" t="s">
        <v>162</v>
      </c>
      <c r="AU271" s="17" t="s">
        <v>84</v>
      </c>
    </row>
    <row r="272" s="2" customFormat="1" ht="14.4" customHeight="1">
      <c r="A272" s="36"/>
      <c r="B272" s="170"/>
      <c r="C272" s="171" t="s">
        <v>844</v>
      </c>
      <c r="D272" s="171" t="s">
        <v>155</v>
      </c>
      <c r="E272" s="172" t="s">
        <v>933</v>
      </c>
      <c r="F272" s="173" t="s">
        <v>934</v>
      </c>
      <c r="G272" s="174" t="s">
        <v>178</v>
      </c>
      <c r="H272" s="175">
        <v>24</v>
      </c>
      <c r="I272" s="176"/>
      <c r="J272" s="177">
        <f>ROUND(I272*H272,2)</f>
        <v>0</v>
      </c>
      <c r="K272" s="173" t="s">
        <v>1</v>
      </c>
      <c r="L272" s="37"/>
      <c r="M272" s="178" t="s">
        <v>1</v>
      </c>
      <c r="N272" s="179" t="s">
        <v>39</v>
      </c>
      <c r="O272" s="75"/>
      <c r="P272" s="180">
        <f>O272*H272</f>
        <v>0</v>
      </c>
      <c r="Q272" s="180">
        <v>0</v>
      </c>
      <c r="R272" s="180">
        <f>Q272*H272</f>
        <v>0</v>
      </c>
      <c r="S272" s="180">
        <v>0</v>
      </c>
      <c r="T272" s="181">
        <f>S272*H272</f>
        <v>0</v>
      </c>
      <c r="U272" s="36"/>
      <c r="V272" s="36"/>
      <c r="W272" s="36"/>
      <c r="X272" s="36"/>
      <c r="Y272" s="36"/>
      <c r="Z272" s="36"/>
      <c r="AA272" s="36"/>
      <c r="AB272" s="36"/>
      <c r="AC272" s="36"/>
      <c r="AD272" s="36"/>
      <c r="AE272" s="36"/>
      <c r="AR272" s="182" t="s">
        <v>260</v>
      </c>
      <c r="AT272" s="182" t="s">
        <v>155</v>
      </c>
      <c r="AU272" s="182" t="s">
        <v>84</v>
      </c>
      <c r="AY272" s="17" t="s">
        <v>152</v>
      </c>
      <c r="BE272" s="183">
        <f>IF(N272="základní",J272,0)</f>
        <v>0</v>
      </c>
      <c r="BF272" s="183">
        <f>IF(N272="snížená",J272,0)</f>
        <v>0</v>
      </c>
      <c r="BG272" s="183">
        <f>IF(N272="zákl. přenesená",J272,0)</f>
        <v>0</v>
      </c>
      <c r="BH272" s="183">
        <f>IF(N272="sníž. přenesená",J272,0)</f>
        <v>0</v>
      </c>
      <c r="BI272" s="183">
        <f>IF(N272="nulová",J272,0)</f>
        <v>0</v>
      </c>
      <c r="BJ272" s="17" t="s">
        <v>82</v>
      </c>
      <c r="BK272" s="183">
        <f>ROUND(I272*H272,2)</f>
        <v>0</v>
      </c>
      <c r="BL272" s="17" t="s">
        <v>260</v>
      </c>
      <c r="BM272" s="182" t="s">
        <v>935</v>
      </c>
    </row>
    <row r="273" s="2" customFormat="1">
      <c r="A273" s="36"/>
      <c r="B273" s="37"/>
      <c r="C273" s="36"/>
      <c r="D273" s="184" t="s">
        <v>162</v>
      </c>
      <c r="E273" s="36"/>
      <c r="F273" s="185" t="s">
        <v>934</v>
      </c>
      <c r="G273" s="36"/>
      <c r="H273" s="36"/>
      <c r="I273" s="186"/>
      <c r="J273" s="36"/>
      <c r="K273" s="36"/>
      <c r="L273" s="37"/>
      <c r="M273" s="187"/>
      <c r="N273" s="188"/>
      <c r="O273" s="75"/>
      <c r="P273" s="75"/>
      <c r="Q273" s="75"/>
      <c r="R273" s="75"/>
      <c r="S273" s="75"/>
      <c r="T273" s="76"/>
      <c r="U273" s="36"/>
      <c r="V273" s="36"/>
      <c r="W273" s="36"/>
      <c r="X273" s="36"/>
      <c r="Y273" s="36"/>
      <c r="Z273" s="36"/>
      <c r="AA273" s="36"/>
      <c r="AB273" s="36"/>
      <c r="AC273" s="36"/>
      <c r="AD273" s="36"/>
      <c r="AE273" s="36"/>
      <c r="AT273" s="17" t="s">
        <v>162</v>
      </c>
      <c r="AU273" s="17" t="s">
        <v>84</v>
      </c>
    </row>
    <row r="274" s="2" customFormat="1" ht="14.4" customHeight="1">
      <c r="A274" s="36"/>
      <c r="B274" s="170"/>
      <c r="C274" s="171" t="s">
        <v>936</v>
      </c>
      <c r="D274" s="171" t="s">
        <v>155</v>
      </c>
      <c r="E274" s="172" t="s">
        <v>914</v>
      </c>
      <c r="F274" s="173" t="s">
        <v>915</v>
      </c>
      <c r="G274" s="174" t="s">
        <v>775</v>
      </c>
      <c r="H274" s="175">
        <v>21</v>
      </c>
      <c r="I274" s="176"/>
      <c r="J274" s="177">
        <f>ROUND(I274*H274,2)</f>
        <v>0</v>
      </c>
      <c r="K274" s="173" t="s">
        <v>1</v>
      </c>
      <c r="L274" s="37"/>
      <c r="M274" s="178" t="s">
        <v>1</v>
      </c>
      <c r="N274" s="179" t="s">
        <v>39</v>
      </c>
      <c r="O274" s="75"/>
      <c r="P274" s="180">
        <f>O274*H274</f>
        <v>0</v>
      </c>
      <c r="Q274" s="180">
        <v>0</v>
      </c>
      <c r="R274" s="180">
        <f>Q274*H274</f>
        <v>0</v>
      </c>
      <c r="S274" s="180">
        <v>0</v>
      </c>
      <c r="T274" s="181">
        <f>S274*H274</f>
        <v>0</v>
      </c>
      <c r="U274" s="36"/>
      <c r="V274" s="36"/>
      <c r="W274" s="36"/>
      <c r="X274" s="36"/>
      <c r="Y274" s="36"/>
      <c r="Z274" s="36"/>
      <c r="AA274" s="36"/>
      <c r="AB274" s="36"/>
      <c r="AC274" s="36"/>
      <c r="AD274" s="36"/>
      <c r="AE274" s="36"/>
      <c r="AR274" s="182" t="s">
        <v>260</v>
      </c>
      <c r="AT274" s="182" t="s">
        <v>155</v>
      </c>
      <c r="AU274" s="182" t="s">
        <v>84</v>
      </c>
      <c r="AY274" s="17" t="s">
        <v>152</v>
      </c>
      <c r="BE274" s="183">
        <f>IF(N274="základní",J274,0)</f>
        <v>0</v>
      </c>
      <c r="BF274" s="183">
        <f>IF(N274="snížená",J274,0)</f>
        <v>0</v>
      </c>
      <c r="BG274" s="183">
        <f>IF(N274="zákl. přenesená",J274,0)</f>
        <v>0</v>
      </c>
      <c r="BH274" s="183">
        <f>IF(N274="sníž. přenesená",J274,0)</f>
        <v>0</v>
      </c>
      <c r="BI274" s="183">
        <f>IF(N274="nulová",J274,0)</f>
        <v>0</v>
      </c>
      <c r="BJ274" s="17" t="s">
        <v>82</v>
      </c>
      <c r="BK274" s="183">
        <f>ROUND(I274*H274,2)</f>
        <v>0</v>
      </c>
      <c r="BL274" s="17" t="s">
        <v>260</v>
      </c>
      <c r="BM274" s="182" t="s">
        <v>937</v>
      </c>
    </row>
    <row r="275" s="2" customFormat="1">
      <c r="A275" s="36"/>
      <c r="B275" s="37"/>
      <c r="C275" s="36"/>
      <c r="D275" s="184" t="s">
        <v>162</v>
      </c>
      <c r="E275" s="36"/>
      <c r="F275" s="185" t="s">
        <v>915</v>
      </c>
      <c r="G275" s="36"/>
      <c r="H275" s="36"/>
      <c r="I275" s="186"/>
      <c r="J275" s="36"/>
      <c r="K275" s="36"/>
      <c r="L275" s="37"/>
      <c r="M275" s="187"/>
      <c r="N275" s="188"/>
      <c r="O275" s="75"/>
      <c r="P275" s="75"/>
      <c r="Q275" s="75"/>
      <c r="R275" s="75"/>
      <c r="S275" s="75"/>
      <c r="T275" s="76"/>
      <c r="U275" s="36"/>
      <c r="V275" s="36"/>
      <c r="W275" s="36"/>
      <c r="X275" s="36"/>
      <c r="Y275" s="36"/>
      <c r="Z275" s="36"/>
      <c r="AA275" s="36"/>
      <c r="AB275" s="36"/>
      <c r="AC275" s="36"/>
      <c r="AD275" s="36"/>
      <c r="AE275" s="36"/>
      <c r="AT275" s="17" t="s">
        <v>162</v>
      </c>
      <c r="AU275" s="17" t="s">
        <v>84</v>
      </c>
    </row>
    <row r="276" s="2" customFormat="1" ht="14.4" customHeight="1">
      <c r="A276" s="36"/>
      <c r="B276" s="170"/>
      <c r="C276" s="171" t="s">
        <v>845</v>
      </c>
      <c r="D276" s="171" t="s">
        <v>155</v>
      </c>
      <c r="E276" s="172" t="s">
        <v>938</v>
      </c>
      <c r="F276" s="173" t="s">
        <v>939</v>
      </c>
      <c r="G276" s="174" t="s">
        <v>775</v>
      </c>
      <c r="H276" s="175">
        <v>18</v>
      </c>
      <c r="I276" s="176"/>
      <c r="J276" s="177">
        <f>ROUND(I276*H276,2)</f>
        <v>0</v>
      </c>
      <c r="K276" s="173" t="s">
        <v>1</v>
      </c>
      <c r="L276" s="37"/>
      <c r="M276" s="178" t="s">
        <v>1</v>
      </c>
      <c r="N276" s="179" t="s">
        <v>39</v>
      </c>
      <c r="O276" s="75"/>
      <c r="P276" s="180">
        <f>O276*H276</f>
        <v>0</v>
      </c>
      <c r="Q276" s="180">
        <v>0</v>
      </c>
      <c r="R276" s="180">
        <f>Q276*H276</f>
        <v>0</v>
      </c>
      <c r="S276" s="180">
        <v>0</v>
      </c>
      <c r="T276" s="181">
        <f>S276*H276</f>
        <v>0</v>
      </c>
      <c r="U276" s="36"/>
      <c r="V276" s="36"/>
      <c r="W276" s="36"/>
      <c r="X276" s="36"/>
      <c r="Y276" s="36"/>
      <c r="Z276" s="36"/>
      <c r="AA276" s="36"/>
      <c r="AB276" s="36"/>
      <c r="AC276" s="36"/>
      <c r="AD276" s="36"/>
      <c r="AE276" s="36"/>
      <c r="AR276" s="182" t="s">
        <v>260</v>
      </c>
      <c r="AT276" s="182" t="s">
        <v>155</v>
      </c>
      <c r="AU276" s="182" t="s">
        <v>84</v>
      </c>
      <c r="AY276" s="17" t="s">
        <v>152</v>
      </c>
      <c r="BE276" s="183">
        <f>IF(N276="základní",J276,0)</f>
        <v>0</v>
      </c>
      <c r="BF276" s="183">
        <f>IF(N276="snížená",J276,0)</f>
        <v>0</v>
      </c>
      <c r="BG276" s="183">
        <f>IF(N276="zákl. přenesená",J276,0)</f>
        <v>0</v>
      </c>
      <c r="BH276" s="183">
        <f>IF(N276="sníž. přenesená",J276,0)</f>
        <v>0</v>
      </c>
      <c r="BI276" s="183">
        <f>IF(N276="nulová",J276,0)</f>
        <v>0</v>
      </c>
      <c r="BJ276" s="17" t="s">
        <v>82</v>
      </c>
      <c r="BK276" s="183">
        <f>ROUND(I276*H276,2)</f>
        <v>0</v>
      </c>
      <c r="BL276" s="17" t="s">
        <v>260</v>
      </c>
      <c r="BM276" s="182" t="s">
        <v>940</v>
      </c>
    </row>
    <row r="277" s="2" customFormat="1">
      <c r="A277" s="36"/>
      <c r="B277" s="37"/>
      <c r="C277" s="36"/>
      <c r="D277" s="184" t="s">
        <v>162</v>
      </c>
      <c r="E277" s="36"/>
      <c r="F277" s="185" t="s">
        <v>939</v>
      </c>
      <c r="G277" s="36"/>
      <c r="H277" s="36"/>
      <c r="I277" s="186"/>
      <c r="J277" s="36"/>
      <c r="K277" s="36"/>
      <c r="L277" s="37"/>
      <c r="M277" s="187"/>
      <c r="N277" s="188"/>
      <c r="O277" s="75"/>
      <c r="P277" s="75"/>
      <c r="Q277" s="75"/>
      <c r="R277" s="75"/>
      <c r="S277" s="75"/>
      <c r="T277" s="76"/>
      <c r="U277" s="36"/>
      <c r="V277" s="36"/>
      <c r="W277" s="36"/>
      <c r="X277" s="36"/>
      <c r="Y277" s="36"/>
      <c r="Z277" s="36"/>
      <c r="AA277" s="36"/>
      <c r="AB277" s="36"/>
      <c r="AC277" s="36"/>
      <c r="AD277" s="36"/>
      <c r="AE277" s="36"/>
      <c r="AT277" s="17" t="s">
        <v>162</v>
      </c>
      <c r="AU277" s="17" t="s">
        <v>84</v>
      </c>
    </row>
    <row r="278" s="2" customFormat="1" ht="14.4" customHeight="1">
      <c r="A278" s="36"/>
      <c r="B278" s="170"/>
      <c r="C278" s="171" t="s">
        <v>941</v>
      </c>
      <c r="D278" s="171" t="s">
        <v>155</v>
      </c>
      <c r="E278" s="172" t="s">
        <v>920</v>
      </c>
      <c r="F278" s="173" t="s">
        <v>921</v>
      </c>
      <c r="G278" s="174" t="s">
        <v>775</v>
      </c>
      <c r="H278" s="175">
        <v>3</v>
      </c>
      <c r="I278" s="176"/>
      <c r="J278" s="177">
        <f>ROUND(I278*H278,2)</f>
        <v>0</v>
      </c>
      <c r="K278" s="173" t="s">
        <v>1</v>
      </c>
      <c r="L278" s="37"/>
      <c r="M278" s="178" t="s">
        <v>1</v>
      </c>
      <c r="N278" s="179" t="s">
        <v>39</v>
      </c>
      <c r="O278" s="75"/>
      <c r="P278" s="180">
        <f>O278*H278</f>
        <v>0</v>
      </c>
      <c r="Q278" s="180">
        <v>0</v>
      </c>
      <c r="R278" s="180">
        <f>Q278*H278</f>
        <v>0</v>
      </c>
      <c r="S278" s="180">
        <v>0</v>
      </c>
      <c r="T278" s="181">
        <f>S278*H278</f>
        <v>0</v>
      </c>
      <c r="U278" s="36"/>
      <c r="V278" s="36"/>
      <c r="W278" s="36"/>
      <c r="X278" s="36"/>
      <c r="Y278" s="36"/>
      <c r="Z278" s="36"/>
      <c r="AA278" s="36"/>
      <c r="AB278" s="36"/>
      <c r="AC278" s="36"/>
      <c r="AD278" s="36"/>
      <c r="AE278" s="36"/>
      <c r="AR278" s="182" t="s">
        <v>260</v>
      </c>
      <c r="AT278" s="182" t="s">
        <v>155</v>
      </c>
      <c r="AU278" s="182" t="s">
        <v>84</v>
      </c>
      <c r="AY278" s="17" t="s">
        <v>152</v>
      </c>
      <c r="BE278" s="183">
        <f>IF(N278="základní",J278,0)</f>
        <v>0</v>
      </c>
      <c r="BF278" s="183">
        <f>IF(N278="snížená",J278,0)</f>
        <v>0</v>
      </c>
      <c r="BG278" s="183">
        <f>IF(N278="zákl. přenesená",J278,0)</f>
        <v>0</v>
      </c>
      <c r="BH278" s="183">
        <f>IF(N278="sníž. přenesená",J278,0)</f>
        <v>0</v>
      </c>
      <c r="BI278" s="183">
        <f>IF(N278="nulová",J278,0)</f>
        <v>0</v>
      </c>
      <c r="BJ278" s="17" t="s">
        <v>82</v>
      </c>
      <c r="BK278" s="183">
        <f>ROUND(I278*H278,2)</f>
        <v>0</v>
      </c>
      <c r="BL278" s="17" t="s">
        <v>260</v>
      </c>
      <c r="BM278" s="182" t="s">
        <v>942</v>
      </c>
    </row>
    <row r="279" s="2" customFormat="1">
      <c r="A279" s="36"/>
      <c r="B279" s="37"/>
      <c r="C279" s="36"/>
      <c r="D279" s="184" t="s">
        <v>162</v>
      </c>
      <c r="E279" s="36"/>
      <c r="F279" s="185" t="s">
        <v>921</v>
      </c>
      <c r="G279" s="36"/>
      <c r="H279" s="36"/>
      <c r="I279" s="186"/>
      <c r="J279" s="36"/>
      <c r="K279" s="36"/>
      <c r="L279" s="37"/>
      <c r="M279" s="187"/>
      <c r="N279" s="188"/>
      <c r="O279" s="75"/>
      <c r="P279" s="75"/>
      <c r="Q279" s="75"/>
      <c r="R279" s="75"/>
      <c r="S279" s="75"/>
      <c r="T279" s="76"/>
      <c r="U279" s="36"/>
      <c r="V279" s="36"/>
      <c r="W279" s="36"/>
      <c r="X279" s="36"/>
      <c r="Y279" s="36"/>
      <c r="Z279" s="36"/>
      <c r="AA279" s="36"/>
      <c r="AB279" s="36"/>
      <c r="AC279" s="36"/>
      <c r="AD279" s="36"/>
      <c r="AE279" s="36"/>
      <c r="AT279" s="17" t="s">
        <v>162</v>
      </c>
      <c r="AU279" s="17" t="s">
        <v>84</v>
      </c>
    </row>
    <row r="280" s="2" customFormat="1" ht="14.4" customHeight="1">
      <c r="A280" s="36"/>
      <c r="B280" s="170"/>
      <c r="C280" s="171" t="s">
        <v>850</v>
      </c>
      <c r="D280" s="171" t="s">
        <v>155</v>
      </c>
      <c r="E280" s="172" t="s">
        <v>943</v>
      </c>
      <c r="F280" s="173" t="s">
        <v>944</v>
      </c>
      <c r="G280" s="174" t="s">
        <v>775</v>
      </c>
      <c r="H280" s="175">
        <v>16</v>
      </c>
      <c r="I280" s="176"/>
      <c r="J280" s="177">
        <f>ROUND(I280*H280,2)</f>
        <v>0</v>
      </c>
      <c r="K280" s="173" t="s">
        <v>1</v>
      </c>
      <c r="L280" s="37"/>
      <c r="M280" s="178" t="s">
        <v>1</v>
      </c>
      <c r="N280" s="179" t="s">
        <v>39</v>
      </c>
      <c r="O280" s="75"/>
      <c r="P280" s="180">
        <f>O280*H280</f>
        <v>0</v>
      </c>
      <c r="Q280" s="180">
        <v>0</v>
      </c>
      <c r="R280" s="180">
        <f>Q280*H280</f>
        <v>0</v>
      </c>
      <c r="S280" s="180">
        <v>0</v>
      </c>
      <c r="T280" s="181">
        <f>S280*H280</f>
        <v>0</v>
      </c>
      <c r="U280" s="36"/>
      <c r="V280" s="36"/>
      <c r="W280" s="36"/>
      <c r="X280" s="36"/>
      <c r="Y280" s="36"/>
      <c r="Z280" s="36"/>
      <c r="AA280" s="36"/>
      <c r="AB280" s="36"/>
      <c r="AC280" s="36"/>
      <c r="AD280" s="36"/>
      <c r="AE280" s="36"/>
      <c r="AR280" s="182" t="s">
        <v>260</v>
      </c>
      <c r="AT280" s="182" t="s">
        <v>155</v>
      </c>
      <c r="AU280" s="182" t="s">
        <v>84</v>
      </c>
      <c r="AY280" s="17" t="s">
        <v>152</v>
      </c>
      <c r="BE280" s="183">
        <f>IF(N280="základní",J280,0)</f>
        <v>0</v>
      </c>
      <c r="BF280" s="183">
        <f>IF(N280="snížená",J280,0)</f>
        <v>0</v>
      </c>
      <c r="BG280" s="183">
        <f>IF(N280="zákl. přenesená",J280,0)</f>
        <v>0</v>
      </c>
      <c r="BH280" s="183">
        <f>IF(N280="sníž. přenesená",J280,0)</f>
        <v>0</v>
      </c>
      <c r="BI280" s="183">
        <f>IF(N280="nulová",J280,0)</f>
        <v>0</v>
      </c>
      <c r="BJ280" s="17" t="s">
        <v>82</v>
      </c>
      <c r="BK280" s="183">
        <f>ROUND(I280*H280,2)</f>
        <v>0</v>
      </c>
      <c r="BL280" s="17" t="s">
        <v>260</v>
      </c>
      <c r="BM280" s="182" t="s">
        <v>945</v>
      </c>
    </row>
    <row r="281" s="2" customFormat="1">
      <c r="A281" s="36"/>
      <c r="B281" s="37"/>
      <c r="C281" s="36"/>
      <c r="D281" s="184" t="s">
        <v>162</v>
      </c>
      <c r="E281" s="36"/>
      <c r="F281" s="185" t="s">
        <v>944</v>
      </c>
      <c r="G281" s="36"/>
      <c r="H281" s="36"/>
      <c r="I281" s="186"/>
      <c r="J281" s="36"/>
      <c r="K281" s="36"/>
      <c r="L281" s="37"/>
      <c r="M281" s="187"/>
      <c r="N281" s="188"/>
      <c r="O281" s="75"/>
      <c r="P281" s="75"/>
      <c r="Q281" s="75"/>
      <c r="R281" s="75"/>
      <c r="S281" s="75"/>
      <c r="T281" s="76"/>
      <c r="U281" s="36"/>
      <c r="V281" s="36"/>
      <c r="W281" s="36"/>
      <c r="X281" s="36"/>
      <c r="Y281" s="36"/>
      <c r="Z281" s="36"/>
      <c r="AA281" s="36"/>
      <c r="AB281" s="36"/>
      <c r="AC281" s="36"/>
      <c r="AD281" s="36"/>
      <c r="AE281" s="36"/>
      <c r="AT281" s="17" t="s">
        <v>162</v>
      </c>
      <c r="AU281" s="17" t="s">
        <v>84</v>
      </c>
    </row>
    <row r="282" s="2" customFormat="1" ht="14.4" customHeight="1">
      <c r="A282" s="36"/>
      <c r="B282" s="170"/>
      <c r="C282" s="171" t="s">
        <v>946</v>
      </c>
      <c r="D282" s="171" t="s">
        <v>155</v>
      </c>
      <c r="E282" s="172" t="s">
        <v>947</v>
      </c>
      <c r="F282" s="173" t="s">
        <v>948</v>
      </c>
      <c r="G282" s="174" t="s">
        <v>949</v>
      </c>
      <c r="H282" s="175">
        <v>2</v>
      </c>
      <c r="I282" s="176"/>
      <c r="J282" s="177">
        <f>ROUND(I282*H282,2)</f>
        <v>0</v>
      </c>
      <c r="K282" s="173" t="s">
        <v>1</v>
      </c>
      <c r="L282" s="37"/>
      <c r="M282" s="178" t="s">
        <v>1</v>
      </c>
      <c r="N282" s="179" t="s">
        <v>39</v>
      </c>
      <c r="O282" s="75"/>
      <c r="P282" s="180">
        <f>O282*H282</f>
        <v>0</v>
      </c>
      <c r="Q282" s="180">
        <v>0</v>
      </c>
      <c r="R282" s="180">
        <f>Q282*H282</f>
        <v>0</v>
      </c>
      <c r="S282" s="180">
        <v>0</v>
      </c>
      <c r="T282" s="181">
        <f>S282*H282</f>
        <v>0</v>
      </c>
      <c r="U282" s="36"/>
      <c r="V282" s="36"/>
      <c r="W282" s="36"/>
      <c r="X282" s="36"/>
      <c r="Y282" s="36"/>
      <c r="Z282" s="36"/>
      <c r="AA282" s="36"/>
      <c r="AB282" s="36"/>
      <c r="AC282" s="36"/>
      <c r="AD282" s="36"/>
      <c r="AE282" s="36"/>
      <c r="AR282" s="182" t="s">
        <v>260</v>
      </c>
      <c r="AT282" s="182" t="s">
        <v>155</v>
      </c>
      <c r="AU282" s="182" t="s">
        <v>84</v>
      </c>
      <c r="AY282" s="17" t="s">
        <v>152</v>
      </c>
      <c r="BE282" s="183">
        <f>IF(N282="základní",J282,0)</f>
        <v>0</v>
      </c>
      <c r="BF282" s="183">
        <f>IF(N282="snížená",J282,0)</f>
        <v>0</v>
      </c>
      <c r="BG282" s="183">
        <f>IF(N282="zákl. přenesená",J282,0)</f>
        <v>0</v>
      </c>
      <c r="BH282" s="183">
        <f>IF(N282="sníž. přenesená",J282,0)</f>
        <v>0</v>
      </c>
      <c r="BI282" s="183">
        <f>IF(N282="nulová",J282,0)</f>
        <v>0</v>
      </c>
      <c r="BJ282" s="17" t="s">
        <v>82</v>
      </c>
      <c r="BK282" s="183">
        <f>ROUND(I282*H282,2)</f>
        <v>0</v>
      </c>
      <c r="BL282" s="17" t="s">
        <v>260</v>
      </c>
      <c r="BM282" s="182" t="s">
        <v>950</v>
      </c>
    </row>
    <row r="283" s="2" customFormat="1">
      <c r="A283" s="36"/>
      <c r="B283" s="37"/>
      <c r="C283" s="36"/>
      <c r="D283" s="184" t="s">
        <v>162</v>
      </c>
      <c r="E283" s="36"/>
      <c r="F283" s="185" t="s">
        <v>948</v>
      </c>
      <c r="G283" s="36"/>
      <c r="H283" s="36"/>
      <c r="I283" s="186"/>
      <c r="J283" s="36"/>
      <c r="K283" s="36"/>
      <c r="L283" s="37"/>
      <c r="M283" s="187"/>
      <c r="N283" s="188"/>
      <c r="O283" s="75"/>
      <c r="P283" s="75"/>
      <c r="Q283" s="75"/>
      <c r="R283" s="75"/>
      <c r="S283" s="75"/>
      <c r="T283" s="76"/>
      <c r="U283" s="36"/>
      <c r="V283" s="36"/>
      <c r="W283" s="36"/>
      <c r="X283" s="36"/>
      <c r="Y283" s="36"/>
      <c r="Z283" s="36"/>
      <c r="AA283" s="36"/>
      <c r="AB283" s="36"/>
      <c r="AC283" s="36"/>
      <c r="AD283" s="36"/>
      <c r="AE283" s="36"/>
      <c r="AT283" s="17" t="s">
        <v>162</v>
      </c>
      <c r="AU283" s="17" t="s">
        <v>84</v>
      </c>
    </row>
    <row r="284" s="12" customFormat="1" ht="22.8" customHeight="1">
      <c r="A284" s="12"/>
      <c r="B284" s="157"/>
      <c r="C284" s="12"/>
      <c r="D284" s="158" t="s">
        <v>73</v>
      </c>
      <c r="E284" s="168" t="s">
        <v>951</v>
      </c>
      <c r="F284" s="168" t="s">
        <v>952</v>
      </c>
      <c r="G284" s="12"/>
      <c r="H284" s="12"/>
      <c r="I284" s="160"/>
      <c r="J284" s="169">
        <f>BK284</f>
        <v>0</v>
      </c>
      <c r="K284" s="12"/>
      <c r="L284" s="157"/>
      <c r="M284" s="162"/>
      <c r="N284" s="163"/>
      <c r="O284" s="163"/>
      <c r="P284" s="164">
        <f>SUM(P285:P292)</f>
        <v>0</v>
      </c>
      <c r="Q284" s="163"/>
      <c r="R284" s="164">
        <f>SUM(R285:R292)</f>
        <v>0</v>
      </c>
      <c r="S284" s="163"/>
      <c r="T284" s="165">
        <f>SUM(T285:T292)</f>
        <v>0</v>
      </c>
      <c r="U284" s="12"/>
      <c r="V284" s="12"/>
      <c r="W284" s="12"/>
      <c r="X284" s="12"/>
      <c r="Y284" s="12"/>
      <c r="Z284" s="12"/>
      <c r="AA284" s="12"/>
      <c r="AB284" s="12"/>
      <c r="AC284" s="12"/>
      <c r="AD284" s="12"/>
      <c r="AE284" s="12"/>
      <c r="AR284" s="158" t="s">
        <v>82</v>
      </c>
      <c r="AT284" s="166" t="s">
        <v>73</v>
      </c>
      <c r="AU284" s="166" t="s">
        <v>82</v>
      </c>
      <c r="AY284" s="158" t="s">
        <v>152</v>
      </c>
      <c r="BK284" s="167">
        <f>SUM(BK285:BK292)</f>
        <v>0</v>
      </c>
    </row>
    <row r="285" s="2" customFormat="1" ht="14.4" customHeight="1">
      <c r="A285" s="36"/>
      <c r="B285" s="170"/>
      <c r="C285" s="171" t="s">
        <v>853</v>
      </c>
      <c r="D285" s="171" t="s">
        <v>155</v>
      </c>
      <c r="E285" s="172" t="s">
        <v>953</v>
      </c>
      <c r="F285" s="173" t="s">
        <v>954</v>
      </c>
      <c r="G285" s="174" t="s">
        <v>775</v>
      </c>
      <c r="H285" s="175">
        <v>150</v>
      </c>
      <c r="I285" s="176"/>
      <c r="J285" s="177">
        <f>ROUND(I285*H285,2)</f>
        <v>0</v>
      </c>
      <c r="K285" s="173" t="s">
        <v>1</v>
      </c>
      <c r="L285" s="37"/>
      <c r="M285" s="178" t="s">
        <v>1</v>
      </c>
      <c r="N285" s="179" t="s">
        <v>39</v>
      </c>
      <c r="O285" s="75"/>
      <c r="P285" s="180">
        <f>O285*H285</f>
        <v>0</v>
      </c>
      <c r="Q285" s="180">
        <v>0</v>
      </c>
      <c r="R285" s="180">
        <f>Q285*H285</f>
        <v>0</v>
      </c>
      <c r="S285" s="180">
        <v>0</v>
      </c>
      <c r="T285" s="181">
        <f>S285*H285</f>
        <v>0</v>
      </c>
      <c r="U285" s="36"/>
      <c r="V285" s="36"/>
      <c r="W285" s="36"/>
      <c r="X285" s="36"/>
      <c r="Y285" s="36"/>
      <c r="Z285" s="36"/>
      <c r="AA285" s="36"/>
      <c r="AB285" s="36"/>
      <c r="AC285" s="36"/>
      <c r="AD285" s="36"/>
      <c r="AE285" s="36"/>
      <c r="AR285" s="182" t="s">
        <v>260</v>
      </c>
      <c r="AT285" s="182" t="s">
        <v>155</v>
      </c>
      <c r="AU285" s="182" t="s">
        <v>84</v>
      </c>
      <c r="AY285" s="17" t="s">
        <v>152</v>
      </c>
      <c r="BE285" s="183">
        <f>IF(N285="základní",J285,0)</f>
        <v>0</v>
      </c>
      <c r="BF285" s="183">
        <f>IF(N285="snížená",J285,0)</f>
        <v>0</v>
      </c>
      <c r="BG285" s="183">
        <f>IF(N285="zákl. přenesená",J285,0)</f>
        <v>0</v>
      </c>
      <c r="BH285" s="183">
        <f>IF(N285="sníž. přenesená",J285,0)</f>
        <v>0</v>
      </c>
      <c r="BI285" s="183">
        <f>IF(N285="nulová",J285,0)</f>
        <v>0</v>
      </c>
      <c r="BJ285" s="17" t="s">
        <v>82</v>
      </c>
      <c r="BK285" s="183">
        <f>ROUND(I285*H285,2)</f>
        <v>0</v>
      </c>
      <c r="BL285" s="17" t="s">
        <v>260</v>
      </c>
      <c r="BM285" s="182" t="s">
        <v>955</v>
      </c>
    </row>
    <row r="286" s="2" customFormat="1">
      <c r="A286" s="36"/>
      <c r="B286" s="37"/>
      <c r="C286" s="36"/>
      <c r="D286" s="184" t="s">
        <v>162</v>
      </c>
      <c r="E286" s="36"/>
      <c r="F286" s="185" t="s">
        <v>954</v>
      </c>
      <c r="G286" s="36"/>
      <c r="H286" s="36"/>
      <c r="I286" s="186"/>
      <c r="J286" s="36"/>
      <c r="K286" s="36"/>
      <c r="L286" s="37"/>
      <c r="M286" s="187"/>
      <c r="N286" s="188"/>
      <c r="O286" s="75"/>
      <c r="P286" s="75"/>
      <c r="Q286" s="75"/>
      <c r="R286" s="75"/>
      <c r="S286" s="75"/>
      <c r="T286" s="76"/>
      <c r="U286" s="36"/>
      <c r="V286" s="36"/>
      <c r="W286" s="36"/>
      <c r="X286" s="36"/>
      <c r="Y286" s="36"/>
      <c r="Z286" s="36"/>
      <c r="AA286" s="36"/>
      <c r="AB286" s="36"/>
      <c r="AC286" s="36"/>
      <c r="AD286" s="36"/>
      <c r="AE286" s="36"/>
      <c r="AT286" s="17" t="s">
        <v>162</v>
      </c>
      <c r="AU286" s="17" t="s">
        <v>84</v>
      </c>
    </row>
    <row r="287" s="2" customFormat="1" ht="14.4" customHeight="1">
      <c r="A287" s="36"/>
      <c r="B287" s="170"/>
      <c r="C287" s="171" t="s">
        <v>956</v>
      </c>
      <c r="D287" s="171" t="s">
        <v>155</v>
      </c>
      <c r="E287" s="172" t="s">
        <v>957</v>
      </c>
      <c r="F287" s="173" t="s">
        <v>958</v>
      </c>
      <c r="G287" s="174" t="s">
        <v>775</v>
      </c>
      <c r="H287" s="175">
        <v>150</v>
      </c>
      <c r="I287" s="176"/>
      <c r="J287" s="177">
        <f>ROUND(I287*H287,2)</f>
        <v>0</v>
      </c>
      <c r="K287" s="173" t="s">
        <v>1</v>
      </c>
      <c r="L287" s="37"/>
      <c r="M287" s="178" t="s">
        <v>1</v>
      </c>
      <c r="N287" s="179" t="s">
        <v>39</v>
      </c>
      <c r="O287" s="75"/>
      <c r="P287" s="180">
        <f>O287*H287</f>
        <v>0</v>
      </c>
      <c r="Q287" s="180">
        <v>0</v>
      </c>
      <c r="R287" s="180">
        <f>Q287*H287</f>
        <v>0</v>
      </c>
      <c r="S287" s="180">
        <v>0</v>
      </c>
      <c r="T287" s="181">
        <f>S287*H287</f>
        <v>0</v>
      </c>
      <c r="U287" s="36"/>
      <c r="V287" s="36"/>
      <c r="W287" s="36"/>
      <c r="X287" s="36"/>
      <c r="Y287" s="36"/>
      <c r="Z287" s="36"/>
      <c r="AA287" s="36"/>
      <c r="AB287" s="36"/>
      <c r="AC287" s="36"/>
      <c r="AD287" s="36"/>
      <c r="AE287" s="36"/>
      <c r="AR287" s="182" t="s">
        <v>260</v>
      </c>
      <c r="AT287" s="182" t="s">
        <v>155</v>
      </c>
      <c r="AU287" s="182" t="s">
        <v>84</v>
      </c>
      <c r="AY287" s="17" t="s">
        <v>152</v>
      </c>
      <c r="BE287" s="183">
        <f>IF(N287="základní",J287,0)</f>
        <v>0</v>
      </c>
      <c r="BF287" s="183">
        <f>IF(N287="snížená",J287,0)</f>
        <v>0</v>
      </c>
      <c r="BG287" s="183">
        <f>IF(N287="zákl. přenesená",J287,0)</f>
        <v>0</v>
      </c>
      <c r="BH287" s="183">
        <f>IF(N287="sníž. přenesená",J287,0)</f>
        <v>0</v>
      </c>
      <c r="BI287" s="183">
        <f>IF(N287="nulová",J287,0)</f>
        <v>0</v>
      </c>
      <c r="BJ287" s="17" t="s">
        <v>82</v>
      </c>
      <c r="BK287" s="183">
        <f>ROUND(I287*H287,2)</f>
        <v>0</v>
      </c>
      <c r="BL287" s="17" t="s">
        <v>260</v>
      </c>
      <c r="BM287" s="182" t="s">
        <v>959</v>
      </c>
    </row>
    <row r="288" s="2" customFormat="1">
      <c r="A288" s="36"/>
      <c r="B288" s="37"/>
      <c r="C288" s="36"/>
      <c r="D288" s="184" t="s">
        <v>162</v>
      </c>
      <c r="E288" s="36"/>
      <c r="F288" s="185" t="s">
        <v>958</v>
      </c>
      <c r="G288" s="36"/>
      <c r="H288" s="36"/>
      <c r="I288" s="186"/>
      <c r="J288" s="36"/>
      <c r="K288" s="36"/>
      <c r="L288" s="37"/>
      <c r="M288" s="187"/>
      <c r="N288" s="188"/>
      <c r="O288" s="75"/>
      <c r="P288" s="75"/>
      <c r="Q288" s="75"/>
      <c r="R288" s="75"/>
      <c r="S288" s="75"/>
      <c r="T288" s="76"/>
      <c r="U288" s="36"/>
      <c r="V288" s="36"/>
      <c r="W288" s="36"/>
      <c r="X288" s="36"/>
      <c r="Y288" s="36"/>
      <c r="Z288" s="36"/>
      <c r="AA288" s="36"/>
      <c r="AB288" s="36"/>
      <c r="AC288" s="36"/>
      <c r="AD288" s="36"/>
      <c r="AE288" s="36"/>
      <c r="AT288" s="17" t="s">
        <v>162</v>
      </c>
      <c r="AU288" s="17" t="s">
        <v>84</v>
      </c>
    </row>
    <row r="289" s="2" customFormat="1" ht="14.4" customHeight="1">
      <c r="A289" s="36"/>
      <c r="B289" s="170"/>
      <c r="C289" s="171" t="s">
        <v>858</v>
      </c>
      <c r="D289" s="171" t="s">
        <v>155</v>
      </c>
      <c r="E289" s="172" t="s">
        <v>960</v>
      </c>
      <c r="F289" s="173" t="s">
        <v>961</v>
      </c>
      <c r="G289" s="174" t="s">
        <v>775</v>
      </c>
      <c r="H289" s="175">
        <v>75</v>
      </c>
      <c r="I289" s="176"/>
      <c r="J289" s="177">
        <f>ROUND(I289*H289,2)</f>
        <v>0</v>
      </c>
      <c r="K289" s="173" t="s">
        <v>1</v>
      </c>
      <c r="L289" s="37"/>
      <c r="M289" s="178" t="s">
        <v>1</v>
      </c>
      <c r="N289" s="179" t="s">
        <v>39</v>
      </c>
      <c r="O289" s="75"/>
      <c r="P289" s="180">
        <f>O289*H289</f>
        <v>0</v>
      </c>
      <c r="Q289" s="180">
        <v>0</v>
      </c>
      <c r="R289" s="180">
        <f>Q289*H289</f>
        <v>0</v>
      </c>
      <c r="S289" s="180">
        <v>0</v>
      </c>
      <c r="T289" s="181">
        <f>S289*H289</f>
        <v>0</v>
      </c>
      <c r="U289" s="36"/>
      <c r="V289" s="36"/>
      <c r="W289" s="36"/>
      <c r="X289" s="36"/>
      <c r="Y289" s="36"/>
      <c r="Z289" s="36"/>
      <c r="AA289" s="36"/>
      <c r="AB289" s="36"/>
      <c r="AC289" s="36"/>
      <c r="AD289" s="36"/>
      <c r="AE289" s="36"/>
      <c r="AR289" s="182" t="s">
        <v>260</v>
      </c>
      <c r="AT289" s="182" t="s">
        <v>155</v>
      </c>
      <c r="AU289" s="182" t="s">
        <v>84</v>
      </c>
      <c r="AY289" s="17" t="s">
        <v>152</v>
      </c>
      <c r="BE289" s="183">
        <f>IF(N289="základní",J289,0)</f>
        <v>0</v>
      </c>
      <c r="BF289" s="183">
        <f>IF(N289="snížená",J289,0)</f>
        <v>0</v>
      </c>
      <c r="BG289" s="183">
        <f>IF(N289="zákl. přenesená",J289,0)</f>
        <v>0</v>
      </c>
      <c r="BH289" s="183">
        <f>IF(N289="sníž. přenesená",J289,0)</f>
        <v>0</v>
      </c>
      <c r="BI289" s="183">
        <f>IF(N289="nulová",J289,0)</f>
        <v>0</v>
      </c>
      <c r="BJ289" s="17" t="s">
        <v>82</v>
      </c>
      <c r="BK289" s="183">
        <f>ROUND(I289*H289,2)</f>
        <v>0</v>
      </c>
      <c r="BL289" s="17" t="s">
        <v>260</v>
      </c>
      <c r="BM289" s="182" t="s">
        <v>962</v>
      </c>
    </row>
    <row r="290" s="2" customFormat="1">
      <c r="A290" s="36"/>
      <c r="B290" s="37"/>
      <c r="C290" s="36"/>
      <c r="D290" s="184" t="s">
        <v>162</v>
      </c>
      <c r="E290" s="36"/>
      <c r="F290" s="185" t="s">
        <v>961</v>
      </c>
      <c r="G290" s="36"/>
      <c r="H290" s="36"/>
      <c r="I290" s="186"/>
      <c r="J290" s="36"/>
      <c r="K290" s="36"/>
      <c r="L290" s="37"/>
      <c r="M290" s="187"/>
      <c r="N290" s="188"/>
      <c r="O290" s="75"/>
      <c r="P290" s="75"/>
      <c r="Q290" s="75"/>
      <c r="R290" s="75"/>
      <c r="S290" s="75"/>
      <c r="T290" s="76"/>
      <c r="U290" s="36"/>
      <c r="V290" s="36"/>
      <c r="W290" s="36"/>
      <c r="X290" s="36"/>
      <c r="Y290" s="36"/>
      <c r="Z290" s="36"/>
      <c r="AA290" s="36"/>
      <c r="AB290" s="36"/>
      <c r="AC290" s="36"/>
      <c r="AD290" s="36"/>
      <c r="AE290" s="36"/>
      <c r="AT290" s="17" t="s">
        <v>162</v>
      </c>
      <c r="AU290" s="17" t="s">
        <v>84</v>
      </c>
    </row>
    <row r="291" s="2" customFormat="1" ht="14.4" customHeight="1">
      <c r="A291" s="36"/>
      <c r="B291" s="170"/>
      <c r="C291" s="171" t="s">
        <v>963</v>
      </c>
      <c r="D291" s="171" t="s">
        <v>155</v>
      </c>
      <c r="E291" s="172" t="s">
        <v>964</v>
      </c>
      <c r="F291" s="173" t="s">
        <v>965</v>
      </c>
      <c r="G291" s="174" t="s">
        <v>775</v>
      </c>
      <c r="H291" s="175">
        <v>75</v>
      </c>
      <c r="I291" s="176"/>
      <c r="J291" s="177">
        <f>ROUND(I291*H291,2)</f>
        <v>0</v>
      </c>
      <c r="K291" s="173" t="s">
        <v>1</v>
      </c>
      <c r="L291" s="37"/>
      <c r="M291" s="178" t="s">
        <v>1</v>
      </c>
      <c r="N291" s="179" t="s">
        <v>39</v>
      </c>
      <c r="O291" s="75"/>
      <c r="P291" s="180">
        <f>O291*H291</f>
        <v>0</v>
      </c>
      <c r="Q291" s="180">
        <v>0</v>
      </c>
      <c r="R291" s="180">
        <f>Q291*H291</f>
        <v>0</v>
      </c>
      <c r="S291" s="180">
        <v>0</v>
      </c>
      <c r="T291" s="181">
        <f>S291*H291</f>
        <v>0</v>
      </c>
      <c r="U291" s="36"/>
      <c r="V291" s="36"/>
      <c r="W291" s="36"/>
      <c r="X291" s="36"/>
      <c r="Y291" s="36"/>
      <c r="Z291" s="36"/>
      <c r="AA291" s="36"/>
      <c r="AB291" s="36"/>
      <c r="AC291" s="36"/>
      <c r="AD291" s="36"/>
      <c r="AE291" s="36"/>
      <c r="AR291" s="182" t="s">
        <v>260</v>
      </c>
      <c r="AT291" s="182" t="s">
        <v>155</v>
      </c>
      <c r="AU291" s="182" t="s">
        <v>84</v>
      </c>
      <c r="AY291" s="17" t="s">
        <v>152</v>
      </c>
      <c r="BE291" s="183">
        <f>IF(N291="základní",J291,0)</f>
        <v>0</v>
      </c>
      <c r="BF291" s="183">
        <f>IF(N291="snížená",J291,0)</f>
        <v>0</v>
      </c>
      <c r="BG291" s="183">
        <f>IF(N291="zákl. přenesená",J291,0)</f>
        <v>0</v>
      </c>
      <c r="BH291" s="183">
        <f>IF(N291="sníž. přenesená",J291,0)</f>
        <v>0</v>
      </c>
      <c r="BI291" s="183">
        <f>IF(N291="nulová",J291,0)</f>
        <v>0</v>
      </c>
      <c r="BJ291" s="17" t="s">
        <v>82</v>
      </c>
      <c r="BK291" s="183">
        <f>ROUND(I291*H291,2)</f>
        <v>0</v>
      </c>
      <c r="BL291" s="17" t="s">
        <v>260</v>
      </c>
      <c r="BM291" s="182" t="s">
        <v>966</v>
      </c>
    </row>
    <row r="292" s="2" customFormat="1">
      <c r="A292" s="36"/>
      <c r="B292" s="37"/>
      <c r="C292" s="36"/>
      <c r="D292" s="184" t="s">
        <v>162</v>
      </c>
      <c r="E292" s="36"/>
      <c r="F292" s="185" t="s">
        <v>965</v>
      </c>
      <c r="G292" s="36"/>
      <c r="H292" s="36"/>
      <c r="I292" s="186"/>
      <c r="J292" s="36"/>
      <c r="K292" s="36"/>
      <c r="L292" s="37"/>
      <c r="M292" s="187"/>
      <c r="N292" s="188"/>
      <c r="O292" s="75"/>
      <c r="P292" s="75"/>
      <c r="Q292" s="75"/>
      <c r="R292" s="75"/>
      <c r="S292" s="75"/>
      <c r="T292" s="76"/>
      <c r="U292" s="36"/>
      <c r="V292" s="36"/>
      <c r="W292" s="36"/>
      <c r="X292" s="36"/>
      <c r="Y292" s="36"/>
      <c r="Z292" s="36"/>
      <c r="AA292" s="36"/>
      <c r="AB292" s="36"/>
      <c r="AC292" s="36"/>
      <c r="AD292" s="36"/>
      <c r="AE292" s="36"/>
      <c r="AT292" s="17" t="s">
        <v>162</v>
      </c>
      <c r="AU292" s="17" t="s">
        <v>84</v>
      </c>
    </row>
    <row r="293" s="12" customFormat="1" ht="22.8" customHeight="1">
      <c r="A293" s="12"/>
      <c r="B293" s="157"/>
      <c r="C293" s="12"/>
      <c r="D293" s="158" t="s">
        <v>73</v>
      </c>
      <c r="E293" s="168" t="s">
        <v>967</v>
      </c>
      <c r="F293" s="168" t="s">
        <v>968</v>
      </c>
      <c r="G293" s="12"/>
      <c r="H293" s="12"/>
      <c r="I293" s="160"/>
      <c r="J293" s="169">
        <f>BK293</f>
        <v>0</v>
      </c>
      <c r="K293" s="12"/>
      <c r="L293" s="157"/>
      <c r="M293" s="162"/>
      <c r="N293" s="163"/>
      <c r="O293" s="163"/>
      <c r="P293" s="164">
        <f>SUM(P294:P295)</f>
        <v>0</v>
      </c>
      <c r="Q293" s="163"/>
      <c r="R293" s="164">
        <f>SUM(R294:R295)</f>
        <v>0</v>
      </c>
      <c r="S293" s="163"/>
      <c r="T293" s="165">
        <f>SUM(T294:T295)</f>
        <v>0</v>
      </c>
      <c r="U293" s="12"/>
      <c r="V293" s="12"/>
      <c r="W293" s="12"/>
      <c r="X293" s="12"/>
      <c r="Y293" s="12"/>
      <c r="Z293" s="12"/>
      <c r="AA293" s="12"/>
      <c r="AB293" s="12"/>
      <c r="AC293" s="12"/>
      <c r="AD293" s="12"/>
      <c r="AE293" s="12"/>
      <c r="AR293" s="158" t="s">
        <v>82</v>
      </c>
      <c r="AT293" s="166" t="s">
        <v>73</v>
      </c>
      <c r="AU293" s="166" t="s">
        <v>82</v>
      </c>
      <c r="AY293" s="158" t="s">
        <v>152</v>
      </c>
      <c r="BK293" s="167">
        <f>SUM(BK294:BK295)</f>
        <v>0</v>
      </c>
    </row>
    <row r="294" s="2" customFormat="1" ht="14.4" customHeight="1">
      <c r="A294" s="36"/>
      <c r="B294" s="170"/>
      <c r="C294" s="171" t="s">
        <v>863</v>
      </c>
      <c r="D294" s="171" t="s">
        <v>155</v>
      </c>
      <c r="E294" s="172" t="s">
        <v>969</v>
      </c>
      <c r="F294" s="173" t="s">
        <v>970</v>
      </c>
      <c r="G294" s="174" t="s">
        <v>178</v>
      </c>
      <c r="H294" s="175">
        <v>20</v>
      </c>
      <c r="I294" s="176"/>
      <c r="J294" s="177">
        <f>ROUND(I294*H294,2)</f>
        <v>0</v>
      </c>
      <c r="K294" s="173" t="s">
        <v>1</v>
      </c>
      <c r="L294" s="37"/>
      <c r="M294" s="178" t="s">
        <v>1</v>
      </c>
      <c r="N294" s="179" t="s">
        <v>39</v>
      </c>
      <c r="O294" s="75"/>
      <c r="P294" s="180">
        <f>O294*H294</f>
        <v>0</v>
      </c>
      <c r="Q294" s="180">
        <v>0</v>
      </c>
      <c r="R294" s="180">
        <f>Q294*H294</f>
        <v>0</v>
      </c>
      <c r="S294" s="180">
        <v>0</v>
      </c>
      <c r="T294" s="181">
        <f>S294*H294</f>
        <v>0</v>
      </c>
      <c r="U294" s="36"/>
      <c r="V294" s="36"/>
      <c r="W294" s="36"/>
      <c r="X294" s="36"/>
      <c r="Y294" s="36"/>
      <c r="Z294" s="36"/>
      <c r="AA294" s="36"/>
      <c r="AB294" s="36"/>
      <c r="AC294" s="36"/>
      <c r="AD294" s="36"/>
      <c r="AE294" s="36"/>
      <c r="AR294" s="182" t="s">
        <v>260</v>
      </c>
      <c r="AT294" s="182" t="s">
        <v>155</v>
      </c>
      <c r="AU294" s="182" t="s">
        <v>84</v>
      </c>
      <c r="AY294" s="17" t="s">
        <v>152</v>
      </c>
      <c r="BE294" s="183">
        <f>IF(N294="základní",J294,0)</f>
        <v>0</v>
      </c>
      <c r="BF294" s="183">
        <f>IF(N294="snížená",J294,0)</f>
        <v>0</v>
      </c>
      <c r="BG294" s="183">
        <f>IF(N294="zákl. přenesená",J294,0)</f>
        <v>0</v>
      </c>
      <c r="BH294" s="183">
        <f>IF(N294="sníž. přenesená",J294,0)</f>
        <v>0</v>
      </c>
      <c r="BI294" s="183">
        <f>IF(N294="nulová",J294,0)</f>
        <v>0</v>
      </c>
      <c r="BJ294" s="17" t="s">
        <v>82</v>
      </c>
      <c r="BK294" s="183">
        <f>ROUND(I294*H294,2)</f>
        <v>0</v>
      </c>
      <c r="BL294" s="17" t="s">
        <v>260</v>
      </c>
      <c r="BM294" s="182" t="s">
        <v>971</v>
      </c>
    </row>
    <row r="295" s="2" customFormat="1">
      <c r="A295" s="36"/>
      <c r="B295" s="37"/>
      <c r="C295" s="36"/>
      <c r="D295" s="184" t="s">
        <v>162</v>
      </c>
      <c r="E295" s="36"/>
      <c r="F295" s="185" t="s">
        <v>970</v>
      </c>
      <c r="G295" s="36"/>
      <c r="H295" s="36"/>
      <c r="I295" s="186"/>
      <c r="J295" s="36"/>
      <c r="K295" s="36"/>
      <c r="L295" s="37"/>
      <c r="M295" s="187"/>
      <c r="N295" s="188"/>
      <c r="O295" s="75"/>
      <c r="P295" s="75"/>
      <c r="Q295" s="75"/>
      <c r="R295" s="75"/>
      <c r="S295" s="75"/>
      <c r="T295" s="76"/>
      <c r="U295" s="36"/>
      <c r="V295" s="36"/>
      <c r="W295" s="36"/>
      <c r="X295" s="36"/>
      <c r="Y295" s="36"/>
      <c r="Z295" s="36"/>
      <c r="AA295" s="36"/>
      <c r="AB295" s="36"/>
      <c r="AC295" s="36"/>
      <c r="AD295" s="36"/>
      <c r="AE295" s="36"/>
      <c r="AT295" s="17" t="s">
        <v>162</v>
      </c>
      <c r="AU295" s="17" t="s">
        <v>84</v>
      </c>
    </row>
    <row r="296" s="12" customFormat="1" ht="22.8" customHeight="1">
      <c r="A296" s="12"/>
      <c r="B296" s="157"/>
      <c r="C296" s="12"/>
      <c r="D296" s="158" t="s">
        <v>73</v>
      </c>
      <c r="E296" s="168" t="s">
        <v>972</v>
      </c>
      <c r="F296" s="168" t="s">
        <v>973</v>
      </c>
      <c r="G296" s="12"/>
      <c r="H296" s="12"/>
      <c r="I296" s="160"/>
      <c r="J296" s="169">
        <f>BK296</f>
        <v>0</v>
      </c>
      <c r="K296" s="12"/>
      <c r="L296" s="157"/>
      <c r="M296" s="162"/>
      <c r="N296" s="163"/>
      <c r="O296" s="163"/>
      <c r="P296" s="164">
        <f>SUM(P297:P310)</f>
        <v>0</v>
      </c>
      <c r="Q296" s="163"/>
      <c r="R296" s="164">
        <f>SUM(R297:R310)</f>
        <v>0</v>
      </c>
      <c r="S296" s="163"/>
      <c r="T296" s="165">
        <f>SUM(T297:T310)</f>
        <v>0</v>
      </c>
      <c r="U296" s="12"/>
      <c r="V296" s="12"/>
      <c r="W296" s="12"/>
      <c r="X296" s="12"/>
      <c r="Y296" s="12"/>
      <c r="Z296" s="12"/>
      <c r="AA296" s="12"/>
      <c r="AB296" s="12"/>
      <c r="AC296" s="12"/>
      <c r="AD296" s="12"/>
      <c r="AE296" s="12"/>
      <c r="AR296" s="158" t="s">
        <v>82</v>
      </c>
      <c r="AT296" s="166" t="s">
        <v>73</v>
      </c>
      <c r="AU296" s="166" t="s">
        <v>82</v>
      </c>
      <c r="AY296" s="158" t="s">
        <v>152</v>
      </c>
      <c r="BK296" s="167">
        <f>SUM(BK297:BK310)</f>
        <v>0</v>
      </c>
    </row>
    <row r="297" s="2" customFormat="1" ht="14.4" customHeight="1">
      <c r="A297" s="36"/>
      <c r="B297" s="170"/>
      <c r="C297" s="171" t="s">
        <v>974</v>
      </c>
      <c r="D297" s="171" t="s">
        <v>155</v>
      </c>
      <c r="E297" s="172" t="s">
        <v>975</v>
      </c>
      <c r="F297" s="173" t="s">
        <v>976</v>
      </c>
      <c r="G297" s="174" t="s">
        <v>178</v>
      </c>
      <c r="H297" s="175">
        <v>1080</v>
      </c>
      <c r="I297" s="176"/>
      <c r="J297" s="177">
        <f>ROUND(I297*H297,2)</f>
        <v>0</v>
      </c>
      <c r="K297" s="173" t="s">
        <v>1</v>
      </c>
      <c r="L297" s="37"/>
      <c r="M297" s="178" t="s">
        <v>1</v>
      </c>
      <c r="N297" s="179" t="s">
        <v>39</v>
      </c>
      <c r="O297" s="75"/>
      <c r="P297" s="180">
        <f>O297*H297</f>
        <v>0</v>
      </c>
      <c r="Q297" s="180">
        <v>0</v>
      </c>
      <c r="R297" s="180">
        <f>Q297*H297</f>
        <v>0</v>
      </c>
      <c r="S297" s="180">
        <v>0</v>
      </c>
      <c r="T297" s="181">
        <f>S297*H297</f>
        <v>0</v>
      </c>
      <c r="U297" s="36"/>
      <c r="V297" s="36"/>
      <c r="W297" s="36"/>
      <c r="X297" s="36"/>
      <c r="Y297" s="36"/>
      <c r="Z297" s="36"/>
      <c r="AA297" s="36"/>
      <c r="AB297" s="36"/>
      <c r="AC297" s="36"/>
      <c r="AD297" s="36"/>
      <c r="AE297" s="36"/>
      <c r="AR297" s="182" t="s">
        <v>260</v>
      </c>
      <c r="AT297" s="182" t="s">
        <v>155</v>
      </c>
      <c r="AU297" s="182" t="s">
        <v>84</v>
      </c>
      <c r="AY297" s="17" t="s">
        <v>152</v>
      </c>
      <c r="BE297" s="183">
        <f>IF(N297="základní",J297,0)</f>
        <v>0</v>
      </c>
      <c r="BF297" s="183">
        <f>IF(N297="snížená",J297,0)</f>
        <v>0</v>
      </c>
      <c r="BG297" s="183">
        <f>IF(N297="zákl. přenesená",J297,0)</f>
        <v>0</v>
      </c>
      <c r="BH297" s="183">
        <f>IF(N297="sníž. přenesená",J297,0)</f>
        <v>0</v>
      </c>
      <c r="BI297" s="183">
        <f>IF(N297="nulová",J297,0)</f>
        <v>0</v>
      </c>
      <c r="BJ297" s="17" t="s">
        <v>82</v>
      </c>
      <c r="BK297" s="183">
        <f>ROUND(I297*H297,2)</f>
        <v>0</v>
      </c>
      <c r="BL297" s="17" t="s">
        <v>260</v>
      </c>
      <c r="BM297" s="182" t="s">
        <v>977</v>
      </c>
    </row>
    <row r="298" s="2" customFormat="1">
      <c r="A298" s="36"/>
      <c r="B298" s="37"/>
      <c r="C298" s="36"/>
      <c r="D298" s="184" t="s">
        <v>162</v>
      </c>
      <c r="E298" s="36"/>
      <c r="F298" s="185" t="s">
        <v>976</v>
      </c>
      <c r="G298" s="36"/>
      <c r="H298" s="36"/>
      <c r="I298" s="186"/>
      <c r="J298" s="36"/>
      <c r="K298" s="36"/>
      <c r="L298" s="37"/>
      <c r="M298" s="187"/>
      <c r="N298" s="188"/>
      <c r="O298" s="75"/>
      <c r="P298" s="75"/>
      <c r="Q298" s="75"/>
      <c r="R298" s="75"/>
      <c r="S298" s="75"/>
      <c r="T298" s="76"/>
      <c r="U298" s="36"/>
      <c r="V298" s="36"/>
      <c r="W298" s="36"/>
      <c r="X298" s="36"/>
      <c r="Y298" s="36"/>
      <c r="Z298" s="36"/>
      <c r="AA298" s="36"/>
      <c r="AB298" s="36"/>
      <c r="AC298" s="36"/>
      <c r="AD298" s="36"/>
      <c r="AE298" s="36"/>
      <c r="AT298" s="17" t="s">
        <v>162</v>
      </c>
      <c r="AU298" s="17" t="s">
        <v>84</v>
      </c>
    </row>
    <row r="299" s="2" customFormat="1" ht="14.4" customHeight="1">
      <c r="A299" s="36"/>
      <c r="B299" s="170"/>
      <c r="C299" s="171" t="s">
        <v>866</v>
      </c>
      <c r="D299" s="171" t="s">
        <v>155</v>
      </c>
      <c r="E299" s="172" t="s">
        <v>978</v>
      </c>
      <c r="F299" s="173" t="s">
        <v>979</v>
      </c>
      <c r="G299" s="174" t="s">
        <v>178</v>
      </c>
      <c r="H299" s="175">
        <v>750</v>
      </c>
      <c r="I299" s="176"/>
      <c r="J299" s="177">
        <f>ROUND(I299*H299,2)</f>
        <v>0</v>
      </c>
      <c r="K299" s="173" t="s">
        <v>1</v>
      </c>
      <c r="L299" s="37"/>
      <c r="M299" s="178" t="s">
        <v>1</v>
      </c>
      <c r="N299" s="179" t="s">
        <v>39</v>
      </c>
      <c r="O299" s="75"/>
      <c r="P299" s="180">
        <f>O299*H299</f>
        <v>0</v>
      </c>
      <c r="Q299" s="180">
        <v>0</v>
      </c>
      <c r="R299" s="180">
        <f>Q299*H299</f>
        <v>0</v>
      </c>
      <c r="S299" s="180">
        <v>0</v>
      </c>
      <c r="T299" s="181">
        <f>S299*H299</f>
        <v>0</v>
      </c>
      <c r="U299" s="36"/>
      <c r="V299" s="36"/>
      <c r="W299" s="36"/>
      <c r="X299" s="36"/>
      <c r="Y299" s="36"/>
      <c r="Z299" s="36"/>
      <c r="AA299" s="36"/>
      <c r="AB299" s="36"/>
      <c r="AC299" s="36"/>
      <c r="AD299" s="36"/>
      <c r="AE299" s="36"/>
      <c r="AR299" s="182" t="s">
        <v>260</v>
      </c>
      <c r="AT299" s="182" t="s">
        <v>155</v>
      </c>
      <c r="AU299" s="182" t="s">
        <v>84</v>
      </c>
      <c r="AY299" s="17" t="s">
        <v>152</v>
      </c>
      <c r="BE299" s="183">
        <f>IF(N299="základní",J299,0)</f>
        <v>0</v>
      </c>
      <c r="BF299" s="183">
        <f>IF(N299="snížená",J299,0)</f>
        <v>0</v>
      </c>
      <c r="BG299" s="183">
        <f>IF(N299="zákl. přenesená",J299,0)</f>
        <v>0</v>
      </c>
      <c r="BH299" s="183">
        <f>IF(N299="sníž. přenesená",J299,0)</f>
        <v>0</v>
      </c>
      <c r="BI299" s="183">
        <f>IF(N299="nulová",J299,0)</f>
        <v>0</v>
      </c>
      <c r="BJ299" s="17" t="s">
        <v>82</v>
      </c>
      <c r="BK299" s="183">
        <f>ROUND(I299*H299,2)</f>
        <v>0</v>
      </c>
      <c r="BL299" s="17" t="s">
        <v>260</v>
      </c>
      <c r="BM299" s="182" t="s">
        <v>980</v>
      </c>
    </row>
    <row r="300" s="2" customFormat="1">
      <c r="A300" s="36"/>
      <c r="B300" s="37"/>
      <c r="C300" s="36"/>
      <c r="D300" s="184" t="s">
        <v>162</v>
      </c>
      <c r="E300" s="36"/>
      <c r="F300" s="185" t="s">
        <v>979</v>
      </c>
      <c r="G300" s="36"/>
      <c r="H300" s="36"/>
      <c r="I300" s="186"/>
      <c r="J300" s="36"/>
      <c r="K300" s="36"/>
      <c r="L300" s="37"/>
      <c r="M300" s="187"/>
      <c r="N300" s="188"/>
      <c r="O300" s="75"/>
      <c r="P300" s="75"/>
      <c r="Q300" s="75"/>
      <c r="R300" s="75"/>
      <c r="S300" s="75"/>
      <c r="T300" s="76"/>
      <c r="U300" s="36"/>
      <c r="V300" s="36"/>
      <c r="W300" s="36"/>
      <c r="X300" s="36"/>
      <c r="Y300" s="36"/>
      <c r="Z300" s="36"/>
      <c r="AA300" s="36"/>
      <c r="AB300" s="36"/>
      <c r="AC300" s="36"/>
      <c r="AD300" s="36"/>
      <c r="AE300" s="36"/>
      <c r="AT300" s="17" t="s">
        <v>162</v>
      </c>
      <c r="AU300" s="17" t="s">
        <v>84</v>
      </c>
    </row>
    <row r="301" s="2" customFormat="1" ht="14.4" customHeight="1">
      <c r="A301" s="36"/>
      <c r="B301" s="170"/>
      <c r="C301" s="171" t="s">
        <v>981</v>
      </c>
      <c r="D301" s="171" t="s">
        <v>155</v>
      </c>
      <c r="E301" s="172" t="s">
        <v>982</v>
      </c>
      <c r="F301" s="173" t="s">
        <v>983</v>
      </c>
      <c r="G301" s="174" t="s">
        <v>178</v>
      </c>
      <c r="H301" s="175">
        <v>300</v>
      </c>
      <c r="I301" s="176"/>
      <c r="J301" s="177">
        <f>ROUND(I301*H301,2)</f>
        <v>0</v>
      </c>
      <c r="K301" s="173" t="s">
        <v>1</v>
      </c>
      <c r="L301" s="37"/>
      <c r="M301" s="178" t="s">
        <v>1</v>
      </c>
      <c r="N301" s="179" t="s">
        <v>39</v>
      </c>
      <c r="O301" s="75"/>
      <c r="P301" s="180">
        <f>O301*H301</f>
        <v>0</v>
      </c>
      <c r="Q301" s="180">
        <v>0</v>
      </c>
      <c r="R301" s="180">
        <f>Q301*H301</f>
        <v>0</v>
      </c>
      <c r="S301" s="180">
        <v>0</v>
      </c>
      <c r="T301" s="181">
        <f>S301*H301</f>
        <v>0</v>
      </c>
      <c r="U301" s="36"/>
      <c r="V301" s="36"/>
      <c r="W301" s="36"/>
      <c r="X301" s="36"/>
      <c r="Y301" s="36"/>
      <c r="Z301" s="36"/>
      <c r="AA301" s="36"/>
      <c r="AB301" s="36"/>
      <c r="AC301" s="36"/>
      <c r="AD301" s="36"/>
      <c r="AE301" s="36"/>
      <c r="AR301" s="182" t="s">
        <v>260</v>
      </c>
      <c r="AT301" s="182" t="s">
        <v>155</v>
      </c>
      <c r="AU301" s="182" t="s">
        <v>84</v>
      </c>
      <c r="AY301" s="17" t="s">
        <v>152</v>
      </c>
      <c r="BE301" s="183">
        <f>IF(N301="základní",J301,0)</f>
        <v>0</v>
      </c>
      <c r="BF301" s="183">
        <f>IF(N301="snížená",J301,0)</f>
        <v>0</v>
      </c>
      <c r="BG301" s="183">
        <f>IF(N301="zákl. přenesená",J301,0)</f>
        <v>0</v>
      </c>
      <c r="BH301" s="183">
        <f>IF(N301="sníž. přenesená",J301,0)</f>
        <v>0</v>
      </c>
      <c r="BI301" s="183">
        <f>IF(N301="nulová",J301,0)</f>
        <v>0</v>
      </c>
      <c r="BJ301" s="17" t="s">
        <v>82</v>
      </c>
      <c r="BK301" s="183">
        <f>ROUND(I301*H301,2)</f>
        <v>0</v>
      </c>
      <c r="BL301" s="17" t="s">
        <v>260</v>
      </c>
      <c r="BM301" s="182" t="s">
        <v>984</v>
      </c>
    </row>
    <row r="302" s="2" customFormat="1">
      <c r="A302" s="36"/>
      <c r="B302" s="37"/>
      <c r="C302" s="36"/>
      <c r="D302" s="184" t="s">
        <v>162</v>
      </c>
      <c r="E302" s="36"/>
      <c r="F302" s="185" t="s">
        <v>983</v>
      </c>
      <c r="G302" s="36"/>
      <c r="H302" s="36"/>
      <c r="I302" s="186"/>
      <c r="J302" s="36"/>
      <c r="K302" s="36"/>
      <c r="L302" s="37"/>
      <c r="M302" s="187"/>
      <c r="N302" s="188"/>
      <c r="O302" s="75"/>
      <c r="P302" s="75"/>
      <c r="Q302" s="75"/>
      <c r="R302" s="75"/>
      <c r="S302" s="75"/>
      <c r="T302" s="76"/>
      <c r="U302" s="36"/>
      <c r="V302" s="36"/>
      <c r="W302" s="36"/>
      <c r="X302" s="36"/>
      <c r="Y302" s="36"/>
      <c r="Z302" s="36"/>
      <c r="AA302" s="36"/>
      <c r="AB302" s="36"/>
      <c r="AC302" s="36"/>
      <c r="AD302" s="36"/>
      <c r="AE302" s="36"/>
      <c r="AT302" s="17" t="s">
        <v>162</v>
      </c>
      <c r="AU302" s="17" t="s">
        <v>84</v>
      </c>
    </row>
    <row r="303" s="2" customFormat="1" ht="14.4" customHeight="1">
      <c r="A303" s="36"/>
      <c r="B303" s="170"/>
      <c r="C303" s="171" t="s">
        <v>869</v>
      </c>
      <c r="D303" s="171" t="s">
        <v>155</v>
      </c>
      <c r="E303" s="172" t="s">
        <v>985</v>
      </c>
      <c r="F303" s="173" t="s">
        <v>986</v>
      </c>
      <c r="G303" s="174" t="s">
        <v>178</v>
      </c>
      <c r="H303" s="175">
        <v>35</v>
      </c>
      <c r="I303" s="176"/>
      <c r="J303" s="177">
        <f>ROUND(I303*H303,2)</f>
        <v>0</v>
      </c>
      <c r="K303" s="173" t="s">
        <v>1</v>
      </c>
      <c r="L303" s="37"/>
      <c r="M303" s="178" t="s">
        <v>1</v>
      </c>
      <c r="N303" s="179" t="s">
        <v>39</v>
      </c>
      <c r="O303" s="75"/>
      <c r="P303" s="180">
        <f>O303*H303</f>
        <v>0</v>
      </c>
      <c r="Q303" s="180">
        <v>0</v>
      </c>
      <c r="R303" s="180">
        <f>Q303*H303</f>
        <v>0</v>
      </c>
      <c r="S303" s="180">
        <v>0</v>
      </c>
      <c r="T303" s="181">
        <f>S303*H303</f>
        <v>0</v>
      </c>
      <c r="U303" s="36"/>
      <c r="V303" s="36"/>
      <c r="W303" s="36"/>
      <c r="X303" s="36"/>
      <c r="Y303" s="36"/>
      <c r="Z303" s="36"/>
      <c r="AA303" s="36"/>
      <c r="AB303" s="36"/>
      <c r="AC303" s="36"/>
      <c r="AD303" s="36"/>
      <c r="AE303" s="36"/>
      <c r="AR303" s="182" t="s">
        <v>260</v>
      </c>
      <c r="AT303" s="182" t="s">
        <v>155</v>
      </c>
      <c r="AU303" s="182" t="s">
        <v>84</v>
      </c>
      <c r="AY303" s="17" t="s">
        <v>152</v>
      </c>
      <c r="BE303" s="183">
        <f>IF(N303="základní",J303,0)</f>
        <v>0</v>
      </c>
      <c r="BF303" s="183">
        <f>IF(N303="snížená",J303,0)</f>
        <v>0</v>
      </c>
      <c r="BG303" s="183">
        <f>IF(N303="zákl. přenesená",J303,0)</f>
        <v>0</v>
      </c>
      <c r="BH303" s="183">
        <f>IF(N303="sníž. přenesená",J303,0)</f>
        <v>0</v>
      </c>
      <c r="BI303" s="183">
        <f>IF(N303="nulová",J303,0)</f>
        <v>0</v>
      </c>
      <c r="BJ303" s="17" t="s">
        <v>82</v>
      </c>
      <c r="BK303" s="183">
        <f>ROUND(I303*H303,2)</f>
        <v>0</v>
      </c>
      <c r="BL303" s="17" t="s">
        <v>260</v>
      </c>
      <c r="BM303" s="182" t="s">
        <v>987</v>
      </c>
    </row>
    <row r="304" s="2" customFormat="1">
      <c r="A304" s="36"/>
      <c r="B304" s="37"/>
      <c r="C304" s="36"/>
      <c r="D304" s="184" t="s">
        <v>162</v>
      </c>
      <c r="E304" s="36"/>
      <c r="F304" s="185" t="s">
        <v>986</v>
      </c>
      <c r="G304" s="36"/>
      <c r="H304" s="36"/>
      <c r="I304" s="186"/>
      <c r="J304" s="36"/>
      <c r="K304" s="36"/>
      <c r="L304" s="37"/>
      <c r="M304" s="187"/>
      <c r="N304" s="188"/>
      <c r="O304" s="75"/>
      <c r="P304" s="75"/>
      <c r="Q304" s="75"/>
      <c r="R304" s="75"/>
      <c r="S304" s="75"/>
      <c r="T304" s="76"/>
      <c r="U304" s="36"/>
      <c r="V304" s="36"/>
      <c r="W304" s="36"/>
      <c r="X304" s="36"/>
      <c r="Y304" s="36"/>
      <c r="Z304" s="36"/>
      <c r="AA304" s="36"/>
      <c r="AB304" s="36"/>
      <c r="AC304" s="36"/>
      <c r="AD304" s="36"/>
      <c r="AE304" s="36"/>
      <c r="AT304" s="17" t="s">
        <v>162</v>
      </c>
      <c r="AU304" s="17" t="s">
        <v>84</v>
      </c>
    </row>
    <row r="305" s="2" customFormat="1" ht="14.4" customHeight="1">
      <c r="A305" s="36"/>
      <c r="B305" s="170"/>
      <c r="C305" s="171" t="s">
        <v>988</v>
      </c>
      <c r="D305" s="171" t="s">
        <v>155</v>
      </c>
      <c r="E305" s="172" t="s">
        <v>989</v>
      </c>
      <c r="F305" s="173" t="s">
        <v>990</v>
      </c>
      <c r="G305" s="174" t="s">
        <v>178</v>
      </c>
      <c r="H305" s="175">
        <v>30</v>
      </c>
      <c r="I305" s="176"/>
      <c r="J305" s="177">
        <f>ROUND(I305*H305,2)</f>
        <v>0</v>
      </c>
      <c r="K305" s="173" t="s">
        <v>1</v>
      </c>
      <c r="L305" s="37"/>
      <c r="M305" s="178" t="s">
        <v>1</v>
      </c>
      <c r="N305" s="179" t="s">
        <v>39</v>
      </c>
      <c r="O305" s="75"/>
      <c r="P305" s="180">
        <f>O305*H305</f>
        <v>0</v>
      </c>
      <c r="Q305" s="180">
        <v>0</v>
      </c>
      <c r="R305" s="180">
        <f>Q305*H305</f>
        <v>0</v>
      </c>
      <c r="S305" s="180">
        <v>0</v>
      </c>
      <c r="T305" s="181">
        <f>S305*H305</f>
        <v>0</v>
      </c>
      <c r="U305" s="36"/>
      <c r="V305" s="36"/>
      <c r="W305" s="36"/>
      <c r="X305" s="36"/>
      <c r="Y305" s="36"/>
      <c r="Z305" s="36"/>
      <c r="AA305" s="36"/>
      <c r="AB305" s="36"/>
      <c r="AC305" s="36"/>
      <c r="AD305" s="36"/>
      <c r="AE305" s="36"/>
      <c r="AR305" s="182" t="s">
        <v>260</v>
      </c>
      <c r="AT305" s="182" t="s">
        <v>155</v>
      </c>
      <c r="AU305" s="182" t="s">
        <v>84</v>
      </c>
      <c r="AY305" s="17" t="s">
        <v>152</v>
      </c>
      <c r="BE305" s="183">
        <f>IF(N305="základní",J305,0)</f>
        <v>0</v>
      </c>
      <c r="BF305" s="183">
        <f>IF(N305="snížená",J305,0)</f>
        <v>0</v>
      </c>
      <c r="BG305" s="183">
        <f>IF(N305="zákl. přenesená",J305,0)</f>
        <v>0</v>
      </c>
      <c r="BH305" s="183">
        <f>IF(N305="sníž. přenesená",J305,0)</f>
        <v>0</v>
      </c>
      <c r="BI305" s="183">
        <f>IF(N305="nulová",J305,0)</f>
        <v>0</v>
      </c>
      <c r="BJ305" s="17" t="s">
        <v>82</v>
      </c>
      <c r="BK305" s="183">
        <f>ROUND(I305*H305,2)</f>
        <v>0</v>
      </c>
      <c r="BL305" s="17" t="s">
        <v>260</v>
      </c>
      <c r="BM305" s="182" t="s">
        <v>991</v>
      </c>
    </row>
    <row r="306" s="2" customFormat="1">
      <c r="A306" s="36"/>
      <c r="B306" s="37"/>
      <c r="C306" s="36"/>
      <c r="D306" s="184" t="s">
        <v>162</v>
      </c>
      <c r="E306" s="36"/>
      <c r="F306" s="185" t="s">
        <v>990</v>
      </c>
      <c r="G306" s="36"/>
      <c r="H306" s="36"/>
      <c r="I306" s="186"/>
      <c r="J306" s="36"/>
      <c r="K306" s="36"/>
      <c r="L306" s="37"/>
      <c r="M306" s="187"/>
      <c r="N306" s="188"/>
      <c r="O306" s="75"/>
      <c r="P306" s="75"/>
      <c r="Q306" s="75"/>
      <c r="R306" s="75"/>
      <c r="S306" s="75"/>
      <c r="T306" s="76"/>
      <c r="U306" s="36"/>
      <c r="V306" s="36"/>
      <c r="W306" s="36"/>
      <c r="X306" s="36"/>
      <c r="Y306" s="36"/>
      <c r="Z306" s="36"/>
      <c r="AA306" s="36"/>
      <c r="AB306" s="36"/>
      <c r="AC306" s="36"/>
      <c r="AD306" s="36"/>
      <c r="AE306" s="36"/>
      <c r="AT306" s="17" t="s">
        <v>162</v>
      </c>
      <c r="AU306" s="17" t="s">
        <v>84</v>
      </c>
    </row>
    <row r="307" s="2" customFormat="1" ht="14.4" customHeight="1">
      <c r="A307" s="36"/>
      <c r="B307" s="170"/>
      <c r="C307" s="171" t="s">
        <v>872</v>
      </c>
      <c r="D307" s="171" t="s">
        <v>155</v>
      </c>
      <c r="E307" s="172" t="s">
        <v>992</v>
      </c>
      <c r="F307" s="173" t="s">
        <v>993</v>
      </c>
      <c r="G307" s="174" t="s">
        <v>178</v>
      </c>
      <c r="H307" s="175">
        <v>65</v>
      </c>
      <c r="I307" s="176"/>
      <c r="J307" s="177">
        <f>ROUND(I307*H307,2)</f>
        <v>0</v>
      </c>
      <c r="K307" s="173" t="s">
        <v>1</v>
      </c>
      <c r="L307" s="37"/>
      <c r="M307" s="178" t="s">
        <v>1</v>
      </c>
      <c r="N307" s="179" t="s">
        <v>39</v>
      </c>
      <c r="O307" s="75"/>
      <c r="P307" s="180">
        <f>O307*H307</f>
        <v>0</v>
      </c>
      <c r="Q307" s="180">
        <v>0</v>
      </c>
      <c r="R307" s="180">
        <f>Q307*H307</f>
        <v>0</v>
      </c>
      <c r="S307" s="180">
        <v>0</v>
      </c>
      <c r="T307" s="181">
        <f>S307*H307</f>
        <v>0</v>
      </c>
      <c r="U307" s="36"/>
      <c r="V307" s="36"/>
      <c r="W307" s="36"/>
      <c r="X307" s="36"/>
      <c r="Y307" s="36"/>
      <c r="Z307" s="36"/>
      <c r="AA307" s="36"/>
      <c r="AB307" s="36"/>
      <c r="AC307" s="36"/>
      <c r="AD307" s="36"/>
      <c r="AE307" s="36"/>
      <c r="AR307" s="182" t="s">
        <v>260</v>
      </c>
      <c r="AT307" s="182" t="s">
        <v>155</v>
      </c>
      <c r="AU307" s="182" t="s">
        <v>84</v>
      </c>
      <c r="AY307" s="17" t="s">
        <v>152</v>
      </c>
      <c r="BE307" s="183">
        <f>IF(N307="základní",J307,0)</f>
        <v>0</v>
      </c>
      <c r="BF307" s="183">
        <f>IF(N307="snížená",J307,0)</f>
        <v>0</v>
      </c>
      <c r="BG307" s="183">
        <f>IF(N307="zákl. přenesená",J307,0)</f>
        <v>0</v>
      </c>
      <c r="BH307" s="183">
        <f>IF(N307="sníž. přenesená",J307,0)</f>
        <v>0</v>
      </c>
      <c r="BI307" s="183">
        <f>IF(N307="nulová",J307,0)</f>
        <v>0</v>
      </c>
      <c r="BJ307" s="17" t="s">
        <v>82</v>
      </c>
      <c r="BK307" s="183">
        <f>ROUND(I307*H307,2)</f>
        <v>0</v>
      </c>
      <c r="BL307" s="17" t="s">
        <v>260</v>
      </c>
      <c r="BM307" s="182" t="s">
        <v>994</v>
      </c>
    </row>
    <row r="308" s="2" customFormat="1">
      <c r="A308" s="36"/>
      <c r="B308" s="37"/>
      <c r="C308" s="36"/>
      <c r="D308" s="184" t="s">
        <v>162</v>
      </c>
      <c r="E308" s="36"/>
      <c r="F308" s="185" t="s">
        <v>993</v>
      </c>
      <c r="G308" s="36"/>
      <c r="H308" s="36"/>
      <c r="I308" s="186"/>
      <c r="J308" s="36"/>
      <c r="K308" s="36"/>
      <c r="L308" s="37"/>
      <c r="M308" s="187"/>
      <c r="N308" s="188"/>
      <c r="O308" s="75"/>
      <c r="P308" s="75"/>
      <c r="Q308" s="75"/>
      <c r="R308" s="75"/>
      <c r="S308" s="75"/>
      <c r="T308" s="76"/>
      <c r="U308" s="36"/>
      <c r="V308" s="36"/>
      <c r="W308" s="36"/>
      <c r="X308" s="36"/>
      <c r="Y308" s="36"/>
      <c r="Z308" s="36"/>
      <c r="AA308" s="36"/>
      <c r="AB308" s="36"/>
      <c r="AC308" s="36"/>
      <c r="AD308" s="36"/>
      <c r="AE308" s="36"/>
      <c r="AT308" s="17" t="s">
        <v>162</v>
      </c>
      <c r="AU308" s="17" t="s">
        <v>84</v>
      </c>
    </row>
    <row r="309" s="2" customFormat="1" ht="14.4" customHeight="1">
      <c r="A309" s="36"/>
      <c r="B309" s="170"/>
      <c r="C309" s="171" t="s">
        <v>995</v>
      </c>
      <c r="D309" s="171" t="s">
        <v>155</v>
      </c>
      <c r="E309" s="172" t="s">
        <v>996</v>
      </c>
      <c r="F309" s="173" t="s">
        <v>997</v>
      </c>
      <c r="G309" s="174" t="s">
        <v>178</v>
      </c>
      <c r="H309" s="175">
        <v>50</v>
      </c>
      <c r="I309" s="176"/>
      <c r="J309" s="177">
        <f>ROUND(I309*H309,2)</f>
        <v>0</v>
      </c>
      <c r="K309" s="173" t="s">
        <v>1</v>
      </c>
      <c r="L309" s="37"/>
      <c r="M309" s="178" t="s">
        <v>1</v>
      </c>
      <c r="N309" s="179" t="s">
        <v>39</v>
      </c>
      <c r="O309" s="75"/>
      <c r="P309" s="180">
        <f>O309*H309</f>
        <v>0</v>
      </c>
      <c r="Q309" s="180">
        <v>0</v>
      </c>
      <c r="R309" s="180">
        <f>Q309*H309</f>
        <v>0</v>
      </c>
      <c r="S309" s="180">
        <v>0</v>
      </c>
      <c r="T309" s="181">
        <f>S309*H309</f>
        <v>0</v>
      </c>
      <c r="U309" s="36"/>
      <c r="V309" s="36"/>
      <c r="W309" s="36"/>
      <c r="X309" s="36"/>
      <c r="Y309" s="36"/>
      <c r="Z309" s="36"/>
      <c r="AA309" s="36"/>
      <c r="AB309" s="36"/>
      <c r="AC309" s="36"/>
      <c r="AD309" s="36"/>
      <c r="AE309" s="36"/>
      <c r="AR309" s="182" t="s">
        <v>260</v>
      </c>
      <c r="AT309" s="182" t="s">
        <v>155</v>
      </c>
      <c r="AU309" s="182" t="s">
        <v>84</v>
      </c>
      <c r="AY309" s="17" t="s">
        <v>152</v>
      </c>
      <c r="BE309" s="183">
        <f>IF(N309="základní",J309,0)</f>
        <v>0</v>
      </c>
      <c r="BF309" s="183">
        <f>IF(N309="snížená",J309,0)</f>
        <v>0</v>
      </c>
      <c r="BG309" s="183">
        <f>IF(N309="zákl. přenesená",J309,0)</f>
        <v>0</v>
      </c>
      <c r="BH309" s="183">
        <f>IF(N309="sníž. přenesená",J309,0)</f>
        <v>0</v>
      </c>
      <c r="BI309" s="183">
        <f>IF(N309="nulová",J309,0)</f>
        <v>0</v>
      </c>
      <c r="BJ309" s="17" t="s">
        <v>82</v>
      </c>
      <c r="BK309" s="183">
        <f>ROUND(I309*H309,2)</f>
        <v>0</v>
      </c>
      <c r="BL309" s="17" t="s">
        <v>260</v>
      </c>
      <c r="BM309" s="182" t="s">
        <v>998</v>
      </c>
    </row>
    <row r="310" s="2" customFormat="1">
      <c r="A310" s="36"/>
      <c r="B310" s="37"/>
      <c r="C310" s="36"/>
      <c r="D310" s="184" t="s">
        <v>162</v>
      </c>
      <c r="E310" s="36"/>
      <c r="F310" s="185" t="s">
        <v>997</v>
      </c>
      <c r="G310" s="36"/>
      <c r="H310" s="36"/>
      <c r="I310" s="186"/>
      <c r="J310" s="36"/>
      <c r="K310" s="36"/>
      <c r="L310" s="37"/>
      <c r="M310" s="187"/>
      <c r="N310" s="188"/>
      <c r="O310" s="75"/>
      <c r="P310" s="75"/>
      <c r="Q310" s="75"/>
      <c r="R310" s="75"/>
      <c r="S310" s="75"/>
      <c r="T310" s="76"/>
      <c r="U310" s="36"/>
      <c r="V310" s="36"/>
      <c r="W310" s="36"/>
      <c r="X310" s="36"/>
      <c r="Y310" s="36"/>
      <c r="Z310" s="36"/>
      <c r="AA310" s="36"/>
      <c r="AB310" s="36"/>
      <c r="AC310" s="36"/>
      <c r="AD310" s="36"/>
      <c r="AE310" s="36"/>
      <c r="AT310" s="17" t="s">
        <v>162</v>
      </c>
      <c r="AU310" s="17" t="s">
        <v>84</v>
      </c>
    </row>
    <row r="311" s="12" customFormat="1" ht="22.8" customHeight="1">
      <c r="A311" s="12"/>
      <c r="B311" s="157"/>
      <c r="C311" s="12"/>
      <c r="D311" s="158" t="s">
        <v>73</v>
      </c>
      <c r="E311" s="168" t="s">
        <v>999</v>
      </c>
      <c r="F311" s="168" t="s">
        <v>1000</v>
      </c>
      <c r="G311" s="12"/>
      <c r="H311" s="12"/>
      <c r="I311" s="160"/>
      <c r="J311" s="169">
        <f>BK311</f>
        <v>0</v>
      </c>
      <c r="K311" s="12"/>
      <c r="L311" s="157"/>
      <c r="M311" s="162"/>
      <c r="N311" s="163"/>
      <c r="O311" s="163"/>
      <c r="P311" s="164">
        <f>SUM(P312:P315)</f>
        <v>0</v>
      </c>
      <c r="Q311" s="163"/>
      <c r="R311" s="164">
        <f>SUM(R312:R315)</f>
        <v>0</v>
      </c>
      <c r="S311" s="163"/>
      <c r="T311" s="165">
        <f>SUM(T312:T315)</f>
        <v>0</v>
      </c>
      <c r="U311" s="12"/>
      <c r="V311" s="12"/>
      <c r="W311" s="12"/>
      <c r="X311" s="12"/>
      <c r="Y311" s="12"/>
      <c r="Z311" s="12"/>
      <c r="AA311" s="12"/>
      <c r="AB311" s="12"/>
      <c r="AC311" s="12"/>
      <c r="AD311" s="12"/>
      <c r="AE311" s="12"/>
      <c r="AR311" s="158" t="s">
        <v>82</v>
      </c>
      <c r="AT311" s="166" t="s">
        <v>73</v>
      </c>
      <c r="AU311" s="166" t="s">
        <v>82</v>
      </c>
      <c r="AY311" s="158" t="s">
        <v>152</v>
      </c>
      <c r="BK311" s="167">
        <f>SUM(BK312:BK315)</f>
        <v>0</v>
      </c>
    </row>
    <row r="312" s="2" customFormat="1" ht="14.4" customHeight="1">
      <c r="A312" s="36"/>
      <c r="B312" s="170"/>
      <c r="C312" s="171" t="s">
        <v>877</v>
      </c>
      <c r="D312" s="171" t="s">
        <v>155</v>
      </c>
      <c r="E312" s="172" t="s">
        <v>1001</v>
      </c>
      <c r="F312" s="173" t="s">
        <v>1002</v>
      </c>
      <c r="G312" s="174" t="s">
        <v>178</v>
      </c>
      <c r="H312" s="175">
        <v>100</v>
      </c>
      <c r="I312" s="176"/>
      <c r="J312" s="177">
        <f>ROUND(I312*H312,2)</f>
        <v>0</v>
      </c>
      <c r="K312" s="173" t="s">
        <v>1</v>
      </c>
      <c r="L312" s="37"/>
      <c r="M312" s="178" t="s">
        <v>1</v>
      </c>
      <c r="N312" s="179" t="s">
        <v>39</v>
      </c>
      <c r="O312" s="75"/>
      <c r="P312" s="180">
        <f>O312*H312</f>
        <v>0</v>
      </c>
      <c r="Q312" s="180">
        <v>0</v>
      </c>
      <c r="R312" s="180">
        <f>Q312*H312</f>
        <v>0</v>
      </c>
      <c r="S312" s="180">
        <v>0</v>
      </c>
      <c r="T312" s="181">
        <f>S312*H312</f>
        <v>0</v>
      </c>
      <c r="U312" s="36"/>
      <c r="V312" s="36"/>
      <c r="W312" s="36"/>
      <c r="X312" s="36"/>
      <c r="Y312" s="36"/>
      <c r="Z312" s="36"/>
      <c r="AA312" s="36"/>
      <c r="AB312" s="36"/>
      <c r="AC312" s="36"/>
      <c r="AD312" s="36"/>
      <c r="AE312" s="36"/>
      <c r="AR312" s="182" t="s">
        <v>260</v>
      </c>
      <c r="AT312" s="182" t="s">
        <v>155</v>
      </c>
      <c r="AU312" s="182" t="s">
        <v>84</v>
      </c>
      <c r="AY312" s="17" t="s">
        <v>152</v>
      </c>
      <c r="BE312" s="183">
        <f>IF(N312="základní",J312,0)</f>
        <v>0</v>
      </c>
      <c r="BF312" s="183">
        <f>IF(N312="snížená",J312,0)</f>
        <v>0</v>
      </c>
      <c r="BG312" s="183">
        <f>IF(N312="zákl. přenesená",J312,0)</f>
        <v>0</v>
      </c>
      <c r="BH312" s="183">
        <f>IF(N312="sníž. přenesená",J312,0)</f>
        <v>0</v>
      </c>
      <c r="BI312" s="183">
        <f>IF(N312="nulová",J312,0)</f>
        <v>0</v>
      </c>
      <c r="BJ312" s="17" t="s">
        <v>82</v>
      </c>
      <c r="BK312" s="183">
        <f>ROUND(I312*H312,2)</f>
        <v>0</v>
      </c>
      <c r="BL312" s="17" t="s">
        <v>260</v>
      </c>
      <c r="BM312" s="182" t="s">
        <v>1003</v>
      </c>
    </row>
    <row r="313" s="2" customFormat="1">
      <c r="A313" s="36"/>
      <c r="B313" s="37"/>
      <c r="C313" s="36"/>
      <c r="D313" s="184" t="s">
        <v>162</v>
      </c>
      <c r="E313" s="36"/>
      <c r="F313" s="185" t="s">
        <v>1002</v>
      </c>
      <c r="G313" s="36"/>
      <c r="H313" s="36"/>
      <c r="I313" s="186"/>
      <c r="J313" s="36"/>
      <c r="K313" s="36"/>
      <c r="L313" s="37"/>
      <c r="M313" s="187"/>
      <c r="N313" s="188"/>
      <c r="O313" s="75"/>
      <c r="P313" s="75"/>
      <c r="Q313" s="75"/>
      <c r="R313" s="75"/>
      <c r="S313" s="75"/>
      <c r="T313" s="76"/>
      <c r="U313" s="36"/>
      <c r="V313" s="36"/>
      <c r="W313" s="36"/>
      <c r="X313" s="36"/>
      <c r="Y313" s="36"/>
      <c r="Z313" s="36"/>
      <c r="AA313" s="36"/>
      <c r="AB313" s="36"/>
      <c r="AC313" s="36"/>
      <c r="AD313" s="36"/>
      <c r="AE313" s="36"/>
      <c r="AT313" s="17" t="s">
        <v>162</v>
      </c>
      <c r="AU313" s="17" t="s">
        <v>84</v>
      </c>
    </row>
    <row r="314" s="2" customFormat="1" ht="14.4" customHeight="1">
      <c r="A314" s="36"/>
      <c r="B314" s="170"/>
      <c r="C314" s="171" t="s">
        <v>1004</v>
      </c>
      <c r="D314" s="171" t="s">
        <v>155</v>
      </c>
      <c r="E314" s="172" t="s">
        <v>1005</v>
      </c>
      <c r="F314" s="173" t="s">
        <v>1006</v>
      </c>
      <c r="G314" s="174" t="s">
        <v>178</v>
      </c>
      <c r="H314" s="175">
        <v>60</v>
      </c>
      <c r="I314" s="176"/>
      <c r="J314" s="177">
        <f>ROUND(I314*H314,2)</f>
        <v>0</v>
      </c>
      <c r="K314" s="173" t="s">
        <v>1</v>
      </c>
      <c r="L314" s="37"/>
      <c r="M314" s="178" t="s">
        <v>1</v>
      </c>
      <c r="N314" s="179" t="s">
        <v>39</v>
      </c>
      <c r="O314" s="75"/>
      <c r="P314" s="180">
        <f>O314*H314</f>
        <v>0</v>
      </c>
      <c r="Q314" s="180">
        <v>0</v>
      </c>
      <c r="R314" s="180">
        <f>Q314*H314</f>
        <v>0</v>
      </c>
      <c r="S314" s="180">
        <v>0</v>
      </c>
      <c r="T314" s="181">
        <f>S314*H314</f>
        <v>0</v>
      </c>
      <c r="U314" s="36"/>
      <c r="V314" s="36"/>
      <c r="W314" s="36"/>
      <c r="X314" s="36"/>
      <c r="Y314" s="36"/>
      <c r="Z314" s="36"/>
      <c r="AA314" s="36"/>
      <c r="AB314" s="36"/>
      <c r="AC314" s="36"/>
      <c r="AD314" s="36"/>
      <c r="AE314" s="36"/>
      <c r="AR314" s="182" t="s">
        <v>260</v>
      </c>
      <c r="AT314" s="182" t="s">
        <v>155</v>
      </c>
      <c r="AU314" s="182" t="s">
        <v>84</v>
      </c>
      <c r="AY314" s="17" t="s">
        <v>152</v>
      </c>
      <c r="BE314" s="183">
        <f>IF(N314="základní",J314,0)</f>
        <v>0</v>
      </c>
      <c r="BF314" s="183">
        <f>IF(N314="snížená",J314,0)</f>
        <v>0</v>
      </c>
      <c r="BG314" s="183">
        <f>IF(N314="zákl. přenesená",J314,0)</f>
        <v>0</v>
      </c>
      <c r="BH314" s="183">
        <f>IF(N314="sníž. přenesená",J314,0)</f>
        <v>0</v>
      </c>
      <c r="BI314" s="183">
        <f>IF(N314="nulová",J314,0)</f>
        <v>0</v>
      </c>
      <c r="BJ314" s="17" t="s">
        <v>82</v>
      </c>
      <c r="BK314" s="183">
        <f>ROUND(I314*H314,2)</f>
        <v>0</v>
      </c>
      <c r="BL314" s="17" t="s">
        <v>260</v>
      </c>
      <c r="BM314" s="182" t="s">
        <v>1007</v>
      </c>
    </row>
    <row r="315" s="2" customFormat="1">
      <c r="A315" s="36"/>
      <c r="B315" s="37"/>
      <c r="C315" s="36"/>
      <c r="D315" s="184" t="s">
        <v>162</v>
      </c>
      <c r="E315" s="36"/>
      <c r="F315" s="185" t="s">
        <v>1006</v>
      </c>
      <c r="G315" s="36"/>
      <c r="H315" s="36"/>
      <c r="I315" s="186"/>
      <c r="J315" s="36"/>
      <c r="K315" s="36"/>
      <c r="L315" s="37"/>
      <c r="M315" s="187"/>
      <c r="N315" s="188"/>
      <c r="O315" s="75"/>
      <c r="P315" s="75"/>
      <c r="Q315" s="75"/>
      <c r="R315" s="75"/>
      <c r="S315" s="75"/>
      <c r="T315" s="76"/>
      <c r="U315" s="36"/>
      <c r="V315" s="36"/>
      <c r="W315" s="36"/>
      <c r="X315" s="36"/>
      <c r="Y315" s="36"/>
      <c r="Z315" s="36"/>
      <c r="AA315" s="36"/>
      <c r="AB315" s="36"/>
      <c r="AC315" s="36"/>
      <c r="AD315" s="36"/>
      <c r="AE315" s="36"/>
      <c r="AT315" s="17" t="s">
        <v>162</v>
      </c>
      <c r="AU315" s="17" t="s">
        <v>84</v>
      </c>
    </row>
    <row r="316" s="12" customFormat="1" ht="22.8" customHeight="1">
      <c r="A316" s="12"/>
      <c r="B316" s="157"/>
      <c r="C316" s="12"/>
      <c r="D316" s="158" t="s">
        <v>73</v>
      </c>
      <c r="E316" s="168" t="s">
        <v>1008</v>
      </c>
      <c r="F316" s="168" t="s">
        <v>1009</v>
      </c>
      <c r="G316" s="12"/>
      <c r="H316" s="12"/>
      <c r="I316" s="160"/>
      <c r="J316" s="169">
        <f>BK316</f>
        <v>0</v>
      </c>
      <c r="K316" s="12"/>
      <c r="L316" s="157"/>
      <c r="M316" s="162"/>
      <c r="N316" s="163"/>
      <c r="O316" s="163"/>
      <c r="P316" s="164">
        <f>SUM(P317:P320)</f>
        <v>0</v>
      </c>
      <c r="Q316" s="163"/>
      <c r="R316" s="164">
        <f>SUM(R317:R320)</f>
        <v>0</v>
      </c>
      <c r="S316" s="163"/>
      <c r="T316" s="165">
        <f>SUM(T317:T320)</f>
        <v>0</v>
      </c>
      <c r="U316" s="12"/>
      <c r="V316" s="12"/>
      <c r="W316" s="12"/>
      <c r="X316" s="12"/>
      <c r="Y316" s="12"/>
      <c r="Z316" s="12"/>
      <c r="AA316" s="12"/>
      <c r="AB316" s="12"/>
      <c r="AC316" s="12"/>
      <c r="AD316" s="12"/>
      <c r="AE316" s="12"/>
      <c r="AR316" s="158" t="s">
        <v>82</v>
      </c>
      <c r="AT316" s="166" t="s">
        <v>73</v>
      </c>
      <c r="AU316" s="166" t="s">
        <v>82</v>
      </c>
      <c r="AY316" s="158" t="s">
        <v>152</v>
      </c>
      <c r="BK316" s="167">
        <f>SUM(BK317:BK320)</f>
        <v>0</v>
      </c>
    </row>
    <row r="317" s="2" customFormat="1" ht="14.4" customHeight="1">
      <c r="A317" s="36"/>
      <c r="B317" s="170"/>
      <c r="C317" s="171" t="s">
        <v>880</v>
      </c>
      <c r="D317" s="171" t="s">
        <v>155</v>
      </c>
      <c r="E317" s="172" t="s">
        <v>1010</v>
      </c>
      <c r="F317" s="173" t="s">
        <v>1011</v>
      </c>
      <c r="G317" s="174" t="s">
        <v>775</v>
      </c>
      <c r="H317" s="175">
        <v>3</v>
      </c>
      <c r="I317" s="176"/>
      <c r="J317" s="177">
        <f>ROUND(I317*H317,2)</f>
        <v>0</v>
      </c>
      <c r="K317" s="173" t="s">
        <v>1</v>
      </c>
      <c r="L317" s="37"/>
      <c r="M317" s="178" t="s">
        <v>1</v>
      </c>
      <c r="N317" s="179" t="s">
        <v>39</v>
      </c>
      <c r="O317" s="75"/>
      <c r="P317" s="180">
        <f>O317*H317</f>
        <v>0</v>
      </c>
      <c r="Q317" s="180">
        <v>0</v>
      </c>
      <c r="R317" s="180">
        <f>Q317*H317</f>
        <v>0</v>
      </c>
      <c r="S317" s="180">
        <v>0</v>
      </c>
      <c r="T317" s="181">
        <f>S317*H317</f>
        <v>0</v>
      </c>
      <c r="U317" s="36"/>
      <c r="V317" s="36"/>
      <c r="W317" s="36"/>
      <c r="X317" s="36"/>
      <c r="Y317" s="36"/>
      <c r="Z317" s="36"/>
      <c r="AA317" s="36"/>
      <c r="AB317" s="36"/>
      <c r="AC317" s="36"/>
      <c r="AD317" s="36"/>
      <c r="AE317" s="36"/>
      <c r="AR317" s="182" t="s">
        <v>260</v>
      </c>
      <c r="AT317" s="182" t="s">
        <v>155</v>
      </c>
      <c r="AU317" s="182" t="s">
        <v>84</v>
      </c>
      <c r="AY317" s="17" t="s">
        <v>152</v>
      </c>
      <c r="BE317" s="183">
        <f>IF(N317="základní",J317,0)</f>
        <v>0</v>
      </c>
      <c r="BF317" s="183">
        <f>IF(N317="snížená",J317,0)</f>
        <v>0</v>
      </c>
      <c r="BG317" s="183">
        <f>IF(N317="zákl. přenesená",J317,0)</f>
        <v>0</v>
      </c>
      <c r="BH317" s="183">
        <f>IF(N317="sníž. přenesená",J317,0)</f>
        <v>0</v>
      </c>
      <c r="BI317" s="183">
        <f>IF(N317="nulová",J317,0)</f>
        <v>0</v>
      </c>
      <c r="BJ317" s="17" t="s">
        <v>82</v>
      </c>
      <c r="BK317" s="183">
        <f>ROUND(I317*H317,2)</f>
        <v>0</v>
      </c>
      <c r="BL317" s="17" t="s">
        <v>260</v>
      </c>
      <c r="BM317" s="182" t="s">
        <v>1012</v>
      </c>
    </row>
    <row r="318" s="2" customFormat="1">
      <c r="A318" s="36"/>
      <c r="B318" s="37"/>
      <c r="C318" s="36"/>
      <c r="D318" s="184" t="s">
        <v>162</v>
      </c>
      <c r="E318" s="36"/>
      <c r="F318" s="185" t="s">
        <v>1011</v>
      </c>
      <c r="G318" s="36"/>
      <c r="H318" s="36"/>
      <c r="I318" s="186"/>
      <c r="J318" s="36"/>
      <c r="K318" s="36"/>
      <c r="L318" s="37"/>
      <c r="M318" s="187"/>
      <c r="N318" s="188"/>
      <c r="O318" s="75"/>
      <c r="P318" s="75"/>
      <c r="Q318" s="75"/>
      <c r="R318" s="75"/>
      <c r="S318" s="75"/>
      <c r="T318" s="76"/>
      <c r="U318" s="36"/>
      <c r="V318" s="36"/>
      <c r="W318" s="36"/>
      <c r="X318" s="36"/>
      <c r="Y318" s="36"/>
      <c r="Z318" s="36"/>
      <c r="AA318" s="36"/>
      <c r="AB318" s="36"/>
      <c r="AC318" s="36"/>
      <c r="AD318" s="36"/>
      <c r="AE318" s="36"/>
      <c r="AT318" s="17" t="s">
        <v>162</v>
      </c>
      <c r="AU318" s="17" t="s">
        <v>84</v>
      </c>
    </row>
    <row r="319" s="2" customFormat="1" ht="14.4" customHeight="1">
      <c r="A319" s="36"/>
      <c r="B319" s="170"/>
      <c r="C319" s="171" t="s">
        <v>1013</v>
      </c>
      <c r="D319" s="171" t="s">
        <v>155</v>
      </c>
      <c r="E319" s="172" t="s">
        <v>1014</v>
      </c>
      <c r="F319" s="173" t="s">
        <v>1015</v>
      </c>
      <c r="G319" s="174" t="s">
        <v>775</v>
      </c>
      <c r="H319" s="175">
        <v>3</v>
      </c>
      <c r="I319" s="176"/>
      <c r="J319" s="177">
        <f>ROUND(I319*H319,2)</f>
        <v>0</v>
      </c>
      <c r="K319" s="173" t="s">
        <v>1</v>
      </c>
      <c r="L319" s="37"/>
      <c r="M319" s="178" t="s">
        <v>1</v>
      </c>
      <c r="N319" s="179" t="s">
        <v>39</v>
      </c>
      <c r="O319" s="75"/>
      <c r="P319" s="180">
        <f>O319*H319</f>
        <v>0</v>
      </c>
      <c r="Q319" s="180">
        <v>0</v>
      </c>
      <c r="R319" s="180">
        <f>Q319*H319</f>
        <v>0</v>
      </c>
      <c r="S319" s="180">
        <v>0</v>
      </c>
      <c r="T319" s="181">
        <f>S319*H319</f>
        <v>0</v>
      </c>
      <c r="U319" s="36"/>
      <c r="V319" s="36"/>
      <c r="W319" s="36"/>
      <c r="X319" s="36"/>
      <c r="Y319" s="36"/>
      <c r="Z319" s="36"/>
      <c r="AA319" s="36"/>
      <c r="AB319" s="36"/>
      <c r="AC319" s="36"/>
      <c r="AD319" s="36"/>
      <c r="AE319" s="36"/>
      <c r="AR319" s="182" t="s">
        <v>260</v>
      </c>
      <c r="AT319" s="182" t="s">
        <v>155</v>
      </c>
      <c r="AU319" s="182" t="s">
        <v>84</v>
      </c>
      <c r="AY319" s="17" t="s">
        <v>152</v>
      </c>
      <c r="BE319" s="183">
        <f>IF(N319="základní",J319,0)</f>
        <v>0</v>
      </c>
      <c r="BF319" s="183">
        <f>IF(N319="snížená",J319,0)</f>
        <v>0</v>
      </c>
      <c r="BG319" s="183">
        <f>IF(N319="zákl. přenesená",J319,0)</f>
        <v>0</v>
      </c>
      <c r="BH319" s="183">
        <f>IF(N319="sníž. přenesená",J319,0)</f>
        <v>0</v>
      </c>
      <c r="BI319" s="183">
        <f>IF(N319="nulová",J319,0)</f>
        <v>0</v>
      </c>
      <c r="BJ319" s="17" t="s">
        <v>82</v>
      </c>
      <c r="BK319" s="183">
        <f>ROUND(I319*H319,2)</f>
        <v>0</v>
      </c>
      <c r="BL319" s="17" t="s">
        <v>260</v>
      </c>
      <c r="BM319" s="182" t="s">
        <v>1016</v>
      </c>
    </row>
    <row r="320" s="2" customFormat="1">
      <c r="A320" s="36"/>
      <c r="B320" s="37"/>
      <c r="C320" s="36"/>
      <c r="D320" s="184" t="s">
        <v>162</v>
      </c>
      <c r="E320" s="36"/>
      <c r="F320" s="185" t="s">
        <v>1015</v>
      </c>
      <c r="G320" s="36"/>
      <c r="H320" s="36"/>
      <c r="I320" s="186"/>
      <c r="J320" s="36"/>
      <c r="K320" s="36"/>
      <c r="L320" s="37"/>
      <c r="M320" s="187"/>
      <c r="N320" s="188"/>
      <c r="O320" s="75"/>
      <c r="P320" s="75"/>
      <c r="Q320" s="75"/>
      <c r="R320" s="75"/>
      <c r="S320" s="75"/>
      <c r="T320" s="76"/>
      <c r="U320" s="36"/>
      <c r="V320" s="36"/>
      <c r="W320" s="36"/>
      <c r="X320" s="36"/>
      <c r="Y320" s="36"/>
      <c r="Z320" s="36"/>
      <c r="AA320" s="36"/>
      <c r="AB320" s="36"/>
      <c r="AC320" s="36"/>
      <c r="AD320" s="36"/>
      <c r="AE320" s="36"/>
      <c r="AT320" s="17" t="s">
        <v>162</v>
      </c>
      <c r="AU320" s="17" t="s">
        <v>84</v>
      </c>
    </row>
    <row r="321" s="12" customFormat="1" ht="22.8" customHeight="1">
      <c r="A321" s="12"/>
      <c r="B321" s="157"/>
      <c r="C321" s="12"/>
      <c r="D321" s="158" t="s">
        <v>73</v>
      </c>
      <c r="E321" s="168" t="s">
        <v>1017</v>
      </c>
      <c r="F321" s="168" t="s">
        <v>1018</v>
      </c>
      <c r="G321" s="12"/>
      <c r="H321" s="12"/>
      <c r="I321" s="160"/>
      <c r="J321" s="169">
        <f>BK321</f>
        <v>0</v>
      </c>
      <c r="K321" s="12"/>
      <c r="L321" s="157"/>
      <c r="M321" s="162"/>
      <c r="N321" s="163"/>
      <c r="O321" s="163"/>
      <c r="P321" s="164">
        <f>SUM(P322:P323)</f>
        <v>0</v>
      </c>
      <c r="Q321" s="163"/>
      <c r="R321" s="164">
        <f>SUM(R322:R323)</f>
        <v>0</v>
      </c>
      <c r="S321" s="163"/>
      <c r="T321" s="165">
        <f>SUM(T322:T323)</f>
        <v>0</v>
      </c>
      <c r="U321" s="12"/>
      <c r="V321" s="12"/>
      <c r="W321" s="12"/>
      <c r="X321" s="12"/>
      <c r="Y321" s="12"/>
      <c r="Z321" s="12"/>
      <c r="AA321" s="12"/>
      <c r="AB321" s="12"/>
      <c r="AC321" s="12"/>
      <c r="AD321" s="12"/>
      <c r="AE321" s="12"/>
      <c r="AR321" s="158" t="s">
        <v>82</v>
      </c>
      <c r="AT321" s="166" t="s">
        <v>73</v>
      </c>
      <c r="AU321" s="166" t="s">
        <v>82</v>
      </c>
      <c r="AY321" s="158" t="s">
        <v>152</v>
      </c>
      <c r="BK321" s="167">
        <f>SUM(BK322:BK323)</f>
        <v>0</v>
      </c>
    </row>
    <row r="322" s="2" customFormat="1" ht="19.8" customHeight="1">
      <c r="A322" s="36"/>
      <c r="B322" s="170"/>
      <c r="C322" s="171" t="s">
        <v>883</v>
      </c>
      <c r="D322" s="171" t="s">
        <v>155</v>
      </c>
      <c r="E322" s="172" t="s">
        <v>1019</v>
      </c>
      <c r="F322" s="173" t="s">
        <v>1020</v>
      </c>
      <c r="G322" s="174" t="s">
        <v>178</v>
      </c>
      <c r="H322" s="175">
        <v>50</v>
      </c>
      <c r="I322" s="176"/>
      <c r="J322" s="177">
        <f>ROUND(I322*H322,2)</f>
        <v>0</v>
      </c>
      <c r="K322" s="173" t="s">
        <v>1</v>
      </c>
      <c r="L322" s="37"/>
      <c r="M322" s="178" t="s">
        <v>1</v>
      </c>
      <c r="N322" s="179" t="s">
        <v>39</v>
      </c>
      <c r="O322" s="75"/>
      <c r="P322" s="180">
        <f>O322*H322</f>
        <v>0</v>
      </c>
      <c r="Q322" s="180">
        <v>0</v>
      </c>
      <c r="R322" s="180">
        <f>Q322*H322</f>
        <v>0</v>
      </c>
      <c r="S322" s="180">
        <v>0</v>
      </c>
      <c r="T322" s="181">
        <f>S322*H322</f>
        <v>0</v>
      </c>
      <c r="U322" s="36"/>
      <c r="V322" s="36"/>
      <c r="W322" s="36"/>
      <c r="X322" s="36"/>
      <c r="Y322" s="36"/>
      <c r="Z322" s="36"/>
      <c r="AA322" s="36"/>
      <c r="AB322" s="36"/>
      <c r="AC322" s="36"/>
      <c r="AD322" s="36"/>
      <c r="AE322" s="36"/>
      <c r="AR322" s="182" t="s">
        <v>260</v>
      </c>
      <c r="AT322" s="182" t="s">
        <v>155</v>
      </c>
      <c r="AU322" s="182" t="s">
        <v>84</v>
      </c>
      <c r="AY322" s="17" t="s">
        <v>152</v>
      </c>
      <c r="BE322" s="183">
        <f>IF(N322="základní",J322,0)</f>
        <v>0</v>
      </c>
      <c r="BF322" s="183">
        <f>IF(N322="snížená",J322,0)</f>
        <v>0</v>
      </c>
      <c r="BG322" s="183">
        <f>IF(N322="zákl. přenesená",J322,0)</f>
        <v>0</v>
      </c>
      <c r="BH322" s="183">
        <f>IF(N322="sníž. přenesená",J322,0)</f>
        <v>0</v>
      </c>
      <c r="BI322" s="183">
        <f>IF(N322="nulová",J322,0)</f>
        <v>0</v>
      </c>
      <c r="BJ322" s="17" t="s">
        <v>82</v>
      </c>
      <c r="BK322" s="183">
        <f>ROUND(I322*H322,2)</f>
        <v>0</v>
      </c>
      <c r="BL322" s="17" t="s">
        <v>260</v>
      </c>
      <c r="BM322" s="182" t="s">
        <v>1021</v>
      </c>
    </row>
    <row r="323" s="2" customFormat="1">
      <c r="A323" s="36"/>
      <c r="B323" s="37"/>
      <c r="C323" s="36"/>
      <c r="D323" s="184" t="s">
        <v>162</v>
      </c>
      <c r="E323" s="36"/>
      <c r="F323" s="185" t="s">
        <v>1020</v>
      </c>
      <c r="G323" s="36"/>
      <c r="H323" s="36"/>
      <c r="I323" s="186"/>
      <c r="J323" s="36"/>
      <c r="K323" s="36"/>
      <c r="L323" s="37"/>
      <c r="M323" s="187"/>
      <c r="N323" s="188"/>
      <c r="O323" s="75"/>
      <c r="P323" s="75"/>
      <c r="Q323" s="75"/>
      <c r="R323" s="75"/>
      <c r="S323" s="75"/>
      <c r="T323" s="76"/>
      <c r="U323" s="36"/>
      <c r="V323" s="36"/>
      <c r="W323" s="36"/>
      <c r="X323" s="36"/>
      <c r="Y323" s="36"/>
      <c r="Z323" s="36"/>
      <c r="AA323" s="36"/>
      <c r="AB323" s="36"/>
      <c r="AC323" s="36"/>
      <c r="AD323" s="36"/>
      <c r="AE323" s="36"/>
      <c r="AT323" s="17" t="s">
        <v>162</v>
      </c>
      <c r="AU323" s="17" t="s">
        <v>84</v>
      </c>
    </row>
    <row r="324" s="12" customFormat="1" ht="22.8" customHeight="1">
      <c r="A324" s="12"/>
      <c r="B324" s="157"/>
      <c r="C324" s="12"/>
      <c r="D324" s="158" t="s">
        <v>73</v>
      </c>
      <c r="E324" s="168" t="s">
        <v>1022</v>
      </c>
      <c r="F324" s="168" t="s">
        <v>1023</v>
      </c>
      <c r="G324" s="12"/>
      <c r="H324" s="12"/>
      <c r="I324" s="160"/>
      <c r="J324" s="169">
        <f>BK324</f>
        <v>0</v>
      </c>
      <c r="K324" s="12"/>
      <c r="L324" s="157"/>
      <c r="M324" s="162"/>
      <c r="N324" s="163"/>
      <c r="O324" s="163"/>
      <c r="P324" s="164">
        <f>SUM(P325:P328)</f>
        <v>0</v>
      </c>
      <c r="Q324" s="163"/>
      <c r="R324" s="164">
        <f>SUM(R325:R328)</f>
        <v>0</v>
      </c>
      <c r="S324" s="163"/>
      <c r="T324" s="165">
        <f>SUM(T325:T328)</f>
        <v>0</v>
      </c>
      <c r="U324" s="12"/>
      <c r="V324" s="12"/>
      <c r="W324" s="12"/>
      <c r="X324" s="12"/>
      <c r="Y324" s="12"/>
      <c r="Z324" s="12"/>
      <c r="AA324" s="12"/>
      <c r="AB324" s="12"/>
      <c r="AC324" s="12"/>
      <c r="AD324" s="12"/>
      <c r="AE324" s="12"/>
      <c r="AR324" s="158" t="s">
        <v>82</v>
      </c>
      <c r="AT324" s="166" t="s">
        <v>73</v>
      </c>
      <c r="AU324" s="166" t="s">
        <v>82</v>
      </c>
      <c r="AY324" s="158" t="s">
        <v>152</v>
      </c>
      <c r="BK324" s="167">
        <f>SUM(BK325:BK328)</f>
        <v>0</v>
      </c>
    </row>
    <row r="325" s="2" customFormat="1" ht="14.4" customHeight="1">
      <c r="A325" s="36"/>
      <c r="B325" s="170"/>
      <c r="C325" s="171" t="s">
        <v>1024</v>
      </c>
      <c r="D325" s="171" t="s">
        <v>155</v>
      </c>
      <c r="E325" s="172" t="s">
        <v>1025</v>
      </c>
      <c r="F325" s="173" t="s">
        <v>1026</v>
      </c>
      <c r="G325" s="174" t="s">
        <v>775</v>
      </c>
      <c r="H325" s="175">
        <v>2</v>
      </c>
      <c r="I325" s="176"/>
      <c r="J325" s="177">
        <f>ROUND(I325*H325,2)</f>
        <v>0</v>
      </c>
      <c r="K325" s="173" t="s">
        <v>1</v>
      </c>
      <c r="L325" s="37"/>
      <c r="M325" s="178" t="s">
        <v>1</v>
      </c>
      <c r="N325" s="179" t="s">
        <v>39</v>
      </c>
      <c r="O325" s="75"/>
      <c r="P325" s="180">
        <f>O325*H325</f>
        <v>0</v>
      </c>
      <c r="Q325" s="180">
        <v>0</v>
      </c>
      <c r="R325" s="180">
        <f>Q325*H325</f>
        <v>0</v>
      </c>
      <c r="S325" s="180">
        <v>0</v>
      </c>
      <c r="T325" s="181">
        <f>S325*H325</f>
        <v>0</v>
      </c>
      <c r="U325" s="36"/>
      <c r="V325" s="36"/>
      <c r="W325" s="36"/>
      <c r="X325" s="36"/>
      <c r="Y325" s="36"/>
      <c r="Z325" s="36"/>
      <c r="AA325" s="36"/>
      <c r="AB325" s="36"/>
      <c r="AC325" s="36"/>
      <c r="AD325" s="36"/>
      <c r="AE325" s="36"/>
      <c r="AR325" s="182" t="s">
        <v>260</v>
      </c>
      <c r="AT325" s="182" t="s">
        <v>155</v>
      </c>
      <c r="AU325" s="182" t="s">
        <v>84</v>
      </c>
      <c r="AY325" s="17" t="s">
        <v>152</v>
      </c>
      <c r="BE325" s="183">
        <f>IF(N325="základní",J325,0)</f>
        <v>0</v>
      </c>
      <c r="BF325" s="183">
        <f>IF(N325="snížená",J325,0)</f>
        <v>0</v>
      </c>
      <c r="BG325" s="183">
        <f>IF(N325="zákl. přenesená",J325,0)</f>
        <v>0</v>
      </c>
      <c r="BH325" s="183">
        <f>IF(N325="sníž. přenesená",J325,0)</f>
        <v>0</v>
      </c>
      <c r="BI325" s="183">
        <f>IF(N325="nulová",J325,0)</f>
        <v>0</v>
      </c>
      <c r="BJ325" s="17" t="s">
        <v>82</v>
      </c>
      <c r="BK325" s="183">
        <f>ROUND(I325*H325,2)</f>
        <v>0</v>
      </c>
      <c r="BL325" s="17" t="s">
        <v>260</v>
      </c>
      <c r="BM325" s="182" t="s">
        <v>1027</v>
      </c>
    </row>
    <row r="326" s="2" customFormat="1">
      <c r="A326" s="36"/>
      <c r="B326" s="37"/>
      <c r="C326" s="36"/>
      <c r="D326" s="184" t="s">
        <v>162</v>
      </c>
      <c r="E326" s="36"/>
      <c r="F326" s="185" t="s">
        <v>1026</v>
      </c>
      <c r="G326" s="36"/>
      <c r="H326" s="36"/>
      <c r="I326" s="186"/>
      <c r="J326" s="36"/>
      <c r="K326" s="36"/>
      <c r="L326" s="37"/>
      <c r="M326" s="187"/>
      <c r="N326" s="188"/>
      <c r="O326" s="75"/>
      <c r="P326" s="75"/>
      <c r="Q326" s="75"/>
      <c r="R326" s="75"/>
      <c r="S326" s="75"/>
      <c r="T326" s="76"/>
      <c r="U326" s="36"/>
      <c r="V326" s="36"/>
      <c r="W326" s="36"/>
      <c r="X326" s="36"/>
      <c r="Y326" s="36"/>
      <c r="Z326" s="36"/>
      <c r="AA326" s="36"/>
      <c r="AB326" s="36"/>
      <c r="AC326" s="36"/>
      <c r="AD326" s="36"/>
      <c r="AE326" s="36"/>
      <c r="AT326" s="17" t="s">
        <v>162</v>
      </c>
      <c r="AU326" s="17" t="s">
        <v>84</v>
      </c>
    </row>
    <row r="327" s="2" customFormat="1" ht="14.4" customHeight="1">
      <c r="A327" s="36"/>
      <c r="B327" s="170"/>
      <c r="C327" s="171" t="s">
        <v>888</v>
      </c>
      <c r="D327" s="171" t="s">
        <v>155</v>
      </c>
      <c r="E327" s="172" t="s">
        <v>1028</v>
      </c>
      <c r="F327" s="173" t="s">
        <v>1029</v>
      </c>
      <c r="G327" s="174" t="s">
        <v>775</v>
      </c>
      <c r="H327" s="175">
        <v>6</v>
      </c>
      <c r="I327" s="176"/>
      <c r="J327" s="177">
        <f>ROUND(I327*H327,2)</f>
        <v>0</v>
      </c>
      <c r="K327" s="173" t="s">
        <v>1</v>
      </c>
      <c r="L327" s="37"/>
      <c r="M327" s="178" t="s">
        <v>1</v>
      </c>
      <c r="N327" s="179" t="s">
        <v>39</v>
      </c>
      <c r="O327" s="75"/>
      <c r="P327" s="180">
        <f>O327*H327</f>
        <v>0</v>
      </c>
      <c r="Q327" s="180">
        <v>0</v>
      </c>
      <c r="R327" s="180">
        <f>Q327*H327</f>
        <v>0</v>
      </c>
      <c r="S327" s="180">
        <v>0</v>
      </c>
      <c r="T327" s="181">
        <f>S327*H327</f>
        <v>0</v>
      </c>
      <c r="U327" s="36"/>
      <c r="V327" s="36"/>
      <c r="W327" s="36"/>
      <c r="X327" s="36"/>
      <c r="Y327" s="36"/>
      <c r="Z327" s="36"/>
      <c r="AA327" s="36"/>
      <c r="AB327" s="36"/>
      <c r="AC327" s="36"/>
      <c r="AD327" s="36"/>
      <c r="AE327" s="36"/>
      <c r="AR327" s="182" t="s">
        <v>260</v>
      </c>
      <c r="AT327" s="182" t="s">
        <v>155</v>
      </c>
      <c r="AU327" s="182" t="s">
        <v>84</v>
      </c>
      <c r="AY327" s="17" t="s">
        <v>152</v>
      </c>
      <c r="BE327" s="183">
        <f>IF(N327="základní",J327,0)</f>
        <v>0</v>
      </c>
      <c r="BF327" s="183">
        <f>IF(N327="snížená",J327,0)</f>
        <v>0</v>
      </c>
      <c r="BG327" s="183">
        <f>IF(N327="zákl. přenesená",J327,0)</f>
        <v>0</v>
      </c>
      <c r="BH327" s="183">
        <f>IF(N327="sníž. přenesená",J327,0)</f>
        <v>0</v>
      </c>
      <c r="BI327" s="183">
        <f>IF(N327="nulová",J327,0)</f>
        <v>0</v>
      </c>
      <c r="BJ327" s="17" t="s">
        <v>82</v>
      </c>
      <c r="BK327" s="183">
        <f>ROUND(I327*H327,2)</f>
        <v>0</v>
      </c>
      <c r="BL327" s="17" t="s">
        <v>260</v>
      </c>
      <c r="BM327" s="182" t="s">
        <v>1030</v>
      </c>
    </row>
    <row r="328" s="2" customFormat="1">
      <c r="A328" s="36"/>
      <c r="B328" s="37"/>
      <c r="C328" s="36"/>
      <c r="D328" s="184" t="s">
        <v>162</v>
      </c>
      <c r="E328" s="36"/>
      <c r="F328" s="185" t="s">
        <v>1029</v>
      </c>
      <c r="G328" s="36"/>
      <c r="H328" s="36"/>
      <c r="I328" s="186"/>
      <c r="J328" s="36"/>
      <c r="K328" s="36"/>
      <c r="L328" s="37"/>
      <c r="M328" s="187"/>
      <c r="N328" s="188"/>
      <c r="O328" s="75"/>
      <c r="P328" s="75"/>
      <c r="Q328" s="75"/>
      <c r="R328" s="75"/>
      <c r="S328" s="75"/>
      <c r="T328" s="76"/>
      <c r="U328" s="36"/>
      <c r="V328" s="36"/>
      <c r="W328" s="36"/>
      <c r="X328" s="36"/>
      <c r="Y328" s="36"/>
      <c r="Z328" s="36"/>
      <c r="AA328" s="36"/>
      <c r="AB328" s="36"/>
      <c r="AC328" s="36"/>
      <c r="AD328" s="36"/>
      <c r="AE328" s="36"/>
      <c r="AT328" s="17" t="s">
        <v>162</v>
      </c>
      <c r="AU328" s="17" t="s">
        <v>84</v>
      </c>
    </row>
    <row r="329" s="12" customFormat="1" ht="22.8" customHeight="1">
      <c r="A329" s="12"/>
      <c r="B329" s="157"/>
      <c r="C329" s="12"/>
      <c r="D329" s="158" t="s">
        <v>73</v>
      </c>
      <c r="E329" s="168" t="s">
        <v>1031</v>
      </c>
      <c r="F329" s="168" t="s">
        <v>1032</v>
      </c>
      <c r="G329" s="12"/>
      <c r="H329" s="12"/>
      <c r="I329" s="160"/>
      <c r="J329" s="169">
        <f>BK329</f>
        <v>0</v>
      </c>
      <c r="K329" s="12"/>
      <c r="L329" s="157"/>
      <c r="M329" s="162"/>
      <c r="N329" s="163"/>
      <c r="O329" s="163"/>
      <c r="P329" s="164">
        <f>SUM(P330:P331)</f>
        <v>0</v>
      </c>
      <c r="Q329" s="163"/>
      <c r="R329" s="164">
        <f>SUM(R330:R331)</f>
        <v>0</v>
      </c>
      <c r="S329" s="163"/>
      <c r="T329" s="165">
        <f>SUM(T330:T331)</f>
        <v>0</v>
      </c>
      <c r="U329" s="12"/>
      <c r="V329" s="12"/>
      <c r="W329" s="12"/>
      <c r="X329" s="12"/>
      <c r="Y329" s="12"/>
      <c r="Z329" s="12"/>
      <c r="AA329" s="12"/>
      <c r="AB329" s="12"/>
      <c r="AC329" s="12"/>
      <c r="AD329" s="12"/>
      <c r="AE329" s="12"/>
      <c r="AR329" s="158" t="s">
        <v>82</v>
      </c>
      <c r="AT329" s="166" t="s">
        <v>73</v>
      </c>
      <c r="AU329" s="166" t="s">
        <v>82</v>
      </c>
      <c r="AY329" s="158" t="s">
        <v>152</v>
      </c>
      <c r="BK329" s="167">
        <f>SUM(BK330:BK331)</f>
        <v>0</v>
      </c>
    </row>
    <row r="330" s="2" customFormat="1" ht="30" customHeight="1">
      <c r="A330" s="36"/>
      <c r="B330" s="170"/>
      <c r="C330" s="171" t="s">
        <v>1033</v>
      </c>
      <c r="D330" s="171" t="s">
        <v>155</v>
      </c>
      <c r="E330" s="172" t="s">
        <v>1034</v>
      </c>
      <c r="F330" s="173" t="s">
        <v>1035</v>
      </c>
      <c r="G330" s="174" t="s">
        <v>178</v>
      </c>
      <c r="H330" s="175">
        <v>20</v>
      </c>
      <c r="I330" s="176"/>
      <c r="J330" s="177">
        <f>ROUND(I330*H330,2)</f>
        <v>0</v>
      </c>
      <c r="K330" s="173" t="s">
        <v>1</v>
      </c>
      <c r="L330" s="37"/>
      <c r="M330" s="178" t="s">
        <v>1</v>
      </c>
      <c r="N330" s="179" t="s">
        <v>39</v>
      </c>
      <c r="O330" s="75"/>
      <c r="P330" s="180">
        <f>O330*H330</f>
        <v>0</v>
      </c>
      <c r="Q330" s="180">
        <v>0</v>
      </c>
      <c r="R330" s="180">
        <f>Q330*H330</f>
        <v>0</v>
      </c>
      <c r="S330" s="180">
        <v>0</v>
      </c>
      <c r="T330" s="181">
        <f>S330*H330</f>
        <v>0</v>
      </c>
      <c r="U330" s="36"/>
      <c r="V330" s="36"/>
      <c r="W330" s="36"/>
      <c r="X330" s="36"/>
      <c r="Y330" s="36"/>
      <c r="Z330" s="36"/>
      <c r="AA330" s="36"/>
      <c r="AB330" s="36"/>
      <c r="AC330" s="36"/>
      <c r="AD330" s="36"/>
      <c r="AE330" s="36"/>
      <c r="AR330" s="182" t="s">
        <v>260</v>
      </c>
      <c r="AT330" s="182" t="s">
        <v>155</v>
      </c>
      <c r="AU330" s="182" t="s">
        <v>84</v>
      </c>
      <c r="AY330" s="17" t="s">
        <v>152</v>
      </c>
      <c r="BE330" s="183">
        <f>IF(N330="základní",J330,0)</f>
        <v>0</v>
      </c>
      <c r="BF330" s="183">
        <f>IF(N330="snížená",J330,0)</f>
        <v>0</v>
      </c>
      <c r="BG330" s="183">
        <f>IF(N330="zákl. přenesená",J330,0)</f>
        <v>0</v>
      </c>
      <c r="BH330" s="183">
        <f>IF(N330="sníž. přenesená",J330,0)</f>
        <v>0</v>
      </c>
      <c r="BI330" s="183">
        <f>IF(N330="nulová",J330,0)</f>
        <v>0</v>
      </c>
      <c r="BJ330" s="17" t="s">
        <v>82</v>
      </c>
      <c r="BK330" s="183">
        <f>ROUND(I330*H330,2)</f>
        <v>0</v>
      </c>
      <c r="BL330" s="17" t="s">
        <v>260</v>
      </c>
      <c r="BM330" s="182" t="s">
        <v>1036</v>
      </c>
    </row>
    <row r="331" s="2" customFormat="1">
      <c r="A331" s="36"/>
      <c r="B331" s="37"/>
      <c r="C331" s="36"/>
      <c r="D331" s="184" t="s">
        <v>162</v>
      </c>
      <c r="E331" s="36"/>
      <c r="F331" s="185" t="s">
        <v>1035</v>
      </c>
      <c r="G331" s="36"/>
      <c r="H331" s="36"/>
      <c r="I331" s="186"/>
      <c r="J331" s="36"/>
      <c r="K331" s="36"/>
      <c r="L331" s="37"/>
      <c r="M331" s="187"/>
      <c r="N331" s="188"/>
      <c r="O331" s="75"/>
      <c r="P331" s="75"/>
      <c r="Q331" s="75"/>
      <c r="R331" s="75"/>
      <c r="S331" s="75"/>
      <c r="T331" s="76"/>
      <c r="U331" s="36"/>
      <c r="V331" s="36"/>
      <c r="W331" s="36"/>
      <c r="X331" s="36"/>
      <c r="Y331" s="36"/>
      <c r="Z331" s="36"/>
      <c r="AA331" s="36"/>
      <c r="AB331" s="36"/>
      <c r="AC331" s="36"/>
      <c r="AD331" s="36"/>
      <c r="AE331" s="36"/>
      <c r="AT331" s="17" t="s">
        <v>162</v>
      </c>
      <c r="AU331" s="17" t="s">
        <v>84</v>
      </c>
    </row>
    <row r="332" s="12" customFormat="1" ht="22.8" customHeight="1">
      <c r="A332" s="12"/>
      <c r="B332" s="157"/>
      <c r="C332" s="12"/>
      <c r="D332" s="158" t="s">
        <v>73</v>
      </c>
      <c r="E332" s="168" t="s">
        <v>1037</v>
      </c>
      <c r="F332" s="168" t="s">
        <v>1038</v>
      </c>
      <c r="G332" s="12"/>
      <c r="H332" s="12"/>
      <c r="I332" s="160"/>
      <c r="J332" s="169">
        <f>BK332</f>
        <v>0</v>
      </c>
      <c r="K332" s="12"/>
      <c r="L332" s="157"/>
      <c r="M332" s="162"/>
      <c r="N332" s="163"/>
      <c r="O332" s="163"/>
      <c r="P332" s="164">
        <f>SUM(P333:P346)</f>
        <v>0</v>
      </c>
      <c r="Q332" s="163"/>
      <c r="R332" s="164">
        <f>SUM(R333:R346)</f>
        <v>0</v>
      </c>
      <c r="S332" s="163"/>
      <c r="T332" s="165">
        <f>SUM(T333:T346)</f>
        <v>0</v>
      </c>
      <c r="U332" s="12"/>
      <c r="V332" s="12"/>
      <c r="W332" s="12"/>
      <c r="X332" s="12"/>
      <c r="Y332" s="12"/>
      <c r="Z332" s="12"/>
      <c r="AA332" s="12"/>
      <c r="AB332" s="12"/>
      <c r="AC332" s="12"/>
      <c r="AD332" s="12"/>
      <c r="AE332" s="12"/>
      <c r="AR332" s="158" t="s">
        <v>82</v>
      </c>
      <c r="AT332" s="166" t="s">
        <v>73</v>
      </c>
      <c r="AU332" s="166" t="s">
        <v>82</v>
      </c>
      <c r="AY332" s="158" t="s">
        <v>152</v>
      </c>
      <c r="BK332" s="167">
        <f>SUM(BK333:BK346)</f>
        <v>0</v>
      </c>
    </row>
    <row r="333" s="2" customFormat="1" ht="14.4" customHeight="1">
      <c r="A333" s="36"/>
      <c r="B333" s="170"/>
      <c r="C333" s="171" t="s">
        <v>891</v>
      </c>
      <c r="D333" s="171" t="s">
        <v>155</v>
      </c>
      <c r="E333" s="172" t="s">
        <v>1039</v>
      </c>
      <c r="F333" s="173" t="s">
        <v>1040</v>
      </c>
      <c r="G333" s="174" t="s">
        <v>775</v>
      </c>
      <c r="H333" s="175">
        <v>160</v>
      </c>
      <c r="I333" s="176"/>
      <c r="J333" s="177">
        <f>ROUND(I333*H333,2)</f>
        <v>0</v>
      </c>
      <c r="K333" s="173" t="s">
        <v>1</v>
      </c>
      <c r="L333" s="37"/>
      <c r="M333" s="178" t="s">
        <v>1</v>
      </c>
      <c r="N333" s="179" t="s">
        <v>39</v>
      </c>
      <c r="O333" s="75"/>
      <c r="P333" s="180">
        <f>O333*H333</f>
        <v>0</v>
      </c>
      <c r="Q333" s="180">
        <v>0</v>
      </c>
      <c r="R333" s="180">
        <f>Q333*H333</f>
        <v>0</v>
      </c>
      <c r="S333" s="180">
        <v>0</v>
      </c>
      <c r="T333" s="181">
        <f>S333*H333</f>
        <v>0</v>
      </c>
      <c r="U333" s="36"/>
      <c r="V333" s="36"/>
      <c r="W333" s="36"/>
      <c r="X333" s="36"/>
      <c r="Y333" s="36"/>
      <c r="Z333" s="36"/>
      <c r="AA333" s="36"/>
      <c r="AB333" s="36"/>
      <c r="AC333" s="36"/>
      <c r="AD333" s="36"/>
      <c r="AE333" s="36"/>
      <c r="AR333" s="182" t="s">
        <v>260</v>
      </c>
      <c r="AT333" s="182" t="s">
        <v>155</v>
      </c>
      <c r="AU333" s="182" t="s">
        <v>84</v>
      </c>
      <c r="AY333" s="17" t="s">
        <v>152</v>
      </c>
      <c r="BE333" s="183">
        <f>IF(N333="základní",J333,0)</f>
        <v>0</v>
      </c>
      <c r="BF333" s="183">
        <f>IF(N333="snížená",J333,0)</f>
        <v>0</v>
      </c>
      <c r="BG333" s="183">
        <f>IF(N333="zákl. přenesená",J333,0)</f>
        <v>0</v>
      </c>
      <c r="BH333" s="183">
        <f>IF(N333="sníž. přenesená",J333,0)</f>
        <v>0</v>
      </c>
      <c r="BI333" s="183">
        <f>IF(N333="nulová",J333,0)</f>
        <v>0</v>
      </c>
      <c r="BJ333" s="17" t="s">
        <v>82</v>
      </c>
      <c r="BK333" s="183">
        <f>ROUND(I333*H333,2)</f>
        <v>0</v>
      </c>
      <c r="BL333" s="17" t="s">
        <v>260</v>
      </c>
      <c r="BM333" s="182" t="s">
        <v>1041</v>
      </c>
    </row>
    <row r="334" s="2" customFormat="1">
      <c r="A334" s="36"/>
      <c r="B334" s="37"/>
      <c r="C334" s="36"/>
      <c r="D334" s="184" t="s">
        <v>162</v>
      </c>
      <c r="E334" s="36"/>
      <c r="F334" s="185" t="s">
        <v>1040</v>
      </c>
      <c r="G334" s="36"/>
      <c r="H334" s="36"/>
      <c r="I334" s="186"/>
      <c r="J334" s="36"/>
      <c r="K334" s="36"/>
      <c r="L334" s="37"/>
      <c r="M334" s="187"/>
      <c r="N334" s="188"/>
      <c r="O334" s="75"/>
      <c r="P334" s="75"/>
      <c r="Q334" s="75"/>
      <c r="R334" s="75"/>
      <c r="S334" s="75"/>
      <c r="T334" s="76"/>
      <c r="U334" s="36"/>
      <c r="V334" s="36"/>
      <c r="W334" s="36"/>
      <c r="X334" s="36"/>
      <c r="Y334" s="36"/>
      <c r="Z334" s="36"/>
      <c r="AA334" s="36"/>
      <c r="AB334" s="36"/>
      <c r="AC334" s="36"/>
      <c r="AD334" s="36"/>
      <c r="AE334" s="36"/>
      <c r="AT334" s="17" t="s">
        <v>162</v>
      </c>
      <c r="AU334" s="17" t="s">
        <v>84</v>
      </c>
    </row>
    <row r="335" s="2" customFormat="1" ht="14.4" customHeight="1">
      <c r="A335" s="36"/>
      <c r="B335" s="170"/>
      <c r="C335" s="171" t="s">
        <v>1042</v>
      </c>
      <c r="D335" s="171" t="s">
        <v>155</v>
      </c>
      <c r="E335" s="172" t="s">
        <v>1043</v>
      </c>
      <c r="F335" s="173" t="s">
        <v>1044</v>
      </c>
      <c r="G335" s="174" t="s">
        <v>775</v>
      </c>
      <c r="H335" s="175">
        <v>10</v>
      </c>
      <c r="I335" s="176"/>
      <c r="J335" s="177">
        <f>ROUND(I335*H335,2)</f>
        <v>0</v>
      </c>
      <c r="K335" s="173" t="s">
        <v>1</v>
      </c>
      <c r="L335" s="37"/>
      <c r="M335" s="178" t="s">
        <v>1</v>
      </c>
      <c r="N335" s="179" t="s">
        <v>39</v>
      </c>
      <c r="O335" s="75"/>
      <c r="P335" s="180">
        <f>O335*H335</f>
        <v>0</v>
      </c>
      <c r="Q335" s="180">
        <v>0</v>
      </c>
      <c r="R335" s="180">
        <f>Q335*H335</f>
        <v>0</v>
      </c>
      <c r="S335" s="180">
        <v>0</v>
      </c>
      <c r="T335" s="181">
        <f>S335*H335</f>
        <v>0</v>
      </c>
      <c r="U335" s="36"/>
      <c r="V335" s="36"/>
      <c r="W335" s="36"/>
      <c r="X335" s="36"/>
      <c r="Y335" s="36"/>
      <c r="Z335" s="36"/>
      <c r="AA335" s="36"/>
      <c r="AB335" s="36"/>
      <c r="AC335" s="36"/>
      <c r="AD335" s="36"/>
      <c r="AE335" s="36"/>
      <c r="AR335" s="182" t="s">
        <v>260</v>
      </c>
      <c r="AT335" s="182" t="s">
        <v>155</v>
      </c>
      <c r="AU335" s="182" t="s">
        <v>84</v>
      </c>
      <c r="AY335" s="17" t="s">
        <v>152</v>
      </c>
      <c r="BE335" s="183">
        <f>IF(N335="základní",J335,0)</f>
        <v>0</v>
      </c>
      <c r="BF335" s="183">
        <f>IF(N335="snížená",J335,0)</f>
        <v>0</v>
      </c>
      <c r="BG335" s="183">
        <f>IF(N335="zákl. přenesená",J335,0)</f>
        <v>0</v>
      </c>
      <c r="BH335" s="183">
        <f>IF(N335="sníž. přenesená",J335,0)</f>
        <v>0</v>
      </c>
      <c r="BI335" s="183">
        <f>IF(N335="nulová",J335,0)</f>
        <v>0</v>
      </c>
      <c r="BJ335" s="17" t="s">
        <v>82</v>
      </c>
      <c r="BK335" s="183">
        <f>ROUND(I335*H335,2)</f>
        <v>0</v>
      </c>
      <c r="BL335" s="17" t="s">
        <v>260</v>
      </c>
      <c r="BM335" s="182" t="s">
        <v>1045</v>
      </c>
    </row>
    <row r="336" s="2" customFormat="1">
      <c r="A336" s="36"/>
      <c r="B336" s="37"/>
      <c r="C336" s="36"/>
      <c r="D336" s="184" t="s">
        <v>162</v>
      </c>
      <c r="E336" s="36"/>
      <c r="F336" s="185" t="s">
        <v>1044</v>
      </c>
      <c r="G336" s="36"/>
      <c r="H336" s="36"/>
      <c r="I336" s="186"/>
      <c r="J336" s="36"/>
      <c r="K336" s="36"/>
      <c r="L336" s="37"/>
      <c r="M336" s="187"/>
      <c r="N336" s="188"/>
      <c r="O336" s="75"/>
      <c r="P336" s="75"/>
      <c r="Q336" s="75"/>
      <c r="R336" s="75"/>
      <c r="S336" s="75"/>
      <c r="T336" s="76"/>
      <c r="U336" s="36"/>
      <c r="V336" s="36"/>
      <c r="W336" s="36"/>
      <c r="X336" s="36"/>
      <c r="Y336" s="36"/>
      <c r="Z336" s="36"/>
      <c r="AA336" s="36"/>
      <c r="AB336" s="36"/>
      <c r="AC336" s="36"/>
      <c r="AD336" s="36"/>
      <c r="AE336" s="36"/>
      <c r="AT336" s="17" t="s">
        <v>162</v>
      </c>
      <c r="AU336" s="17" t="s">
        <v>84</v>
      </c>
    </row>
    <row r="337" s="2" customFormat="1" ht="14.4" customHeight="1">
      <c r="A337" s="36"/>
      <c r="B337" s="170"/>
      <c r="C337" s="171" t="s">
        <v>894</v>
      </c>
      <c r="D337" s="171" t="s">
        <v>155</v>
      </c>
      <c r="E337" s="172" t="s">
        <v>1046</v>
      </c>
      <c r="F337" s="173" t="s">
        <v>1047</v>
      </c>
      <c r="G337" s="174" t="s">
        <v>775</v>
      </c>
      <c r="H337" s="175">
        <v>20</v>
      </c>
      <c r="I337" s="176"/>
      <c r="J337" s="177">
        <f>ROUND(I337*H337,2)</f>
        <v>0</v>
      </c>
      <c r="K337" s="173" t="s">
        <v>1</v>
      </c>
      <c r="L337" s="37"/>
      <c r="M337" s="178" t="s">
        <v>1</v>
      </c>
      <c r="N337" s="179" t="s">
        <v>39</v>
      </c>
      <c r="O337" s="75"/>
      <c r="P337" s="180">
        <f>O337*H337</f>
        <v>0</v>
      </c>
      <c r="Q337" s="180">
        <v>0</v>
      </c>
      <c r="R337" s="180">
        <f>Q337*H337</f>
        <v>0</v>
      </c>
      <c r="S337" s="180">
        <v>0</v>
      </c>
      <c r="T337" s="181">
        <f>S337*H337</f>
        <v>0</v>
      </c>
      <c r="U337" s="36"/>
      <c r="V337" s="36"/>
      <c r="W337" s="36"/>
      <c r="X337" s="36"/>
      <c r="Y337" s="36"/>
      <c r="Z337" s="36"/>
      <c r="AA337" s="36"/>
      <c r="AB337" s="36"/>
      <c r="AC337" s="36"/>
      <c r="AD337" s="36"/>
      <c r="AE337" s="36"/>
      <c r="AR337" s="182" t="s">
        <v>260</v>
      </c>
      <c r="AT337" s="182" t="s">
        <v>155</v>
      </c>
      <c r="AU337" s="182" t="s">
        <v>84</v>
      </c>
      <c r="AY337" s="17" t="s">
        <v>152</v>
      </c>
      <c r="BE337" s="183">
        <f>IF(N337="základní",J337,0)</f>
        <v>0</v>
      </c>
      <c r="BF337" s="183">
        <f>IF(N337="snížená",J337,0)</f>
        <v>0</v>
      </c>
      <c r="BG337" s="183">
        <f>IF(N337="zákl. přenesená",J337,0)</f>
        <v>0</v>
      </c>
      <c r="BH337" s="183">
        <f>IF(N337="sníž. přenesená",J337,0)</f>
        <v>0</v>
      </c>
      <c r="BI337" s="183">
        <f>IF(N337="nulová",J337,0)</f>
        <v>0</v>
      </c>
      <c r="BJ337" s="17" t="s">
        <v>82</v>
      </c>
      <c r="BK337" s="183">
        <f>ROUND(I337*H337,2)</f>
        <v>0</v>
      </c>
      <c r="BL337" s="17" t="s">
        <v>260</v>
      </c>
      <c r="BM337" s="182" t="s">
        <v>1048</v>
      </c>
    </row>
    <row r="338" s="2" customFormat="1">
      <c r="A338" s="36"/>
      <c r="B338" s="37"/>
      <c r="C338" s="36"/>
      <c r="D338" s="184" t="s">
        <v>162</v>
      </c>
      <c r="E338" s="36"/>
      <c r="F338" s="185" t="s">
        <v>1047</v>
      </c>
      <c r="G338" s="36"/>
      <c r="H338" s="36"/>
      <c r="I338" s="186"/>
      <c r="J338" s="36"/>
      <c r="K338" s="36"/>
      <c r="L338" s="37"/>
      <c r="M338" s="187"/>
      <c r="N338" s="188"/>
      <c r="O338" s="75"/>
      <c r="P338" s="75"/>
      <c r="Q338" s="75"/>
      <c r="R338" s="75"/>
      <c r="S338" s="75"/>
      <c r="T338" s="76"/>
      <c r="U338" s="36"/>
      <c r="V338" s="36"/>
      <c r="W338" s="36"/>
      <c r="X338" s="36"/>
      <c r="Y338" s="36"/>
      <c r="Z338" s="36"/>
      <c r="AA338" s="36"/>
      <c r="AB338" s="36"/>
      <c r="AC338" s="36"/>
      <c r="AD338" s="36"/>
      <c r="AE338" s="36"/>
      <c r="AT338" s="17" t="s">
        <v>162</v>
      </c>
      <c r="AU338" s="17" t="s">
        <v>84</v>
      </c>
    </row>
    <row r="339" s="2" customFormat="1" ht="14.4" customHeight="1">
      <c r="A339" s="36"/>
      <c r="B339" s="170"/>
      <c r="C339" s="171" t="s">
        <v>1049</v>
      </c>
      <c r="D339" s="171" t="s">
        <v>155</v>
      </c>
      <c r="E339" s="172" t="s">
        <v>1050</v>
      </c>
      <c r="F339" s="173" t="s">
        <v>1051</v>
      </c>
      <c r="G339" s="174" t="s">
        <v>775</v>
      </c>
      <c r="H339" s="175">
        <v>4</v>
      </c>
      <c r="I339" s="176"/>
      <c r="J339" s="177">
        <f>ROUND(I339*H339,2)</f>
        <v>0</v>
      </c>
      <c r="K339" s="173" t="s">
        <v>1</v>
      </c>
      <c r="L339" s="37"/>
      <c r="M339" s="178" t="s">
        <v>1</v>
      </c>
      <c r="N339" s="179" t="s">
        <v>39</v>
      </c>
      <c r="O339" s="75"/>
      <c r="P339" s="180">
        <f>O339*H339</f>
        <v>0</v>
      </c>
      <c r="Q339" s="180">
        <v>0</v>
      </c>
      <c r="R339" s="180">
        <f>Q339*H339</f>
        <v>0</v>
      </c>
      <c r="S339" s="180">
        <v>0</v>
      </c>
      <c r="T339" s="181">
        <f>S339*H339</f>
        <v>0</v>
      </c>
      <c r="U339" s="36"/>
      <c r="V339" s="36"/>
      <c r="W339" s="36"/>
      <c r="X339" s="36"/>
      <c r="Y339" s="36"/>
      <c r="Z339" s="36"/>
      <c r="AA339" s="36"/>
      <c r="AB339" s="36"/>
      <c r="AC339" s="36"/>
      <c r="AD339" s="36"/>
      <c r="AE339" s="36"/>
      <c r="AR339" s="182" t="s">
        <v>260</v>
      </c>
      <c r="AT339" s="182" t="s">
        <v>155</v>
      </c>
      <c r="AU339" s="182" t="s">
        <v>84</v>
      </c>
      <c r="AY339" s="17" t="s">
        <v>152</v>
      </c>
      <c r="BE339" s="183">
        <f>IF(N339="základní",J339,0)</f>
        <v>0</v>
      </c>
      <c r="BF339" s="183">
        <f>IF(N339="snížená",J339,0)</f>
        <v>0</v>
      </c>
      <c r="BG339" s="183">
        <f>IF(N339="zákl. přenesená",J339,0)</f>
        <v>0</v>
      </c>
      <c r="BH339" s="183">
        <f>IF(N339="sníž. přenesená",J339,0)</f>
        <v>0</v>
      </c>
      <c r="BI339" s="183">
        <f>IF(N339="nulová",J339,0)</f>
        <v>0</v>
      </c>
      <c r="BJ339" s="17" t="s">
        <v>82</v>
      </c>
      <c r="BK339" s="183">
        <f>ROUND(I339*H339,2)</f>
        <v>0</v>
      </c>
      <c r="BL339" s="17" t="s">
        <v>260</v>
      </c>
      <c r="BM339" s="182" t="s">
        <v>1052</v>
      </c>
    </row>
    <row r="340" s="2" customFormat="1">
      <c r="A340" s="36"/>
      <c r="B340" s="37"/>
      <c r="C340" s="36"/>
      <c r="D340" s="184" t="s">
        <v>162</v>
      </c>
      <c r="E340" s="36"/>
      <c r="F340" s="185" t="s">
        <v>1051</v>
      </c>
      <c r="G340" s="36"/>
      <c r="H340" s="36"/>
      <c r="I340" s="186"/>
      <c r="J340" s="36"/>
      <c r="K340" s="36"/>
      <c r="L340" s="37"/>
      <c r="M340" s="187"/>
      <c r="N340" s="188"/>
      <c r="O340" s="75"/>
      <c r="P340" s="75"/>
      <c r="Q340" s="75"/>
      <c r="R340" s="75"/>
      <c r="S340" s="75"/>
      <c r="T340" s="76"/>
      <c r="U340" s="36"/>
      <c r="V340" s="36"/>
      <c r="W340" s="36"/>
      <c r="X340" s="36"/>
      <c r="Y340" s="36"/>
      <c r="Z340" s="36"/>
      <c r="AA340" s="36"/>
      <c r="AB340" s="36"/>
      <c r="AC340" s="36"/>
      <c r="AD340" s="36"/>
      <c r="AE340" s="36"/>
      <c r="AT340" s="17" t="s">
        <v>162</v>
      </c>
      <c r="AU340" s="17" t="s">
        <v>84</v>
      </c>
    </row>
    <row r="341" s="2" customFormat="1" ht="14.4" customHeight="1">
      <c r="A341" s="36"/>
      <c r="B341" s="170"/>
      <c r="C341" s="171" t="s">
        <v>897</v>
      </c>
      <c r="D341" s="171" t="s">
        <v>155</v>
      </c>
      <c r="E341" s="172" t="s">
        <v>1053</v>
      </c>
      <c r="F341" s="173" t="s">
        <v>1054</v>
      </c>
      <c r="G341" s="174" t="s">
        <v>775</v>
      </c>
      <c r="H341" s="175">
        <v>10</v>
      </c>
      <c r="I341" s="176"/>
      <c r="J341" s="177">
        <f>ROUND(I341*H341,2)</f>
        <v>0</v>
      </c>
      <c r="K341" s="173" t="s">
        <v>1</v>
      </c>
      <c r="L341" s="37"/>
      <c r="M341" s="178" t="s">
        <v>1</v>
      </c>
      <c r="N341" s="179" t="s">
        <v>39</v>
      </c>
      <c r="O341" s="75"/>
      <c r="P341" s="180">
        <f>O341*H341</f>
        <v>0</v>
      </c>
      <c r="Q341" s="180">
        <v>0</v>
      </c>
      <c r="R341" s="180">
        <f>Q341*H341</f>
        <v>0</v>
      </c>
      <c r="S341" s="180">
        <v>0</v>
      </c>
      <c r="T341" s="181">
        <f>S341*H341</f>
        <v>0</v>
      </c>
      <c r="U341" s="36"/>
      <c r="V341" s="36"/>
      <c r="W341" s="36"/>
      <c r="X341" s="36"/>
      <c r="Y341" s="36"/>
      <c r="Z341" s="36"/>
      <c r="AA341" s="36"/>
      <c r="AB341" s="36"/>
      <c r="AC341" s="36"/>
      <c r="AD341" s="36"/>
      <c r="AE341" s="36"/>
      <c r="AR341" s="182" t="s">
        <v>260</v>
      </c>
      <c r="AT341" s="182" t="s">
        <v>155</v>
      </c>
      <c r="AU341" s="182" t="s">
        <v>84</v>
      </c>
      <c r="AY341" s="17" t="s">
        <v>152</v>
      </c>
      <c r="BE341" s="183">
        <f>IF(N341="základní",J341,0)</f>
        <v>0</v>
      </c>
      <c r="BF341" s="183">
        <f>IF(N341="snížená",J341,0)</f>
        <v>0</v>
      </c>
      <c r="BG341" s="183">
        <f>IF(N341="zákl. přenesená",J341,0)</f>
        <v>0</v>
      </c>
      <c r="BH341" s="183">
        <f>IF(N341="sníž. přenesená",J341,0)</f>
        <v>0</v>
      </c>
      <c r="BI341" s="183">
        <f>IF(N341="nulová",J341,0)</f>
        <v>0</v>
      </c>
      <c r="BJ341" s="17" t="s">
        <v>82</v>
      </c>
      <c r="BK341" s="183">
        <f>ROUND(I341*H341,2)</f>
        <v>0</v>
      </c>
      <c r="BL341" s="17" t="s">
        <v>260</v>
      </c>
      <c r="BM341" s="182" t="s">
        <v>1055</v>
      </c>
    </row>
    <row r="342" s="2" customFormat="1">
      <c r="A342" s="36"/>
      <c r="B342" s="37"/>
      <c r="C342" s="36"/>
      <c r="D342" s="184" t="s">
        <v>162</v>
      </c>
      <c r="E342" s="36"/>
      <c r="F342" s="185" t="s">
        <v>1054</v>
      </c>
      <c r="G342" s="36"/>
      <c r="H342" s="36"/>
      <c r="I342" s="186"/>
      <c r="J342" s="36"/>
      <c r="K342" s="36"/>
      <c r="L342" s="37"/>
      <c r="M342" s="187"/>
      <c r="N342" s="188"/>
      <c r="O342" s="75"/>
      <c r="P342" s="75"/>
      <c r="Q342" s="75"/>
      <c r="R342" s="75"/>
      <c r="S342" s="75"/>
      <c r="T342" s="76"/>
      <c r="U342" s="36"/>
      <c r="V342" s="36"/>
      <c r="W342" s="36"/>
      <c r="X342" s="36"/>
      <c r="Y342" s="36"/>
      <c r="Z342" s="36"/>
      <c r="AA342" s="36"/>
      <c r="AB342" s="36"/>
      <c r="AC342" s="36"/>
      <c r="AD342" s="36"/>
      <c r="AE342" s="36"/>
      <c r="AT342" s="17" t="s">
        <v>162</v>
      </c>
      <c r="AU342" s="17" t="s">
        <v>84</v>
      </c>
    </row>
    <row r="343" s="2" customFormat="1" ht="14.4" customHeight="1">
      <c r="A343" s="36"/>
      <c r="B343" s="170"/>
      <c r="C343" s="171" t="s">
        <v>1056</v>
      </c>
      <c r="D343" s="171" t="s">
        <v>155</v>
      </c>
      <c r="E343" s="172" t="s">
        <v>1057</v>
      </c>
      <c r="F343" s="173" t="s">
        <v>1058</v>
      </c>
      <c r="G343" s="174" t="s">
        <v>775</v>
      </c>
      <c r="H343" s="175">
        <v>3</v>
      </c>
      <c r="I343" s="176"/>
      <c r="J343" s="177">
        <f>ROUND(I343*H343,2)</f>
        <v>0</v>
      </c>
      <c r="K343" s="173" t="s">
        <v>1</v>
      </c>
      <c r="L343" s="37"/>
      <c r="M343" s="178" t="s">
        <v>1</v>
      </c>
      <c r="N343" s="179" t="s">
        <v>39</v>
      </c>
      <c r="O343" s="75"/>
      <c r="P343" s="180">
        <f>O343*H343</f>
        <v>0</v>
      </c>
      <c r="Q343" s="180">
        <v>0</v>
      </c>
      <c r="R343" s="180">
        <f>Q343*H343</f>
        <v>0</v>
      </c>
      <c r="S343" s="180">
        <v>0</v>
      </c>
      <c r="T343" s="181">
        <f>S343*H343</f>
        <v>0</v>
      </c>
      <c r="U343" s="36"/>
      <c r="V343" s="36"/>
      <c r="W343" s="36"/>
      <c r="X343" s="36"/>
      <c r="Y343" s="36"/>
      <c r="Z343" s="36"/>
      <c r="AA343" s="36"/>
      <c r="AB343" s="36"/>
      <c r="AC343" s="36"/>
      <c r="AD343" s="36"/>
      <c r="AE343" s="36"/>
      <c r="AR343" s="182" t="s">
        <v>260</v>
      </c>
      <c r="AT343" s="182" t="s">
        <v>155</v>
      </c>
      <c r="AU343" s="182" t="s">
        <v>84</v>
      </c>
      <c r="AY343" s="17" t="s">
        <v>152</v>
      </c>
      <c r="BE343" s="183">
        <f>IF(N343="základní",J343,0)</f>
        <v>0</v>
      </c>
      <c r="BF343" s="183">
        <f>IF(N343="snížená",J343,0)</f>
        <v>0</v>
      </c>
      <c r="BG343" s="183">
        <f>IF(N343="zákl. přenesená",J343,0)</f>
        <v>0</v>
      </c>
      <c r="BH343" s="183">
        <f>IF(N343="sníž. přenesená",J343,0)</f>
        <v>0</v>
      </c>
      <c r="BI343" s="183">
        <f>IF(N343="nulová",J343,0)</f>
        <v>0</v>
      </c>
      <c r="BJ343" s="17" t="s">
        <v>82</v>
      </c>
      <c r="BK343" s="183">
        <f>ROUND(I343*H343,2)</f>
        <v>0</v>
      </c>
      <c r="BL343" s="17" t="s">
        <v>260</v>
      </c>
      <c r="BM343" s="182" t="s">
        <v>1059</v>
      </c>
    </row>
    <row r="344" s="2" customFormat="1">
      <c r="A344" s="36"/>
      <c r="B344" s="37"/>
      <c r="C344" s="36"/>
      <c r="D344" s="184" t="s">
        <v>162</v>
      </c>
      <c r="E344" s="36"/>
      <c r="F344" s="185" t="s">
        <v>1058</v>
      </c>
      <c r="G344" s="36"/>
      <c r="H344" s="36"/>
      <c r="I344" s="186"/>
      <c r="J344" s="36"/>
      <c r="K344" s="36"/>
      <c r="L344" s="37"/>
      <c r="M344" s="187"/>
      <c r="N344" s="188"/>
      <c r="O344" s="75"/>
      <c r="P344" s="75"/>
      <c r="Q344" s="75"/>
      <c r="R344" s="75"/>
      <c r="S344" s="75"/>
      <c r="T344" s="76"/>
      <c r="U344" s="36"/>
      <c r="V344" s="36"/>
      <c r="W344" s="36"/>
      <c r="X344" s="36"/>
      <c r="Y344" s="36"/>
      <c r="Z344" s="36"/>
      <c r="AA344" s="36"/>
      <c r="AB344" s="36"/>
      <c r="AC344" s="36"/>
      <c r="AD344" s="36"/>
      <c r="AE344" s="36"/>
      <c r="AT344" s="17" t="s">
        <v>162</v>
      </c>
      <c r="AU344" s="17" t="s">
        <v>84</v>
      </c>
    </row>
    <row r="345" s="2" customFormat="1" ht="14.4" customHeight="1">
      <c r="A345" s="36"/>
      <c r="B345" s="170"/>
      <c r="C345" s="171" t="s">
        <v>902</v>
      </c>
      <c r="D345" s="171" t="s">
        <v>155</v>
      </c>
      <c r="E345" s="172" t="s">
        <v>1060</v>
      </c>
      <c r="F345" s="173" t="s">
        <v>1061</v>
      </c>
      <c r="G345" s="174" t="s">
        <v>775</v>
      </c>
      <c r="H345" s="175">
        <v>9</v>
      </c>
      <c r="I345" s="176"/>
      <c r="J345" s="177">
        <f>ROUND(I345*H345,2)</f>
        <v>0</v>
      </c>
      <c r="K345" s="173" t="s">
        <v>1</v>
      </c>
      <c r="L345" s="37"/>
      <c r="M345" s="178" t="s">
        <v>1</v>
      </c>
      <c r="N345" s="179" t="s">
        <v>39</v>
      </c>
      <c r="O345" s="75"/>
      <c r="P345" s="180">
        <f>O345*H345</f>
        <v>0</v>
      </c>
      <c r="Q345" s="180">
        <v>0</v>
      </c>
      <c r="R345" s="180">
        <f>Q345*H345</f>
        <v>0</v>
      </c>
      <c r="S345" s="180">
        <v>0</v>
      </c>
      <c r="T345" s="181">
        <f>S345*H345</f>
        <v>0</v>
      </c>
      <c r="U345" s="36"/>
      <c r="V345" s="36"/>
      <c r="W345" s="36"/>
      <c r="X345" s="36"/>
      <c r="Y345" s="36"/>
      <c r="Z345" s="36"/>
      <c r="AA345" s="36"/>
      <c r="AB345" s="36"/>
      <c r="AC345" s="36"/>
      <c r="AD345" s="36"/>
      <c r="AE345" s="36"/>
      <c r="AR345" s="182" t="s">
        <v>260</v>
      </c>
      <c r="AT345" s="182" t="s">
        <v>155</v>
      </c>
      <c r="AU345" s="182" t="s">
        <v>84</v>
      </c>
      <c r="AY345" s="17" t="s">
        <v>152</v>
      </c>
      <c r="BE345" s="183">
        <f>IF(N345="základní",J345,0)</f>
        <v>0</v>
      </c>
      <c r="BF345" s="183">
        <f>IF(N345="snížená",J345,0)</f>
        <v>0</v>
      </c>
      <c r="BG345" s="183">
        <f>IF(N345="zákl. přenesená",J345,0)</f>
        <v>0</v>
      </c>
      <c r="BH345" s="183">
        <f>IF(N345="sníž. přenesená",J345,0)</f>
        <v>0</v>
      </c>
      <c r="BI345" s="183">
        <f>IF(N345="nulová",J345,0)</f>
        <v>0</v>
      </c>
      <c r="BJ345" s="17" t="s">
        <v>82</v>
      </c>
      <c r="BK345" s="183">
        <f>ROUND(I345*H345,2)</f>
        <v>0</v>
      </c>
      <c r="BL345" s="17" t="s">
        <v>260</v>
      </c>
      <c r="BM345" s="182" t="s">
        <v>1062</v>
      </c>
    </row>
    <row r="346" s="2" customFormat="1">
      <c r="A346" s="36"/>
      <c r="B346" s="37"/>
      <c r="C346" s="36"/>
      <c r="D346" s="184" t="s">
        <v>162</v>
      </c>
      <c r="E346" s="36"/>
      <c r="F346" s="185" t="s">
        <v>1061</v>
      </c>
      <c r="G346" s="36"/>
      <c r="H346" s="36"/>
      <c r="I346" s="186"/>
      <c r="J346" s="36"/>
      <c r="K346" s="36"/>
      <c r="L346" s="37"/>
      <c r="M346" s="187"/>
      <c r="N346" s="188"/>
      <c r="O346" s="75"/>
      <c r="P346" s="75"/>
      <c r="Q346" s="75"/>
      <c r="R346" s="75"/>
      <c r="S346" s="75"/>
      <c r="T346" s="76"/>
      <c r="U346" s="36"/>
      <c r="V346" s="36"/>
      <c r="W346" s="36"/>
      <c r="X346" s="36"/>
      <c r="Y346" s="36"/>
      <c r="Z346" s="36"/>
      <c r="AA346" s="36"/>
      <c r="AB346" s="36"/>
      <c r="AC346" s="36"/>
      <c r="AD346" s="36"/>
      <c r="AE346" s="36"/>
      <c r="AT346" s="17" t="s">
        <v>162</v>
      </c>
      <c r="AU346" s="17" t="s">
        <v>84</v>
      </c>
    </row>
    <row r="347" s="12" customFormat="1" ht="22.8" customHeight="1">
      <c r="A347" s="12"/>
      <c r="B347" s="157"/>
      <c r="C347" s="12"/>
      <c r="D347" s="158" t="s">
        <v>73</v>
      </c>
      <c r="E347" s="168" t="s">
        <v>1063</v>
      </c>
      <c r="F347" s="168" t="s">
        <v>1064</v>
      </c>
      <c r="G347" s="12"/>
      <c r="H347" s="12"/>
      <c r="I347" s="160"/>
      <c r="J347" s="169">
        <f>BK347</f>
        <v>0</v>
      </c>
      <c r="K347" s="12"/>
      <c r="L347" s="157"/>
      <c r="M347" s="162"/>
      <c r="N347" s="163"/>
      <c r="O347" s="163"/>
      <c r="P347" s="164">
        <f>SUM(P348:P351)</f>
        <v>0</v>
      </c>
      <c r="Q347" s="163"/>
      <c r="R347" s="164">
        <f>SUM(R348:R351)</f>
        <v>0</v>
      </c>
      <c r="S347" s="163"/>
      <c r="T347" s="165">
        <f>SUM(T348:T351)</f>
        <v>0</v>
      </c>
      <c r="U347" s="12"/>
      <c r="V347" s="12"/>
      <c r="W347" s="12"/>
      <c r="X347" s="12"/>
      <c r="Y347" s="12"/>
      <c r="Z347" s="12"/>
      <c r="AA347" s="12"/>
      <c r="AB347" s="12"/>
      <c r="AC347" s="12"/>
      <c r="AD347" s="12"/>
      <c r="AE347" s="12"/>
      <c r="AR347" s="158" t="s">
        <v>82</v>
      </c>
      <c r="AT347" s="166" t="s">
        <v>73</v>
      </c>
      <c r="AU347" s="166" t="s">
        <v>82</v>
      </c>
      <c r="AY347" s="158" t="s">
        <v>152</v>
      </c>
      <c r="BK347" s="167">
        <f>SUM(BK348:BK351)</f>
        <v>0</v>
      </c>
    </row>
    <row r="348" s="2" customFormat="1" ht="14.4" customHeight="1">
      <c r="A348" s="36"/>
      <c r="B348" s="170"/>
      <c r="C348" s="171" t="s">
        <v>1065</v>
      </c>
      <c r="D348" s="171" t="s">
        <v>155</v>
      </c>
      <c r="E348" s="172" t="s">
        <v>1066</v>
      </c>
      <c r="F348" s="173" t="s">
        <v>1067</v>
      </c>
      <c r="G348" s="174" t="s">
        <v>775</v>
      </c>
      <c r="H348" s="175">
        <v>600</v>
      </c>
      <c r="I348" s="176"/>
      <c r="J348" s="177">
        <f>ROUND(I348*H348,2)</f>
        <v>0</v>
      </c>
      <c r="K348" s="173" t="s">
        <v>1</v>
      </c>
      <c r="L348" s="37"/>
      <c r="M348" s="178" t="s">
        <v>1</v>
      </c>
      <c r="N348" s="179" t="s">
        <v>39</v>
      </c>
      <c r="O348" s="75"/>
      <c r="P348" s="180">
        <f>O348*H348</f>
        <v>0</v>
      </c>
      <c r="Q348" s="180">
        <v>0</v>
      </c>
      <c r="R348" s="180">
        <f>Q348*H348</f>
        <v>0</v>
      </c>
      <c r="S348" s="180">
        <v>0</v>
      </c>
      <c r="T348" s="181">
        <f>S348*H348</f>
        <v>0</v>
      </c>
      <c r="U348" s="36"/>
      <c r="V348" s="36"/>
      <c r="W348" s="36"/>
      <c r="X348" s="36"/>
      <c r="Y348" s="36"/>
      <c r="Z348" s="36"/>
      <c r="AA348" s="36"/>
      <c r="AB348" s="36"/>
      <c r="AC348" s="36"/>
      <c r="AD348" s="36"/>
      <c r="AE348" s="36"/>
      <c r="AR348" s="182" t="s">
        <v>260</v>
      </c>
      <c r="AT348" s="182" t="s">
        <v>155</v>
      </c>
      <c r="AU348" s="182" t="s">
        <v>84</v>
      </c>
      <c r="AY348" s="17" t="s">
        <v>152</v>
      </c>
      <c r="BE348" s="183">
        <f>IF(N348="základní",J348,0)</f>
        <v>0</v>
      </c>
      <c r="BF348" s="183">
        <f>IF(N348="snížená",J348,0)</f>
        <v>0</v>
      </c>
      <c r="BG348" s="183">
        <f>IF(N348="zákl. přenesená",J348,0)</f>
        <v>0</v>
      </c>
      <c r="BH348" s="183">
        <f>IF(N348="sníž. přenesená",J348,0)</f>
        <v>0</v>
      </c>
      <c r="BI348" s="183">
        <f>IF(N348="nulová",J348,0)</f>
        <v>0</v>
      </c>
      <c r="BJ348" s="17" t="s">
        <v>82</v>
      </c>
      <c r="BK348" s="183">
        <f>ROUND(I348*H348,2)</f>
        <v>0</v>
      </c>
      <c r="BL348" s="17" t="s">
        <v>260</v>
      </c>
      <c r="BM348" s="182" t="s">
        <v>1068</v>
      </c>
    </row>
    <row r="349" s="2" customFormat="1">
      <c r="A349" s="36"/>
      <c r="B349" s="37"/>
      <c r="C349" s="36"/>
      <c r="D349" s="184" t="s">
        <v>162</v>
      </c>
      <c r="E349" s="36"/>
      <c r="F349" s="185" t="s">
        <v>1067</v>
      </c>
      <c r="G349" s="36"/>
      <c r="H349" s="36"/>
      <c r="I349" s="186"/>
      <c r="J349" s="36"/>
      <c r="K349" s="36"/>
      <c r="L349" s="37"/>
      <c r="M349" s="187"/>
      <c r="N349" s="188"/>
      <c r="O349" s="75"/>
      <c r="P349" s="75"/>
      <c r="Q349" s="75"/>
      <c r="R349" s="75"/>
      <c r="S349" s="75"/>
      <c r="T349" s="76"/>
      <c r="U349" s="36"/>
      <c r="V349" s="36"/>
      <c r="W349" s="36"/>
      <c r="X349" s="36"/>
      <c r="Y349" s="36"/>
      <c r="Z349" s="36"/>
      <c r="AA349" s="36"/>
      <c r="AB349" s="36"/>
      <c r="AC349" s="36"/>
      <c r="AD349" s="36"/>
      <c r="AE349" s="36"/>
      <c r="AT349" s="17" t="s">
        <v>162</v>
      </c>
      <c r="AU349" s="17" t="s">
        <v>84</v>
      </c>
    </row>
    <row r="350" s="2" customFormat="1" ht="14.4" customHeight="1">
      <c r="A350" s="36"/>
      <c r="B350" s="170"/>
      <c r="C350" s="171" t="s">
        <v>905</v>
      </c>
      <c r="D350" s="171" t="s">
        <v>155</v>
      </c>
      <c r="E350" s="172" t="s">
        <v>1069</v>
      </c>
      <c r="F350" s="173" t="s">
        <v>1070</v>
      </c>
      <c r="G350" s="174" t="s">
        <v>775</v>
      </c>
      <c r="H350" s="175">
        <v>500</v>
      </c>
      <c r="I350" s="176"/>
      <c r="J350" s="177">
        <f>ROUND(I350*H350,2)</f>
        <v>0</v>
      </c>
      <c r="K350" s="173" t="s">
        <v>1</v>
      </c>
      <c r="L350" s="37"/>
      <c r="M350" s="178" t="s">
        <v>1</v>
      </c>
      <c r="N350" s="179" t="s">
        <v>39</v>
      </c>
      <c r="O350" s="75"/>
      <c r="P350" s="180">
        <f>O350*H350</f>
        <v>0</v>
      </c>
      <c r="Q350" s="180">
        <v>0</v>
      </c>
      <c r="R350" s="180">
        <f>Q350*H350</f>
        <v>0</v>
      </c>
      <c r="S350" s="180">
        <v>0</v>
      </c>
      <c r="T350" s="181">
        <f>S350*H350</f>
        <v>0</v>
      </c>
      <c r="U350" s="36"/>
      <c r="V350" s="36"/>
      <c r="W350" s="36"/>
      <c r="X350" s="36"/>
      <c r="Y350" s="36"/>
      <c r="Z350" s="36"/>
      <c r="AA350" s="36"/>
      <c r="AB350" s="36"/>
      <c r="AC350" s="36"/>
      <c r="AD350" s="36"/>
      <c r="AE350" s="36"/>
      <c r="AR350" s="182" t="s">
        <v>260</v>
      </c>
      <c r="AT350" s="182" t="s">
        <v>155</v>
      </c>
      <c r="AU350" s="182" t="s">
        <v>84</v>
      </c>
      <c r="AY350" s="17" t="s">
        <v>152</v>
      </c>
      <c r="BE350" s="183">
        <f>IF(N350="základní",J350,0)</f>
        <v>0</v>
      </c>
      <c r="BF350" s="183">
        <f>IF(N350="snížená",J350,0)</f>
        <v>0</v>
      </c>
      <c r="BG350" s="183">
        <f>IF(N350="zákl. přenesená",J350,0)</f>
        <v>0</v>
      </c>
      <c r="BH350" s="183">
        <f>IF(N350="sníž. přenesená",J350,0)</f>
        <v>0</v>
      </c>
      <c r="BI350" s="183">
        <f>IF(N350="nulová",J350,0)</f>
        <v>0</v>
      </c>
      <c r="BJ350" s="17" t="s">
        <v>82</v>
      </c>
      <c r="BK350" s="183">
        <f>ROUND(I350*H350,2)</f>
        <v>0</v>
      </c>
      <c r="BL350" s="17" t="s">
        <v>260</v>
      </c>
      <c r="BM350" s="182" t="s">
        <v>1071</v>
      </c>
    </row>
    <row r="351" s="2" customFormat="1">
      <c r="A351" s="36"/>
      <c r="B351" s="37"/>
      <c r="C351" s="36"/>
      <c r="D351" s="184" t="s">
        <v>162</v>
      </c>
      <c r="E351" s="36"/>
      <c r="F351" s="185" t="s">
        <v>1070</v>
      </c>
      <c r="G351" s="36"/>
      <c r="H351" s="36"/>
      <c r="I351" s="186"/>
      <c r="J351" s="36"/>
      <c r="K351" s="36"/>
      <c r="L351" s="37"/>
      <c r="M351" s="187"/>
      <c r="N351" s="188"/>
      <c r="O351" s="75"/>
      <c r="P351" s="75"/>
      <c r="Q351" s="75"/>
      <c r="R351" s="75"/>
      <c r="S351" s="75"/>
      <c r="T351" s="76"/>
      <c r="U351" s="36"/>
      <c r="V351" s="36"/>
      <c r="W351" s="36"/>
      <c r="X351" s="36"/>
      <c r="Y351" s="36"/>
      <c r="Z351" s="36"/>
      <c r="AA351" s="36"/>
      <c r="AB351" s="36"/>
      <c r="AC351" s="36"/>
      <c r="AD351" s="36"/>
      <c r="AE351" s="36"/>
      <c r="AT351" s="17" t="s">
        <v>162</v>
      </c>
      <c r="AU351" s="17" t="s">
        <v>84</v>
      </c>
    </row>
    <row r="352" s="12" customFormat="1" ht="22.8" customHeight="1">
      <c r="A352" s="12"/>
      <c r="B352" s="157"/>
      <c r="C352" s="12"/>
      <c r="D352" s="158" t="s">
        <v>73</v>
      </c>
      <c r="E352" s="168" t="s">
        <v>1072</v>
      </c>
      <c r="F352" s="168" t="s">
        <v>1073</v>
      </c>
      <c r="G352" s="12"/>
      <c r="H352" s="12"/>
      <c r="I352" s="160"/>
      <c r="J352" s="169">
        <f>BK352</f>
        <v>0</v>
      </c>
      <c r="K352" s="12"/>
      <c r="L352" s="157"/>
      <c r="M352" s="162"/>
      <c r="N352" s="163"/>
      <c r="O352" s="163"/>
      <c r="P352" s="164">
        <f>SUM(P353:P354)</f>
        <v>0</v>
      </c>
      <c r="Q352" s="163"/>
      <c r="R352" s="164">
        <f>SUM(R353:R354)</f>
        <v>0</v>
      </c>
      <c r="S352" s="163"/>
      <c r="T352" s="165">
        <f>SUM(T353:T354)</f>
        <v>0</v>
      </c>
      <c r="U352" s="12"/>
      <c r="V352" s="12"/>
      <c r="W352" s="12"/>
      <c r="X352" s="12"/>
      <c r="Y352" s="12"/>
      <c r="Z352" s="12"/>
      <c r="AA352" s="12"/>
      <c r="AB352" s="12"/>
      <c r="AC352" s="12"/>
      <c r="AD352" s="12"/>
      <c r="AE352" s="12"/>
      <c r="AR352" s="158" t="s">
        <v>82</v>
      </c>
      <c r="AT352" s="166" t="s">
        <v>73</v>
      </c>
      <c r="AU352" s="166" t="s">
        <v>82</v>
      </c>
      <c r="AY352" s="158" t="s">
        <v>152</v>
      </c>
      <c r="BK352" s="167">
        <f>SUM(BK353:BK354)</f>
        <v>0</v>
      </c>
    </row>
    <row r="353" s="2" customFormat="1" ht="14.4" customHeight="1">
      <c r="A353" s="36"/>
      <c r="B353" s="170"/>
      <c r="C353" s="171" t="s">
        <v>1074</v>
      </c>
      <c r="D353" s="171" t="s">
        <v>155</v>
      </c>
      <c r="E353" s="172" t="s">
        <v>1075</v>
      </c>
      <c r="F353" s="173" t="s">
        <v>1076</v>
      </c>
      <c r="G353" s="174" t="s">
        <v>775</v>
      </c>
      <c r="H353" s="175">
        <v>2</v>
      </c>
      <c r="I353" s="176"/>
      <c r="J353" s="177">
        <f>ROUND(I353*H353,2)</f>
        <v>0</v>
      </c>
      <c r="K353" s="173" t="s">
        <v>1</v>
      </c>
      <c r="L353" s="37"/>
      <c r="M353" s="178" t="s">
        <v>1</v>
      </c>
      <c r="N353" s="179" t="s">
        <v>39</v>
      </c>
      <c r="O353" s="75"/>
      <c r="P353" s="180">
        <f>O353*H353</f>
        <v>0</v>
      </c>
      <c r="Q353" s="180">
        <v>0</v>
      </c>
      <c r="R353" s="180">
        <f>Q353*H353</f>
        <v>0</v>
      </c>
      <c r="S353" s="180">
        <v>0</v>
      </c>
      <c r="T353" s="181">
        <f>S353*H353</f>
        <v>0</v>
      </c>
      <c r="U353" s="36"/>
      <c r="V353" s="36"/>
      <c r="W353" s="36"/>
      <c r="X353" s="36"/>
      <c r="Y353" s="36"/>
      <c r="Z353" s="36"/>
      <c r="AA353" s="36"/>
      <c r="AB353" s="36"/>
      <c r="AC353" s="36"/>
      <c r="AD353" s="36"/>
      <c r="AE353" s="36"/>
      <c r="AR353" s="182" t="s">
        <v>260</v>
      </c>
      <c r="AT353" s="182" t="s">
        <v>155</v>
      </c>
      <c r="AU353" s="182" t="s">
        <v>84</v>
      </c>
      <c r="AY353" s="17" t="s">
        <v>152</v>
      </c>
      <c r="BE353" s="183">
        <f>IF(N353="základní",J353,0)</f>
        <v>0</v>
      </c>
      <c r="BF353" s="183">
        <f>IF(N353="snížená",J353,0)</f>
        <v>0</v>
      </c>
      <c r="BG353" s="183">
        <f>IF(N353="zákl. přenesená",J353,0)</f>
        <v>0</v>
      </c>
      <c r="BH353" s="183">
        <f>IF(N353="sníž. přenesená",J353,0)</f>
        <v>0</v>
      </c>
      <c r="BI353" s="183">
        <f>IF(N353="nulová",J353,0)</f>
        <v>0</v>
      </c>
      <c r="BJ353" s="17" t="s">
        <v>82</v>
      </c>
      <c r="BK353" s="183">
        <f>ROUND(I353*H353,2)</f>
        <v>0</v>
      </c>
      <c r="BL353" s="17" t="s">
        <v>260</v>
      </c>
      <c r="BM353" s="182" t="s">
        <v>1077</v>
      </c>
    </row>
    <row r="354" s="2" customFormat="1">
      <c r="A354" s="36"/>
      <c r="B354" s="37"/>
      <c r="C354" s="36"/>
      <c r="D354" s="184" t="s">
        <v>162</v>
      </c>
      <c r="E354" s="36"/>
      <c r="F354" s="185" t="s">
        <v>1076</v>
      </c>
      <c r="G354" s="36"/>
      <c r="H354" s="36"/>
      <c r="I354" s="186"/>
      <c r="J354" s="36"/>
      <c r="K354" s="36"/>
      <c r="L354" s="37"/>
      <c r="M354" s="187"/>
      <c r="N354" s="188"/>
      <c r="O354" s="75"/>
      <c r="P354" s="75"/>
      <c r="Q354" s="75"/>
      <c r="R354" s="75"/>
      <c r="S354" s="75"/>
      <c r="T354" s="76"/>
      <c r="U354" s="36"/>
      <c r="V354" s="36"/>
      <c r="W354" s="36"/>
      <c r="X354" s="36"/>
      <c r="Y354" s="36"/>
      <c r="Z354" s="36"/>
      <c r="AA354" s="36"/>
      <c r="AB354" s="36"/>
      <c r="AC354" s="36"/>
      <c r="AD354" s="36"/>
      <c r="AE354" s="36"/>
      <c r="AT354" s="17" t="s">
        <v>162</v>
      </c>
      <c r="AU354" s="17" t="s">
        <v>84</v>
      </c>
    </row>
    <row r="355" s="12" customFormat="1" ht="22.8" customHeight="1">
      <c r="A355" s="12"/>
      <c r="B355" s="157"/>
      <c r="C355" s="12"/>
      <c r="D355" s="158" t="s">
        <v>73</v>
      </c>
      <c r="E355" s="168" t="s">
        <v>1078</v>
      </c>
      <c r="F355" s="168" t="s">
        <v>1079</v>
      </c>
      <c r="G355" s="12"/>
      <c r="H355" s="12"/>
      <c r="I355" s="160"/>
      <c r="J355" s="169">
        <f>BK355</f>
        <v>0</v>
      </c>
      <c r="K355" s="12"/>
      <c r="L355" s="157"/>
      <c r="M355" s="162"/>
      <c r="N355" s="163"/>
      <c r="O355" s="163"/>
      <c r="P355" s="164">
        <f>SUM(P356:P357)</f>
        <v>0</v>
      </c>
      <c r="Q355" s="163"/>
      <c r="R355" s="164">
        <f>SUM(R356:R357)</f>
        <v>0</v>
      </c>
      <c r="S355" s="163"/>
      <c r="T355" s="165">
        <f>SUM(T356:T357)</f>
        <v>0</v>
      </c>
      <c r="U355" s="12"/>
      <c r="V355" s="12"/>
      <c r="W355" s="12"/>
      <c r="X355" s="12"/>
      <c r="Y355" s="12"/>
      <c r="Z355" s="12"/>
      <c r="AA355" s="12"/>
      <c r="AB355" s="12"/>
      <c r="AC355" s="12"/>
      <c r="AD355" s="12"/>
      <c r="AE355" s="12"/>
      <c r="AR355" s="158" t="s">
        <v>82</v>
      </c>
      <c r="AT355" s="166" t="s">
        <v>73</v>
      </c>
      <c r="AU355" s="166" t="s">
        <v>82</v>
      </c>
      <c r="AY355" s="158" t="s">
        <v>152</v>
      </c>
      <c r="BK355" s="167">
        <f>SUM(BK356:BK357)</f>
        <v>0</v>
      </c>
    </row>
    <row r="356" s="2" customFormat="1" ht="14.4" customHeight="1">
      <c r="A356" s="36"/>
      <c r="B356" s="170"/>
      <c r="C356" s="171" t="s">
        <v>908</v>
      </c>
      <c r="D356" s="171" t="s">
        <v>155</v>
      </c>
      <c r="E356" s="172" t="s">
        <v>1080</v>
      </c>
      <c r="F356" s="173" t="s">
        <v>1081</v>
      </c>
      <c r="G356" s="174" t="s">
        <v>775</v>
      </c>
      <c r="H356" s="175">
        <v>2</v>
      </c>
      <c r="I356" s="176"/>
      <c r="J356" s="177">
        <f>ROUND(I356*H356,2)</f>
        <v>0</v>
      </c>
      <c r="K356" s="173" t="s">
        <v>1</v>
      </c>
      <c r="L356" s="37"/>
      <c r="M356" s="178" t="s">
        <v>1</v>
      </c>
      <c r="N356" s="179" t="s">
        <v>39</v>
      </c>
      <c r="O356" s="75"/>
      <c r="P356" s="180">
        <f>O356*H356</f>
        <v>0</v>
      </c>
      <c r="Q356" s="180">
        <v>0</v>
      </c>
      <c r="R356" s="180">
        <f>Q356*H356</f>
        <v>0</v>
      </c>
      <c r="S356" s="180">
        <v>0</v>
      </c>
      <c r="T356" s="181">
        <f>S356*H356</f>
        <v>0</v>
      </c>
      <c r="U356" s="36"/>
      <c r="V356" s="36"/>
      <c r="W356" s="36"/>
      <c r="X356" s="36"/>
      <c r="Y356" s="36"/>
      <c r="Z356" s="36"/>
      <c r="AA356" s="36"/>
      <c r="AB356" s="36"/>
      <c r="AC356" s="36"/>
      <c r="AD356" s="36"/>
      <c r="AE356" s="36"/>
      <c r="AR356" s="182" t="s">
        <v>260</v>
      </c>
      <c r="AT356" s="182" t="s">
        <v>155</v>
      </c>
      <c r="AU356" s="182" t="s">
        <v>84</v>
      </c>
      <c r="AY356" s="17" t="s">
        <v>152</v>
      </c>
      <c r="BE356" s="183">
        <f>IF(N356="základní",J356,0)</f>
        <v>0</v>
      </c>
      <c r="BF356" s="183">
        <f>IF(N356="snížená",J356,0)</f>
        <v>0</v>
      </c>
      <c r="BG356" s="183">
        <f>IF(N356="zákl. přenesená",J356,0)</f>
        <v>0</v>
      </c>
      <c r="BH356" s="183">
        <f>IF(N356="sníž. přenesená",J356,0)</f>
        <v>0</v>
      </c>
      <c r="BI356" s="183">
        <f>IF(N356="nulová",J356,0)</f>
        <v>0</v>
      </c>
      <c r="BJ356" s="17" t="s">
        <v>82</v>
      </c>
      <c r="BK356" s="183">
        <f>ROUND(I356*H356,2)</f>
        <v>0</v>
      </c>
      <c r="BL356" s="17" t="s">
        <v>260</v>
      </c>
      <c r="BM356" s="182" t="s">
        <v>1082</v>
      </c>
    </row>
    <row r="357" s="2" customFormat="1">
      <c r="A357" s="36"/>
      <c r="B357" s="37"/>
      <c r="C357" s="36"/>
      <c r="D357" s="184" t="s">
        <v>162</v>
      </c>
      <c r="E357" s="36"/>
      <c r="F357" s="185" t="s">
        <v>1081</v>
      </c>
      <c r="G357" s="36"/>
      <c r="H357" s="36"/>
      <c r="I357" s="186"/>
      <c r="J357" s="36"/>
      <c r="K357" s="36"/>
      <c r="L357" s="37"/>
      <c r="M357" s="187"/>
      <c r="N357" s="188"/>
      <c r="O357" s="75"/>
      <c r="P357" s="75"/>
      <c r="Q357" s="75"/>
      <c r="R357" s="75"/>
      <c r="S357" s="75"/>
      <c r="T357" s="76"/>
      <c r="U357" s="36"/>
      <c r="V357" s="36"/>
      <c r="W357" s="36"/>
      <c r="X357" s="36"/>
      <c r="Y357" s="36"/>
      <c r="Z357" s="36"/>
      <c r="AA357" s="36"/>
      <c r="AB357" s="36"/>
      <c r="AC357" s="36"/>
      <c r="AD357" s="36"/>
      <c r="AE357" s="36"/>
      <c r="AT357" s="17" t="s">
        <v>162</v>
      </c>
      <c r="AU357" s="17" t="s">
        <v>84</v>
      </c>
    </row>
    <row r="358" s="12" customFormat="1" ht="22.8" customHeight="1">
      <c r="A358" s="12"/>
      <c r="B358" s="157"/>
      <c r="C358" s="12"/>
      <c r="D358" s="158" t="s">
        <v>73</v>
      </c>
      <c r="E358" s="168" t="s">
        <v>1083</v>
      </c>
      <c r="F358" s="168" t="s">
        <v>1084</v>
      </c>
      <c r="G358" s="12"/>
      <c r="H358" s="12"/>
      <c r="I358" s="160"/>
      <c r="J358" s="169">
        <f>BK358</f>
        <v>0</v>
      </c>
      <c r="K358" s="12"/>
      <c r="L358" s="157"/>
      <c r="M358" s="162"/>
      <c r="N358" s="163"/>
      <c r="O358" s="163"/>
      <c r="P358" s="164">
        <f>SUM(P359:P360)</f>
        <v>0</v>
      </c>
      <c r="Q358" s="163"/>
      <c r="R358" s="164">
        <f>SUM(R359:R360)</f>
        <v>0</v>
      </c>
      <c r="S358" s="163"/>
      <c r="T358" s="165">
        <f>SUM(T359:T360)</f>
        <v>0</v>
      </c>
      <c r="U358" s="12"/>
      <c r="V358" s="12"/>
      <c r="W358" s="12"/>
      <c r="X358" s="12"/>
      <c r="Y358" s="12"/>
      <c r="Z358" s="12"/>
      <c r="AA358" s="12"/>
      <c r="AB358" s="12"/>
      <c r="AC358" s="12"/>
      <c r="AD358" s="12"/>
      <c r="AE358" s="12"/>
      <c r="AR358" s="158" t="s">
        <v>82</v>
      </c>
      <c r="AT358" s="166" t="s">
        <v>73</v>
      </c>
      <c r="AU358" s="166" t="s">
        <v>82</v>
      </c>
      <c r="AY358" s="158" t="s">
        <v>152</v>
      </c>
      <c r="BK358" s="167">
        <f>SUM(BK359:BK360)</f>
        <v>0</v>
      </c>
    </row>
    <row r="359" s="2" customFormat="1" ht="14.4" customHeight="1">
      <c r="A359" s="36"/>
      <c r="B359" s="170"/>
      <c r="C359" s="171" t="s">
        <v>1085</v>
      </c>
      <c r="D359" s="171" t="s">
        <v>155</v>
      </c>
      <c r="E359" s="172" t="s">
        <v>1086</v>
      </c>
      <c r="F359" s="173" t="s">
        <v>1087</v>
      </c>
      <c r="G359" s="174" t="s">
        <v>775</v>
      </c>
      <c r="H359" s="175">
        <v>8</v>
      </c>
      <c r="I359" s="176"/>
      <c r="J359" s="177">
        <f>ROUND(I359*H359,2)</f>
        <v>0</v>
      </c>
      <c r="K359" s="173" t="s">
        <v>1</v>
      </c>
      <c r="L359" s="37"/>
      <c r="M359" s="178" t="s">
        <v>1</v>
      </c>
      <c r="N359" s="179" t="s">
        <v>39</v>
      </c>
      <c r="O359" s="75"/>
      <c r="P359" s="180">
        <f>O359*H359</f>
        <v>0</v>
      </c>
      <c r="Q359" s="180">
        <v>0</v>
      </c>
      <c r="R359" s="180">
        <f>Q359*H359</f>
        <v>0</v>
      </c>
      <c r="S359" s="180">
        <v>0</v>
      </c>
      <c r="T359" s="181">
        <f>S359*H359</f>
        <v>0</v>
      </c>
      <c r="U359" s="36"/>
      <c r="V359" s="36"/>
      <c r="W359" s="36"/>
      <c r="X359" s="36"/>
      <c r="Y359" s="36"/>
      <c r="Z359" s="36"/>
      <c r="AA359" s="36"/>
      <c r="AB359" s="36"/>
      <c r="AC359" s="36"/>
      <c r="AD359" s="36"/>
      <c r="AE359" s="36"/>
      <c r="AR359" s="182" t="s">
        <v>260</v>
      </c>
      <c r="AT359" s="182" t="s">
        <v>155</v>
      </c>
      <c r="AU359" s="182" t="s">
        <v>84</v>
      </c>
      <c r="AY359" s="17" t="s">
        <v>152</v>
      </c>
      <c r="BE359" s="183">
        <f>IF(N359="základní",J359,0)</f>
        <v>0</v>
      </c>
      <c r="BF359" s="183">
        <f>IF(N359="snížená",J359,0)</f>
        <v>0</v>
      </c>
      <c r="BG359" s="183">
        <f>IF(N359="zákl. přenesená",J359,0)</f>
        <v>0</v>
      </c>
      <c r="BH359" s="183">
        <f>IF(N359="sníž. přenesená",J359,0)</f>
        <v>0</v>
      </c>
      <c r="BI359" s="183">
        <f>IF(N359="nulová",J359,0)</f>
        <v>0</v>
      </c>
      <c r="BJ359" s="17" t="s">
        <v>82</v>
      </c>
      <c r="BK359" s="183">
        <f>ROUND(I359*H359,2)</f>
        <v>0</v>
      </c>
      <c r="BL359" s="17" t="s">
        <v>260</v>
      </c>
      <c r="BM359" s="182" t="s">
        <v>1088</v>
      </c>
    </row>
    <row r="360" s="2" customFormat="1">
      <c r="A360" s="36"/>
      <c r="B360" s="37"/>
      <c r="C360" s="36"/>
      <c r="D360" s="184" t="s">
        <v>162</v>
      </c>
      <c r="E360" s="36"/>
      <c r="F360" s="185" t="s">
        <v>1087</v>
      </c>
      <c r="G360" s="36"/>
      <c r="H360" s="36"/>
      <c r="I360" s="186"/>
      <c r="J360" s="36"/>
      <c r="K360" s="36"/>
      <c r="L360" s="37"/>
      <c r="M360" s="187"/>
      <c r="N360" s="188"/>
      <c r="O360" s="75"/>
      <c r="P360" s="75"/>
      <c r="Q360" s="75"/>
      <c r="R360" s="75"/>
      <c r="S360" s="75"/>
      <c r="T360" s="76"/>
      <c r="U360" s="36"/>
      <c r="V360" s="36"/>
      <c r="W360" s="36"/>
      <c r="X360" s="36"/>
      <c r="Y360" s="36"/>
      <c r="Z360" s="36"/>
      <c r="AA360" s="36"/>
      <c r="AB360" s="36"/>
      <c r="AC360" s="36"/>
      <c r="AD360" s="36"/>
      <c r="AE360" s="36"/>
      <c r="AT360" s="17" t="s">
        <v>162</v>
      </c>
      <c r="AU360" s="17" t="s">
        <v>84</v>
      </c>
    </row>
    <row r="361" s="12" customFormat="1" ht="22.8" customHeight="1">
      <c r="A361" s="12"/>
      <c r="B361" s="157"/>
      <c r="C361" s="12"/>
      <c r="D361" s="158" t="s">
        <v>73</v>
      </c>
      <c r="E361" s="168" t="s">
        <v>1089</v>
      </c>
      <c r="F361" s="168" t="s">
        <v>1090</v>
      </c>
      <c r="G361" s="12"/>
      <c r="H361" s="12"/>
      <c r="I361" s="160"/>
      <c r="J361" s="169">
        <f>BK361</f>
        <v>0</v>
      </c>
      <c r="K361" s="12"/>
      <c r="L361" s="157"/>
      <c r="M361" s="162"/>
      <c r="N361" s="163"/>
      <c r="O361" s="163"/>
      <c r="P361" s="164">
        <f>SUM(P362:P375)</f>
        <v>0</v>
      </c>
      <c r="Q361" s="163"/>
      <c r="R361" s="164">
        <f>SUM(R362:R375)</f>
        <v>0</v>
      </c>
      <c r="S361" s="163"/>
      <c r="T361" s="165">
        <f>SUM(T362:T375)</f>
        <v>0</v>
      </c>
      <c r="U361" s="12"/>
      <c r="V361" s="12"/>
      <c r="W361" s="12"/>
      <c r="X361" s="12"/>
      <c r="Y361" s="12"/>
      <c r="Z361" s="12"/>
      <c r="AA361" s="12"/>
      <c r="AB361" s="12"/>
      <c r="AC361" s="12"/>
      <c r="AD361" s="12"/>
      <c r="AE361" s="12"/>
      <c r="AR361" s="158" t="s">
        <v>82</v>
      </c>
      <c r="AT361" s="166" t="s">
        <v>73</v>
      </c>
      <c r="AU361" s="166" t="s">
        <v>82</v>
      </c>
      <c r="AY361" s="158" t="s">
        <v>152</v>
      </c>
      <c r="BK361" s="167">
        <f>SUM(BK362:BK375)</f>
        <v>0</v>
      </c>
    </row>
    <row r="362" s="2" customFormat="1" ht="22.2" customHeight="1">
      <c r="A362" s="36"/>
      <c r="B362" s="170"/>
      <c r="C362" s="171" t="s">
        <v>913</v>
      </c>
      <c r="D362" s="171" t="s">
        <v>155</v>
      </c>
      <c r="E362" s="172" t="s">
        <v>1091</v>
      </c>
      <c r="F362" s="173" t="s">
        <v>1092</v>
      </c>
      <c r="G362" s="174" t="s">
        <v>489</v>
      </c>
      <c r="H362" s="175">
        <v>10</v>
      </c>
      <c r="I362" s="176"/>
      <c r="J362" s="177">
        <f>ROUND(I362*H362,2)</f>
        <v>0</v>
      </c>
      <c r="K362" s="173" t="s">
        <v>1</v>
      </c>
      <c r="L362" s="37"/>
      <c r="M362" s="178" t="s">
        <v>1</v>
      </c>
      <c r="N362" s="179" t="s">
        <v>39</v>
      </c>
      <c r="O362" s="75"/>
      <c r="P362" s="180">
        <f>O362*H362</f>
        <v>0</v>
      </c>
      <c r="Q362" s="180">
        <v>0</v>
      </c>
      <c r="R362" s="180">
        <f>Q362*H362</f>
        <v>0</v>
      </c>
      <c r="S362" s="180">
        <v>0</v>
      </c>
      <c r="T362" s="181">
        <f>S362*H362</f>
        <v>0</v>
      </c>
      <c r="U362" s="36"/>
      <c r="V362" s="36"/>
      <c r="W362" s="36"/>
      <c r="X362" s="36"/>
      <c r="Y362" s="36"/>
      <c r="Z362" s="36"/>
      <c r="AA362" s="36"/>
      <c r="AB362" s="36"/>
      <c r="AC362" s="36"/>
      <c r="AD362" s="36"/>
      <c r="AE362" s="36"/>
      <c r="AR362" s="182" t="s">
        <v>260</v>
      </c>
      <c r="AT362" s="182" t="s">
        <v>155</v>
      </c>
      <c r="AU362" s="182" t="s">
        <v>84</v>
      </c>
      <c r="AY362" s="17" t="s">
        <v>152</v>
      </c>
      <c r="BE362" s="183">
        <f>IF(N362="základní",J362,0)</f>
        <v>0</v>
      </c>
      <c r="BF362" s="183">
        <f>IF(N362="snížená",J362,0)</f>
        <v>0</v>
      </c>
      <c r="BG362" s="183">
        <f>IF(N362="zákl. přenesená",J362,0)</f>
        <v>0</v>
      </c>
      <c r="BH362" s="183">
        <f>IF(N362="sníž. přenesená",J362,0)</f>
        <v>0</v>
      </c>
      <c r="BI362" s="183">
        <f>IF(N362="nulová",J362,0)</f>
        <v>0</v>
      </c>
      <c r="BJ362" s="17" t="s">
        <v>82</v>
      </c>
      <c r="BK362" s="183">
        <f>ROUND(I362*H362,2)</f>
        <v>0</v>
      </c>
      <c r="BL362" s="17" t="s">
        <v>260</v>
      </c>
      <c r="BM362" s="182" t="s">
        <v>1093</v>
      </c>
    </row>
    <row r="363" s="2" customFormat="1">
      <c r="A363" s="36"/>
      <c r="B363" s="37"/>
      <c r="C363" s="36"/>
      <c r="D363" s="184" t="s">
        <v>162</v>
      </c>
      <c r="E363" s="36"/>
      <c r="F363" s="185" t="s">
        <v>1092</v>
      </c>
      <c r="G363" s="36"/>
      <c r="H363" s="36"/>
      <c r="I363" s="186"/>
      <c r="J363" s="36"/>
      <c r="K363" s="36"/>
      <c r="L363" s="37"/>
      <c r="M363" s="187"/>
      <c r="N363" s="188"/>
      <c r="O363" s="75"/>
      <c r="P363" s="75"/>
      <c r="Q363" s="75"/>
      <c r="R363" s="75"/>
      <c r="S363" s="75"/>
      <c r="T363" s="76"/>
      <c r="U363" s="36"/>
      <c r="V363" s="36"/>
      <c r="W363" s="36"/>
      <c r="X363" s="36"/>
      <c r="Y363" s="36"/>
      <c r="Z363" s="36"/>
      <c r="AA363" s="36"/>
      <c r="AB363" s="36"/>
      <c r="AC363" s="36"/>
      <c r="AD363" s="36"/>
      <c r="AE363" s="36"/>
      <c r="AT363" s="17" t="s">
        <v>162</v>
      </c>
      <c r="AU363" s="17" t="s">
        <v>84</v>
      </c>
    </row>
    <row r="364" s="2" customFormat="1" ht="14.4" customHeight="1">
      <c r="A364" s="36"/>
      <c r="B364" s="170"/>
      <c r="C364" s="171" t="s">
        <v>1094</v>
      </c>
      <c r="D364" s="171" t="s">
        <v>155</v>
      </c>
      <c r="E364" s="172" t="s">
        <v>1095</v>
      </c>
      <c r="F364" s="173" t="s">
        <v>1096</v>
      </c>
      <c r="G364" s="174" t="s">
        <v>489</v>
      </c>
      <c r="H364" s="175">
        <v>100</v>
      </c>
      <c r="I364" s="176"/>
      <c r="J364" s="177">
        <f>ROUND(I364*H364,2)</f>
        <v>0</v>
      </c>
      <c r="K364" s="173" t="s">
        <v>1</v>
      </c>
      <c r="L364" s="37"/>
      <c r="M364" s="178" t="s">
        <v>1</v>
      </c>
      <c r="N364" s="179" t="s">
        <v>39</v>
      </c>
      <c r="O364" s="75"/>
      <c r="P364" s="180">
        <f>O364*H364</f>
        <v>0</v>
      </c>
      <c r="Q364" s="180">
        <v>0</v>
      </c>
      <c r="R364" s="180">
        <f>Q364*H364</f>
        <v>0</v>
      </c>
      <c r="S364" s="180">
        <v>0</v>
      </c>
      <c r="T364" s="181">
        <f>S364*H364</f>
        <v>0</v>
      </c>
      <c r="U364" s="36"/>
      <c r="V364" s="36"/>
      <c r="W364" s="36"/>
      <c r="X364" s="36"/>
      <c r="Y364" s="36"/>
      <c r="Z364" s="36"/>
      <c r="AA364" s="36"/>
      <c r="AB364" s="36"/>
      <c r="AC364" s="36"/>
      <c r="AD364" s="36"/>
      <c r="AE364" s="36"/>
      <c r="AR364" s="182" t="s">
        <v>260</v>
      </c>
      <c r="AT364" s="182" t="s">
        <v>155</v>
      </c>
      <c r="AU364" s="182" t="s">
        <v>84</v>
      </c>
      <c r="AY364" s="17" t="s">
        <v>152</v>
      </c>
      <c r="BE364" s="183">
        <f>IF(N364="základní",J364,0)</f>
        <v>0</v>
      </c>
      <c r="BF364" s="183">
        <f>IF(N364="snížená",J364,0)</f>
        <v>0</v>
      </c>
      <c r="BG364" s="183">
        <f>IF(N364="zákl. přenesená",J364,0)</f>
        <v>0</v>
      </c>
      <c r="BH364" s="183">
        <f>IF(N364="sníž. přenesená",J364,0)</f>
        <v>0</v>
      </c>
      <c r="BI364" s="183">
        <f>IF(N364="nulová",J364,0)</f>
        <v>0</v>
      </c>
      <c r="BJ364" s="17" t="s">
        <v>82</v>
      </c>
      <c r="BK364" s="183">
        <f>ROUND(I364*H364,2)</f>
        <v>0</v>
      </c>
      <c r="BL364" s="17" t="s">
        <v>260</v>
      </c>
      <c r="BM364" s="182" t="s">
        <v>1097</v>
      </c>
    </row>
    <row r="365" s="2" customFormat="1">
      <c r="A365" s="36"/>
      <c r="B365" s="37"/>
      <c r="C365" s="36"/>
      <c r="D365" s="184" t="s">
        <v>162</v>
      </c>
      <c r="E365" s="36"/>
      <c r="F365" s="185" t="s">
        <v>1096</v>
      </c>
      <c r="G365" s="36"/>
      <c r="H365" s="36"/>
      <c r="I365" s="186"/>
      <c r="J365" s="36"/>
      <c r="K365" s="36"/>
      <c r="L365" s="37"/>
      <c r="M365" s="187"/>
      <c r="N365" s="188"/>
      <c r="O365" s="75"/>
      <c r="P365" s="75"/>
      <c r="Q365" s="75"/>
      <c r="R365" s="75"/>
      <c r="S365" s="75"/>
      <c r="T365" s="76"/>
      <c r="U365" s="36"/>
      <c r="V365" s="36"/>
      <c r="W365" s="36"/>
      <c r="X365" s="36"/>
      <c r="Y365" s="36"/>
      <c r="Z365" s="36"/>
      <c r="AA365" s="36"/>
      <c r="AB365" s="36"/>
      <c r="AC365" s="36"/>
      <c r="AD365" s="36"/>
      <c r="AE365" s="36"/>
      <c r="AT365" s="17" t="s">
        <v>162</v>
      </c>
      <c r="AU365" s="17" t="s">
        <v>84</v>
      </c>
    </row>
    <row r="366" s="2" customFormat="1" ht="14.4" customHeight="1">
      <c r="A366" s="36"/>
      <c r="B366" s="170"/>
      <c r="C366" s="171" t="s">
        <v>916</v>
      </c>
      <c r="D366" s="171" t="s">
        <v>155</v>
      </c>
      <c r="E366" s="172" t="s">
        <v>1098</v>
      </c>
      <c r="F366" s="173" t="s">
        <v>1099</v>
      </c>
      <c r="G366" s="174" t="s">
        <v>489</v>
      </c>
      <c r="H366" s="175">
        <v>100</v>
      </c>
      <c r="I366" s="176"/>
      <c r="J366" s="177">
        <f>ROUND(I366*H366,2)</f>
        <v>0</v>
      </c>
      <c r="K366" s="173" t="s">
        <v>1</v>
      </c>
      <c r="L366" s="37"/>
      <c r="M366" s="178" t="s">
        <v>1</v>
      </c>
      <c r="N366" s="179" t="s">
        <v>39</v>
      </c>
      <c r="O366" s="75"/>
      <c r="P366" s="180">
        <f>O366*H366</f>
        <v>0</v>
      </c>
      <c r="Q366" s="180">
        <v>0</v>
      </c>
      <c r="R366" s="180">
        <f>Q366*H366</f>
        <v>0</v>
      </c>
      <c r="S366" s="180">
        <v>0</v>
      </c>
      <c r="T366" s="181">
        <f>S366*H366</f>
        <v>0</v>
      </c>
      <c r="U366" s="36"/>
      <c r="V366" s="36"/>
      <c r="W366" s="36"/>
      <c r="X366" s="36"/>
      <c r="Y366" s="36"/>
      <c r="Z366" s="36"/>
      <c r="AA366" s="36"/>
      <c r="AB366" s="36"/>
      <c r="AC366" s="36"/>
      <c r="AD366" s="36"/>
      <c r="AE366" s="36"/>
      <c r="AR366" s="182" t="s">
        <v>260</v>
      </c>
      <c r="AT366" s="182" t="s">
        <v>155</v>
      </c>
      <c r="AU366" s="182" t="s">
        <v>84</v>
      </c>
      <c r="AY366" s="17" t="s">
        <v>152</v>
      </c>
      <c r="BE366" s="183">
        <f>IF(N366="základní",J366,0)</f>
        <v>0</v>
      </c>
      <c r="BF366" s="183">
        <f>IF(N366="snížená",J366,0)</f>
        <v>0</v>
      </c>
      <c r="BG366" s="183">
        <f>IF(N366="zákl. přenesená",J366,0)</f>
        <v>0</v>
      </c>
      <c r="BH366" s="183">
        <f>IF(N366="sníž. přenesená",J366,0)</f>
        <v>0</v>
      </c>
      <c r="BI366" s="183">
        <f>IF(N366="nulová",J366,0)</f>
        <v>0</v>
      </c>
      <c r="BJ366" s="17" t="s">
        <v>82</v>
      </c>
      <c r="BK366" s="183">
        <f>ROUND(I366*H366,2)</f>
        <v>0</v>
      </c>
      <c r="BL366" s="17" t="s">
        <v>260</v>
      </c>
      <c r="BM366" s="182" t="s">
        <v>1100</v>
      </c>
    </row>
    <row r="367" s="2" customFormat="1">
      <c r="A367" s="36"/>
      <c r="B367" s="37"/>
      <c r="C367" s="36"/>
      <c r="D367" s="184" t="s">
        <v>162</v>
      </c>
      <c r="E367" s="36"/>
      <c r="F367" s="185" t="s">
        <v>1099</v>
      </c>
      <c r="G367" s="36"/>
      <c r="H367" s="36"/>
      <c r="I367" s="186"/>
      <c r="J367" s="36"/>
      <c r="K367" s="36"/>
      <c r="L367" s="37"/>
      <c r="M367" s="187"/>
      <c r="N367" s="188"/>
      <c r="O367" s="75"/>
      <c r="P367" s="75"/>
      <c r="Q367" s="75"/>
      <c r="R367" s="75"/>
      <c r="S367" s="75"/>
      <c r="T367" s="76"/>
      <c r="U367" s="36"/>
      <c r="V367" s="36"/>
      <c r="W367" s="36"/>
      <c r="X367" s="36"/>
      <c r="Y367" s="36"/>
      <c r="Z367" s="36"/>
      <c r="AA367" s="36"/>
      <c r="AB367" s="36"/>
      <c r="AC367" s="36"/>
      <c r="AD367" s="36"/>
      <c r="AE367" s="36"/>
      <c r="AT367" s="17" t="s">
        <v>162</v>
      </c>
      <c r="AU367" s="17" t="s">
        <v>84</v>
      </c>
    </row>
    <row r="368" s="2" customFormat="1" ht="14.4" customHeight="1">
      <c r="A368" s="36"/>
      <c r="B368" s="170"/>
      <c r="C368" s="171" t="s">
        <v>1101</v>
      </c>
      <c r="D368" s="171" t="s">
        <v>155</v>
      </c>
      <c r="E368" s="172" t="s">
        <v>1102</v>
      </c>
      <c r="F368" s="173" t="s">
        <v>1103</v>
      </c>
      <c r="G368" s="174" t="s">
        <v>489</v>
      </c>
      <c r="H368" s="175">
        <v>100</v>
      </c>
      <c r="I368" s="176"/>
      <c r="J368" s="177">
        <f>ROUND(I368*H368,2)</f>
        <v>0</v>
      </c>
      <c r="K368" s="173" t="s">
        <v>1</v>
      </c>
      <c r="L368" s="37"/>
      <c r="M368" s="178" t="s">
        <v>1</v>
      </c>
      <c r="N368" s="179" t="s">
        <v>39</v>
      </c>
      <c r="O368" s="75"/>
      <c r="P368" s="180">
        <f>O368*H368</f>
        <v>0</v>
      </c>
      <c r="Q368" s="180">
        <v>0</v>
      </c>
      <c r="R368" s="180">
        <f>Q368*H368</f>
        <v>0</v>
      </c>
      <c r="S368" s="180">
        <v>0</v>
      </c>
      <c r="T368" s="181">
        <f>S368*H368</f>
        <v>0</v>
      </c>
      <c r="U368" s="36"/>
      <c r="V368" s="36"/>
      <c r="W368" s="36"/>
      <c r="X368" s="36"/>
      <c r="Y368" s="36"/>
      <c r="Z368" s="36"/>
      <c r="AA368" s="36"/>
      <c r="AB368" s="36"/>
      <c r="AC368" s="36"/>
      <c r="AD368" s="36"/>
      <c r="AE368" s="36"/>
      <c r="AR368" s="182" t="s">
        <v>260</v>
      </c>
      <c r="AT368" s="182" t="s">
        <v>155</v>
      </c>
      <c r="AU368" s="182" t="s">
        <v>84</v>
      </c>
      <c r="AY368" s="17" t="s">
        <v>152</v>
      </c>
      <c r="BE368" s="183">
        <f>IF(N368="základní",J368,0)</f>
        <v>0</v>
      </c>
      <c r="BF368" s="183">
        <f>IF(N368="snížená",J368,0)</f>
        <v>0</v>
      </c>
      <c r="BG368" s="183">
        <f>IF(N368="zákl. přenesená",J368,0)</f>
        <v>0</v>
      </c>
      <c r="BH368" s="183">
        <f>IF(N368="sníž. přenesená",J368,0)</f>
        <v>0</v>
      </c>
      <c r="BI368" s="183">
        <f>IF(N368="nulová",J368,0)</f>
        <v>0</v>
      </c>
      <c r="BJ368" s="17" t="s">
        <v>82</v>
      </c>
      <c r="BK368" s="183">
        <f>ROUND(I368*H368,2)</f>
        <v>0</v>
      </c>
      <c r="BL368" s="17" t="s">
        <v>260</v>
      </c>
      <c r="BM368" s="182" t="s">
        <v>1104</v>
      </c>
    </row>
    <row r="369" s="2" customFormat="1">
      <c r="A369" s="36"/>
      <c r="B369" s="37"/>
      <c r="C369" s="36"/>
      <c r="D369" s="184" t="s">
        <v>162</v>
      </c>
      <c r="E369" s="36"/>
      <c r="F369" s="185" t="s">
        <v>1103</v>
      </c>
      <c r="G369" s="36"/>
      <c r="H369" s="36"/>
      <c r="I369" s="186"/>
      <c r="J369" s="36"/>
      <c r="K369" s="36"/>
      <c r="L369" s="37"/>
      <c r="M369" s="187"/>
      <c r="N369" s="188"/>
      <c r="O369" s="75"/>
      <c r="P369" s="75"/>
      <c r="Q369" s="75"/>
      <c r="R369" s="75"/>
      <c r="S369" s="75"/>
      <c r="T369" s="76"/>
      <c r="U369" s="36"/>
      <c r="V369" s="36"/>
      <c r="W369" s="36"/>
      <c r="X369" s="36"/>
      <c r="Y369" s="36"/>
      <c r="Z369" s="36"/>
      <c r="AA369" s="36"/>
      <c r="AB369" s="36"/>
      <c r="AC369" s="36"/>
      <c r="AD369" s="36"/>
      <c r="AE369" s="36"/>
      <c r="AT369" s="17" t="s">
        <v>162</v>
      </c>
      <c r="AU369" s="17" t="s">
        <v>84</v>
      </c>
    </row>
    <row r="370" s="2" customFormat="1" ht="14.4" customHeight="1">
      <c r="A370" s="36"/>
      <c r="B370" s="170"/>
      <c r="C370" s="171" t="s">
        <v>919</v>
      </c>
      <c r="D370" s="171" t="s">
        <v>155</v>
      </c>
      <c r="E370" s="172" t="s">
        <v>1105</v>
      </c>
      <c r="F370" s="173" t="s">
        <v>1106</v>
      </c>
      <c r="G370" s="174" t="s">
        <v>489</v>
      </c>
      <c r="H370" s="175">
        <v>1</v>
      </c>
      <c r="I370" s="176"/>
      <c r="J370" s="177">
        <f>ROUND(I370*H370,2)</f>
        <v>0</v>
      </c>
      <c r="K370" s="173" t="s">
        <v>1</v>
      </c>
      <c r="L370" s="37"/>
      <c r="M370" s="178" t="s">
        <v>1</v>
      </c>
      <c r="N370" s="179" t="s">
        <v>39</v>
      </c>
      <c r="O370" s="75"/>
      <c r="P370" s="180">
        <f>O370*H370</f>
        <v>0</v>
      </c>
      <c r="Q370" s="180">
        <v>0</v>
      </c>
      <c r="R370" s="180">
        <f>Q370*H370</f>
        <v>0</v>
      </c>
      <c r="S370" s="180">
        <v>0</v>
      </c>
      <c r="T370" s="181">
        <f>S370*H370</f>
        <v>0</v>
      </c>
      <c r="U370" s="36"/>
      <c r="V370" s="36"/>
      <c r="W370" s="36"/>
      <c r="X370" s="36"/>
      <c r="Y370" s="36"/>
      <c r="Z370" s="36"/>
      <c r="AA370" s="36"/>
      <c r="AB370" s="36"/>
      <c r="AC370" s="36"/>
      <c r="AD370" s="36"/>
      <c r="AE370" s="36"/>
      <c r="AR370" s="182" t="s">
        <v>260</v>
      </c>
      <c r="AT370" s="182" t="s">
        <v>155</v>
      </c>
      <c r="AU370" s="182" t="s">
        <v>84</v>
      </c>
      <c r="AY370" s="17" t="s">
        <v>152</v>
      </c>
      <c r="BE370" s="183">
        <f>IF(N370="základní",J370,0)</f>
        <v>0</v>
      </c>
      <c r="BF370" s="183">
        <f>IF(N370="snížená",J370,0)</f>
        <v>0</v>
      </c>
      <c r="BG370" s="183">
        <f>IF(N370="zákl. přenesená",J370,0)</f>
        <v>0</v>
      </c>
      <c r="BH370" s="183">
        <f>IF(N370="sníž. přenesená",J370,0)</f>
        <v>0</v>
      </c>
      <c r="BI370" s="183">
        <f>IF(N370="nulová",J370,0)</f>
        <v>0</v>
      </c>
      <c r="BJ370" s="17" t="s">
        <v>82</v>
      </c>
      <c r="BK370" s="183">
        <f>ROUND(I370*H370,2)</f>
        <v>0</v>
      </c>
      <c r="BL370" s="17" t="s">
        <v>260</v>
      </c>
      <c r="BM370" s="182" t="s">
        <v>1107</v>
      </c>
    </row>
    <row r="371" s="2" customFormat="1">
      <c r="A371" s="36"/>
      <c r="B371" s="37"/>
      <c r="C371" s="36"/>
      <c r="D371" s="184" t="s">
        <v>162</v>
      </c>
      <c r="E371" s="36"/>
      <c r="F371" s="185" t="s">
        <v>1106</v>
      </c>
      <c r="G371" s="36"/>
      <c r="H371" s="36"/>
      <c r="I371" s="186"/>
      <c r="J371" s="36"/>
      <c r="K371" s="36"/>
      <c r="L371" s="37"/>
      <c r="M371" s="187"/>
      <c r="N371" s="188"/>
      <c r="O371" s="75"/>
      <c r="P371" s="75"/>
      <c r="Q371" s="75"/>
      <c r="R371" s="75"/>
      <c r="S371" s="75"/>
      <c r="T371" s="76"/>
      <c r="U371" s="36"/>
      <c r="V371" s="36"/>
      <c r="W371" s="36"/>
      <c r="X371" s="36"/>
      <c r="Y371" s="36"/>
      <c r="Z371" s="36"/>
      <c r="AA371" s="36"/>
      <c r="AB371" s="36"/>
      <c r="AC371" s="36"/>
      <c r="AD371" s="36"/>
      <c r="AE371" s="36"/>
      <c r="AT371" s="17" t="s">
        <v>162</v>
      </c>
      <c r="AU371" s="17" t="s">
        <v>84</v>
      </c>
    </row>
    <row r="372" s="2" customFormat="1" ht="14.4" customHeight="1">
      <c r="A372" s="36"/>
      <c r="B372" s="170"/>
      <c r="C372" s="171" t="s">
        <v>1108</v>
      </c>
      <c r="D372" s="171" t="s">
        <v>155</v>
      </c>
      <c r="E372" s="172" t="s">
        <v>1109</v>
      </c>
      <c r="F372" s="173" t="s">
        <v>1110</v>
      </c>
      <c r="G372" s="174" t="s">
        <v>489</v>
      </c>
      <c r="H372" s="175">
        <v>2</v>
      </c>
      <c r="I372" s="176"/>
      <c r="J372" s="177">
        <f>ROUND(I372*H372,2)</f>
        <v>0</v>
      </c>
      <c r="K372" s="173" t="s">
        <v>1</v>
      </c>
      <c r="L372" s="37"/>
      <c r="M372" s="178" t="s">
        <v>1</v>
      </c>
      <c r="N372" s="179" t="s">
        <v>39</v>
      </c>
      <c r="O372" s="75"/>
      <c r="P372" s="180">
        <f>O372*H372</f>
        <v>0</v>
      </c>
      <c r="Q372" s="180">
        <v>0</v>
      </c>
      <c r="R372" s="180">
        <f>Q372*H372</f>
        <v>0</v>
      </c>
      <c r="S372" s="180">
        <v>0</v>
      </c>
      <c r="T372" s="181">
        <f>S372*H372</f>
        <v>0</v>
      </c>
      <c r="U372" s="36"/>
      <c r="V372" s="36"/>
      <c r="W372" s="36"/>
      <c r="X372" s="36"/>
      <c r="Y372" s="36"/>
      <c r="Z372" s="36"/>
      <c r="AA372" s="36"/>
      <c r="AB372" s="36"/>
      <c r="AC372" s="36"/>
      <c r="AD372" s="36"/>
      <c r="AE372" s="36"/>
      <c r="AR372" s="182" t="s">
        <v>260</v>
      </c>
      <c r="AT372" s="182" t="s">
        <v>155</v>
      </c>
      <c r="AU372" s="182" t="s">
        <v>84</v>
      </c>
      <c r="AY372" s="17" t="s">
        <v>152</v>
      </c>
      <c r="BE372" s="183">
        <f>IF(N372="základní",J372,0)</f>
        <v>0</v>
      </c>
      <c r="BF372" s="183">
        <f>IF(N372="snížená",J372,0)</f>
        <v>0</v>
      </c>
      <c r="BG372" s="183">
        <f>IF(N372="zákl. přenesená",J372,0)</f>
        <v>0</v>
      </c>
      <c r="BH372" s="183">
        <f>IF(N372="sníž. přenesená",J372,0)</f>
        <v>0</v>
      </c>
      <c r="BI372" s="183">
        <f>IF(N372="nulová",J372,0)</f>
        <v>0</v>
      </c>
      <c r="BJ372" s="17" t="s">
        <v>82</v>
      </c>
      <c r="BK372" s="183">
        <f>ROUND(I372*H372,2)</f>
        <v>0</v>
      </c>
      <c r="BL372" s="17" t="s">
        <v>260</v>
      </c>
      <c r="BM372" s="182" t="s">
        <v>1111</v>
      </c>
    </row>
    <row r="373" s="2" customFormat="1">
      <c r="A373" s="36"/>
      <c r="B373" s="37"/>
      <c r="C373" s="36"/>
      <c r="D373" s="184" t="s">
        <v>162</v>
      </c>
      <c r="E373" s="36"/>
      <c r="F373" s="185" t="s">
        <v>1110</v>
      </c>
      <c r="G373" s="36"/>
      <c r="H373" s="36"/>
      <c r="I373" s="186"/>
      <c r="J373" s="36"/>
      <c r="K373" s="36"/>
      <c r="L373" s="37"/>
      <c r="M373" s="187"/>
      <c r="N373" s="188"/>
      <c r="O373" s="75"/>
      <c r="P373" s="75"/>
      <c r="Q373" s="75"/>
      <c r="R373" s="75"/>
      <c r="S373" s="75"/>
      <c r="T373" s="76"/>
      <c r="U373" s="36"/>
      <c r="V373" s="36"/>
      <c r="W373" s="36"/>
      <c r="X373" s="36"/>
      <c r="Y373" s="36"/>
      <c r="Z373" s="36"/>
      <c r="AA373" s="36"/>
      <c r="AB373" s="36"/>
      <c r="AC373" s="36"/>
      <c r="AD373" s="36"/>
      <c r="AE373" s="36"/>
      <c r="AT373" s="17" t="s">
        <v>162</v>
      </c>
      <c r="AU373" s="17" t="s">
        <v>84</v>
      </c>
    </row>
    <row r="374" s="2" customFormat="1" ht="14.4" customHeight="1">
      <c r="A374" s="36"/>
      <c r="B374" s="170"/>
      <c r="C374" s="171" t="s">
        <v>922</v>
      </c>
      <c r="D374" s="171" t="s">
        <v>155</v>
      </c>
      <c r="E374" s="172" t="s">
        <v>1112</v>
      </c>
      <c r="F374" s="173" t="s">
        <v>1113</v>
      </c>
      <c r="G374" s="174" t="s">
        <v>489</v>
      </c>
      <c r="H374" s="175">
        <v>30</v>
      </c>
      <c r="I374" s="176"/>
      <c r="J374" s="177">
        <f>ROUND(I374*H374,2)</f>
        <v>0</v>
      </c>
      <c r="K374" s="173" t="s">
        <v>1</v>
      </c>
      <c r="L374" s="37"/>
      <c r="M374" s="178" t="s">
        <v>1</v>
      </c>
      <c r="N374" s="179" t="s">
        <v>39</v>
      </c>
      <c r="O374" s="75"/>
      <c r="P374" s="180">
        <f>O374*H374</f>
        <v>0</v>
      </c>
      <c r="Q374" s="180">
        <v>0</v>
      </c>
      <c r="R374" s="180">
        <f>Q374*H374</f>
        <v>0</v>
      </c>
      <c r="S374" s="180">
        <v>0</v>
      </c>
      <c r="T374" s="181">
        <f>S374*H374</f>
        <v>0</v>
      </c>
      <c r="U374" s="36"/>
      <c r="V374" s="36"/>
      <c r="W374" s="36"/>
      <c r="X374" s="36"/>
      <c r="Y374" s="36"/>
      <c r="Z374" s="36"/>
      <c r="AA374" s="36"/>
      <c r="AB374" s="36"/>
      <c r="AC374" s="36"/>
      <c r="AD374" s="36"/>
      <c r="AE374" s="36"/>
      <c r="AR374" s="182" t="s">
        <v>260</v>
      </c>
      <c r="AT374" s="182" t="s">
        <v>155</v>
      </c>
      <c r="AU374" s="182" t="s">
        <v>84</v>
      </c>
      <c r="AY374" s="17" t="s">
        <v>152</v>
      </c>
      <c r="BE374" s="183">
        <f>IF(N374="základní",J374,0)</f>
        <v>0</v>
      </c>
      <c r="BF374" s="183">
        <f>IF(N374="snížená",J374,0)</f>
        <v>0</v>
      </c>
      <c r="BG374" s="183">
        <f>IF(N374="zákl. přenesená",J374,0)</f>
        <v>0</v>
      </c>
      <c r="BH374" s="183">
        <f>IF(N374="sníž. přenesená",J374,0)</f>
        <v>0</v>
      </c>
      <c r="BI374" s="183">
        <f>IF(N374="nulová",J374,0)</f>
        <v>0</v>
      </c>
      <c r="BJ374" s="17" t="s">
        <v>82</v>
      </c>
      <c r="BK374" s="183">
        <f>ROUND(I374*H374,2)</f>
        <v>0</v>
      </c>
      <c r="BL374" s="17" t="s">
        <v>260</v>
      </c>
      <c r="BM374" s="182" t="s">
        <v>1114</v>
      </c>
    </row>
    <row r="375" s="2" customFormat="1">
      <c r="A375" s="36"/>
      <c r="B375" s="37"/>
      <c r="C375" s="36"/>
      <c r="D375" s="184" t="s">
        <v>162</v>
      </c>
      <c r="E375" s="36"/>
      <c r="F375" s="185" t="s">
        <v>1113</v>
      </c>
      <c r="G375" s="36"/>
      <c r="H375" s="36"/>
      <c r="I375" s="186"/>
      <c r="J375" s="36"/>
      <c r="K375" s="36"/>
      <c r="L375" s="37"/>
      <c r="M375" s="187"/>
      <c r="N375" s="188"/>
      <c r="O375" s="75"/>
      <c r="P375" s="75"/>
      <c r="Q375" s="75"/>
      <c r="R375" s="75"/>
      <c r="S375" s="75"/>
      <c r="T375" s="76"/>
      <c r="U375" s="36"/>
      <c r="V375" s="36"/>
      <c r="W375" s="36"/>
      <c r="X375" s="36"/>
      <c r="Y375" s="36"/>
      <c r="Z375" s="36"/>
      <c r="AA375" s="36"/>
      <c r="AB375" s="36"/>
      <c r="AC375" s="36"/>
      <c r="AD375" s="36"/>
      <c r="AE375" s="36"/>
      <c r="AT375" s="17" t="s">
        <v>162</v>
      </c>
      <c r="AU375" s="17" t="s">
        <v>84</v>
      </c>
    </row>
    <row r="376" s="12" customFormat="1" ht="22.8" customHeight="1">
      <c r="A376" s="12"/>
      <c r="B376" s="157"/>
      <c r="C376" s="12"/>
      <c r="D376" s="158" t="s">
        <v>73</v>
      </c>
      <c r="E376" s="168" t="s">
        <v>1115</v>
      </c>
      <c r="F376" s="168" t="s">
        <v>1116</v>
      </c>
      <c r="G376" s="12"/>
      <c r="H376" s="12"/>
      <c r="I376" s="160"/>
      <c r="J376" s="169">
        <f>BK376</f>
        <v>0</v>
      </c>
      <c r="K376" s="12"/>
      <c r="L376" s="157"/>
      <c r="M376" s="162"/>
      <c r="N376" s="163"/>
      <c r="O376" s="163"/>
      <c r="P376" s="164">
        <f>SUM(P377:P380)</f>
        <v>0</v>
      </c>
      <c r="Q376" s="163"/>
      <c r="R376" s="164">
        <f>SUM(R377:R380)</f>
        <v>0</v>
      </c>
      <c r="S376" s="163"/>
      <c r="T376" s="165">
        <f>SUM(T377:T380)</f>
        <v>0</v>
      </c>
      <c r="U376" s="12"/>
      <c r="V376" s="12"/>
      <c r="W376" s="12"/>
      <c r="X376" s="12"/>
      <c r="Y376" s="12"/>
      <c r="Z376" s="12"/>
      <c r="AA376" s="12"/>
      <c r="AB376" s="12"/>
      <c r="AC376" s="12"/>
      <c r="AD376" s="12"/>
      <c r="AE376" s="12"/>
      <c r="AR376" s="158" t="s">
        <v>82</v>
      </c>
      <c r="AT376" s="166" t="s">
        <v>73</v>
      </c>
      <c r="AU376" s="166" t="s">
        <v>82</v>
      </c>
      <c r="AY376" s="158" t="s">
        <v>152</v>
      </c>
      <c r="BK376" s="167">
        <f>SUM(BK377:BK380)</f>
        <v>0</v>
      </c>
    </row>
    <row r="377" s="2" customFormat="1" ht="14.4" customHeight="1">
      <c r="A377" s="36"/>
      <c r="B377" s="170"/>
      <c r="C377" s="171" t="s">
        <v>1117</v>
      </c>
      <c r="D377" s="171" t="s">
        <v>155</v>
      </c>
      <c r="E377" s="172" t="s">
        <v>1118</v>
      </c>
      <c r="F377" s="173" t="s">
        <v>1119</v>
      </c>
      <c r="G377" s="174" t="s">
        <v>489</v>
      </c>
      <c r="H377" s="175">
        <v>10</v>
      </c>
      <c r="I377" s="176"/>
      <c r="J377" s="177">
        <f>ROUND(I377*H377,2)</f>
        <v>0</v>
      </c>
      <c r="K377" s="173" t="s">
        <v>1</v>
      </c>
      <c r="L377" s="37"/>
      <c r="M377" s="178" t="s">
        <v>1</v>
      </c>
      <c r="N377" s="179" t="s">
        <v>39</v>
      </c>
      <c r="O377" s="75"/>
      <c r="P377" s="180">
        <f>O377*H377</f>
        <v>0</v>
      </c>
      <c r="Q377" s="180">
        <v>0</v>
      </c>
      <c r="R377" s="180">
        <f>Q377*H377</f>
        <v>0</v>
      </c>
      <c r="S377" s="180">
        <v>0</v>
      </c>
      <c r="T377" s="181">
        <f>S377*H377</f>
        <v>0</v>
      </c>
      <c r="U377" s="36"/>
      <c r="V377" s="36"/>
      <c r="W377" s="36"/>
      <c r="X377" s="36"/>
      <c r="Y377" s="36"/>
      <c r="Z377" s="36"/>
      <c r="AA377" s="36"/>
      <c r="AB377" s="36"/>
      <c r="AC377" s="36"/>
      <c r="AD377" s="36"/>
      <c r="AE377" s="36"/>
      <c r="AR377" s="182" t="s">
        <v>260</v>
      </c>
      <c r="AT377" s="182" t="s">
        <v>155</v>
      </c>
      <c r="AU377" s="182" t="s">
        <v>84</v>
      </c>
      <c r="AY377" s="17" t="s">
        <v>152</v>
      </c>
      <c r="BE377" s="183">
        <f>IF(N377="základní",J377,0)</f>
        <v>0</v>
      </c>
      <c r="BF377" s="183">
        <f>IF(N377="snížená",J377,0)</f>
        <v>0</v>
      </c>
      <c r="BG377" s="183">
        <f>IF(N377="zákl. přenesená",J377,0)</f>
        <v>0</v>
      </c>
      <c r="BH377" s="183">
        <f>IF(N377="sníž. přenesená",J377,0)</f>
        <v>0</v>
      </c>
      <c r="BI377" s="183">
        <f>IF(N377="nulová",J377,0)</f>
        <v>0</v>
      </c>
      <c r="BJ377" s="17" t="s">
        <v>82</v>
      </c>
      <c r="BK377" s="183">
        <f>ROUND(I377*H377,2)</f>
        <v>0</v>
      </c>
      <c r="BL377" s="17" t="s">
        <v>260</v>
      </c>
      <c r="BM377" s="182" t="s">
        <v>1120</v>
      </c>
    </row>
    <row r="378" s="2" customFormat="1">
      <c r="A378" s="36"/>
      <c r="B378" s="37"/>
      <c r="C378" s="36"/>
      <c r="D378" s="184" t="s">
        <v>162</v>
      </c>
      <c r="E378" s="36"/>
      <c r="F378" s="185" t="s">
        <v>1119</v>
      </c>
      <c r="G378" s="36"/>
      <c r="H378" s="36"/>
      <c r="I378" s="186"/>
      <c r="J378" s="36"/>
      <c r="K378" s="36"/>
      <c r="L378" s="37"/>
      <c r="M378" s="187"/>
      <c r="N378" s="188"/>
      <c r="O378" s="75"/>
      <c r="P378" s="75"/>
      <c r="Q378" s="75"/>
      <c r="R378" s="75"/>
      <c r="S378" s="75"/>
      <c r="T378" s="76"/>
      <c r="U378" s="36"/>
      <c r="V378" s="36"/>
      <c r="W378" s="36"/>
      <c r="X378" s="36"/>
      <c r="Y378" s="36"/>
      <c r="Z378" s="36"/>
      <c r="AA378" s="36"/>
      <c r="AB378" s="36"/>
      <c r="AC378" s="36"/>
      <c r="AD378" s="36"/>
      <c r="AE378" s="36"/>
      <c r="AT378" s="17" t="s">
        <v>162</v>
      </c>
      <c r="AU378" s="17" t="s">
        <v>84</v>
      </c>
    </row>
    <row r="379" s="2" customFormat="1" ht="14.4" customHeight="1">
      <c r="A379" s="36"/>
      <c r="B379" s="170"/>
      <c r="C379" s="171" t="s">
        <v>925</v>
      </c>
      <c r="D379" s="171" t="s">
        <v>155</v>
      </c>
      <c r="E379" s="172" t="s">
        <v>1121</v>
      </c>
      <c r="F379" s="173" t="s">
        <v>1122</v>
      </c>
      <c r="G379" s="174" t="s">
        <v>489</v>
      </c>
      <c r="H379" s="175">
        <v>10</v>
      </c>
      <c r="I379" s="176"/>
      <c r="J379" s="177">
        <f>ROUND(I379*H379,2)</f>
        <v>0</v>
      </c>
      <c r="K379" s="173" t="s">
        <v>1</v>
      </c>
      <c r="L379" s="37"/>
      <c r="M379" s="178" t="s">
        <v>1</v>
      </c>
      <c r="N379" s="179" t="s">
        <v>39</v>
      </c>
      <c r="O379" s="75"/>
      <c r="P379" s="180">
        <f>O379*H379</f>
        <v>0</v>
      </c>
      <c r="Q379" s="180">
        <v>0</v>
      </c>
      <c r="R379" s="180">
        <f>Q379*H379</f>
        <v>0</v>
      </c>
      <c r="S379" s="180">
        <v>0</v>
      </c>
      <c r="T379" s="181">
        <f>S379*H379</f>
        <v>0</v>
      </c>
      <c r="U379" s="36"/>
      <c r="V379" s="36"/>
      <c r="W379" s="36"/>
      <c r="X379" s="36"/>
      <c r="Y379" s="36"/>
      <c r="Z379" s="36"/>
      <c r="AA379" s="36"/>
      <c r="AB379" s="36"/>
      <c r="AC379" s="36"/>
      <c r="AD379" s="36"/>
      <c r="AE379" s="36"/>
      <c r="AR379" s="182" t="s">
        <v>260</v>
      </c>
      <c r="AT379" s="182" t="s">
        <v>155</v>
      </c>
      <c r="AU379" s="182" t="s">
        <v>84</v>
      </c>
      <c r="AY379" s="17" t="s">
        <v>152</v>
      </c>
      <c r="BE379" s="183">
        <f>IF(N379="základní",J379,0)</f>
        <v>0</v>
      </c>
      <c r="BF379" s="183">
        <f>IF(N379="snížená",J379,0)</f>
        <v>0</v>
      </c>
      <c r="BG379" s="183">
        <f>IF(N379="zákl. přenesená",J379,0)</f>
        <v>0</v>
      </c>
      <c r="BH379" s="183">
        <f>IF(N379="sníž. přenesená",J379,0)</f>
        <v>0</v>
      </c>
      <c r="BI379" s="183">
        <f>IF(N379="nulová",J379,0)</f>
        <v>0</v>
      </c>
      <c r="BJ379" s="17" t="s">
        <v>82</v>
      </c>
      <c r="BK379" s="183">
        <f>ROUND(I379*H379,2)</f>
        <v>0</v>
      </c>
      <c r="BL379" s="17" t="s">
        <v>260</v>
      </c>
      <c r="BM379" s="182" t="s">
        <v>1123</v>
      </c>
    </row>
    <row r="380" s="2" customFormat="1">
      <c r="A380" s="36"/>
      <c r="B380" s="37"/>
      <c r="C380" s="36"/>
      <c r="D380" s="184" t="s">
        <v>162</v>
      </c>
      <c r="E380" s="36"/>
      <c r="F380" s="185" t="s">
        <v>1122</v>
      </c>
      <c r="G380" s="36"/>
      <c r="H380" s="36"/>
      <c r="I380" s="186"/>
      <c r="J380" s="36"/>
      <c r="K380" s="36"/>
      <c r="L380" s="37"/>
      <c r="M380" s="187"/>
      <c r="N380" s="188"/>
      <c r="O380" s="75"/>
      <c r="P380" s="75"/>
      <c r="Q380" s="75"/>
      <c r="R380" s="75"/>
      <c r="S380" s="75"/>
      <c r="T380" s="76"/>
      <c r="U380" s="36"/>
      <c r="V380" s="36"/>
      <c r="W380" s="36"/>
      <c r="X380" s="36"/>
      <c r="Y380" s="36"/>
      <c r="Z380" s="36"/>
      <c r="AA380" s="36"/>
      <c r="AB380" s="36"/>
      <c r="AC380" s="36"/>
      <c r="AD380" s="36"/>
      <c r="AE380" s="36"/>
      <c r="AT380" s="17" t="s">
        <v>162</v>
      </c>
      <c r="AU380" s="17" t="s">
        <v>84</v>
      </c>
    </row>
    <row r="381" s="12" customFormat="1" ht="22.8" customHeight="1">
      <c r="A381" s="12"/>
      <c r="B381" s="157"/>
      <c r="C381" s="12"/>
      <c r="D381" s="158" t="s">
        <v>73</v>
      </c>
      <c r="E381" s="168" t="s">
        <v>1124</v>
      </c>
      <c r="F381" s="168" t="s">
        <v>1125</v>
      </c>
      <c r="G381" s="12"/>
      <c r="H381" s="12"/>
      <c r="I381" s="160"/>
      <c r="J381" s="169">
        <f>BK381</f>
        <v>0</v>
      </c>
      <c r="K381" s="12"/>
      <c r="L381" s="157"/>
      <c r="M381" s="162"/>
      <c r="N381" s="163"/>
      <c r="O381" s="163"/>
      <c r="P381" s="164">
        <f>SUM(P382:P383)</f>
        <v>0</v>
      </c>
      <c r="Q381" s="163"/>
      <c r="R381" s="164">
        <f>SUM(R382:R383)</f>
        <v>0</v>
      </c>
      <c r="S381" s="163"/>
      <c r="T381" s="165">
        <f>SUM(T382:T383)</f>
        <v>0</v>
      </c>
      <c r="U381" s="12"/>
      <c r="V381" s="12"/>
      <c r="W381" s="12"/>
      <c r="X381" s="12"/>
      <c r="Y381" s="12"/>
      <c r="Z381" s="12"/>
      <c r="AA381" s="12"/>
      <c r="AB381" s="12"/>
      <c r="AC381" s="12"/>
      <c r="AD381" s="12"/>
      <c r="AE381" s="12"/>
      <c r="AR381" s="158" t="s">
        <v>82</v>
      </c>
      <c r="AT381" s="166" t="s">
        <v>73</v>
      </c>
      <c r="AU381" s="166" t="s">
        <v>82</v>
      </c>
      <c r="AY381" s="158" t="s">
        <v>152</v>
      </c>
      <c r="BK381" s="167">
        <f>SUM(BK382:BK383)</f>
        <v>0</v>
      </c>
    </row>
    <row r="382" s="2" customFormat="1" ht="14.4" customHeight="1">
      <c r="A382" s="36"/>
      <c r="B382" s="170"/>
      <c r="C382" s="171" t="s">
        <v>1126</v>
      </c>
      <c r="D382" s="171" t="s">
        <v>155</v>
      </c>
      <c r="E382" s="172" t="s">
        <v>1127</v>
      </c>
      <c r="F382" s="173" t="s">
        <v>1128</v>
      </c>
      <c r="G382" s="174" t="s">
        <v>489</v>
      </c>
      <c r="H382" s="175">
        <v>30</v>
      </c>
      <c r="I382" s="176"/>
      <c r="J382" s="177">
        <f>ROUND(I382*H382,2)</f>
        <v>0</v>
      </c>
      <c r="K382" s="173" t="s">
        <v>1</v>
      </c>
      <c r="L382" s="37"/>
      <c r="M382" s="178" t="s">
        <v>1</v>
      </c>
      <c r="N382" s="179" t="s">
        <v>39</v>
      </c>
      <c r="O382" s="75"/>
      <c r="P382" s="180">
        <f>O382*H382</f>
        <v>0</v>
      </c>
      <c r="Q382" s="180">
        <v>0</v>
      </c>
      <c r="R382" s="180">
        <f>Q382*H382</f>
        <v>0</v>
      </c>
      <c r="S382" s="180">
        <v>0</v>
      </c>
      <c r="T382" s="181">
        <f>S382*H382</f>
        <v>0</v>
      </c>
      <c r="U382" s="36"/>
      <c r="V382" s="36"/>
      <c r="W382" s="36"/>
      <c r="X382" s="36"/>
      <c r="Y382" s="36"/>
      <c r="Z382" s="36"/>
      <c r="AA382" s="36"/>
      <c r="AB382" s="36"/>
      <c r="AC382" s="36"/>
      <c r="AD382" s="36"/>
      <c r="AE382" s="36"/>
      <c r="AR382" s="182" t="s">
        <v>260</v>
      </c>
      <c r="AT382" s="182" t="s">
        <v>155</v>
      </c>
      <c r="AU382" s="182" t="s">
        <v>84</v>
      </c>
      <c r="AY382" s="17" t="s">
        <v>152</v>
      </c>
      <c r="BE382" s="183">
        <f>IF(N382="základní",J382,0)</f>
        <v>0</v>
      </c>
      <c r="BF382" s="183">
        <f>IF(N382="snížená",J382,0)</f>
        <v>0</v>
      </c>
      <c r="BG382" s="183">
        <f>IF(N382="zákl. přenesená",J382,0)</f>
        <v>0</v>
      </c>
      <c r="BH382" s="183">
        <f>IF(N382="sníž. přenesená",J382,0)</f>
        <v>0</v>
      </c>
      <c r="BI382" s="183">
        <f>IF(N382="nulová",J382,0)</f>
        <v>0</v>
      </c>
      <c r="BJ382" s="17" t="s">
        <v>82</v>
      </c>
      <c r="BK382" s="183">
        <f>ROUND(I382*H382,2)</f>
        <v>0</v>
      </c>
      <c r="BL382" s="17" t="s">
        <v>260</v>
      </c>
      <c r="BM382" s="182" t="s">
        <v>1129</v>
      </c>
    </row>
    <row r="383" s="2" customFormat="1">
      <c r="A383" s="36"/>
      <c r="B383" s="37"/>
      <c r="C383" s="36"/>
      <c r="D383" s="184" t="s">
        <v>162</v>
      </c>
      <c r="E383" s="36"/>
      <c r="F383" s="185" t="s">
        <v>1128</v>
      </c>
      <c r="G383" s="36"/>
      <c r="H383" s="36"/>
      <c r="I383" s="186"/>
      <c r="J383" s="36"/>
      <c r="K383" s="36"/>
      <c r="L383" s="37"/>
      <c r="M383" s="187"/>
      <c r="N383" s="188"/>
      <c r="O383" s="75"/>
      <c r="P383" s="75"/>
      <c r="Q383" s="75"/>
      <c r="R383" s="75"/>
      <c r="S383" s="75"/>
      <c r="T383" s="76"/>
      <c r="U383" s="36"/>
      <c r="V383" s="36"/>
      <c r="W383" s="36"/>
      <c r="X383" s="36"/>
      <c r="Y383" s="36"/>
      <c r="Z383" s="36"/>
      <c r="AA383" s="36"/>
      <c r="AB383" s="36"/>
      <c r="AC383" s="36"/>
      <c r="AD383" s="36"/>
      <c r="AE383" s="36"/>
      <c r="AT383" s="17" t="s">
        <v>162</v>
      </c>
      <c r="AU383" s="17" t="s">
        <v>84</v>
      </c>
    </row>
    <row r="384" s="12" customFormat="1" ht="22.8" customHeight="1">
      <c r="A384" s="12"/>
      <c r="B384" s="157"/>
      <c r="C384" s="12"/>
      <c r="D384" s="158" t="s">
        <v>73</v>
      </c>
      <c r="E384" s="168" t="s">
        <v>1130</v>
      </c>
      <c r="F384" s="168" t="s">
        <v>1131</v>
      </c>
      <c r="G384" s="12"/>
      <c r="H384" s="12"/>
      <c r="I384" s="160"/>
      <c r="J384" s="169">
        <f>BK384</f>
        <v>0</v>
      </c>
      <c r="K384" s="12"/>
      <c r="L384" s="157"/>
      <c r="M384" s="162"/>
      <c r="N384" s="163"/>
      <c r="O384" s="163"/>
      <c r="P384" s="164">
        <f>SUM(P385:P390)</f>
        <v>0</v>
      </c>
      <c r="Q384" s="163"/>
      <c r="R384" s="164">
        <f>SUM(R385:R390)</f>
        <v>0</v>
      </c>
      <c r="S384" s="163"/>
      <c r="T384" s="165">
        <f>SUM(T385:T390)</f>
        <v>0</v>
      </c>
      <c r="U384" s="12"/>
      <c r="V384" s="12"/>
      <c r="W384" s="12"/>
      <c r="X384" s="12"/>
      <c r="Y384" s="12"/>
      <c r="Z384" s="12"/>
      <c r="AA384" s="12"/>
      <c r="AB384" s="12"/>
      <c r="AC384" s="12"/>
      <c r="AD384" s="12"/>
      <c r="AE384" s="12"/>
      <c r="AR384" s="158" t="s">
        <v>82</v>
      </c>
      <c r="AT384" s="166" t="s">
        <v>73</v>
      </c>
      <c r="AU384" s="166" t="s">
        <v>82</v>
      </c>
      <c r="AY384" s="158" t="s">
        <v>152</v>
      </c>
      <c r="BK384" s="167">
        <f>SUM(BK385:BK390)</f>
        <v>0</v>
      </c>
    </row>
    <row r="385" s="2" customFormat="1" ht="14.4" customHeight="1">
      <c r="A385" s="36"/>
      <c r="B385" s="170"/>
      <c r="C385" s="171" t="s">
        <v>927</v>
      </c>
      <c r="D385" s="171" t="s">
        <v>155</v>
      </c>
      <c r="E385" s="172" t="s">
        <v>1132</v>
      </c>
      <c r="F385" s="173" t="s">
        <v>1133</v>
      </c>
      <c r="G385" s="174" t="s">
        <v>1134</v>
      </c>
      <c r="H385" s="175">
        <v>1</v>
      </c>
      <c r="I385" s="176"/>
      <c r="J385" s="177">
        <f>ROUND(I385*H385,2)</f>
        <v>0</v>
      </c>
      <c r="K385" s="173" t="s">
        <v>1</v>
      </c>
      <c r="L385" s="37"/>
      <c r="M385" s="178" t="s">
        <v>1</v>
      </c>
      <c r="N385" s="179" t="s">
        <v>39</v>
      </c>
      <c r="O385" s="75"/>
      <c r="P385" s="180">
        <f>O385*H385</f>
        <v>0</v>
      </c>
      <c r="Q385" s="180">
        <v>0</v>
      </c>
      <c r="R385" s="180">
        <f>Q385*H385</f>
        <v>0</v>
      </c>
      <c r="S385" s="180">
        <v>0</v>
      </c>
      <c r="T385" s="181">
        <f>S385*H385</f>
        <v>0</v>
      </c>
      <c r="U385" s="36"/>
      <c r="V385" s="36"/>
      <c r="W385" s="36"/>
      <c r="X385" s="36"/>
      <c r="Y385" s="36"/>
      <c r="Z385" s="36"/>
      <c r="AA385" s="36"/>
      <c r="AB385" s="36"/>
      <c r="AC385" s="36"/>
      <c r="AD385" s="36"/>
      <c r="AE385" s="36"/>
      <c r="AR385" s="182" t="s">
        <v>260</v>
      </c>
      <c r="AT385" s="182" t="s">
        <v>155</v>
      </c>
      <c r="AU385" s="182" t="s">
        <v>84</v>
      </c>
      <c r="AY385" s="17" t="s">
        <v>152</v>
      </c>
      <c r="BE385" s="183">
        <f>IF(N385="základní",J385,0)</f>
        <v>0</v>
      </c>
      <c r="BF385" s="183">
        <f>IF(N385="snížená",J385,0)</f>
        <v>0</v>
      </c>
      <c r="BG385" s="183">
        <f>IF(N385="zákl. přenesená",J385,0)</f>
        <v>0</v>
      </c>
      <c r="BH385" s="183">
        <f>IF(N385="sníž. přenesená",J385,0)</f>
        <v>0</v>
      </c>
      <c r="BI385" s="183">
        <f>IF(N385="nulová",J385,0)</f>
        <v>0</v>
      </c>
      <c r="BJ385" s="17" t="s">
        <v>82</v>
      </c>
      <c r="BK385" s="183">
        <f>ROUND(I385*H385,2)</f>
        <v>0</v>
      </c>
      <c r="BL385" s="17" t="s">
        <v>260</v>
      </c>
      <c r="BM385" s="182" t="s">
        <v>1135</v>
      </c>
    </row>
    <row r="386" s="2" customFormat="1">
      <c r="A386" s="36"/>
      <c r="B386" s="37"/>
      <c r="C386" s="36"/>
      <c r="D386" s="184" t="s">
        <v>162</v>
      </c>
      <c r="E386" s="36"/>
      <c r="F386" s="185" t="s">
        <v>1133</v>
      </c>
      <c r="G386" s="36"/>
      <c r="H386" s="36"/>
      <c r="I386" s="186"/>
      <c r="J386" s="36"/>
      <c r="K386" s="36"/>
      <c r="L386" s="37"/>
      <c r="M386" s="187"/>
      <c r="N386" s="188"/>
      <c r="O386" s="75"/>
      <c r="P386" s="75"/>
      <c r="Q386" s="75"/>
      <c r="R386" s="75"/>
      <c r="S386" s="75"/>
      <c r="T386" s="76"/>
      <c r="U386" s="36"/>
      <c r="V386" s="36"/>
      <c r="W386" s="36"/>
      <c r="X386" s="36"/>
      <c r="Y386" s="36"/>
      <c r="Z386" s="36"/>
      <c r="AA386" s="36"/>
      <c r="AB386" s="36"/>
      <c r="AC386" s="36"/>
      <c r="AD386" s="36"/>
      <c r="AE386" s="36"/>
      <c r="AT386" s="17" t="s">
        <v>162</v>
      </c>
      <c r="AU386" s="17" t="s">
        <v>84</v>
      </c>
    </row>
    <row r="387" s="2" customFormat="1" ht="14.4" customHeight="1">
      <c r="A387" s="36"/>
      <c r="B387" s="170"/>
      <c r="C387" s="171" t="s">
        <v>1136</v>
      </c>
      <c r="D387" s="171" t="s">
        <v>155</v>
      </c>
      <c r="E387" s="172" t="s">
        <v>1137</v>
      </c>
      <c r="F387" s="173" t="s">
        <v>1138</v>
      </c>
      <c r="G387" s="174" t="s">
        <v>1134</v>
      </c>
      <c r="H387" s="175">
        <v>1</v>
      </c>
      <c r="I387" s="176"/>
      <c r="J387" s="177">
        <f>ROUND(I387*H387,2)</f>
        <v>0</v>
      </c>
      <c r="K387" s="173" t="s">
        <v>1</v>
      </c>
      <c r="L387" s="37"/>
      <c r="M387" s="178" t="s">
        <v>1</v>
      </c>
      <c r="N387" s="179" t="s">
        <v>39</v>
      </c>
      <c r="O387" s="75"/>
      <c r="P387" s="180">
        <f>O387*H387</f>
        <v>0</v>
      </c>
      <c r="Q387" s="180">
        <v>0</v>
      </c>
      <c r="R387" s="180">
        <f>Q387*H387</f>
        <v>0</v>
      </c>
      <c r="S387" s="180">
        <v>0</v>
      </c>
      <c r="T387" s="181">
        <f>S387*H387</f>
        <v>0</v>
      </c>
      <c r="U387" s="36"/>
      <c r="V387" s="36"/>
      <c r="W387" s="36"/>
      <c r="X387" s="36"/>
      <c r="Y387" s="36"/>
      <c r="Z387" s="36"/>
      <c r="AA387" s="36"/>
      <c r="AB387" s="36"/>
      <c r="AC387" s="36"/>
      <c r="AD387" s="36"/>
      <c r="AE387" s="36"/>
      <c r="AR387" s="182" t="s">
        <v>260</v>
      </c>
      <c r="AT387" s="182" t="s">
        <v>155</v>
      </c>
      <c r="AU387" s="182" t="s">
        <v>84</v>
      </c>
      <c r="AY387" s="17" t="s">
        <v>152</v>
      </c>
      <c r="BE387" s="183">
        <f>IF(N387="základní",J387,0)</f>
        <v>0</v>
      </c>
      <c r="BF387" s="183">
        <f>IF(N387="snížená",J387,0)</f>
        <v>0</v>
      </c>
      <c r="BG387" s="183">
        <f>IF(N387="zákl. přenesená",J387,0)</f>
        <v>0</v>
      </c>
      <c r="BH387" s="183">
        <f>IF(N387="sníž. přenesená",J387,0)</f>
        <v>0</v>
      </c>
      <c r="BI387" s="183">
        <f>IF(N387="nulová",J387,0)</f>
        <v>0</v>
      </c>
      <c r="BJ387" s="17" t="s">
        <v>82</v>
      </c>
      <c r="BK387" s="183">
        <f>ROUND(I387*H387,2)</f>
        <v>0</v>
      </c>
      <c r="BL387" s="17" t="s">
        <v>260</v>
      </c>
      <c r="BM387" s="182" t="s">
        <v>1139</v>
      </c>
    </row>
    <row r="388" s="2" customFormat="1">
      <c r="A388" s="36"/>
      <c r="B388" s="37"/>
      <c r="C388" s="36"/>
      <c r="D388" s="184" t="s">
        <v>162</v>
      </c>
      <c r="E388" s="36"/>
      <c r="F388" s="185" t="s">
        <v>1138</v>
      </c>
      <c r="G388" s="36"/>
      <c r="H388" s="36"/>
      <c r="I388" s="186"/>
      <c r="J388" s="36"/>
      <c r="K388" s="36"/>
      <c r="L388" s="37"/>
      <c r="M388" s="187"/>
      <c r="N388" s="188"/>
      <c r="O388" s="75"/>
      <c r="P388" s="75"/>
      <c r="Q388" s="75"/>
      <c r="R388" s="75"/>
      <c r="S388" s="75"/>
      <c r="T388" s="76"/>
      <c r="U388" s="36"/>
      <c r="V388" s="36"/>
      <c r="W388" s="36"/>
      <c r="X388" s="36"/>
      <c r="Y388" s="36"/>
      <c r="Z388" s="36"/>
      <c r="AA388" s="36"/>
      <c r="AB388" s="36"/>
      <c r="AC388" s="36"/>
      <c r="AD388" s="36"/>
      <c r="AE388" s="36"/>
      <c r="AT388" s="17" t="s">
        <v>162</v>
      </c>
      <c r="AU388" s="17" t="s">
        <v>84</v>
      </c>
    </row>
    <row r="389" s="2" customFormat="1" ht="22.2" customHeight="1">
      <c r="A389" s="36"/>
      <c r="B389" s="170"/>
      <c r="C389" s="171" t="s">
        <v>930</v>
      </c>
      <c r="D389" s="171" t="s">
        <v>155</v>
      </c>
      <c r="E389" s="172" t="s">
        <v>1140</v>
      </c>
      <c r="F389" s="173" t="s">
        <v>1141</v>
      </c>
      <c r="G389" s="174" t="s">
        <v>775</v>
      </c>
      <c r="H389" s="175">
        <v>1</v>
      </c>
      <c r="I389" s="176"/>
      <c r="J389" s="177">
        <f>ROUND(I389*H389,2)</f>
        <v>0</v>
      </c>
      <c r="K389" s="173" t="s">
        <v>1</v>
      </c>
      <c r="L389" s="37"/>
      <c r="M389" s="178" t="s">
        <v>1</v>
      </c>
      <c r="N389" s="179" t="s">
        <v>39</v>
      </c>
      <c r="O389" s="75"/>
      <c r="P389" s="180">
        <f>O389*H389</f>
        <v>0</v>
      </c>
      <c r="Q389" s="180">
        <v>0</v>
      </c>
      <c r="R389" s="180">
        <f>Q389*H389</f>
        <v>0</v>
      </c>
      <c r="S389" s="180">
        <v>0</v>
      </c>
      <c r="T389" s="181">
        <f>S389*H389</f>
        <v>0</v>
      </c>
      <c r="U389" s="36"/>
      <c r="V389" s="36"/>
      <c r="W389" s="36"/>
      <c r="X389" s="36"/>
      <c r="Y389" s="36"/>
      <c r="Z389" s="36"/>
      <c r="AA389" s="36"/>
      <c r="AB389" s="36"/>
      <c r="AC389" s="36"/>
      <c r="AD389" s="36"/>
      <c r="AE389" s="36"/>
      <c r="AR389" s="182" t="s">
        <v>260</v>
      </c>
      <c r="AT389" s="182" t="s">
        <v>155</v>
      </c>
      <c r="AU389" s="182" t="s">
        <v>84</v>
      </c>
      <c r="AY389" s="17" t="s">
        <v>152</v>
      </c>
      <c r="BE389" s="183">
        <f>IF(N389="základní",J389,0)</f>
        <v>0</v>
      </c>
      <c r="BF389" s="183">
        <f>IF(N389="snížená",J389,0)</f>
        <v>0</v>
      </c>
      <c r="BG389" s="183">
        <f>IF(N389="zákl. přenesená",J389,0)</f>
        <v>0</v>
      </c>
      <c r="BH389" s="183">
        <f>IF(N389="sníž. přenesená",J389,0)</f>
        <v>0</v>
      </c>
      <c r="BI389" s="183">
        <f>IF(N389="nulová",J389,0)</f>
        <v>0</v>
      </c>
      <c r="BJ389" s="17" t="s">
        <v>82</v>
      </c>
      <c r="BK389" s="183">
        <f>ROUND(I389*H389,2)</f>
        <v>0</v>
      </c>
      <c r="BL389" s="17" t="s">
        <v>260</v>
      </c>
      <c r="BM389" s="182" t="s">
        <v>1142</v>
      </c>
    </row>
    <row r="390" s="2" customFormat="1">
      <c r="A390" s="36"/>
      <c r="B390" s="37"/>
      <c r="C390" s="36"/>
      <c r="D390" s="184" t="s">
        <v>162</v>
      </c>
      <c r="E390" s="36"/>
      <c r="F390" s="185" t="s">
        <v>1141</v>
      </c>
      <c r="G390" s="36"/>
      <c r="H390" s="36"/>
      <c r="I390" s="186"/>
      <c r="J390" s="36"/>
      <c r="K390" s="36"/>
      <c r="L390" s="37"/>
      <c r="M390" s="218"/>
      <c r="N390" s="219"/>
      <c r="O390" s="220"/>
      <c r="P390" s="220"/>
      <c r="Q390" s="220"/>
      <c r="R390" s="220"/>
      <c r="S390" s="220"/>
      <c r="T390" s="221"/>
      <c r="U390" s="36"/>
      <c r="V390" s="36"/>
      <c r="W390" s="36"/>
      <c r="X390" s="36"/>
      <c r="Y390" s="36"/>
      <c r="Z390" s="36"/>
      <c r="AA390" s="36"/>
      <c r="AB390" s="36"/>
      <c r="AC390" s="36"/>
      <c r="AD390" s="36"/>
      <c r="AE390" s="36"/>
      <c r="AT390" s="17" t="s">
        <v>162</v>
      </c>
      <c r="AU390" s="17" t="s">
        <v>84</v>
      </c>
    </row>
    <row r="391" s="2" customFormat="1" ht="6.96" customHeight="1">
      <c r="A391" s="36"/>
      <c r="B391" s="58"/>
      <c r="C391" s="59"/>
      <c r="D391" s="59"/>
      <c r="E391" s="59"/>
      <c r="F391" s="59"/>
      <c r="G391" s="59"/>
      <c r="H391" s="59"/>
      <c r="I391" s="59"/>
      <c r="J391" s="59"/>
      <c r="K391" s="59"/>
      <c r="L391" s="37"/>
      <c r="M391" s="36"/>
      <c r="O391" s="36"/>
      <c r="P391" s="36"/>
      <c r="Q391" s="36"/>
      <c r="R391" s="36"/>
      <c r="S391" s="36"/>
      <c r="T391" s="36"/>
      <c r="U391" s="36"/>
      <c r="V391" s="36"/>
      <c r="W391" s="36"/>
      <c r="X391" s="36"/>
      <c r="Y391" s="36"/>
      <c r="Z391" s="36"/>
      <c r="AA391" s="36"/>
      <c r="AB391" s="36"/>
      <c r="AC391" s="36"/>
      <c r="AD391" s="36"/>
      <c r="AE391" s="36"/>
    </row>
  </sheetData>
  <autoFilter ref="C148:K390"/>
  <mergeCells count="9">
    <mergeCell ref="E7:H7"/>
    <mergeCell ref="E9:H9"/>
    <mergeCell ref="E18:H18"/>
    <mergeCell ref="E27:H27"/>
    <mergeCell ref="E85:H85"/>
    <mergeCell ref="E87:H87"/>
    <mergeCell ref="E139:H139"/>
    <mergeCell ref="E141:H141"/>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96</v>
      </c>
    </row>
    <row r="3" s="1" customFormat="1" ht="6.96" customHeight="1">
      <c r="B3" s="18"/>
      <c r="C3" s="19"/>
      <c r="D3" s="19"/>
      <c r="E3" s="19"/>
      <c r="F3" s="19"/>
      <c r="G3" s="19"/>
      <c r="H3" s="19"/>
      <c r="I3" s="19"/>
      <c r="J3" s="19"/>
      <c r="K3" s="19"/>
      <c r="L3" s="20"/>
      <c r="AT3" s="17" t="s">
        <v>84</v>
      </c>
    </row>
    <row r="4" s="1" customFormat="1" ht="24.96" customHeight="1">
      <c r="B4" s="20"/>
      <c r="D4" s="21" t="s">
        <v>107</v>
      </c>
      <c r="L4" s="20"/>
      <c r="M4" s="119" t="s">
        <v>10</v>
      </c>
      <c r="AT4" s="17" t="s">
        <v>3</v>
      </c>
    </row>
    <row r="5" s="1" customFormat="1" ht="6.96" customHeight="1">
      <c r="B5" s="20"/>
      <c r="L5" s="20"/>
    </row>
    <row r="6" s="1" customFormat="1" ht="12" customHeight="1">
      <c r="B6" s="20"/>
      <c r="D6" s="30" t="s">
        <v>16</v>
      </c>
      <c r="L6" s="20"/>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15.6" customHeight="1">
      <c r="A9" s="36"/>
      <c r="B9" s="37"/>
      <c r="C9" s="36"/>
      <c r="D9" s="36"/>
      <c r="E9" s="65" t="s">
        <v>1143</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26</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ROUND(J140,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ROUND((SUM(BE140:BE316)),  2)</f>
        <v>0</v>
      </c>
      <c r="G33" s="36"/>
      <c r="H33" s="36"/>
      <c r="I33" s="127">
        <v>0.20999999999999999</v>
      </c>
      <c r="J33" s="126">
        <f>ROUND(((SUM(BE140:BE316))*I33),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ROUND((SUM(BF140:BF316)),  2)</f>
        <v>0</v>
      </c>
      <c r="G34" s="36"/>
      <c r="H34" s="36"/>
      <c r="I34" s="127">
        <v>0.12</v>
      </c>
      <c r="J34" s="126">
        <f>ROUND(((SUM(BF140:BF316))*I34),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ROUND((SUM(BG140:BG316)),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ROUND((SUM(BH140:BH316)),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ROUND((SUM(BI140:BI316)),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15.6" customHeight="1">
      <c r="A87" s="36"/>
      <c r="B87" s="37"/>
      <c r="C87" s="36"/>
      <c r="D87" s="36"/>
      <c r="E87" s="65" t="str">
        <f>E9</f>
        <v>el_1NP - Elektroinstalace 1NP</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 xml:space="preserve"> </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J140</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1144</v>
      </c>
      <c r="E97" s="141"/>
      <c r="F97" s="141"/>
      <c r="G97" s="141"/>
      <c r="H97" s="141"/>
      <c r="I97" s="141"/>
      <c r="J97" s="142">
        <f>J141</f>
        <v>0</v>
      </c>
      <c r="K97" s="9"/>
      <c r="L97" s="139"/>
      <c r="S97" s="9"/>
      <c r="T97" s="9"/>
      <c r="U97" s="9"/>
      <c r="V97" s="9"/>
      <c r="W97" s="9"/>
      <c r="X97" s="9"/>
      <c r="Y97" s="9"/>
      <c r="Z97" s="9"/>
      <c r="AA97" s="9"/>
      <c r="AB97" s="9"/>
      <c r="AC97" s="9"/>
      <c r="AD97" s="9"/>
      <c r="AE97" s="9"/>
    </row>
    <row r="98" s="9" customFormat="1" ht="24.96" customHeight="1">
      <c r="A98" s="9"/>
      <c r="B98" s="139"/>
      <c r="C98" s="9"/>
      <c r="D98" s="140" t="s">
        <v>736</v>
      </c>
      <c r="E98" s="141"/>
      <c r="F98" s="141"/>
      <c r="G98" s="141"/>
      <c r="H98" s="141"/>
      <c r="I98" s="141"/>
      <c r="J98" s="142">
        <f>J146</f>
        <v>0</v>
      </c>
      <c r="K98" s="9"/>
      <c r="L98" s="139"/>
      <c r="S98" s="9"/>
      <c r="T98" s="9"/>
      <c r="U98" s="9"/>
      <c r="V98" s="9"/>
      <c r="W98" s="9"/>
      <c r="X98" s="9"/>
      <c r="Y98" s="9"/>
      <c r="Z98" s="9"/>
      <c r="AA98" s="9"/>
      <c r="AB98" s="9"/>
      <c r="AC98" s="9"/>
      <c r="AD98" s="9"/>
      <c r="AE98" s="9"/>
    </row>
    <row r="99" s="10" customFormat="1" ht="19.92" customHeight="1">
      <c r="A99" s="10"/>
      <c r="B99" s="143"/>
      <c r="C99" s="10"/>
      <c r="D99" s="144" t="s">
        <v>738</v>
      </c>
      <c r="E99" s="145"/>
      <c r="F99" s="145"/>
      <c r="G99" s="145"/>
      <c r="H99" s="145"/>
      <c r="I99" s="145"/>
      <c r="J99" s="146">
        <f>J147</f>
        <v>0</v>
      </c>
      <c r="K99" s="10"/>
      <c r="L99" s="143"/>
      <c r="S99" s="10"/>
      <c r="T99" s="10"/>
      <c r="U99" s="10"/>
      <c r="V99" s="10"/>
      <c r="W99" s="10"/>
      <c r="X99" s="10"/>
      <c r="Y99" s="10"/>
      <c r="Z99" s="10"/>
      <c r="AA99" s="10"/>
      <c r="AB99" s="10"/>
      <c r="AC99" s="10"/>
      <c r="AD99" s="10"/>
      <c r="AE99" s="10"/>
    </row>
    <row r="100" s="10" customFormat="1" ht="19.92" customHeight="1">
      <c r="A100" s="10"/>
      <c r="B100" s="143"/>
      <c r="C100" s="10"/>
      <c r="D100" s="144" t="s">
        <v>739</v>
      </c>
      <c r="E100" s="145"/>
      <c r="F100" s="145"/>
      <c r="G100" s="145"/>
      <c r="H100" s="145"/>
      <c r="I100" s="145"/>
      <c r="J100" s="146">
        <f>J174</f>
        <v>0</v>
      </c>
      <c r="K100" s="10"/>
      <c r="L100" s="143"/>
      <c r="S100" s="10"/>
      <c r="T100" s="10"/>
      <c r="U100" s="10"/>
      <c r="V100" s="10"/>
      <c r="W100" s="10"/>
      <c r="X100" s="10"/>
      <c r="Y100" s="10"/>
      <c r="Z100" s="10"/>
      <c r="AA100" s="10"/>
      <c r="AB100" s="10"/>
      <c r="AC100" s="10"/>
      <c r="AD100" s="10"/>
      <c r="AE100" s="10"/>
    </row>
    <row r="101" s="10" customFormat="1" ht="19.92" customHeight="1">
      <c r="A101" s="10"/>
      <c r="B101" s="143"/>
      <c r="C101" s="10"/>
      <c r="D101" s="144" t="s">
        <v>740</v>
      </c>
      <c r="E101" s="145"/>
      <c r="F101" s="145"/>
      <c r="G101" s="145"/>
      <c r="H101" s="145"/>
      <c r="I101" s="145"/>
      <c r="J101" s="146">
        <f>J185</f>
        <v>0</v>
      </c>
      <c r="K101" s="10"/>
      <c r="L101" s="143"/>
      <c r="S101" s="10"/>
      <c r="T101" s="10"/>
      <c r="U101" s="10"/>
      <c r="V101" s="10"/>
      <c r="W101" s="10"/>
      <c r="X101" s="10"/>
      <c r="Y101" s="10"/>
      <c r="Z101" s="10"/>
      <c r="AA101" s="10"/>
      <c r="AB101" s="10"/>
      <c r="AC101" s="10"/>
      <c r="AD101" s="10"/>
      <c r="AE101" s="10"/>
    </row>
    <row r="102" s="10" customFormat="1" ht="19.92" customHeight="1">
      <c r="A102" s="10"/>
      <c r="B102" s="143"/>
      <c r="C102" s="10"/>
      <c r="D102" s="144" t="s">
        <v>741</v>
      </c>
      <c r="E102" s="145"/>
      <c r="F102" s="145"/>
      <c r="G102" s="145"/>
      <c r="H102" s="145"/>
      <c r="I102" s="145"/>
      <c r="J102" s="146">
        <f>J188</f>
        <v>0</v>
      </c>
      <c r="K102" s="10"/>
      <c r="L102" s="143"/>
      <c r="S102" s="10"/>
      <c r="T102" s="10"/>
      <c r="U102" s="10"/>
      <c r="V102" s="10"/>
      <c r="W102" s="10"/>
      <c r="X102" s="10"/>
      <c r="Y102" s="10"/>
      <c r="Z102" s="10"/>
      <c r="AA102" s="10"/>
      <c r="AB102" s="10"/>
      <c r="AC102" s="10"/>
      <c r="AD102" s="10"/>
      <c r="AE102" s="10"/>
    </row>
    <row r="103" s="10" customFormat="1" ht="19.92" customHeight="1">
      <c r="A103" s="10"/>
      <c r="B103" s="143"/>
      <c r="C103" s="10"/>
      <c r="D103" s="144" t="s">
        <v>742</v>
      </c>
      <c r="E103" s="145"/>
      <c r="F103" s="145"/>
      <c r="G103" s="145"/>
      <c r="H103" s="145"/>
      <c r="I103" s="145"/>
      <c r="J103" s="146">
        <f>J195</f>
        <v>0</v>
      </c>
      <c r="K103" s="10"/>
      <c r="L103" s="143"/>
      <c r="S103" s="10"/>
      <c r="T103" s="10"/>
      <c r="U103" s="10"/>
      <c r="V103" s="10"/>
      <c r="W103" s="10"/>
      <c r="X103" s="10"/>
      <c r="Y103" s="10"/>
      <c r="Z103" s="10"/>
      <c r="AA103" s="10"/>
      <c r="AB103" s="10"/>
      <c r="AC103" s="10"/>
      <c r="AD103" s="10"/>
      <c r="AE103" s="10"/>
    </row>
    <row r="104" s="10" customFormat="1" ht="19.92" customHeight="1">
      <c r="A104" s="10"/>
      <c r="B104" s="143"/>
      <c r="C104" s="10"/>
      <c r="D104" s="144" t="s">
        <v>743</v>
      </c>
      <c r="E104" s="145"/>
      <c r="F104" s="145"/>
      <c r="G104" s="145"/>
      <c r="H104" s="145"/>
      <c r="I104" s="145"/>
      <c r="J104" s="146">
        <f>J200</f>
        <v>0</v>
      </c>
      <c r="K104" s="10"/>
      <c r="L104" s="143"/>
      <c r="S104" s="10"/>
      <c r="T104" s="10"/>
      <c r="U104" s="10"/>
      <c r="V104" s="10"/>
      <c r="W104" s="10"/>
      <c r="X104" s="10"/>
      <c r="Y104" s="10"/>
      <c r="Z104" s="10"/>
      <c r="AA104" s="10"/>
      <c r="AB104" s="10"/>
      <c r="AC104" s="10"/>
      <c r="AD104" s="10"/>
      <c r="AE104" s="10"/>
    </row>
    <row r="105" s="10" customFormat="1" ht="19.92" customHeight="1">
      <c r="A105" s="10"/>
      <c r="B105" s="143"/>
      <c r="C105" s="10"/>
      <c r="D105" s="144" t="s">
        <v>1145</v>
      </c>
      <c r="E105" s="145"/>
      <c r="F105" s="145"/>
      <c r="G105" s="145"/>
      <c r="H105" s="145"/>
      <c r="I105" s="145"/>
      <c r="J105" s="146">
        <f>J209</f>
        <v>0</v>
      </c>
      <c r="K105" s="10"/>
      <c r="L105" s="143"/>
      <c r="S105" s="10"/>
      <c r="T105" s="10"/>
      <c r="U105" s="10"/>
      <c r="V105" s="10"/>
      <c r="W105" s="10"/>
      <c r="X105" s="10"/>
      <c r="Y105" s="10"/>
      <c r="Z105" s="10"/>
      <c r="AA105" s="10"/>
      <c r="AB105" s="10"/>
      <c r="AC105" s="10"/>
      <c r="AD105" s="10"/>
      <c r="AE105" s="10"/>
    </row>
    <row r="106" s="10" customFormat="1" ht="19.92" customHeight="1">
      <c r="A106" s="10"/>
      <c r="B106" s="143"/>
      <c r="C106" s="10"/>
      <c r="D106" s="144" t="s">
        <v>1146</v>
      </c>
      <c r="E106" s="145"/>
      <c r="F106" s="145"/>
      <c r="G106" s="145"/>
      <c r="H106" s="145"/>
      <c r="I106" s="145"/>
      <c r="J106" s="146">
        <f>J218</f>
        <v>0</v>
      </c>
      <c r="K106" s="10"/>
      <c r="L106" s="143"/>
      <c r="S106" s="10"/>
      <c r="T106" s="10"/>
      <c r="U106" s="10"/>
      <c r="V106" s="10"/>
      <c r="W106" s="10"/>
      <c r="X106" s="10"/>
      <c r="Y106" s="10"/>
      <c r="Z106" s="10"/>
      <c r="AA106" s="10"/>
      <c r="AB106" s="10"/>
      <c r="AC106" s="10"/>
      <c r="AD106" s="10"/>
      <c r="AE106" s="10"/>
    </row>
    <row r="107" s="10" customFormat="1" ht="19.92" customHeight="1">
      <c r="A107" s="10"/>
      <c r="B107" s="143"/>
      <c r="C107" s="10"/>
      <c r="D107" s="144" t="s">
        <v>1147</v>
      </c>
      <c r="E107" s="145"/>
      <c r="F107" s="145"/>
      <c r="G107" s="145"/>
      <c r="H107" s="145"/>
      <c r="I107" s="145"/>
      <c r="J107" s="146">
        <f>J221</f>
        <v>0</v>
      </c>
      <c r="K107" s="10"/>
      <c r="L107" s="143"/>
      <c r="S107" s="10"/>
      <c r="T107" s="10"/>
      <c r="U107" s="10"/>
      <c r="V107" s="10"/>
      <c r="W107" s="10"/>
      <c r="X107" s="10"/>
      <c r="Y107" s="10"/>
      <c r="Z107" s="10"/>
      <c r="AA107" s="10"/>
      <c r="AB107" s="10"/>
      <c r="AC107" s="10"/>
      <c r="AD107" s="10"/>
      <c r="AE107" s="10"/>
    </row>
    <row r="108" s="10" customFormat="1" ht="19.92" customHeight="1">
      <c r="A108" s="10"/>
      <c r="B108" s="143"/>
      <c r="C108" s="10"/>
      <c r="D108" s="144" t="s">
        <v>1148</v>
      </c>
      <c r="E108" s="145"/>
      <c r="F108" s="145"/>
      <c r="G108" s="145"/>
      <c r="H108" s="145"/>
      <c r="I108" s="145"/>
      <c r="J108" s="146">
        <f>J226</f>
        <v>0</v>
      </c>
      <c r="K108" s="10"/>
      <c r="L108" s="143"/>
      <c r="S108" s="10"/>
      <c r="T108" s="10"/>
      <c r="U108" s="10"/>
      <c r="V108" s="10"/>
      <c r="W108" s="10"/>
      <c r="X108" s="10"/>
      <c r="Y108" s="10"/>
      <c r="Z108" s="10"/>
      <c r="AA108" s="10"/>
      <c r="AB108" s="10"/>
      <c r="AC108" s="10"/>
      <c r="AD108" s="10"/>
      <c r="AE108" s="10"/>
    </row>
    <row r="109" s="10" customFormat="1" ht="19.92" customHeight="1">
      <c r="A109" s="10"/>
      <c r="B109" s="143"/>
      <c r="C109" s="10"/>
      <c r="D109" s="144" t="s">
        <v>1149</v>
      </c>
      <c r="E109" s="145"/>
      <c r="F109" s="145"/>
      <c r="G109" s="145"/>
      <c r="H109" s="145"/>
      <c r="I109" s="145"/>
      <c r="J109" s="146">
        <f>J237</f>
        <v>0</v>
      </c>
      <c r="K109" s="10"/>
      <c r="L109" s="143"/>
      <c r="S109" s="10"/>
      <c r="T109" s="10"/>
      <c r="U109" s="10"/>
      <c r="V109" s="10"/>
      <c r="W109" s="10"/>
      <c r="X109" s="10"/>
      <c r="Y109" s="10"/>
      <c r="Z109" s="10"/>
      <c r="AA109" s="10"/>
      <c r="AB109" s="10"/>
      <c r="AC109" s="10"/>
      <c r="AD109" s="10"/>
      <c r="AE109" s="10"/>
    </row>
    <row r="110" s="10" customFormat="1" ht="19.92" customHeight="1">
      <c r="A110" s="10"/>
      <c r="B110" s="143"/>
      <c r="C110" s="10"/>
      <c r="D110" s="144" t="s">
        <v>1150</v>
      </c>
      <c r="E110" s="145"/>
      <c r="F110" s="145"/>
      <c r="G110" s="145"/>
      <c r="H110" s="145"/>
      <c r="I110" s="145"/>
      <c r="J110" s="146">
        <f>J246</f>
        <v>0</v>
      </c>
      <c r="K110" s="10"/>
      <c r="L110" s="143"/>
      <c r="S110" s="10"/>
      <c r="T110" s="10"/>
      <c r="U110" s="10"/>
      <c r="V110" s="10"/>
      <c r="W110" s="10"/>
      <c r="X110" s="10"/>
      <c r="Y110" s="10"/>
      <c r="Z110" s="10"/>
      <c r="AA110" s="10"/>
      <c r="AB110" s="10"/>
      <c r="AC110" s="10"/>
      <c r="AD110" s="10"/>
      <c r="AE110" s="10"/>
    </row>
    <row r="111" s="10" customFormat="1" ht="19.92" customHeight="1">
      <c r="A111" s="10"/>
      <c r="B111" s="143"/>
      <c r="C111" s="10"/>
      <c r="D111" s="144" t="s">
        <v>1151</v>
      </c>
      <c r="E111" s="145"/>
      <c r="F111" s="145"/>
      <c r="G111" s="145"/>
      <c r="H111" s="145"/>
      <c r="I111" s="145"/>
      <c r="J111" s="146">
        <f>J263</f>
        <v>0</v>
      </c>
      <c r="K111" s="10"/>
      <c r="L111" s="143"/>
      <c r="S111" s="10"/>
      <c r="T111" s="10"/>
      <c r="U111" s="10"/>
      <c r="V111" s="10"/>
      <c r="W111" s="10"/>
      <c r="X111" s="10"/>
      <c r="Y111" s="10"/>
      <c r="Z111" s="10"/>
      <c r="AA111" s="10"/>
      <c r="AB111" s="10"/>
      <c r="AC111" s="10"/>
      <c r="AD111" s="10"/>
      <c r="AE111" s="10"/>
    </row>
    <row r="112" s="10" customFormat="1" ht="19.92" customHeight="1">
      <c r="A112" s="10"/>
      <c r="B112" s="143"/>
      <c r="C112" s="10"/>
      <c r="D112" s="144" t="s">
        <v>1152</v>
      </c>
      <c r="E112" s="145"/>
      <c r="F112" s="145"/>
      <c r="G112" s="145"/>
      <c r="H112" s="145"/>
      <c r="I112" s="145"/>
      <c r="J112" s="146">
        <f>J266</f>
        <v>0</v>
      </c>
      <c r="K112" s="10"/>
      <c r="L112" s="143"/>
      <c r="S112" s="10"/>
      <c r="T112" s="10"/>
      <c r="U112" s="10"/>
      <c r="V112" s="10"/>
      <c r="W112" s="10"/>
      <c r="X112" s="10"/>
      <c r="Y112" s="10"/>
      <c r="Z112" s="10"/>
      <c r="AA112" s="10"/>
      <c r="AB112" s="10"/>
      <c r="AC112" s="10"/>
      <c r="AD112" s="10"/>
      <c r="AE112" s="10"/>
    </row>
    <row r="113" s="10" customFormat="1" ht="19.92" customHeight="1">
      <c r="A113" s="10"/>
      <c r="B113" s="143"/>
      <c r="C113" s="10"/>
      <c r="D113" s="144" t="s">
        <v>1153</v>
      </c>
      <c r="E113" s="145"/>
      <c r="F113" s="145"/>
      <c r="G113" s="145"/>
      <c r="H113" s="145"/>
      <c r="I113" s="145"/>
      <c r="J113" s="146">
        <f>J271</f>
        <v>0</v>
      </c>
      <c r="K113" s="10"/>
      <c r="L113" s="143"/>
      <c r="S113" s="10"/>
      <c r="T113" s="10"/>
      <c r="U113" s="10"/>
      <c r="V113" s="10"/>
      <c r="W113" s="10"/>
      <c r="X113" s="10"/>
      <c r="Y113" s="10"/>
      <c r="Z113" s="10"/>
      <c r="AA113" s="10"/>
      <c r="AB113" s="10"/>
      <c r="AC113" s="10"/>
      <c r="AD113" s="10"/>
      <c r="AE113" s="10"/>
    </row>
    <row r="114" s="10" customFormat="1" ht="19.92" customHeight="1">
      <c r="A114" s="10"/>
      <c r="B114" s="143"/>
      <c r="C114" s="10"/>
      <c r="D114" s="144" t="s">
        <v>1154</v>
      </c>
      <c r="E114" s="145"/>
      <c r="F114" s="145"/>
      <c r="G114" s="145"/>
      <c r="H114" s="145"/>
      <c r="I114" s="145"/>
      <c r="J114" s="146">
        <f>J280</f>
        <v>0</v>
      </c>
      <c r="K114" s="10"/>
      <c r="L114" s="143"/>
      <c r="S114" s="10"/>
      <c r="T114" s="10"/>
      <c r="U114" s="10"/>
      <c r="V114" s="10"/>
      <c r="W114" s="10"/>
      <c r="X114" s="10"/>
      <c r="Y114" s="10"/>
      <c r="Z114" s="10"/>
      <c r="AA114" s="10"/>
      <c r="AB114" s="10"/>
      <c r="AC114" s="10"/>
      <c r="AD114" s="10"/>
      <c r="AE114" s="10"/>
    </row>
    <row r="115" s="10" customFormat="1" ht="19.92" customHeight="1">
      <c r="A115" s="10"/>
      <c r="B115" s="143"/>
      <c r="C115" s="10"/>
      <c r="D115" s="144" t="s">
        <v>1155</v>
      </c>
      <c r="E115" s="145"/>
      <c r="F115" s="145"/>
      <c r="G115" s="145"/>
      <c r="H115" s="145"/>
      <c r="I115" s="145"/>
      <c r="J115" s="146">
        <f>J285</f>
        <v>0</v>
      </c>
      <c r="K115" s="10"/>
      <c r="L115" s="143"/>
      <c r="S115" s="10"/>
      <c r="T115" s="10"/>
      <c r="U115" s="10"/>
      <c r="V115" s="10"/>
      <c r="W115" s="10"/>
      <c r="X115" s="10"/>
      <c r="Y115" s="10"/>
      <c r="Z115" s="10"/>
      <c r="AA115" s="10"/>
      <c r="AB115" s="10"/>
      <c r="AC115" s="10"/>
      <c r="AD115" s="10"/>
      <c r="AE115" s="10"/>
    </row>
    <row r="116" s="10" customFormat="1" ht="19.92" customHeight="1">
      <c r="A116" s="10"/>
      <c r="B116" s="143"/>
      <c r="C116" s="10"/>
      <c r="D116" s="144" t="s">
        <v>1156</v>
      </c>
      <c r="E116" s="145"/>
      <c r="F116" s="145"/>
      <c r="G116" s="145"/>
      <c r="H116" s="145"/>
      <c r="I116" s="145"/>
      <c r="J116" s="146">
        <f>J288</f>
        <v>0</v>
      </c>
      <c r="K116" s="10"/>
      <c r="L116" s="143"/>
      <c r="S116" s="10"/>
      <c r="T116" s="10"/>
      <c r="U116" s="10"/>
      <c r="V116" s="10"/>
      <c r="W116" s="10"/>
      <c r="X116" s="10"/>
      <c r="Y116" s="10"/>
      <c r="Z116" s="10"/>
      <c r="AA116" s="10"/>
      <c r="AB116" s="10"/>
      <c r="AC116" s="10"/>
      <c r="AD116" s="10"/>
      <c r="AE116" s="10"/>
    </row>
    <row r="117" s="10" customFormat="1" ht="19.92" customHeight="1">
      <c r="A117" s="10"/>
      <c r="B117" s="143"/>
      <c r="C117" s="10"/>
      <c r="D117" s="144" t="s">
        <v>1157</v>
      </c>
      <c r="E117" s="145"/>
      <c r="F117" s="145"/>
      <c r="G117" s="145"/>
      <c r="H117" s="145"/>
      <c r="I117" s="145"/>
      <c r="J117" s="146">
        <f>J291</f>
        <v>0</v>
      </c>
      <c r="K117" s="10"/>
      <c r="L117" s="143"/>
      <c r="S117" s="10"/>
      <c r="T117" s="10"/>
      <c r="U117" s="10"/>
      <c r="V117" s="10"/>
      <c r="W117" s="10"/>
      <c r="X117" s="10"/>
      <c r="Y117" s="10"/>
      <c r="Z117" s="10"/>
      <c r="AA117" s="10"/>
      <c r="AB117" s="10"/>
      <c r="AC117" s="10"/>
      <c r="AD117" s="10"/>
      <c r="AE117" s="10"/>
    </row>
    <row r="118" s="10" customFormat="1" ht="19.92" customHeight="1">
      <c r="A118" s="10"/>
      <c r="B118" s="143"/>
      <c r="C118" s="10"/>
      <c r="D118" s="144" t="s">
        <v>1158</v>
      </c>
      <c r="E118" s="145"/>
      <c r="F118" s="145"/>
      <c r="G118" s="145"/>
      <c r="H118" s="145"/>
      <c r="I118" s="145"/>
      <c r="J118" s="146">
        <f>J304</f>
        <v>0</v>
      </c>
      <c r="K118" s="10"/>
      <c r="L118" s="143"/>
      <c r="S118" s="10"/>
      <c r="T118" s="10"/>
      <c r="U118" s="10"/>
      <c r="V118" s="10"/>
      <c r="W118" s="10"/>
      <c r="X118" s="10"/>
      <c r="Y118" s="10"/>
      <c r="Z118" s="10"/>
      <c r="AA118" s="10"/>
      <c r="AB118" s="10"/>
      <c r="AC118" s="10"/>
      <c r="AD118" s="10"/>
      <c r="AE118" s="10"/>
    </row>
    <row r="119" s="10" customFormat="1" ht="19.92" customHeight="1">
      <c r="A119" s="10"/>
      <c r="B119" s="143"/>
      <c r="C119" s="10"/>
      <c r="D119" s="144" t="s">
        <v>1159</v>
      </c>
      <c r="E119" s="145"/>
      <c r="F119" s="145"/>
      <c r="G119" s="145"/>
      <c r="H119" s="145"/>
      <c r="I119" s="145"/>
      <c r="J119" s="146">
        <f>J309</f>
        <v>0</v>
      </c>
      <c r="K119" s="10"/>
      <c r="L119" s="143"/>
      <c r="S119" s="10"/>
      <c r="T119" s="10"/>
      <c r="U119" s="10"/>
      <c r="V119" s="10"/>
      <c r="W119" s="10"/>
      <c r="X119" s="10"/>
      <c r="Y119" s="10"/>
      <c r="Z119" s="10"/>
      <c r="AA119" s="10"/>
      <c r="AB119" s="10"/>
      <c r="AC119" s="10"/>
      <c r="AD119" s="10"/>
      <c r="AE119" s="10"/>
    </row>
    <row r="120" s="10" customFormat="1" ht="19.92" customHeight="1">
      <c r="A120" s="10"/>
      <c r="B120" s="143"/>
      <c r="C120" s="10"/>
      <c r="D120" s="144" t="s">
        <v>768</v>
      </c>
      <c r="E120" s="145"/>
      <c r="F120" s="145"/>
      <c r="G120" s="145"/>
      <c r="H120" s="145"/>
      <c r="I120" s="145"/>
      <c r="J120" s="146">
        <f>J312</f>
        <v>0</v>
      </c>
      <c r="K120" s="10"/>
      <c r="L120" s="143"/>
      <c r="S120" s="10"/>
      <c r="T120" s="10"/>
      <c r="U120" s="10"/>
      <c r="V120" s="10"/>
      <c r="W120" s="10"/>
      <c r="X120" s="10"/>
      <c r="Y120" s="10"/>
      <c r="Z120" s="10"/>
      <c r="AA120" s="10"/>
      <c r="AB120" s="10"/>
      <c r="AC120" s="10"/>
      <c r="AD120" s="10"/>
      <c r="AE120" s="10"/>
    </row>
    <row r="121" s="2" customFormat="1" ht="21.84" customHeight="1">
      <c r="A121" s="36"/>
      <c r="B121" s="37"/>
      <c r="C121" s="36"/>
      <c r="D121" s="36"/>
      <c r="E121" s="36"/>
      <c r="F121" s="36"/>
      <c r="G121" s="36"/>
      <c r="H121" s="36"/>
      <c r="I121" s="36"/>
      <c r="J121" s="36"/>
      <c r="K121" s="36"/>
      <c r="L121" s="53"/>
      <c r="S121" s="36"/>
      <c r="T121" s="36"/>
      <c r="U121" s="36"/>
      <c r="V121" s="36"/>
      <c r="W121" s="36"/>
      <c r="X121" s="36"/>
      <c r="Y121" s="36"/>
      <c r="Z121" s="36"/>
      <c r="AA121" s="36"/>
      <c r="AB121" s="36"/>
      <c r="AC121" s="36"/>
      <c r="AD121" s="36"/>
      <c r="AE121" s="36"/>
    </row>
    <row r="122" s="2" customFormat="1" ht="6.96" customHeight="1">
      <c r="A122" s="36"/>
      <c r="B122" s="58"/>
      <c r="C122" s="59"/>
      <c r="D122" s="59"/>
      <c r="E122" s="59"/>
      <c r="F122" s="59"/>
      <c r="G122" s="59"/>
      <c r="H122" s="59"/>
      <c r="I122" s="59"/>
      <c r="J122" s="59"/>
      <c r="K122" s="59"/>
      <c r="L122" s="53"/>
      <c r="S122" s="36"/>
      <c r="T122" s="36"/>
      <c r="U122" s="36"/>
      <c r="V122" s="36"/>
      <c r="W122" s="36"/>
      <c r="X122" s="36"/>
      <c r="Y122" s="36"/>
      <c r="Z122" s="36"/>
      <c r="AA122" s="36"/>
      <c r="AB122" s="36"/>
      <c r="AC122" s="36"/>
      <c r="AD122" s="36"/>
      <c r="AE122" s="36"/>
    </row>
    <row r="126" s="2" customFormat="1" ht="6.96" customHeight="1">
      <c r="A126" s="36"/>
      <c r="B126" s="60"/>
      <c r="C126" s="61"/>
      <c r="D126" s="61"/>
      <c r="E126" s="61"/>
      <c r="F126" s="61"/>
      <c r="G126" s="61"/>
      <c r="H126" s="61"/>
      <c r="I126" s="61"/>
      <c r="J126" s="61"/>
      <c r="K126" s="61"/>
      <c r="L126" s="53"/>
      <c r="S126" s="36"/>
      <c r="T126" s="36"/>
      <c r="U126" s="36"/>
      <c r="V126" s="36"/>
      <c r="W126" s="36"/>
      <c r="X126" s="36"/>
      <c r="Y126" s="36"/>
      <c r="Z126" s="36"/>
      <c r="AA126" s="36"/>
      <c r="AB126" s="36"/>
      <c r="AC126" s="36"/>
      <c r="AD126" s="36"/>
      <c r="AE126" s="36"/>
    </row>
    <row r="127" s="2" customFormat="1" ht="24.96" customHeight="1">
      <c r="A127" s="36"/>
      <c r="B127" s="37"/>
      <c r="C127" s="21" t="s">
        <v>137</v>
      </c>
      <c r="D127" s="36"/>
      <c r="E127" s="36"/>
      <c r="F127" s="36"/>
      <c r="G127" s="36"/>
      <c r="H127" s="36"/>
      <c r="I127" s="36"/>
      <c r="J127" s="36"/>
      <c r="K127" s="36"/>
      <c r="L127" s="53"/>
      <c r="S127" s="36"/>
      <c r="T127" s="36"/>
      <c r="U127" s="36"/>
      <c r="V127" s="36"/>
      <c r="W127" s="36"/>
      <c r="X127" s="36"/>
      <c r="Y127" s="36"/>
      <c r="Z127" s="36"/>
      <c r="AA127" s="36"/>
      <c r="AB127" s="36"/>
      <c r="AC127" s="36"/>
      <c r="AD127" s="36"/>
      <c r="AE127" s="36"/>
    </row>
    <row r="128" s="2" customFormat="1" ht="6.96" customHeight="1">
      <c r="A128" s="36"/>
      <c r="B128" s="37"/>
      <c r="C128" s="36"/>
      <c r="D128" s="36"/>
      <c r="E128" s="36"/>
      <c r="F128" s="36"/>
      <c r="G128" s="36"/>
      <c r="H128" s="36"/>
      <c r="I128" s="36"/>
      <c r="J128" s="36"/>
      <c r="K128" s="36"/>
      <c r="L128" s="53"/>
      <c r="S128" s="36"/>
      <c r="T128" s="36"/>
      <c r="U128" s="36"/>
      <c r="V128" s="36"/>
      <c r="W128" s="36"/>
      <c r="X128" s="36"/>
      <c r="Y128" s="36"/>
      <c r="Z128" s="36"/>
      <c r="AA128" s="36"/>
      <c r="AB128" s="36"/>
      <c r="AC128" s="36"/>
      <c r="AD128" s="36"/>
      <c r="AE128" s="36"/>
    </row>
    <row r="129" s="2" customFormat="1" ht="12" customHeight="1">
      <c r="A129" s="36"/>
      <c r="B129" s="37"/>
      <c r="C129" s="30" t="s">
        <v>16</v>
      </c>
      <c r="D129" s="36"/>
      <c r="E129" s="36"/>
      <c r="F129" s="36"/>
      <c r="G129" s="36"/>
      <c r="H129" s="36"/>
      <c r="I129" s="36"/>
      <c r="J129" s="36"/>
      <c r="K129" s="36"/>
      <c r="L129" s="53"/>
      <c r="S129" s="36"/>
      <c r="T129" s="36"/>
      <c r="U129" s="36"/>
      <c r="V129" s="36"/>
      <c r="W129" s="36"/>
      <c r="X129" s="36"/>
      <c r="Y129" s="36"/>
      <c r="Z129" s="36"/>
      <c r="AA129" s="36"/>
      <c r="AB129" s="36"/>
      <c r="AC129" s="36"/>
      <c r="AD129" s="36"/>
      <c r="AE129" s="36"/>
    </row>
    <row r="130" s="2" customFormat="1" ht="27" customHeight="1">
      <c r="A130" s="36"/>
      <c r="B130" s="37"/>
      <c r="C130" s="36"/>
      <c r="D130" s="36"/>
      <c r="E130" s="120" t="str">
        <f>E7</f>
        <v>SOŠ veterinární, Budova č.p. 68/18 a budova č.p. 77/16 - Rekonstrukce elektro a slaboproudu 1PP a 1NP</v>
      </c>
      <c r="F130" s="30"/>
      <c r="G130" s="30"/>
      <c r="H130" s="30"/>
      <c r="I130" s="36"/>
      <c r="J130" s="36"/>
      <c r="K130" s="36"/>
      <c r="L130" s="53"/>
      <c r="S130" s="36"/>
      <c r="T130" s="36"/>
      <c r="U130" s="36"/>
      <c r="V130" s="36"/>
      <c r="W130" s="36"/>
      <c r="X130" s="36"/>
      <c r="Y130" s="36"/>
      <c r="Z130" s="36"/>
      <c r="AA130" s="36"/>
      <c r="AB130" s="36"/>
      <c r="AC130" s="36"/>
      <c r="AD130" s="36"/>
      <c r="AE130" s="36"/>
    </row>
    <row r="131" s="2" customFormat="1" ht="12" customHeight="1">
      <c r="A131" s="36"/>
      <c r="B131" s="37"/>
      <c r="C131" s="30" t="s">
        <v>115</v>
      </c>
      <c r="D131" s="36"/>
      <c r="E131" s="36"/>
      <c r="F131" s="36"/>
      <c r="G131" s="36"/>
      <c r="H131" s="36"/>
      <c r="I131" s="36"/>
      <c r="J131" s="36"/>
      <c r="K131" s="36"/>
      <c r="L131" s="53"/>
      <c r="S131" s="36"/>
      <c r="T131" s="36"/>
      <c r="U131" s="36"/>
      <c r="V131" s="36"/>
      <c r="W131" s="36"/>
      <c r="X131" s="36"/>
      <c r="Y131" s="36"/>
      <c r="Z131" s="36"/>
      <c r="AA131" s="36"/>
      <c r="AB131" s="36"/>
      <c r="AC131" s="36"/>
      <c r="AD131" s="36"/>
      <c r="AE131" s="36"/>
    </row>
    <row r="132" s="2" customFormat="1" ht="15.6" customHeight="1">
      <c r="A132" s="36"/>
      <c r="B132" s="37"/>
      <c r="C132" s="36"/>
      <c r="D132" s="36"/>
      <c r="E132" s="65" t="str">
        <f>E9</f>
        <v>el_1NP - Elektroinstalace 1NP</v>
      </c>
      <c r="F132" s="36"/>
      <c r="G132" s="36"/>
      <c r="H132" s="36"/>
      <c r="I132" s="36"/>
      <c r="J132" s="36"/>
      <c r="K132" s="36"/>
      <c r="L132" s="53"/>
      <c r="S132" s="36"/>
      <c r="T132" s="36"/>
      <c r="U132" s="36"/>
      <c r="V132" s="36"/>
      <c r="W132" s="36"/>
      <c r="X132" s="36"/>
      <c r="Y132" s="36"/>
      <c r="Z132" s="36"/>
      <c r="AA132" s="36"/>
      <c r="AB132" s="36"/>
      <c r="AC132" s="36"/>
      <c r="AD132" s="36"/>
      <c r="AE132" s="36"/>
    </row>
    <row r="133" s="2" customFormat="1" ht="6.96" customHeight="1">
      <c r="A133" s="36"/>
      <c r="B133" s="37"/>
      <c r="C133" s="36"/>
      <c r="D133" s="36"/>
      <c r="E133" s="36"/>
      <c r="F133" s="36"/>
      <c r="G133" s="36"/>
      <c r="H133" s="36"/>
      <c r="I133" s="36"/>
      <c r="J133" s="36"/>
      <c r="K133" s="36"/>
      <c r="L133" s="53"/>
      <c r="S133" s="36"/>
      <c r="T133" s="36"/>
      <c r="U133" s="36"/>
      <c r="V133" s="36"/>
      <c r="W133" s="36"/>
      <c r="X133" s="36"/>
      <c r="Y133" s="36"/>
      <c r="Z133" s="36"/>
      <c r="AA133" s="36"/>
      <c r="AB133" s="36"/>
      <c r="AC133" s="36"/>
      <c r="AD133" s="36"/>
      <c r="AE133" s="36"/>
    </row>
    <row r="134" s="2" customFormat="1" ht="12" customHeight="1">
      <c r="A134" s="36"/>
      <c r="B134" s="37"/>
      <c r="C134" s="30" t="s">
        <v>20</v>
      </c>
      <c r="D134" s="36"/>
      <c r="E134" s="36"/>
      <c r="F134" s="25" t="str">
        <f>F12</f>
        <v xml:space="preserve"> </v>
      </c>
      <c r="G134" s="36"/>
      <c r="H134" s="36"/>
      <c r="I134" s="30" t="s">
        <v>22</v>
      </c>
      <c r="J134" s="67" t="str">
        <f>IF(J12="","",J12)</f>
        <v>28. 2. 2025</v>
      </c>
      <c r="K134" s="36"/>
      <c r="L134" s="53"/>
      <c r="S134" s="36"/>
      <c r="T134" s="36"/>
      <c r="U134" s="36"/>
      <c r="V134" s="36"/>
      <c r="W134" s="36"/>
      <c r="X134" s="36"/>
      <c r="Y134" s="36"/>
      <c r="Z134" s="36"/>
      <c r="AA134" s="36"/>
      <c r="AB134" s="36"/>
      <c r="AC134" s="36"/>
      <c r="AD134" s="36"/>
      <c r="AE134" s="36"/>
    </row>
    <row r="135" s="2" customFormat="1" ht="6.96" customHeight="1">
      <c r="A135" s="36"/>
      <c r="B135" s="37"/>
      <c r="C135" s="36"/>
      <c r="D135" s="36"/>
      <c r="E135" s="36"/>
      <c r="F135" s="36"/>
      <c r="G135" s="36"/>
      <c r="H135" s="36"/>
      <c r="I135" s="36"/>
      <c r="J135" s="36"/>
      <c r="K135" s="36"/>
      <c r="L135" s="53"/>
      <c r="S135" s="36"/>
      <c r="T135" s="36"/>
      <c r="U135" s="36"/>
      <c r="V135" s="36"/>
      <c r="W135" s="36"/>
      <c r="X135" s="36"/>
      <c r="Y135" s="36"/>
      <c r="Z135" s="36"/>
      <c r="AA135" s="36"/>
      <c r="AB135" s="36"/>
      <c r="AC135" s="36"/>
      <c r="AD135" s="36"/>
      <c r="AE135" s="36"/>
    </row>
    <row r="136" s="2" customFormat="1" ht="15.6" customHeight="1">
      <c r="A136" s="36"/>
      <c r="B136" s="37"/>
      <c r="C136" s="30" t="s">
        <v>24</v>
      </c>
      <c r="D136" s="36"/>
      <c r="E136" s="36"/>
      <c r="F136" s="25" t="str">
        <f>E15</f>
        <v xml:space="preserve"> </v>
      </c>
      <c r="G136" s="36"/>
      <c r="H136" s="36"/>
      <c r="I136" s="30" t="s">
        <v>30</v>
      </c>
      <c r="J136" s="34" t="str">
        <f>E21</f>
        <v xml:space="preserve"> </v>
      </c>
      <c r="K136" s="36"/>
      <c r="L136" s="53"/>
      <c r="S136" s="36"/>
      <c r="T136" s="36"/>
      <c r="U136" s="36"/>
      <c r="V136" s="36"/>
      <c r="W136" s="36"/>
      <c r="X136" s="36"/>
      <c r="Y136" s="36"/>
      <c r="Z136" s="36"/>
      <c r="AA136" s="36"/>
      <c r="AB136" s="36"/>
      <c r="AC136" s="36"/>
      <c r="AD136" s="36"/>
      <c r="AE136" s="36"/>
    </row>
    <row r="137" s="2" customFormat="1" ht="15.6" customHeight="1">
      <c r="A137" s="36"/>
      <c r="B137" s="37"/>
      <c r="C137" s="30" t="s">
        <v>28</v>
      </c>
      <c r="D137" s="36"/>
      <c r="E137" s="36"/>
      <c r="F137" s="25" t="str">
        <f>IF(E18="","",E18)</f>
        <v>Vyplň údaj</v>
      </c>
      <c r="G137" s="36"/>
      <c r="H137" s="36"/>
      <c r="I137" s="30" t="s">
        <v>32</v>
      </c>
      <c r="J137" s="34" t="str">
        <f>E24</f>
        <v xml:space="preserve"> </v>
      </c>
      <c r="K137" s="36"/>
      <c r="L137" s="53"/>
      <c r="S137" s="36"/>
      <c r="T137" s="36"/>
      <c r="U137" s="36"/>
      <c r="V137" s="36"/>
      <c r="W137" s="36"/>
      <c r="X137" s="36"/>
      <c r="Y137" s="36"/>
      <c r="Z137" s="36"/>
      <c r="AA137" s="36"/>
      <c r="AB137" s="36"/>
      <c r="AC137" s="36"/>
      <c r="AD137" s="36"/>
      <c r="AE137" s="36"/>
    </row>
    <row r="138" s="2" customFormat="1" ht="10.32" customHeight="1">
      <c r="A138" s="36"/>
      <c r="B138" s="37"/>
      <c r="C138" s="36"/>
      <c r="D138" s="36"/>
      <c r="E138" s="36"/>
      <c r="F138" s="36"/>
      <c r="G138" s="36"/>
      <c r="H138" s="36"/>
      <c r="I138" s="36"/>
      <c r="J138" s="36"/>
      <c r="K138" s="36"/>
      <c r="L138" s="53"/>
      <c r="S138" s="36"/>
      <c r="T138" s="36"/>
      <c r="U138" s="36"/>
      <c r="V138" s="36"/>
      <c r="W138" s="36"/>
      <c r="X138" s="36"/>
      <c r="Y138" s="36"/>
      <c r="Z138" s="36"/>
      <c r="AA138" s="36"/>
      <c r="AB138" s="36"/>
      <c r="AC138" s="36"/>
      <c r="AD138" s="36"/>
      <c r="AE138" s="36"/>
    </row>
    <row r="139" s="11" customFormat="1" ht="29.28" customHeight="1">
      <c r="A139" s="147"/>
      <c r="B139" s="148"/>
      <c r="C139" s="149" t="s">
        <v>138</v>
      </c>
      <c r="D139" s="150" t="s">
        <v>59</v>
      </c>
      <c r="E139" s="150" t="s">
        <v>55</v>
      </c>
      <c r="F139" s="150" t="s">
        <v>56</v>
      </c>
      <c r="G139" s="150" t="s">
        <v>139</v>
      </c>
      <c r="H139" s="150" t="s">
        <v>140</v>
      </c>
      <c r="I139" s="150" t="s">
        <v>141</v>
      </c>
      <c r="J139" s="150" t="s">
        <v>119</v>
      </c>
      <c r="K139" s="151" t="s">
        <v>142</v>
      </c>
      <c r="L139" s="152"/>
      <c r="M139" s="84" t="s">
        <v>1</v>
      </c>
      <c r="N139" s="85" t="s">
        <v>38</v>
      </c>
      <c r="O139" s="85" t="s">
        <v>143</v>
      </c>
      <c r="P139" s="85" t="s">
        <v>144</v>
      </c>
      <c r="Q139" s="85" t="s">
        <v>145</v>
      </c>
      <c r="R139" s="85" t="s">
        <v>146</v>
      </c>
      <c r="S139" s="85" t="s">
        <v>147</v>
      </c>
      <c r="T139" s="86" t="s">
        <v>148</v>
      </c>
      <c r="U139" s="147"/>
      <c r="V139" s="147"/>
      <c r="W139" s="147"/>
      <c r="X139" s="147"/>
      <c r="Y139" s="147"/>
      <c r="Z139" s="147"/>
      <c r="AA139" s="147"/>
      <c r="AB139" s="147"/>
      <c r="AC139" s="147"/>
      <c r="AD139" s="147"/>
      <c r="AE139" s="147"/>
    </row>
    <row r="140" s="2" customFormat="1" ht="22.8" customHeight="1">
      <c r="A140" s="36"/>
      <c r="B140" s="37"/>
      <c r="C140" s="91" t="s">
        <v>149</v>
      </c>
      <c r="D140" s="36"/>
      <c r="E140" s="36"/>
      <c r="F140" s="36"/>
      <c r="G140" s="36"/>
      <c r="H140" s="36"/>
      <c r="I140" s="36"/>
      <c r="J140" s="153">
        <f>BK140</f>
        <v>0</v>
      </c>
      <c r="K140" s="36"/>
      <c r="L140" s="37"/>
      <c r="M140" s="87"/>
      <c r="N140" s="71"/>
      <c r="O140" s="88"/>
      <c r="P140" s="154">
        <f>P141+P146</f>
        <v>0</v>
      </c>
      <c r="Q140" s="88"/>
      <c r="R140" s="154">
        <f>R141+R146</f>
        <v>0</v>
      </c>
      <c r="S140" s="88"/>
      <c r="T140" s="155">
        <f>T141+T146</f>
        <v>0</v>
      </c>
      <c r="U140" s="36"/>
      <c r="V140" s="36"/>
      <c r="W140" s="36"/>
      <c r="X140" s="36"/>
      <c r="Y140" s="36"/>
      <c r="Z140" s="36"/>
      <c r="AA140" s="36"/>
      <c r="AB140" s="36"/>
      <c r="AC140" s="36"/>
      <c r="AD140" s="36"/>
      <c r="AE140" s="36"/>
      <c r="AT140" s="17" t="s">
        <v>73</v>
      </c>
      <c r="AU140" s="17" t="s">
        <v>121</v>
      </c>
      <c r="BK140" s="156">
        <f>BK141+BK146</f>
        <v>0</v>
      </c>
    </row>
    <row r="141" s="12" customFormat="1" ht="25.92" customHeight="1">
      <c r="A141" s="12"/>
      <c r="B141" s="157"/>
      <c r="C141" s="12"/>
      <c r="D141" s="158" t="s">
        <v>73</v>
      </c>
      <c r="E141" s="159" t="s">
        <v>771</v>
      </c>
      <c r="F141" s="159" t="s">
        <v>772</v>
      </c>
      <c r="G141" s="12"/>
      <c r="H141" s="12"/>
      <c r="I141" s="160"/>
      <c r="J141" s="161">
        <f>BK141</f>
        <v>0</v>
      </c>
      <c r="K141" s="12"/>
      <c r="L141" s="157"/>
      <c r="M141" s="162"/>
      <c r="N141" s="163"/>
      <c r="O141" s="163"/>
      <c r="P141" s="164">
        <f>SUM(P142:P145)</f>
        <v>0</v>
      </c>
      <c r="Q141" s="163"/>
      <c r="R141" s="164">
        <f>SUM(R142:R145)</f>
        <v>0</v>
      </c>
      <c r="S141" s="163"/>
      <c r="T141" s="165">
        <f>SUM(T142:T145)</f>
        <v>0</v>
      </c>
      <c r="U141" s="12"/>
      <c r="V141" s="12"/>
      <c r="W141" s="12"/>
      <c r="X141" s="12"/>
      <c r="Y141" s="12"/>
      <c r="Z141" s="12"/>
      <c r="AA141" s="12"/>
      <c r="AB141" s="12"/>
      <c r="AC141" s="12"/>
      <c r="AD141" s="12"/>
      <c r="AE141" s="12"/>
      <c r="AR141" s="158" t="s">
        <v>82</v>
      </c>
      <c r="AT141" s="166" t="s">
        <v>73</v>
      </c>
      <c r="AU141" s="166" t="s">
        <v>74</v>
      </c>
      <c r="AY141" s="158" t="s">
        <v>152</v>
      </c>
      <c r="BK141" s="167">
        <f>SUM(BK142:BK145)</f>
        <v>0</v>
      </c>
    </row>
    <row r="142" s="2" customFormat="1" ht="22.2" customHeight="1">
      <c r="A142" s="36"/>
      <c r="B142" s="170"/>
      <c r="C142" s="171" t="s">
        <v>82</v>
      </c>
      <c r="D142" s="171" t="s">
        <v>155</v>
      </c>
      <c r="E142" s="172" t="s">
        <v>1160</v>
      </c>
      <c r="F142" s="173" t="s">
        <v>1161</v>
      </c>
      <c r="G142" s="174" t="s">
        <v>775</v>
      </c>
      <c r="H142" s="175">
        <v>1</v>
      </c>
      <c r="I142" s="176"/>
      <c r="J142" s="177">
        <f>ROUND(I142*H142,2)</f>
        <v>0</v>
      </c>
      <c r="K142" s="173" t="s">
        <v>1</v>
      </c>
      <c r="L142" s="37"/>
      <c r="M142" s="178" t="s">
        <v>1</v>
      </c>
      <c r="N142" s="179" t="s">
        <v>39</v>
      </c>
      <c r="O142" s="75"/>
      <c r="P142" s="180">
        <f>O142*H142</f>
        <v>0</v>
      </c>
      <c r="Q142" s="180">
        <v>0</v>
      </c>
      <c r="R142" s="180">
        <f>Q142*H142</f>
        <v>0</v>
      </c>
      <c r="S142" s="180">
        <v>0</v>
      </c>
      <c r="T142" s="181">
        <f>S142*H142</f>
        <v>0</v>
      </c>
      <c r="U142" s="36"/>
      <c r="V142" s="36"/>
      <c r="W142" s="36"/>
      <c r="X142" s="36"/>
      <c r="Y142" s="36"/>
      <c r="Z142" s="36"/>
      <c r="AA142" s="36"/>
      <c r="AB142" s="36"/>
      <c r="AC142" s="36"/>
      <c r="AD142" s="36"/>
      <c r="AE142" s="36"/>
      <c r="AR142" s="182" t="s">
        <v>160</v>
      </c>
      <c r="AT142" s="182" t="s">
        <v>155</v>
      </c>
      <c r="AU142" s="182" t="s">
        <v>82</v>
      </c>
      <c r="AY142" s="17" t="s">
        <v>152</v>
      </c>
      <c r="BE142" s="183">
        <f>IF(N142="základní",J142,0)</f>
        <v>0</v>
      </c>
      <c r="BF142" s="183">
        <f>IF(N142="snížená",J142,0)</f>
        <v>0</v>
      </c>
      <c r="BG142" s="183">
        <f>IF(N142="zákl. přenesená",J142,0)</f>
        <v>0</v>
      </c>
      <c r="BH142" s="183">
        <f>IF(N142="sníž. přenesená",J142,0)</f>
        <v>0</v>
      </c>
      <c r="BI142" s="183">
        <f>IF(N142="nulová",J142,0)</f>
        <v>0</v>
      </c>
      <c r="BJ142" s="17" t="s">
        <v>82</v>
      </c>
      <c r="BK142" s="183">
        <f>ROUND(I142*H142,2)</f>
        <v>0</v>
      </c>
      <c r="BL142" s="17" t="s">
        <v>160</v>
      </c>
      <c r="BM142" s="182" t="s">
        <v>84</v>
      </c>
    </row>
    <row r="143" s="2" customFormat="1">
      <c r="A143" s="36"/>
      <c r="B143" s="37"/>
      <c r="C143" s="36"/>
      <c r="D143" s="184" t="s">
        <v>162</v>
      </c>
      <c r="E143" s="36"/>
      <c r="F143" s="185" t="s">
        <v>1161</v>
      </c>
      <c r="G143" s="36"/>
      <c r="H143" s="36"/>
      <c r="I143" s="186"/>
      <c r="J143" s="36"/>
      <c r="K143" s="36"/>
      <c r="L143" s="37"/>
      <c r="M143" s="187"/>
      <c r="N143" s="188"/>
      <c r="O143" s="75"/>
      <c r="P143" s="75"/>
      <c r="Q143" s="75"/>
      <c r="R143" s="75"/>
      <c r="S143" s="75"/>
      <c r="T143" s="76"/>
      <c r="U143" s="36"/>
      <c r="V143" s="36"/>
      <c r="W143" s="36"/>
      <c r="X143" s="36"/>
      <c r="Y143" s="36"/>
      <c r="Z143" s="36"/>
      <c r="AA143" s="36"/>
      <c r="AB143" s="36"/>
      <c r="AC143" s="36"/>
      <c r="AD143" s="36"/>
      <c r="AE143" s="36"/>
      <c r="AT143" s="17" t="s">
        <v>162</v>
      </c>
      <c r="AU143" s="17" t="s">
        <v>82</v>
      </c>
    </row>
    <row r="144" s="2" customFormat="1" ht="22.2" customHeight="1">
      <c r="A144" s="36"/>
      <c r="B144" s="170"/>
      <c r="C144" s="171" t="s">
        <v>84</v>
      </c>
      <c r="D144" s="171" t="s">
        <v>155</v>
      </c>
      <c r="E144" s="172" t="s">
        <v>1162</v>
      </c>
      <c r="F144" s="173" t="s">
        <v>1163</v>
      </c>
      <c r="G144" s="174" t="s">
        <v>775</v>
      </c>
      <c r="H144" s="175">
        <v>1</v>
      </c>
      <c r="I144" s="176"/>
      <c r="J144" s="177">
        <f>ROUND(I144*H144,2)</f>
        <v>0</v>
      </c>
      <c r="K144" s="173" t="s">
        <v>1</v>
      </c>
      <c r="L144" s="37"/>
      <c r="M144" s="178" t="s">
        <v>1</v>
      </c>
      <c r="N144" s="179" t="s">
        <v>39</v>
      </c>
      <c r="O144" s="75"/>
      <c r="P144" s="180">
        <f>O144*H144</f>
        <v>0</v>
      </c>
      <c r="Q144" s="180">
        <v>0</v>
      </c>
      <c r="R144" s="180">
        <f>Q144*H144</f>
        <v>0</v>
      </c>
      <c r="S144" s="180">
        <v>0</v>
      </c>
      <c r="T144" s="181">
        <f>S144*H144</f>
        <v>0</v>
      </c>
      <c r="U144" s="36"/>
      <c r="V144" s="36"/>
      <c r="W144" s="36"/>
      <c r="X144" s="36"/>
      <c r="Y144" s="36"/>
      <c r="Z144" s="36"/>
      <c r="AA144" s="36"/>
      <c r="AB144" s="36"/>
      <c r="AC144" s="36"/>
      <c r="AD144" s="36"/>
      <c r="AE144" s="36"/>
      <c r="AR144" s="182" t="s">
        <v>160</v>
      </c>
      <c r="AT144" s="182" t="s">
        <v>155</v>
      </c>
      <c r="AU144" s="182" t="s">
        <v>82</v>
      </c>
      <c r="AY144" s="17" t="s">
        <v>152</v>
      </c>
      <c r="BE144" s="183">
        <f>IF(N144="základní",J144,0)</f>
        <v>0</v>
      </c>
      <c r="BF144" s="183">
        <f>IF(N144="snížená",J144,0)</f>
        <v>0</v>
      </c>
      <c r="BG144" s="183">
        <f>IF(N144="zákl. přenesená",J144,0)</f>
        <v>0</v>
      </c>
      <c r="BH144" s="183">
        <f>IF(N144="sníž. přenesená",J144,0)</f>
        <v>0</v>
      </c>
      <c r="BI144" s="183">
        <f>IF(N144="nulová",J144,0)</f>
        <v>0</v>
      </c>
      <c r="BJ144" s="17" t="s">
        <v>82</v>
      </c>
      <c r="BK144" s="183">
        <f>ROUND(I144*H144,2)</f>
        <v>0</v>
      </c>
      <c r="BL144" s="17" t="s">
        <v>160</v>
      </c>
      <c r="BM144" s="182" t="s">
        <v>160</v>
      </c>
    </row>
    <row r="145" s="2" customFormat="1">
      <c r="A145" s="36"/>
      <c r="B145" s="37"/>
      <c r="C145" s="36"/>
      <c r="D145" s="184" t="s">
        <v>162</v>
      </c>
      <c r="E145" s="36"/>
      <c r="F145" s="185" t="s">
        <v>1163</v>
      </c>
      <c r="G145" s="36"/>
      <c r="H145" s="36"/>
      <c r="I145" s="186"/>
      <c r="J145" s="36"/>
      <c r="K145" s="36"/>
      <c r="L145" s="37"/>
      <c r="M145" s="187"/>
      <c r="N145" s="188"/>
      <c r="O145" s="75"/>
      <c r="P145" s="75"/>
      <c r="Q145" s="75"/>
      <c r="R145" s="75"/>
      <c r="S145" s="75"/>
      <c r="T145" s="76"/>
      <c r="U145" s="36"/>
      <c r="V145" s="36"/>
      <c r="W145" s="36"/>
      <c r="X145" s="36"/>
      <c r="Y145" s="36"/>
      <c r="Z145" s="36"/>
      <c r="AA145" s="36"/>
      <c r="AB145" s="36"/>
      <c r="AC145" s="36"/>
      <c r="AD145" s="36"/>
      <c r="AE145" s="36"/>
      <c r="AT145" s="17" t="s">
        <v>162</v>
      </c>
      <c r="AU145" s="17" t="s">
        <v>82</v>
      </c>
    </row>
    <row r="146" s="12" customFormat="1" ht="25.92" customHeight="1">
      <c r="A146" s="12"/>
      <c r="B146" s="157"/>
      <c r="C146" s="12"/>
      <c r="D146" s="158" t="s">
        <v>73</v>
      </c>
      <c r="E146" s="159" t="s">
        <v>769</v>
      </c>
      <c r="F146" s="159" t="s">
        <v>770</v>
      </c>
      <c r="G146" s="12"/>
      <c r="H146" s="12"/>
      <c r="I146" s="160"/>
      <c r="J146" s="161">
        <f>BK146</f>
        <v>0</v>
      </c>
      <c r="K146" s="12"/>
      <c r="L146" s="157"/>
      <c r="M146" s="162"/>
      <c r="N146" s="163"/>
      <c r="O146" s="163"/>
      <c r="P146" s="164">
        <f>P147+P174+P185+P188+P195+P200+P209+P218+P221+P226+P237+P246+P263+P266+P271+P280+P285+P288+P291+P304+P309+P312</f>
        <v>0</v>
      </c>
      <c r="Q146" s="163"/>
      <c r="R146" s="164">
        <f>R147+R174+R185+R188+R195+R200+R209+R218+R221+R226+R237+R246+R263+R266+R271+R280+R285+R288+R291+R304+R309+R312</f>
        <v>0</v>
      </c>
      <c r="S146" s="163"/>
      <c r="T146" s="165">
        <f>T147+T174+T185+T188+T195+T200+T209+T218+T221+T226+T237+T246+T263+T266+T271+T280+T285+T288+T291+T304+T309+T312</f>
        <v>0</v>
      </c>
      <c r="U146" s="12"/>
      <c r="V146" s="12"/>
      <c r="W146" s="12"/>
      <c r="X146" s="12"/>
      <c r="Y146" s="12"/>
      <c r="Z146" s="12"/>
      <c r="AA146" s="12"/>
      <c r="AB146" s="12"/>
      <c r="AC146" s="12"/>
      <c r="AD146" s="12"/>
      <c r="AE146" s="12"/>
      <c r="AR146" s="158" t="s">
        <v>82</v>
      </c>
      <c r="AT146" s="166" t="s">
        <v>73</v>
      </c>
      <c r="AU146" s="166" t="s">
        <v>74</v>
      </c>
      <c r="AY146" s="158" t="s">
        <v>152</v>
      </c>
      <c r="BK146" s="167">
        <f>BK147+BK174+BK185+BK188+BK195+BK200+BK209+BK218+BK221+BK226+BK237+BK246+BK263+BK266+BK271+BK280+BK285+BK288+BK291+BK304+BK309+BK312</f>
        <v>0</v>
      </c>
    </row>
    <row r="147" s="12" customFormat="1" ht="22.8" customHeight="1">
      <c r="A147" s="12"/>
      <c r="B147" s="157"/>
      <c r="C147" s="12"/>
      <c r="D147" s="158" t="s">
        <v>73</v>
      </c>
      <c r="E147" s="168" t="s">
        <v>784</v>
      </c>
      <c r="F147" s="168" t="s">
        <v>785</v>
      </c>
      <c r="G147" s="12"/>
      <c r="H147" s="12"/>
      <c r="I147" s="160"/>
      <c r="J147" s="169">
        <f>BK147</f>
        <v>0</v>
      </c>
      <c r="K147" s="12"/>
      <c r="L147" s="157"/>
      <c r="M147" s="162"/>
      <c r="N147" s="163"/>
      <c r="O147" s="163"/>
      <c r="P147" s="164">
        <f>SUM(P148:P173)</f>
        <v>0</v>
      </c>
      <c r="Q147" s="163"/>
      <c r="R147" s="164">
        <f>SUM(R148:R173)</f>
        <v>0</v>
      </c>
      <c r="S147" s="163"/>
      <c r="T147" s="165">
        <f>SUM(T148:T173)</f>
        <v>0</v>
      </c>
      <c r="U147" s="12"/>
      <c r="V147" s="12"/>
      <c r="W147" s="12"/>
      <c r="X147" s="12"/>
      <c r="Y147" s="12"/>
      <c r="Z147" s="12"/>
      <c r="AA147" s="12"/>
      <c r="AB147" s="12"/>
      <c r="AC147" s="12"/>
      <c r="AD147" s="12"/>
      <c r="AE147" s="12"/>
      <c r="AR147" s="158" t="s">
        <v>82</v>
      </c>
      <c r="AT147" s="166" t="s">
        <v>73</v>
      </c>
      <c r="AU147" s="166" t="s">
        <v>82</v>
      </c>
      <c r="AY147" s="158" t="s">
        <v>152</v>
      </c>
      <c r="BK147" s="167">
        <f>SUM(BK148:BK173)</f>
        <v>0</v>
      </c>
    </row>
    <row r="148" s="2" customFormat="1" ht="22.2" customHeight="1">
      <c r="A148" s="36"/>
      <c r="B148" s="170"/>
      <c r="C148" s="171" t="s">
        <v>175</v>
      </c>
      <c r="D148" s="171" t="s">
        <v>155</v>
      </c>
      <c r="E148" s="172" t="s">
        <v>1164</v>
      </c>
      <c r="F148" s="173" t="s">
        <v>1165</v>
      </c>
      <c r="G148" s="174" t="s">
        <v>775</v>
      </c>
      <c r="H148" s="175">
        <v>20</v>
      </c>
      <c r="I148" s="176"/>
      <c r="J148" s="177">
        <f>ROUND(I148*H148,2)</f>
        <v>0</v>
      </c>
      <c r="K148" s="173" t="s">
        <v>1</v>
      </c>
      <c r="L148" s="37"/>
      <c r="M148" s="178" t="s">
        <v>1</v>
      </c>
      <c r="N148" s="179" t="s">
        <v>39</v>
      </c>
      <c r="O148" s="75"/>
      <c r="P148" s="180">
        <f>O148*H148</f>
        <v>0</v>
      </c>
      <c r="Q148" s="180">
        <v>0</v>
      </c>
      <c r="R148" s="180">
        <f>Q148*H148</f>
        <v>0</v>
      </c>
      <c r="S148" s="180">
        <v>0</v>
      </c>
      <c r="T148" s="181">
        <f>S148*H148</f>
        <v>0</v>
      </c>
      <c r="U148" s="36"/>
      <c r="V148" s="36"/>
      <c r="W148" s="36"/>
      <c r="X148" s="36"/>
      <c r="Y148" s="36"/>
      <c r="Z148" s="36"/>
      <c r="AA148" s="36"/>
      <c r="AB148" s="36"/>
      <c r="AC148" s="36"/>
      <c r="AD148" s="36"/>
      <c r="AE148" s="36"/>
      <c r="AR148" s="182" t="s">
        <v>160</v>
      </c>
      <c r="AT148" s="182" t="s">
        <v>155</v>
      </c>
      <c r="AU148" s="182" t="s">
        <v>84</v>
      </c>
      <c r="AY148" s="17" t="s">
        <v>152</v>
      </c>
      <c r="BE148" s="183">
        <f>IF(N148="základní",J148,0)</f>
        <v>0</v>
      </c>
      <c r="BF148" s="183">
        <f>IF(N148="snížená",J148,0)</f>
        <v>0</v>
      </c>
      <c r="BG148" s="183">
        <f>IF(N148="zákl. přenesená",J148,0)</f>
        <v>0</v>
      </c>
      <c r="BH148" s="183">
        <f>IF(N148="sníž. přenesená",J148,0)</f>
        <v>0</v>
      </c>
      <c r="BI148" s="183">
        <f>IF(N148="nulová",J148,0)</f>
        <v>0</v>
      </c>
      <c r="BJ148" s="17" t="s">
        <v>82</v>
      </c>
      <c r="BK148" s="183">
        <f>ROUND(I148*H148,2)</f>
        <v>0</v>
      </c>
      <c r="BL148" s="17" t="s">
        <v>160</v>
      </c>
      <c r="BM148" s="182" t="s">
        <v>153</v>
      </c>
    </row>
    <row r="149" s="2" customFormat="1">
      <c r="A149" s="36"/>
      <c r="B149" s="37"/>
      <c r="C149" s="36"/>
      <c r="D149" s="184" t="s">
        <v>162</v>
      </c>
      <c r="E149" s="36"/>
      <c r="F149" s="185" t="s">
        <v>1165</v>
      </c>
      <c r="G149" s="36"/>
      <c r="H149" s="36"/>
      <c r="I149" s="186"/>
      <c r="J149" s="36"/>
      <c r="K149" s="36"/>
      <c r="L149" s="37"/>
      <c r="M149" s="187"/>
      <c r="N149" s="188"/>
      <c r="O149" s="75"/>
      <c r="P149" s="75"/>
      <c r="Q149" s="75"/>
      <c r="R149" s="75"/>
      <c r="S149" s="75"/>
      <c r="T149" s="76"/>
      <c r="U149" s="36"/>
      <c r="V149" s="36"/>
      <c r="W149" s="36"/>
      <c r="X149" s="36"/>
      <c r="Y149" s="36"/>
      <c r="Z149" s="36"/>
      <c r="AA149" s="36"/>
      <c r="AB149" s="36"/>
      <c r="AC149" s="36"/>
      <c r="AD149" s="36"/>
      <c r="AE149" s="36"/>
      <c r="AT149" s="17" t="s">
        <v>162</v>
      </c>
      <c r="AU149" s="17" t="s">
        <v>84</v>
      </c>
    </row>
    <row r="150" s="2" customFormat="1" ht="22.2" customHeight="1">
      <c r="A150" s="36"/>
      <c r="B150" s="170"/>
      <c r="C150" s="171" t="s">
        <v>160</v>
      </c>
      <c r="D150" s="171" t="s">
        <v>155</v>
      </c>
      <c r="E150" s="172" t="s">
        <v>1166</v>
      </c>
      <c r="F150" s="173" t="s">
        <v>1167</v>
      </c>
      <c r="G150" s="174" t="s">
        <v>775</v>
      </c>
      <c r="H150" s="175">
        <v>63</v>
      </c>
      <c r="I150" s="176"/>
      <c r="J150" s="177">
        <f>ROUND(I150*H150,2)</f>
        <v>0</v>
      </c>
      <c r="K150" s="173" t="s">
        <v>1</v>
      </c>
      <c r="L150" s="37"/>
      <c r="M150" s="178" t="s">
        <v>1</v>
      </c>
      <c r="N150" s="179" t="s">
        <v>39</v>
      </c>
      <c r="O150" s="75"/>
      <c r="P150" s="180">
        <f>O150*H150</f>
        <v>0</v>
      </c>
      <c r="Q150" s="180">
        <v>0</v>
      </c>
      <c r="R150" s="180">
        <f>Q150*H150</f>
        <v>0</v>
      </c>
      <c r="S150" s="180">
        <v>0</v>
      </c>
      <c r="T150" s="181">
        <f>S150*H150</f>
        <v>0</v>
      </c>
      <c r="U150" s="36"/>
      <c r="V150" s="36"/>
      <c r="W150" s="36"/>
      <c r="X150" s="36"/>
      <c r="Y150" s="36"/>
      <c r="Z150" s="36"/>
      <c r="AA150" s="36"/>
      <c r="AB150" s="36"/>
      <c r="AC150" s="36"/>
      <c r="AD150" s="36"/>
      <c r="AE150" s="36"/>
      <c r="AR150" s="182" t="s">
        <v>160</v>
      </c>
      <c r="AT150" s="182" t="s">
        <v>155</v>
      </c>
      <c r="AU150" s="182" t="s">
        <v>84</v>
      </c>
      <c r="AY150" s="17" t="s">
        <v>152</v>
      </c>
      <c r="BE150" s="183">
        <f>IF(N150="základní",J150,0)</f>
        <v>0</v>
      </c>
      <c r="BF150" s="183">
        <f>IF(N150="snížená",J150,0)</f>
        <v>0</v>
      </c>
      <c r="BG150" s="183">
        <f>IF(N150="zákl. přenesená",J150,0)</f>
        <v>0</v>
      </c>
      <c r="BH150" s="183">
        <f>IF(N150="sníž. přenesená",J150,0)</f>
        <v>0</v>
      </c>
      <c r="BI150" s="183">
        <f>IF(N150="nulová",J150,0)</f>
        <v>0</v>
      </c>
      <c r="BJ150" s="17" t="s">
        <v>82</v>
      </c>
      <c r="BK150" s="183">
        <f>ROUND(I150*H150,2)</f>
        <v>0</v>
      </c>
      <c r="BL150" s="17" t="s">
        <v>160</v>
      </c>
      <c r="BM150" s="182" t="s">
        <v>212</v>
      </c>
    </row>
    <row r="151" s="2" customFormat="1">
      <c r="A151" s="36"/>
      <c r="B151" s="37"/>
      <c r="C151" s="36"/>
      <c r="D151" s="184" t="s">
        <v>162</v>
      </c>
      <c r="E151" s="36"/>
      <c r="F151" s="185" t="s">
        <v>1167</v>
      </c>
      <c r="G151" s="36"/>
      <c r="H151" s="36"/>
      <c r="I151" s="186"/>
      <c r="J151" s="36"/>
      <c r="K151" s="36"/>
      <c r="L151" s="37"/>
      <c r="M151" s="187"/>
      <c r="N151" s="188"/>
      <c r="O151" s="75"/>
      <c r="P151" s="75"/>
      <c r="Q151" s="75"/>
      <c r="R151" s="75"/>
      <c r="S151" s="75"/>
      <c r="T151" s="76"/>
      <c r="U151" s="36"/>
      <c r="V151" s="36"/>
      <c r="W151" s="36"/>
      <c r="X151" s="36"/>
      <c r="Y151" s="36"/>
      <c r="Z151" s="36"/>
      <c r="AA151" s="36"/>
      <c r="AB151" s="36"/>
      <c r="AC151" s="36"/>
      <c r="AD151" s="36"/>
      <c r="AE151" s="36"/>
      <c r="AT151" s="17" t="s">
        <v>162</v>
      </c>
      <c r="AU151" s="17" t="s">
        <v>84</v>
      </c>
    </row>
    <row r="152" s="2" customFormat="1" ht="22.2" customHeight="1">
      <c r="A152" s="36"/>
      <c r="B152" s="170"/>
      <c r="C152" s="171" t="s">
        <v>190</v>
      </c>
      <c r="D152" s="171" t="s">
        <v>155</v>
      </c>
      <c r="E152" s="172" t="s">
        <v>1168</v>
      </c>
      <c r="F152" s="173" t="s">
        <v>1169</v>
      </c>
      <c r="G152" s="174" t="s">
        <v>775</v>
      </c>
      <c r="H152" s="175">
        <v>8</v>
      </c>
      <c r="I152" s="176"/>
      <c r="J152" s="177">
        <f>ROUND(I152*H152,2)</f>
        <v>0</v>
      </c>
      <c r="K152" s="173" t="s">
        <v>1</v>
      </c>
      <c r="L152" s="37"/>
      <c r="M152" s="178" t="s">
        <v>1</v>
      </c>
      <c r="N152" s="179" t="s">
        <v>39</v>
      </c>
      <c r="O152" s="75"/>
      <c r="P152" s="180">
        <f>O152*H152</f>
        <v>0</v>
      </c>
      <c r="Q152" s="180">
        <v>0</v>
      </c>
      <c r="R152" s="180">
        <f>Q152*H152</f>
        <v>0</v>
      </c>
      <c r="S152" s="180">
        <v>0</v>
      </c>
      <c r="T152" s="181">
        <f>S152*H152</f>
        <v>0</v>
      </c>
      <c r="U152" s="36"/>
      <c r="V152" s="36"/>
      <c r="W152" s="36"/>
      <c r="X152" s="36"/>
      <c r="Y152" s="36"/>
      <c r="Z152" s="36"/>
      <c r="AA152" s="36"/>
      <c r="AB152" s="36"/>
      <c r="AC152" s="36"/>
      <c r="AD152" s="36"/>
      <c r="AE152" s="36"/>
      <c r="AR152" s="182" t="s">
        <v>160</v>
      </c>
      <c r="AT152" s="182" t="s">
        <v>155</v>
      </c>
      <c r="AU152" s="182" t="s">
        <v>84</v>
      </c>
      <c r="AY152" s="17" t="s">
        <v>152</v>
      </c>
      <c r="BE152" s="183">
        <f>IF(N152="základní",J152,0)</f>
        <v>0</v>
      </c>
      <c r="BF152" s="183">
        <f>IF(N152="snížená",J152,0)</f>
        <v>0</v>
      </c>
      <c r="BG152" s="183">
        <f>IF(N152="zákl. přenesená",J152,0)</f>
        <v>0</v>
      </c>
      <c r="BH152" s="183">
        <f>IF(N152="sníž. přenesená",J152,0)</f>
        <v>0</v>
      </c>
      <c r="BI152" s="183">
        <f>IF(N152="nulová",J152,0)</f>
        <v>0</v>
      </c>
      <c r="BJ152" s="17" t="s">
        <v>82</v>
      </c>
      <c r="BK152" s="183">
        <f>ROUND(I152*H152,2)</f>
        <v>0</v>
      </c>
      <c r="BL152" s="17" t="s">
        <v>160</v>
      </c>
      <c r="BM152" s="182" t="s">
        <v>227</v>
      </c>
    </row>
    <row r="153" s="2" customFormat="1">
      <c r="A153" s="36"/>
      <c r="B153" s="37"/>
      <c r="C153" s="36"/>
      <c r="D153" s="184" t="s">
        <v>162</v>
      </c>
      <c r="E153" s="36"/>
      <c r="F153" s="185" t="s">
        <v>1169</v>
      </c>
      <c r="G153" s="36"/>
      <c r="H153" s="36"/>
      <c r="I153" s="186"/>
      <c r="J153" s="36"/>
      <c r="K153" s="36"/>
      <c r="L153" s="37"/>
      <c r="M153" s="187"/>
      <c r="N153" s="188"/>
      <c r="O153" s="75"/>
      <c r="P153" s="75"/>
      <c r="Q153" s="75"/>
      <c r="R153" s="75"/>
      <c r="S153" s="75"/>
      <c r="T153" s="76"/>
      <c r="U153" s="36"/>
      <c r="V153" s="36"/>
      <c r="W153" s="36"/>
      <c r="X153" s="36"/>
      <c r="Y153" s="36"/>
      <c r="Z153" s="36"/>
      <c r="AA153" s="36"/>
      <c r="AB153" s="36"/>
      <c r="AC153" s="36"/>
      <c r="AD153" s="36"/>
      <c r="AE153" s="36"/>
      <c r="AT153" s="17" t="s">
        <v>162</v>
      </c>
      <c r="AU153" s="17" t="s">
        <v>84</v>
      </c>
    </row>
    <row r="154" s="2" customFormat="1" ht="22.2" customHeight="1">
      <c r="A154" s="36"/>
      <c r="B154" s="170"/>
      <c r="C154" s="171" t="s">
        <v>153</v>
      </c>
      <c r="D154" s="171" t="s">
        <v>155</v>
      </c>
      <c r="E154" s="172" t="s">
        <v>786</v>
      </c>
      <c r="F154" s="173" t="s">
        <v>787</v>
      </c>
      <c r="G154" s="174" t="s">
        <v>775</v>
      </c>
      <c r="H154" s="175">
        <v>18</v>
      </c>
      <c r="I154" s="176"/>
      <c r="J154" s="177">
        <f>ROUND(I154*H154,2)</f>
        <v>0</v>
      </c>
      <c r="K154" s="173" t="s">
        <v>1</v>
      </c>
      <c r="L154" s="37"/>
      <c r="M154" s="178" t="s">
        <v>1</v>
      </c>
      <c r="N154" s="179" t="s">
        <v>39</v>
      </c>
      <c r="O154" s="75"/>
      <c r="P154" s="180">
        <f>O154*H154</f>
        <v>0</v>
      </c>
      <c r="Q154" s="180">
        <v>0</v>
      </c>
      <c r="R154" s="180">
        <f>Q154*H154</f>
        <v>0</v>
      </c>
      <c r="S154" s="180">
        <v>0</v>
      </c>
      <c r="T154" s="181">
        <f>S154*H154</f>
        <v>0</v>
      </c>
      <c r="U154" s="36"/>
      <c r="V154" s="36"/>
      <c r="W154" s="36"/>
      <c r="X154" s="36"/>
      <c r="Y154" s="36"/>
      <c r="Z154" s="36"/>
      <c r="AA154" s="36"/>
      <c r="AB154" s="36"/>
      <c r="AC154" s="36"/>
      <c r="AD154" s="36"/>
      <c r="AE154" s="36"/>
      <c r="AR154" s="182" t="s">
        <v>160</v>
      </c>
      <c r="AT154" s="182" t="s">
        <v>155</v>
      </c>
      <c r="AU154" s="182" t="s">
        <v>84</v>
      </c>
      <c r="AY154" s="17" t="s">
        <v>152</v>
      </c>
      <c r="BE154" s="183">
        <f>IF(N154="základní",J154,0)</f>
        <v>0</v>
      </c>
      <c r="BF154" s="183">
        <f>IF(N154="snížená",J154,0)</f>
        <v>0</v>
      </c>
      <c r="BG154" s="183">
        <f>IF(N154="zákl. přenesená",J154,0)</f>
        <v>0</v>
      </c>
      <c r="BH154" s="183">
        <f>IF(N154="sníž. přenesená",J154,0)</f>
        <v>0</v>
      </c>
      <c r="BI154" s="183">
        <f>IF(N154="nulová",J154,0)</f>
        <v>0</v>
      </c>
      <c r="BJ154" s="17" t="s">
        <v>82</v>
      </c>
      <c r="BK154" s="183">
        <f>ROUND(I154*H154,2)</f>
        <v>0</v>
      </c>
      <c r="BL154" s="17" t="s">
        <v>160</v>
      </c>
      <c r="BM154" s="182" t="s">
        <v>8</v>
      </c>
    </row>
    <row r="155" s="2" customFormat="1">
      <c r="A155" s="36"/>
      <c r="B155" s="37"/>
      <c r="C155" s="36"/>
      <c r="D155" s="184" t="s">
        <v>162</v>
      </c>
      <c r="E155" s="36"/>
      <c r="F155" s="185" t="s">
        <v>787</v>
      </c>
      <c r="G155" s="36"/>
      <c r="H155" s="36"/>
      <c r="I155" s="186"/>
      <c r="J155" s="36"/>
      <c r="K155" s="36"/>
      <c r="L155" s="37"/>
      <c r="M155" s="187"/>
      <c r="N155" s="188"/>
      <c r="O155" s="75"/>
      <c r="P155" s="75"/>
      <c r="Q155" s="75"/>
      <c r="R155" s="75"/>
      <c r="S155" s="75"/>
      <c r="T155" s="76"/>
      <c r="U155" s="36"/>
      <c r="V155" s="36"/>
      <c r="W155" s="36"/>
      <c r="X155" s="36"/>
      <c r="Y155" s="36"/>
      <c r="Z155" s="36"/>
      <c r="AA155" s="36"/>
      <c r="AB155" s="36"/>
      <c r="AC155" s="36"/>
      <c r="AD155" s="36"/>
      <c r="AE155" s="36"/>
      <c r="AT155" s="17" t="s">
        <v>162</v>
      </c>
      <c r="AU155" s="17" t="s">
        <v>84</v>
      </c>
    </row>
    <row r="156" s="2" customFormat="1" ht="30" customHeight="1">
      <c r="A156" s="36"/>
      <c r="B156" s="170"/>
      <c r="C156" s="171" t="s">
        <v>205</v>
      </c>
      <c r="D156" s="171" t="s">
        <v>155</v>
      </c>
      <c r="E156" s="172" t="s">
        <v>788</v>
      </c>
      <c r="F156" s="173" t="s">
        <v>789</v>
      </c>
      <c r="G156" s="174" t="s">
        <v>775</v>
      </c>
      <c r="H156" s="175">
        <v>7</v>
      </c>
      <c r="I156" s="176"/>
      <c r="J156" s="177">
        <f>ROUND(I156*H156,2)</f>
        <v>0</v>
      </c>
      <c r="K156" s="173" t="s">
        <v>1</v>
      </c>
      <c r="L156" s="37"/>
      <c r="M156" s="178" t="s">
        <v>1</v>
      </c>
      <c r="N156" s="179" t="s">
        <v>39</v>
      </c>
      <c r="O156" s="75"/>
      <c r="P156" s="180">
        <f>O156*H156</f>
        <v>0</v>
      </c>
      <c r="Q156" s="180">
        <v>0</v>
      </c>
      <c r="R156" s="180">
        <f>Q156*H156</f>
        <v>0</v>
      </c>
      <c r="S156" s="180">
        <v>0</v>
      </c>
      <c r="T156" s="181">
        <f>S156*H156</f>
        <v>0</v>
      </c>
      <c r="U156" s="36"/>
      <c r="V156" s="36"/>
      <c r="W156" s="36"/>
      <c r="X156" s="36"/>
      <c r="Y156" s="36"/>
      <c r="Z156" s="36"/>
      <c r="AA156" s="36"/>
      <c r="AB156" s="36"/>
      <c r="AC156" s="36"/>
      <c r="AD156" s="36"/>
      <c r="AE156" s="36"/>
      <c r="AR156" s="182" t="s">
        <v>160</v>
      </c>
      <c r="AT156" s="182" t="s">
        <v>155</v>
      </c>
      <c r="AU156" s="182" t="s">
        <v>84</v>
      </c>
      <c r="AY156" s="17" t="s">
        <v>152</v>
      </c>
      <c r="BE156" s="183">
        <f>IF(N156="základní",J156,0)</f>
        <v>0</v>
      </c>
      <c r="BF156" s="183">
        <f>IF(N156="snížená",J156,0)</f>
        <v>0</v>
      </c>
      <c r="BG156" s="183">
        <f>IF(N156="zákl. přenesená",J156,0)</f>
        <v>0</v>
      </c>
      <c r="BH156" s="183">
        <f>IF(N156="sníž. přenesená",J156,0)</f>
        <v>0</v>
      </c>
      <c r="BI156" s="183">
        <f>IF(N156="nulová",J156,0)</f>
        <v>0</v>
      </c>
      <c r="BJ156" s="17" t="s">
        <v>82</v>
      </c>
      <c r="BK156" s="183">
        <f>ROUND(I156*H156,2)</f>
        <v>0</v>
      </c>
      <c r="BL156" s="17" t="s">
        <v>160</v>
      </c>
      <c r="BM156" s="182" t="s">
        <v>257</v>
      </c>
    </row>
    <row r="157" s="2" customFormat="1">
      <c r="A157" s="36"/>
      <c r="B157" s="37"/>
      <c r="C157" s="36"/>
      <c r="D157" s="184" t="s">
        <v>162</v>
      </c>
      <c r="E157" s="36"/>
      <c r="F157" s="185" t="s">
        <v>789</v>
      </c>
      <c r="G157" s="36"/>
      <c r="H157" s="36"/>
      <c r="I157" s="186"/>
      <c r="J157" s="36"/>
      <c r="K157" s="36"/>
      <c r="L157" s="37"/>
      <c r="M157" s="187"/>
      <c r="N157" s="188"/>
      <c r="O157" s="75"/>
      <c r="P157" s="75"/>
      <c r="Q157" s="75"/>
      <c r="R157" s="75"/>
      <c r="S157" s="75"/>
      <c r="T157" s="76"/>
      <c r="U157" s="36"/>
      <c r="V157" s="36"/>
      <c r="W157" s="36"/>
      <c r="X157" s="36"/>
      <c r="Y157" s="36"/>
      <c r="Z157" s="36"/>
      <c r="AA157" s="36"/>
      <c r="AB157" s="36"/>
      <c r="AC157" s="36"/>
      <c r="AD157" s="36"/>
      <c r="AE157" s="36"/>
      <c r="AT157" s="17" t="s">
        <v>162</v>
      </c>
      <c r="AU157" s="17" t="s">
        <v>84</v>
      </c>
    </row>
    <row r="158" s="2" customFormat="1" ht="22.2" customHeight="1">
      <c r="A158" s="36"/>
      <c r="B158" s="170"/>
      <c r="C158" s="171" t="s">
        <v>212</v>
      </c>
      <c r="D158" s="171" t="s">
        <v>155</v>
      </c>
      <c r="E158" s="172" t="s">
        <v>1170</v>
      </c>
      <c r="F158" s="173" t="s">
        <v>1171</v>
      </c>
      <c r="G158" s="174" t="s">
        <v>775</v>
      </c>
      <c r="H158" s="175">
        <v>17</v>
      </c>
      <c r="I158" s="176"/>
      <c r="J158" s="177">
        <f>ROUND(I158*H158,2)</f>
        <v>0</v>
      </c>
      <c r="K158" s="173" t="s">
        <v>1</v>
      </c>
      <c r="L158" s="37"/>
      <c r="M158" s="178" t="s">
        <v>1</v>
      </c>
      <c r="N158" s="179" t="s">
        <v>39</v>
      </c>
      <c r="O158" s="75"/>
      <c r="P158" s="180">
        <f>O158*H158</f>
        <v>0</v>
      </c>
      <c r="Q158" s="180">
        <v>0</v>
      </c>
      <c r="R158" s="180">
        <f>Q158*H158</f>
        <v>0</v>
      </c>
      <c r="S158" s="180">
        <v>0</v>
      </c>
      <c r="T158" s="181">
        <f>S158*H158</f>
        <v>0</v>
      </c>
      <c r="U158" s="36"/>
      <c r="V158" s="36"/>
      <c r="W158" s="36"/>
      <c r="X158" s="36"/>
      <c r="Y158" s="36"/>
      <c r="Z158" s="36"/>
      <c r="AA158" s="36"/>
      <c r="AB158" s="36"/>
      <c r="AC158" s="36"/>
      <c r="AD158" s="36"/>
      <c r="AE158" s="36"/>
      <c r="AR158" s="182" t="s">
        <v>160</v>
      </c>
      <c r="AT158" s="182" t="s">
        <v>155</v>
      </c>
      <c r="AU158" s="182" t="s">
        <v>84</v>
      </c>
      <c r="AY158" s="17" t="s">
        <v>152</v>
      </c>
      <c r="BE158" s="183">
        <f>IF(N158="základní",J158,0)</f>
        <v>0</v>
      </c>
      <c r="BF158" s="183">
        <f>IF(N158="snížená",J158,0)</f>
        <v>0</v>
      </c>
      <c r="BG158" s="183">
        <f>IF(N158="zákl. přenesená",J158,0)</f>
        <v>0</v>
      </c>
      <c r="BH158" s="183">
        <f>IF(N158="sníž. přenesená",J158,0)</f>
        <v>0</v>
      </c>
      <c r="BI158" s="183">
        <f>IF(N158="nulová",J158,0)</f>
        <v>0</v>
      </c>
      <c r="BJ158" s="17" t="s">
        <v>82</v>
      </c>
      <c r="BK158" s="183">
        <f>ROUND(I158*H158,2)</f>
        <v>0</v>
      </c>
      <c r="BL158" s="17" t="s">
        <v>160</v>
      </c>
      <c r="BM158" s="182" t="s">
        <v>260</v>
      </c>
    </row>
    <row r="159" s="2" customFormat="1">
      <c r="A159" s="36"/>
      <c r="B159" s="37"/>
      <c r="C159" s="36"/>
      <c r="D159" s="184" t="s">
        <v>162</v>
      </c>
      <c r="E159" s="36"/>
      <c r="F159" s="185" t="s">
        <v>1171</v>
      </c>
      <c r="G159" s="36"/>
      <c r="H159" s="36"/>
      <c r="I159" s="186"/>
      <c r="J159" s="36"/>
      <c r="K159" s="36"/>
      <c r="L159" s="37"/>
      <c r="M159" s="187"/>
      <c r="N159" s="188"/>
      <c r="O159" s="75"/>
      <c r="P159" s="75"/>
      <c r="Q159" s="75"/>
      <c r="R159" s="75"/>
      <c r="S159" s="75"/>
      <c r="T159" s="76"/>
      <c r="U159" s="36"/>
      <c r="V159" s="36"/>
      <c r="W159" s="36"/>
      <c r="X159" s="36"/>
      <c r="Y159" s="36"/>
      <c r="Z159" s="36"/>
      <c r="AA159" s="36"/>
      <c r="AB159" s="36"/>
      <c r="AC159" s="36"/>
      <c r="AD159" s="36"/>
      <c r="AE159" s="36"/>
      <c r="AT159" s="17" t="s">
        <v>162</v>
      </c>
      <c r="AU159" s="17" t="s">
        <v>84</v>
      </c>
    </row>
    <row r="160" s="2" customFormat="1" ht="22.2" customHeight="1">
      <c r="A160" s="36"/>
      <c r="B160" s="170"/>
      <c r="C160" s="171" t="s">
        <v>182</v>
      </c>
      <c r="D160" s="171" t="s">
        <v>155</v>
      </c>
      <c r="E160" s="172" t="s">
        <v>790</v>
      </c>
      <c r="F160" s="173" t="s">
        <v>791</v>
      </c>
      <c r="G160" s="174" t="s">
        <v>775</v>
      </c>
      <c r="H160" s="175">
        <v>1</v>
      </c>
      <c r="I160" s="176"/>
      <c r="J160" s="177">
        <f>ROUND(I160*H160,2)</f>
        <v>0</v>
      </c>
      <c r="K160" s="173" t="s">
        <v>1</v>
      </c>
      <c r="L160" s="37"/>
      <c r="M160" s="178" t="s">
        <v>1</v>
      </c>
      <c r="N160" s="179" t="s">
        <v>39</v>
      </c>
      <c r="O160" s="75"/>
      <c r="P160" s="180">
        <f>O160*H160</f>
        <v>0</v>
      </c>
      <c r="Q160" s="180">
        <v>0</v>
      </c>
      <c r="R160" s="180">
        <f>Q160*H160</f>
        <v>0</v>
      </c>
      <c r="S160" s="180">
        <v>0</v>
      </c>
      <c r="T160" s="181">
        <f>S160*H160</f>
        <v>0</v>
      </c>
      <c r="U160" s="36"/>
      <c r="V160" s="36"/>
      <c r="W160" s="36"/>
      <c r="X160" s="36"/>
      <c r="Y160" s="36"/>
      <c r="Z160" s="36"/>
      <c r="AA160" s="36"/>
      <c r="AB160" s="36"/>
      <c r="AC160" s="36"/>
      <c r="AD160" s="36"/>
      <c r="AE160" s="36"/>
      <c r="AR160" s="182" t="s">
        <v>160</v>
      </c>
      <c r="AT160" s="182" t="s">
        <v>155</v>
      </c>
      <c r="AU160" s="182" t="s">
        <v>84</v>
      </c>
      <c r="AY160" s="17" t="s">
        <v>152</v>
      </c>
      <c r="BE160" s="183">
        <f>IF(N160="základní",J160,0)</f>
        <v>0</v>
      </c>
      <c r="BF160" s="183">
        <f>IF(N160="snížená",J160,0)</f>
        <v>0</v>
      </c>
      <c r="BG160" s="183">
        <f>IF(N160="zákl. přenesená",J160,0)</f>
        <v>0</v>
      </c>
      <c r="BH160" s="183">
        <f>IF(N160="sníž. přenesená",J160,0)</f>
        <v>0</v>
      </c>
      <c r="BI160" s="183">
        <f>IF(N160="nulová",J160,0)</f>
        <v>0</v>
      </c>
      <c r="BJ160" s="17" t="s">
        <v>82</v>
      </c>
      <c r="BK160" s="183">
        <f>ROUND(I160*H160,2)</f>
        <v>0</v>
      </c>
      <c r="BL160" s="17" t="s">
        <v>160</v>
      </c>
      <c r="BM160" s="182" t="s">
        <v>284</v>
      </c>
    </row>
    <row r="161" s="2" customFormat="1">
      <c r="A161" s="36"/>
      <c r="B161" s="37"/>
      <c r="C161" s="36"/>
      <c r="D161" s="184" t="s">
        <v>162</v>
      </c>
      <c r="E161" s="36"/>
      <c r="F161" s="185" t="s">
        <v>791</v>
      </c>
      <c r="G161" s="36"/>
      <c r="H161" s="36"/>
      <c r="I161" s="186"/>
      <c r="J161" s="36"/>
      <c r="K161" s="36"/>
      <c r="L161" s="37"/>
      <c r="M161" s="187"/>
      <c r="N161" s="188"/>
      <c r="O161" s="75"/>
      <c r="P161" s="75"/>
      <c r="Q161" s="75"/>
      <c r="R161" s="75"/>
      <c r="S161" s="75"/>
      <c r="T161" s="76"/>
      <c r="U161" s="36"/>
      <c r="V161" s="36"/>
      <c r="W161" s="36"/>
      <c r="X161" s="36"/>
      <c r="Y161" s="36"/>
      <c r="Z161" s="36"/>
      <c r="AA161" s="36"/>
      <c r="AB161" s="36"/>
      <c r="AC161" s="36"/>
      <c r="AD161" s="36"/>
      <c r="AE161" s="36"/>
      <c r="AT161" s="17" t="s">
        <v>162</v>
      </c>
      <c r="AU161" s="17" t="s">
        <v>84</v>
      </c>
    </row>
    <row r="162" s="2" customFormat="1" ht="30" customHeight="1">
      <c r="A162" s="36"/>
      <c r="B162" s="170"/>
      <c r="C162" s="171" t="s">
        <v>227</v>
      </c>
      <c r="D162" s="171" t="s">
        <v>155</v>
      </c>
      <c r="E162" s="172" t="s">
        <v>792</v>
      </c>
      <c r="F162" s="173" t="s">
        <v>793</v>
      </c>
      <c r="G162" s="174" t="s">
        <v>775</v>
      </c>
      <c r="H162" s="175">
        <v>1</v>
      </c>
      <c r="I162" s="176"/>
      <c r="J162" s="177">
        <f>ROUND(I162*H162,2)</f>
        <v>0</v>
      </c>
      <c r="K162" s="173" t="s">
        <v>1</v>
      </c>
      <c r="L162" s="37"/>
      <c r="M162" s="178" t="s">
        <v>1</v>
      </c>
      <c r="N162" s="179" t="s">
        <v>39</v>
      </c>
      <c r="O162" s="75"/>
      <c r="P162" s="180">
        <f>O162*H162</f>
        <v>0</v>
      </c>
      <c r="Q162" s="180">
        <v>0</v>
      </c>
      <c r="R162" s="180">
        <f>Q162*H162</f>
        <v>0</v>
      </c>
      <c r="S162" s="180">
        <v>0</v>
      </c>
      <c r="T162" s="181">
        <f>S162*H162</f>
        <v>0</v>
      </c>
      <c r="U162" s="36"/>
      <c r="V162" s="36"/>
      <c r="W162" s="36"/>
      <c r="X162" s="36"/>
      <c r="Y162" s="36"/>
      <c r="Z162" s="36"/>
      <c r="AA162" s="36"/>
      <c r="AB162" s="36"/>
      <c r="AC162" s="36"/>
      <c r="AD162" s="36"/>
      <c r="AE162" s="36"/>
      <c r="AR162" s="182" t="s">
        <v>160</v>
      </c>
      <c r="AT162" s="182" t="s">
        <v>155</v>
      </c>
      <c r="AU162" s="182" t="s">
        <v>84</v>
      </c>
      <c r="AY162" s="17" t="s">
        <v>152</v>
      </c>
      <c r="BE162" s="183">
        <f>IF(N162="základní",J162,0)</f>
        <v>0</v>
      </c>
      <c r="BF162" s="183">
        <f>IF(N162="snížená",J162,0)</f>
        <v>0</v>
      </c>
      <c r="BG162" s="183">
        <f>IF(N162="zákl. přenesená",J162,0)</f>
        <v>0</v>
      </c>
      <c r="BH162" s="183">
        <f>IF(N162="sníž. přenesená",J162,0)</f>
        <v>0</v>
      </c>
      <c r="BI162" s="183">
        <f>IF(N162="nulová",J162,0)</f>
        <v>0</v>
      </c>
      <c r="BJ162" s="17" t="s">
        <v>82</v>
      </c>
      <c r="BK162" s="183">
        <f>ROUND(I162*H162,2)</f>
        <v>0</v>
      </c>
      <c r="BL162" s="17" t="s">
        <v>160</v>
      </c>
      <c r="BM162" s="182" t="s">
        <v>297</v>
      </c>
    </row>
    <row r="163" s="2" customFormat="1">
      <c r="A163" s="36"/>
      <c r="B163" s="37"/>
      <c r="C163" s="36"/>
      <c r="D163" s="184" t="s">
        <v>162</v>
      </c>
      <c r="E163" s="36"/>
      <c r="F163" s="185" t="s">
        <v>793</v>
      </c>
      <c r="G163" s="36"/>
      <c r="H163" s="36"/>
      <c r="I163" s="186"/>
      <c r="J163" s="36"/>
      <c r="K163" s="36"/>
      <c r="L163" s="37"/>
      <c r="M163" s="187"/>
      <c r="N163" s="188"/>
      <c r="O163" s="75"/>
      <c r="P163" s="75"/>
      <c r="Q163" s="75"/>
      <c r="R163" s="75"/>
      <c r="S163" s="75"/>
      <c r="T163" s="76"/>
      <c r="U163" s="36"/>
      <c r="V163" s="36"/>
      <c r="W163" s="36"/>
      <c r="X163" s="36"/>
      <c r="Y163" s="36"/>
      <c r="Z163" s="36"/>
      <c r="AA163" s="36"/>
      <c r="AB163" s="36"/>
      <c r="AC163" s="36"/>
      <c r="AD163" s="36"/>
      <c r="AE163" s="36"/>
      <c r="AT163" s="17" t="s">
        <v>162</v>
      </c>
      <c r="AU163" s="17" t="s">
        <v>84</v>
      </c>
    </row>
    <row r="164" s="2" customFormat="1" ht="22.2" customHeight="1">
      <c r="A164" s="36"/>
      <c r="B164" s="170"/>
      <c r="C164" s="171" t="s">
        <v>233</v>
      </c>
      <c r="D164" s="171" t="s">
        <v>155</v>
      </c>
      <c r="E164" s="172" t="s">
        <v>1172</v>
      </c>
      <c r="F164" s="173" t="s">
        <v>1173</v>
      </c>
      <c r="G164" s="174" t="s">
        <v>775</v>
      </c>
      <c r="H164" s="175">
        <v>2</v>
      </c>
      <c r="I164" s="176"/>
      <c r="J164" s="177">
        <f>ROUND(I164*H164,2)</f>
        <v>0</v>
      </c>
      <c r="K164" s="173" t="s">
        <v>1</v>
      </c>
      <c r="L164" s="37"/>
      <c r="M164" s="178" t="s">
        <v>1</v>
      </c>
      <c r="N164" s="179" t="s">
        <v>39</v>
      </c>
      <c r="O164" s="75"/>
      <c r="P164" s="180">
        <f>O164*H164</f>
        <v>0</v>
      </c>
      <c r="Q164" s="180">
        <v>0</v>
      </c>
      <c r="R164" s="180">
        <f>Q164*H164</f>
        <v>0</v>
      </c>
      <c r="S164" s="180">
        <v>0</v>
      </c>
      <c r="T164" s="181">
        <f>S164*H164</f>
        <v>0</v>
      </c>
      <c r="U164" s="36"/>
      <c r="V164" s="36"/>
      <c r="W164" s="36"/>
      <c r="X164" s="36"/>
      <c r="Y164" s="36"/>
      <c r="Z164" s="36"/>
      <c r="AA164" s="36"/>
      <c r="AB164" s="36"/>
      <c r="AC164" s="36"/>
      <c r="AD164" s="36"/>
      <c r="AE164" s="36"/>
      <c r="AR164" s="182" t="s">
        <v>160</v>
      </c>
      <c r="AT164" s="182" t="s">
        <v>155</v>
      </c>
      <c r="AU164" s="182" t="s">
        <v>84</v>
      </c>
      <c r="AY164" s="17" t="s">
        <v>152</v>
      </c>
      <c r="BE164" s="183">
        <f>IF(N164="základní",J164,0)</f>
        <v>0</v>
      </c>
      <c r="BF164" s="183">
        <f>IF(N164="snížená",J164,0)</f>
        <v>0</v>
      </c>
      <c r="BG164" s="183">
        <f>IF(N164="zákl. přenesená",J164,0)</f>
        <v>0</v>
      </c>
      <c r="BH164" s="183">
        <f>IF(N164="sníž. přenesená",J164,0)</f>
        <v>0</v>
      </c>
      <c r="BI164" s="183">
        <f>IF(N164="nulová",J164,0)</f>
        <v>0</v>
      </c>
      <c r="BJ164" s="17" t="s">
        <v>82</v>
      </c>
      <c r="BK164" s="183">
        <f>ROUND(I164*H164,2)</f>
        <v>0</v>
      </c>
      <c r="BL164" s="17" t="s">
        <v>160</v>
      </c>
      <c r="BM164" s="182" t="s">
        <v>307</v>
      </c>
    </row>
    <row r="165" s="2" customFormat="1">
      <c r="A165" s="36"/>
      <c r="B165" s="37"/>
      <c r="C165" s="36"/>
      <c r="D165" s="184" t="s">
        <v>162</v>
      </c>
      <c r="E165" s="36"/>
      <c r="F165" s="185" t="s">
        <v>1173</v>
      </c>
      <c r="G165" s="36"/>
      <c r="H165" s="36"/>
      <c r="I165" s="186"/>
      <c r="J165" s="36"/>
      <c r="K165" s="36"/>
      <c r="L165" s="37"/>
      <c r="M165" s="187"/>
      <c r="N165" s="188"/>
      <c r="O165" s="75"/>
      <c r="P165" s="75"/>
      <c r="Q165" s="75"/>
      <c r="R165" s="75"/>
      <c r="S165" s="75"/>
      <c r="T165" s="76"/>
      <c r="U165" s="36"/>
      <c r="V165" s="36"/>
      <c r="W165" s="36"/>
      <c r="X165" s="36"/>
      <c r="Y165" s="36"/>
      <c r="Z165" s="36"/>
      <c r="AA165" s="36"/>
      <c r="AB165" s="36"/>
      <c r="AC165" s="36"/>
      <c r="AD165" s="36"/>
      <c r="AE165" s="36"/>
      <c r="AT165" s="17" t="s">
        <v>162</v>
      </c>
      <c r="AU165" s="17" t="s">
        <v>84</v>
      </c>
    </row>
    <row r="166" s="2" customFormat="1" ht="22.2" customHeight="1">
      <c r="A166" s="36"/>
      <c r="B166" s="170"/>
      <c r="C166" s="171" t="s">
        <v>8</v>
      </c>
      <c r="D166" s="171" t="s">
        <v>155</v>
      </c>
      <c r="E166" s="172" t="s">
        <v>798</v>
      </c>
      <c r="F166" s="173" t="s">
        <v>799</v>
      </c>
      <c r="G166" s="174" t="s">
        <v>775</v>
      </c>
      <c r="H166" s="175">
        <v>5</v>
      </c>
      <c r="I166" s="176"/>
      <c r="J166" s="177">
        <f>ROUND(I166*H166,2)</f>
        <v>0</v>
      </c>
      <c r="K166" s="173" t="s">
        <v>1</v>
      </c>
      <c r="L166" s="37"/>
      <c r="M166" s="178" t="s">
        <v>1</v>
      </c>
      <c r="N166" s="179" t="s">
        <v>39</v>
      </c>
      <c r="O166" s="75"/>
      <c r="P166" s="180">
        <f>O166*H166</f>
        <v>0</v>
      </c>
      <c r="Q166" s="180">
        <v>0</v>
      </c>
      <c r="R166" s="180">
        <f>Q166*H166</f>
        <v>0</v>
      </c>
      <c r="S166" s="180">
        <v>0</v>
      </c>
      <c r="T166" s="181">
        <f>S166*H166</f>
        <v>0</v>
      </c>
      <c r="U166" s="36"/>
      <c r="V166" s="36"/>
      <c r="W166" s="36"/>
      <c r="X166" s="36"/>
      <c r="Y166" s="36"/>
      <c r="Z166" s="36"/>
      <c r="AA166" s="36"/>
      <c r="AB166" s="36"/>
      <c r="AC166" s="36"/>
      <c r="AD166" s="36"/>
      <c r="AE166" s="36"/>
      <c r="AR166" s="182" t="s">
        <v>160</v>
      </c>
      <c r="AT166" s="182" t="s">
        <v>155</v>
      </c>
      <c r="AU166" s="182" t="s">
        <v>84</v>
      </c>
      <c r="AY166" s="17" t="s">
        <v>152</v>
      </c>
      <c r="BE166" s="183">
        <f>IF(N166="základní",J166,0)</f>
        <v>0</v>
      </c>
      <c r="BF166" s="183">
        <f>IF(N166="snížená",J166,0)</f>
        <v>0</v>
      </c>
      <c r="BG166" s="183">
        <f>IF(N166="zákl. přenesená",J166,0)</f>
        <v>0</v>
      </c>
      <c r="BH166" s="183">
        <f>IF(N166="sníž. přenesená",J166,0)</f>
        <v>0</v>
      </c>
      <c r="BI166" s="183">
        <f>IF(N166="nulová",J166,0)</f>
        <v>0</v>
      </c>
      <c r="BJ166" s="17" t="s">
        <v>82</v>
      </c>
      <c r="BK166" s="183">
        <f>ROUND(I166*H166,2)</f>
        <v>0</v>
      </c>
      <c r="BL166" s="17" t="s">
        <v>160</v>
      </c>
      <c r="BM166" s="182" t="s">
        <v>317</v>
      </c>
    </row>
    <row r="167" s="2" customFormat="1">
      <c r="A167" s="36"/>
      <c r="B167" s="37"/>
      <c r="C167" s="36"/>
      <c r="D167" s="184" t="s">
        <v>162</v>
      </c>
      <c r="E167" s="36"/>
      <c r="F167" s="185" t="s">
        <v>799</v>
      </c>
      <c r="G167" s="36"/>
      <c r="H167" s="36"/>
      <c r="I167" s="186"/>
      <c r="J167" s="36"/>
      <c r="K167" s="36"/>
      <c r="L167" s="37"/>
      <c r="M167" s="187"/>
      <c r="N167" s="188"/>
      <c r="O167" s="75"/>
      <c r="P167" s="75"/>
      <c r="Q167" s="75"/>
      <c r="R167" s="75"/>
      <c r="S167" s="75"/>
      <c r="T167" s="76"/>
      <c r="U167" s="36"/>
      <c r="V167" s="36"/>
      <c r="W167" s="36"/>
      <c r="X167" s="36"/>
      <c r="Y167" s="36"/>
      <c r="Z167" s="36"/>
      <c r="AA167" s="36"/>
      <c r="AB167" s="36"/>
      <c r="AC167" s="36"/>
      <c r="AD167" s="36"/>
      <c r="AE167" s="36"/>
      <c r="AT167" s="17" t="s">
        <v>162</v>
      </c>
      <c r="AU167" s="17" t="s">
        <v>84</v>
      </c>
    </row>
    <row r="168" s="2" customFormat="1" ht="22.2" customHeight="1">
      <c r="A168" s="36"/>
      <c r="B168" s="170"/>
      <c r="C168" s="171" t="s">
        <v>247</v>
      </c>
      <c r="D168" s="171" t="s">
        <v>155</v>
      </c>
      <c r="E168" s="172" t="s">
        <v>1174</v>
      </c>
      <c r="F168" s="173" t="s">
        <v>1175</v>
      </c>
      <c r="G168" s="174" t="s">
        <v>775</v>
      </c>
      <c r="H168" s="175">
        <v>10</v>
      </c>
      <c r="I168" s="176"/>
      <c r="J168" s="177">
        <f>ROUND(I168*H168,2)</f>
        <v>0</v>
      </c>
      <c r="K168" s="173" t="s">
        <v>1</v>
      </c>
      <c r="L168" s="37"/>
      <c r="M168" s="178" t="s">
        <v>1</v>
      </c>
      <c r="N168" s="179" t="s">
        <v>39</v>
      </c>
      <c r="O168" s="75"/>
      <c r="P168" s="180">
        <f>O168*H168</f>
        <v>0</v>
      </c>
      <c r="Q168" s="180">
        <v>0</v>
      </c>
      <c r="R168" s="180">
        <f>Q168*H168</f>
        <v>0</v>
      </c>
      <c r="S168" s="180">
        <v>0</v>
      </c>
      <c r="T168" s="181">
        <f>S168*H168</f>
        <v>0</v>
      </c>
      <c r="U168" s="36"/>
      <c r="V168" s="36"/>
      <c r="W168" s="36"/>
      <c r="X168" s="36"/>
      <c r="Y168" s="36"/>
      <c r="Z168" s="36"/>
      <c r="AA168" s="36"/>
      <c r="AB168" s="36"/>
      <c r="AC168" s="36"/>
      <c r="AD168" s="36"/>
      <c r="AE168" s="36"/>
      <c r="AR168" s="182" t="s">
        <v>160</v>
      </c>
      <c r="AT168" s="182" t="s">
        <v>155</v>
      </c>
      <c r="AU168" s="182" t="s">
        <v>84</v>
      </c>
      <c r="AY168" s="17" t="s">
        <v>152</v>
      </c>
      <c r="BE168" s="183">
        <f>IF(N168="základní",J168,0)</f>
        <v>0</v>
      </c>
      <c r="BF168" s="183">
        <f>IF(N168="snížená",J168,0)</f>
        <v>0</v>
      </c>
      <c r="BG168" s="183">
        <f>IF(N168="zákl. přenesená",J168,0)</f>
        <v>0</v>
      </c>
      <c r="BH168" s="183">
        <f>IF(N168="sníž. přenesená",J168,0)</f>
        <v>0</v>
      </c>
      <c r="BI168" s="183">
        <f>IF(N168="nulová",J168,0)</f>
        <v>0</v>
      </c>
      <c r="BJ168" s="17" t="s">
        <v>82</v>
      </c>
      <c r="BK168" s="183">
        <f>ROUND(I168*H168,2)</f>
        <v>0</v>
      </c>
      <c r="BL168" s="17" t="s">
        <v>160</v>
      </c>
      <c r="BM168" s="182" t="s">
        <v>330</v>
      </c>
    </row>
    <row r="169" s="2" customFormat="1">
      <c r="A169" s="36"/>
      <c r="B169" s="37"/>
      <c r="C169" s="36"/>
      <c r="D169" s="184" t="s">
        <v>162</v>
      </c>
      <c r="E169" s="36"/>
      <c r="F169" s="185" t="s">
        <v>1175</v>
      </c>
      <c r="G169" s="36"/>
      <c r="H169" s="36"/>
      <c r="I169" s="186"/>
      <c r="J169" s="36"/>
      <c r="K169" s="36"/>
      <c r="L169" s="37"/>
      <c r="M169" s="187"/>
      <c r="N169" s="188"/>
      <c r="O169" s="75"/>
      <c r="P169" s="75"/>
      <c r="Q169" s="75"/>
      <c r="R169" s="75"/>
      <c r="S169" s="75"/>
      <c r="T169" s="76"/>
      <c r="U169" s="36"/>
      <c r="V169" s="36"/>
      <c r="W169" s="36"/>
      <c r="X169" s="36"/>
      <c r="Y169" s="36"/>
      <c r="Z169" s="36"/>
      <c r="AA169" s="36"/>
      <c r="AB169" s="36"/>
      <c r="AC169" s="36"/>
      <c r="AD169" s="36"/>
      <c r="AE169" s="36"/>
      <c r="AT169" s="17" t="s">
        <v>162</v>
      </c>
      <c r="AU169" s="17" t="s">
        <v>84</v>
      </c>
    </row>
    <row r="170" s="2" customFormat="1" ht="30" customHeight="1">
      <c r="A170" s="36"/>
      <c r="B170" s="170"/>
      <c r="C170" s="171" t="s">
        <v>257</v>
      </c>
      <c r="D170" s="171" t="s">
        <v>155</v>
      </c>
      <c r="E170" s="172" t="s">
        <v>802</v>
      </c>
      <c r="F170" s="173" t="s">
        <v>803</v>
      </c>
      <c r="G170" s="174" t="s">
        <v>775</v>
      </c>
      <c r="H170" s="175">
        <v>20</v>
      </c>
      <c r="I170" s="176"/>
      <c r="J170" s="177">
        <f>ROUND(I170*H170,2)</f>
        <v>0</v>
      </c>
      <c r="K170" s="173" t="s">
        <v>1</v>
      </c>
      <c r="L170" s="37"/>
      <c r="M170" s="178" t="s">
        <v>1</v>
      </c>
      <c r="N170" s="179" t="s">
        <v>39</v>
      </c>
      <c r="O170" s="75"/>
      <c r="P170" s="180">
        <f>O170*H170</f>
        <v>0</v>
      </c>
      <c r="Q170" s="180">
        <v>0</v>
      </c>
      <c r="R170" s="180">
        <f>Q170*H170</f>
        <v>0</v>
      </c>
      <c r="S170" s="180">
        <v>0</v>
      </c>
      <c r="T170" s="181">
        <f>S170*H170</f>
        <v>0</v>
      </c>
      <c r="U170" s="36"/>
      <c r="V170" s="36"/>
      <c r="W170" s="36"/>
      <c r="X170" s="36"/>
      <c r="Y170" s="36"/>
      <c r="Z170" s="36"/>
      <c r="AA170" s="36"/>
      <c r="AB170" s="36"/>
      <c r="AC170" s="36"/>
      <c r="AD170" s="36"/>
      <c r="AE170" s="36"/>
      <c r="AR170" s="182" t="s">
        <v>160</v>
      </c>
      <c r="AT170" s="182" t="s">
        <v>155</v>
      </c>
      <c r="AU170" s="182" t="s">
        <v>84</v>
      </c>
      <c r="AY170" s="17" t="s">
        <v>152</v>
      </c>
      <c r="BE170" s="183">
        <f>IF(N170="základní",J170,0)</f>
        <v>0</v>
      </c>
      <c r="BF170" s="183">
        <f>IF(N170="snížená",J170,0)</f>
        <v>0</v>
      </c>
      <c r="BG170" s="183">
        <f>IF(N170="zákl. přenesená",J170,0)</f>
        <v>0</v>
      </c>
      <c r="BH170" s="183">
        <f>IF(N170="sníž. přenesená",J170,0)</f>
        <v>0</v>
      </c>
      <c r="BI170" s="183">
        <f>IF(N170="nulová",J170,0)</f>
        <v>0</v>
      </c>
      <c r="BJ170" s="17" t="s">
        <v>82</v>
      </c>
      <c r="BK170" s="183">
        <f>ROUND(I170*H170,2)</f>
        <v>0</v>
      </c>
      <c r="BL170" s="17" t="s">
        <v>160</v>
      </c>
      <c r="BM170" s="182" t="s">
        <v>342</v>
      </c>
    </row>
    <row r="171" s="2" customFormat="1">
      <c r="A171" s="36"/>
      <c r="B171" s="37"/>
      <c r="C171" s="36"/>
      <c r="D171" s="184" t="s">
        <v>162</v>
      </c>
      <c r="E171" s="36"/>
      <c r="F171" s="185" t="s">
        <v>803</v>
      </c>
      <c r="G171" s="36"/>
      <c r="H171" s="36"/>
      <c r="I171" s="186"/>
      <c r="J171" s="36"/>
      <c r="K171" s="36"/>
      <c r="L171" s="37"/>
      <c r="M171" s="187"/>
      <c r="N171" s="188"/>
      <c r="O171" s="75"/>
      <c r="P171" s="75"/>
      <c r="Q171" s="75"/>
      <c r="R171" s="75"/>
      <c r="S171" s="75"/>
      <c r="T171" s="76"/>
      <c r="U171" s="36"/>
      <c r="V171" s="36"/>
      <c r="W171" s="36"/>
      <c r="X171" s="36"/>
      <c r="Y171" s="36"/>
      <c r="Z171" s="36"/>
      <c r="AA171" s="36"/>
      <c r="AB171" s="36"/>
      <c r="AC171" s="36"/>
      <c r="AD171" s="36"/>
      <c r="AE171" s="36"/>
      <c r="AT171" s="17" t="s">
        <v>162</v>
      </c>
      <c r="AU171" s="17" t="s">
        <v>84</v>
      </c>
    </row>
    <row r="172" s="2" customFormat="1" ht="22.2" customHeight="1">
      <c r="A172" s="36"/>
      <c r="B172" s="170"/>
      <c r="C172" s="171" t="s">
        <v>264</v>
      </c>
      <c r="D172" s="171" t="s">
        <v>155</v>
      </c>
      <c r="E172" s="172" t="s">
        <v>1176</v>
      </c>
      <c r="F172" s="173" t="s">
        <v>1177</v>
      </c>
      <c r="G172" s="174" t="s">
        <v>775</v>
      </c>
      <c r="H172" s="175">
        <v>1</v>
      </c>
      <c r="I172" s="176"/>
      <c r="J172" s="177">
        <f>ROUND(I172*H172,2)</f>
        <v>0</v>
      </c>
      <c r="K172" s="173" t="s">
        <v>1</v>
      </c>
      <c r="L172" s="37"/>
      <c r="M172" s="178" t="s">
        <v>1</v>
      </c>
      <c r="N172" s="179" t="s">
        <v>39</v>
      </c>
      <c r="O172" s="75"/>
      <c r="P172" s="180">
        <f>O172*H172</f>
        <v>0</v>
      </c>
      <c r="Q172" s="180">
        <v>0</v>
      </c>
      <c r="R172" s="180">
        <f>Q172*H172</f>
        <v>0</v>
      </c>
      <c r="S172" s="180">
        <v>0</v>
      </c>
      <c r="T172" s="181">
        <f>S172*H172</f>
        <v>0</v>
      </c>
      <c r="U172" s="36"/>
      <c r="V172" s="36"/>
      <c r="W172" s="36"/>
      <c r="X172" s="36"/>
      <c r="Y172" s="36"/>
      <c r="Z172" s="36"/>
      <c r="AA172" s="36"/>
      <c r="AB172" s="36"/>
      <c r="AC172" s="36"/>
      <c r="AD172" s="36"/>
      <c r="AE172" s="36"/>
      <c r="AR172" s="182" t="s">
        <v>160</v>
      </c>
      <c r="AT172" s="182" t="s">
        <v>155</v>
      </c>
      <c r="AU172" s="182" t="s">
        <v>84</v>
      </c>
      <c r="AY172" s="17" t="s">
        <v>152</v>
      </c>
      <c r="BE172" s="183">
        <f>IF(N172="základní",J172,0)</f>
        <v>0</v>
      </c>
      <c r="BF172" s="183">
        <f>IF(N172="snížená",J172,0)</f>
        <v>0</v>
      </c>
      <c r="BG172" s="183">
        <f>IF(N172="zákl. přenesená",J172,0)</f>
        <v>0</v>
      </c>
      <c r="BH172" s="183">
        <f>IF(N172="sníž. přenesená",J172,0)</f>
        <v>0</v>
      </c>
      <c r="BI172" s="183">
        <f>IF(N172="nulová",J172,0)</f>
        <v>0</v>
      </c>
      <c r="BJ172" s="17" t="s">
        <v>82</v>
      </c>
      <c r="BK172" s="183">
        <f>ROUND(I172*H172,2)</f>
        <v>0</v>
      </c>
      <c r="BL172" s="17" t="s">
        <v>160</v>
      </c>
      <c r="BM172" s="182" t="s">
        <v>357</v>
      </c>
    </row>
    <row r="173" s="2" customFormat="1">
      <c r="A173" s="36"/>
      <c r="B173" s="37"/>
      <c r="C173" s="36"/>
      <c r="D173" s="184" t="s">
        <v>162</v>
      </c>
      <c r="E173" s="36"/>
      <c r="F173" s="185" t="s">
        <v>1177</v>
      </c>
      <c r="G173" s="36"/>
      <c r="H173" s="36"/>
      <c r="I173" s="186"/>
      <c r="J173" s="36"/>
      <c r="K173" s="36"/>
      <c r="L173" s="37"/>
      <c r="M173" s="187"/>
      <c r="N173" s="188"/>
      <c r="O173" s="75"/>
      <c r="P173" s="75"/>
      <c r="Q173" s="75"/>
      <c r="R173" s="75"/>
      <c r="S173" s="75"/>
      <c r="T173" s="76"/>
      <c r="U173" s="36"/>
      <c r="V173" s="36"/>
      <c r="W173" s="36"/>
      <c r="X173" s="36"/>
      <c r="Y173" s="36"/>
      <c r="Z173" s="36"/>
      <c r="AA173" s="36"/>
      <c r="AB173" s="36"/>
      <c r="AC173" s="36"/>
      <c r="AD173" s="36"/>
      <c r="AE173" s="36"/>
      <c r="AT173" s="17" t="s">
        <v>162</v>
      </c>
      <c r="AU173" s="17" t="s">
        <v>84</v>
      </c>
    </row>
    <row r="174" s="12" customFormat="1" ht="22.8" customHeight="1">
      <c r="A174" s="12"/>
      <c r="B174" s="157"/>
      <c r="C174" s="12"/>
      <c r="D174" s="158" t="s">
        <v>73</v>
      </c>
      <c r="E174" s="168" t="s">
        <v>806</v>
      </c>
      <c r="F174" s="168" t="s">
        <v>807</v>
      </c>
      <c r="G174" s="12"/>
      <c r="H174" s="12"/>
      <c r="I174" s="160"/>
      <c r="J174" s="169">
        <f>BK174</f>
        <v>0</v>
      </c>
      <c r="K174" s="12"/>
      <c r="L174" s="157"/>
      <c r="M174" s="162"/>
      <c r="N174" s="163"/>
      <c r="O174" s="163"/>
      <c r="P174" s="164">
        <f>SUM(P175:P184)</f>
        <v>0</v>
      </c>
      <c r="Q174" s="163"/>
      <c r="R174" s="164">
        <f>SUM(R175:R184)</f>
        <v>0</v>
      </c>
      <c r="S174" s="163"/>
      <c r="T174" s="165">
        <f>SUM(T175:T184)</f>
        <v>0</v>
      </c>
      <c r="U174" s="12"/>
      <c r="V174" s="12"/>
      <c r="W174" s="12"/>
      <c r="X174" s="12"/>
      <c r="Y174" s="12"/>
      <c r="Z174" s="12"/>
      <c r="AA174" s="12"/>
      <c r="AB174" s="12"/>
      <c r="AC174" s="12"/>
      <c r="AD174" s="12"/>
      <c r="AE174" s="12"/>
      <c r="AR174" s="158" t="s">
        <v>82</v>
      </c>
      <c r="AT174" s="166" t="s">
        <v>73</v>
      </c>
      <c r="AU174" s="166" t="s">
        <v>82</v>
      </c>
      <c r="AY174" s="158" t="s">
        <v>152</v>
      </c>
      <c r="BK174" s="167">
        <f>SUM(BK175:BK184)</f>
        <v>0</v>
      </c>
    </row>
    <row r="175" s="2" customFormat="1" ht="30" customHeight="1">
      <c r="A175" s="36"/>
      <c r="B175" s="170"/>
      <c r="C175" s="171" t="s">
        <v>260</v>
      </c>
      <c r="D175" s="171" t="s">
        <v>155</v>
      </c>
      <c r="E175" s="172" t="s">
        <v>808</v>
      </c>
      <c r="F175" s="173" t="s">
        <v>809</v>
      </c>
      <c r="G175" s="174" t="s">
        <v>775</v>
      </c>
      <c r="H175" s="175">
        <v>16</v>
      </c>
      <c r="I175" s="176"/>
      <c r="J175" s="177">
        <f>ROUND(I175*H175,2)</f>
        <v>0</v>
      </c>
      <c r="K175" s="173" t="s">
        <v>1</v>
      </c>
      <c r="L175" s="37"/>
      <c r="M175" s="178" t="s">
        <v>1</v>
      </c>
      <c r="N175" s="179" t="s">
        <v>39</v>
      </c>
      <c r="O175" s="75"/>
      <c r="P175" s="180">
        <f>O175*H175</f>
        <v>0</v>
      </c>
      <c r="Q175" s="180">
        <v>0</v>
      </c>
      <c r="R175" s="180">
        <f>Q175*H175</f>
        <v>0</v>
      </c>
      <c r="S175" s="180">
        <v>0</v>
      </c>
      <c r="T175" s="181">
        <f>S175*H175</f>
        <v>0</v>
      </c>
      <c r="U175" s="36"/>
      <c r="V175" s="36"/>
      <c r="W175" s="36"/>
      <c r="X175" s="36"/>
      <c r="Y175" s="36"/>
      <c r="Z175" s="36"/>
      <c r="AA175" s="36"/>
      <c r="AB175" s="36"/>
      <c r="AC175" s="36"/>
      <c r="AD175" s="36"/>
      <c r="AE175" s="36"/>
      <c r="AR175" s="182" t="s">
        <v>160</v>
      </c>
      <c r="AT175" s="182" t="s">
        <v>155</v>
      </c>
      <c r="AU175" s="182" t="s">
        <v>84</v>
      </c>
      <c r="AY175" s="17" t="s">
        <v>152</v>
      </c>
      <c r="BE175" s="183">
        <f>IF(N175="základní",J175,0)</f>
        <v>0</v>
      </c>
      <c r="BF175" s="183">
        <f>IF(N175="snížená",J175,0)</f>
        <v>0</v>
      </c>
      <c r="BG175" s="183">
        <f>IF(N175="zákl. přenesená",J175,0)</f>
        <v>0</v>
      </c>
      <c r="BH175" s="183">
        <f>IF(N175="sníž. přenesená",J175,0)</f>
        <v>0</v>
      </c>
      <c r="BI175" s="183">
        <f>IF(N175="nulová",J175,0)</f>
        <v>0</v>
      </c>
      <c r="BJ175" s="17" t="s">
        <v>82</v>
      </c>
      <c r="BK175" s="183">
        <f>ROUND(I175*H175,2)</f>
        <v>0</v>
      </c>
      <c r="BL175" s="17" t="s">
        <v>160</v>
      </c>
      <c r="BM175" s="182" t="s">
        <v>268</v>
      </c>
    </row>
    <row r="176" s="2" customFormat="1">
      <c r="A176" s="36"/>
      <c r="B176" s="37"/>
      <c r="C176" s="36"/>
      <c r="D176" s="184" t="s">
        <v>162</v>
      </c>
      <c r="E176" s="36"/>
      <c r="F176" s="185" t="s">
        <v>809</v>
      </c>
      <c r="G176" s="36"/>
      <c r="H176" s="36"/>
      <c r="I176" s="186"/>
      <c r="J176" s="36"/>
      <c r="K176" s="36"/>
      <c r="L176" s="37"/>
      <c r="M176" s="187"/>
      <c r="N176" s="188"/>
      <c r="O176" s="75"/>
      <c r="P176" s="75"/>
      <c r="Q176" s="75"/>
      <c r="R176" s="75"/>
      <c r="S176" s="75"/>
      <c r="T176" s="76"/>
      <c r="U176" s="36"/>
      <c r="V176" s="36"/>
      <c r="W176" s="36"/>
      <c r="X176" s="36"/>
      <c r="Y176" s="36"/>
      <c r="Z176" s="36"/>
      <c r="AA176" s="36"/>
      <c r="AB176" s="36"/>
      <c r="AC176" s="36"/>
      <c r="AD176" s="36"/>
      <c r="AE176" s="36"/>
      <c r="AT176" s="17" t="s">
        <v>162</v>
      </c>
      <c r="AU176" s="17" t="s">
        <v>84</v>
      </c>
    </row>
    <row r="177" s="2" customFormat="1" ht="22.2" customHeight="1">
      <c r="A177" s="36"/>
      <c r="B177" s="170"/>
      <c r="C177" s="171" t="s">
        <v>278</v>
      </c>
      <c r="D177" s="171" t="s">
        <v>155</v>
      </c>
      <c r="E177" s="172" t="s">
        <v>810</v>
      </c>
      <c r="F177" s="173" t="s">
        <v>811</v>
      </c>
      <c r="G177" s="174" t="s">
        <v>775</v>
      </c>
      <c r="H177" s="175">
        <v>10</v>
      </c>
      <c r="I177" s="176"/>
      <c r="J177" s="177">
        <f>ROUND(I177*H177,2)</f>
        <v>0</v>
      </c>
      <c r="K177" s="173" t="s">
        <v>1</v>
      </c>
      <c r="L177" s="37"/>
      <c r="M177" s="178" t="s">
        <v>1</v>
      </c>
      <c r="N177" s="179" t="s">
        <v>39</v>
      </c>
      <c r="O177" s="75"/>
      <c r="P177" s="180">
        <f>O177*H177</f>
        <v>0</v>
      </c>
      <c r="Q177" s="180">
        <v>0</v>
      </c>
      <c r="R177" s="180">
        <f>Q177*H177</f>
        <v>0</v>
      </c>
      <c r="S177" s="180">
        <v>0</v>
      </c>
      <c r="T177" s="181">
        <f>S177*H177</f>
        <v>0</v>
      </c>
      <c r="U177" s="36"/>
      <c r="V177" s="36"/>
      <c r="W177" s="36"/>
      <c r="X177" s="36"/>
      <c r="Y177" s="36"/>
      <c r="Z177" s="36"/>
      <c r="AA177" s="36"/>
      <c r="AB177" s="36"/>
      <c r="AC177" s="36"/>
      <c r="AD177" s="36"/>
      <c r="AE177" s="36"/>
      <c r="AR177" s="182" t="s">
        <v>160</v>
      </c>
      <c r="AT177" s="182" t="s">
        <v>155</v>
      </c>
      <c r="AU177" s="182" t="s">
        <v>84</v>
      </c>
      <c r="AY177" s="17" t="s">
        <v>152</v>
      </c>
      <c r="BE177" s="183">
        <f>IF(N177="základní",J177,0)</f>
        <v>0</v>
      </c>
      <c r="BF177" s="183">
        <f>IF(N177="snížená",J177,0)</f>
        <v>0</v>
      </c>
      <c r="BG177" s="183">
        <f>IF(N177="zákl. přenesená",J177,0)</f>
        <v>0</v>
      </c>
      <c r="BH177" s="183">
        <f>IF(N177="sníž. přenesená",J177,0)</f>
        <v>0</v>
      </c>
      <c r="BI177" s="183">
        <f>IF(N177="nulová",J177,0)</f>
        <v>0</v>
      </c>
      <c r="BJ177" s="17" t="s">
        <v>82</v>
      </c>
      <c r="BK177" s="183">
        <f>ROUND(I177*H177,2)</f>
        <v>0</v>
      </c>
      <c r="BL177" s="17" t="s">
        <v>160</v>
      </c>
      <c r="BM177" s="182" t="s">
        <v>377</v>
      </c>
    </row>
    <row r="178" s="2" customFormat="1">
      <c r="A178" s="36"/>
      <c r="B178" s="37"/>
      <c r="C178" s="36"/>
      <c r="D178" s="184" t="s">
        <v>162</v>
      </c>
      <c r="E178" s="36"/>
      <c r="F178" s="185" t="s">
        <v>811</v>
      </c>
      <c r="G178" s="36"/>
      <c r="H178" s="36"/>
      <c r="I178" s="186"/>
      <c r="J178" s="36"/>
      <c r="K178" s="36"/>
      <c r="L178" s="37"/>
      <c r="M178" s="187"/>
      <c r="N178" s="188"/>
      <c r="O178" s="75"/>
      <c r="P178" s="75"/>
      <c r="Q178" s="75"/>
      <c r="R178" s="75"/>
      <c r="S178" s="75"/>
      <c r="T178" s="76"/>
      <c r="U178" s="36"/>
      <c r="V178" s="36"/>
      <c r="W178" s="36"/>
      <c r="X178" s="36"/>
      <c r="Y178" s="36"/>
      <c r="Z178" s="36"/>
      <c r="AA178" s="36"/>
      <c r="AB178" s="36"/>
      <c r="AC178" s="36"/>
      <c r="AD178" s="36"/>
      <c r="AE178" s="36"/>
      <c r="AT178" s="17" t="s">
        <v>162</v>
      </c>
      <c r="AU178" s="17" t="s">
        <v>84</v>
      </c>
    </row>
    <row r="179" s="2" customFormat="1" ht="22.2" customHeight="1">
      <c r="A179" s="36"/>
      <c r="B179" s="170"/>
      <c r="C179" s="171" t="s">
        <v>284</v>
      </c>
      <c r="D179" s="171" t="s">
        <v>155</v>
      </c>
      <c r="E179" s="172" t="s">
        <v>1178</v>
      </c>
      <c r="F179" s="173" t="s">
        <v>1179</v>
      </c>
      <c r="G179" s="174" t="s">
        <v>775</v>
      </c>
      <c r="H179" s="175">
        <v>4</v>
      </c>
      <c r="I179" s="176"/>
      <c r="J179" s="177">
        <f>ROUND(I179*H179,2)</f>
        <v>0</v>
      </c>
      <c r="K179" s="173" t="s">
        <v>1</v>
      </c>
      <c r="L179" s="37"/>
      <c r="M179" s="178" t="s">
        <v>1</v>
      </c>
      <c r="N179" s="179" t="s">
        <v>39</v>
      </c>
      <c r="O179" s="75"/>
      <c r="P179" s="180">
        <f>O179*H179</f>
        <v>0</v>
      </c>
      <c r="Q179" s="180">
        <v>0</v>
      </c>
      <c r="R179" s="180">
        <f>Q179*H179</f>
        <v>0</v>
      </c>
      <c r="S179" s="180">
        <v>0</v>
      </c>
      <c r="T179" s="181">
        <f>S179*H179</f>
        <v>0</v>
      </c>
      <c r="U179" s="36"/>
      <c r="V179" s="36"/>
      <c r="W179" s="36"/>
      <c r="X179" s="36"/>
      <c r="Y179" s="36"/>
      <c r="Z179" s="36"/>
      <c r="AA179" s="36"/>
      <c r="AB179" s="36"/>
      <c r="AC179" s="36"/>
      <c r="AD179" s="36"/>
      <c r="AE179" s="36"/>
      <c r="AR179" s="182" t="s">
        <v>160</v>
      </c>
      <c r="AT179" s="182" t="s">
        <v>155</v>
      </c>
      <c r="AU179" s="182" t="s">
        <v>84</v>
      </c>
      <c r="AY179" s="17" t="s">
        <v>152</v>
      </c>
      <c r="BE179" s="183">
        <f>IF(N179="základní",J179,0)</f>
        <v>0</v>
      </c>
      <c r="BF179" s="183">
        <f>IF(N179="snížená",J179,0)</f>
        <v>0</v>
      </c>
      <c r="BG179" s="183">
        <f>IF(N179="zákl. přenesená",J179,0)</f>
        <v>0</v>
      </c>
      <c r="BH179" s="183">
        <f>IF(N179="sníž. přenesená",J179,0)</f>
        <v>0</v>
      </c>
      <c r="BI179" s="183">
        <f>IF(N179="nulová",J179,0)</f>
        <v>0</v>
      </c>
      <c r="BJ179" s="17" t="s">
        <v>82</v>
      </c>
      <c r="BK179" s="183">
        <f>ROUND(I179*H179,2)</f>
        <v>0</v>
      </c>
      <c r="BL179" s="17" t="s">
        <v>160</v>
      </c>
      <c r="BM179" s="182" t="s">
        <v>391</v>
      </c>
    </row>
    <row r="180" s="2" customFormat="1">
      <c r="A180" s="36"/>
      <c r="B180" s="37"/>
      <c r="C180" s="36"/>
      <c r="D180" s="184" t="s">
        <v>162</v>
      </c>
      <c r="E180" s="36"/>
      <c r="F180" s="185" t="s">
        <v>1179</v>
      </c>
      <c r="G180" s="36"/>
      <c r="H180" s="36"/>
      <c r="I180" s="186"/>
      <c r="J180" s="36"/>
      <c r="K180" s="36"/>
      <c r="L180" s="37"/>
      <c r="M180" s="187"/>
      <c r="N180" s="188"/>
      <c r="O180" s="75"/>
      <c r="P180" s="75"/>
      <c r="Q180" s="75"/>
      <c r="R180" s="75"/>
      <c r="S180" s="75"/>
      <c r="T180" s="76"/>
      <c r="U180" s="36"/>
      <c r="V180" s="36"/>
      <c r="W180" s="36"/>
      <c r="X180" s="36"/>
      <c r="Y180" s="36"/>
      <c r="Z180" s="36"/>
      <c r="AA180" s="36"/>
      <c r="AB180" s="36"/>
      <c r="AC180" s="36"/>
      <c r="AD180" s="36"/>
      <c r="AE180" s="36"/>
      <c r="AT180" s="17" t="s">
        <v>162</v>
      </c>
      <c r="AU180" s="17" t="s">
        <v>84</v>
      </c>
    </row>
    <row r="181" s="2" customFormat="1" ht="22.2" customHeight="1">
      <c r="A181" s="36"/>
      <c r="B181" s="170"/>
      <c r="C181" s="171" t="s">
        <v>289</v>
      </c>
      <c r="D181" s="171" t="s">
        <v>155</v>
      </c>
      <c r="E181" s="172" t="s">
        <v>1180</v>
      </c>
      <c r="F181" s="173" t="s">
        <v>1181</v>
      </c>
      <c r="G181" s="174" t="s">
        <v>775</v>
      </c>
      <c r="H181" s="175">
        <v>12</v>
      </c>
      <c r="I181" s="176"/>
      <c r="J181" s="177">
        <f>ROUND(I181*H181,2)</f>
        <v>0</v>
      </c>
      <c r="K181" s="173" t="s">
        <v>1</v>
      </c>
      <c r="L181" s="37"/>
      <c r="M181" s="178" t="s">
        <v>1</v>
      </c>
      <c r="N181" s="179" t="s">
        <v>39</v>
      </c>
      <c r="O181" s="75"/>
      <c r="P181" s="180">
        <f>O181*H181</f>
        <v>0</v>
      </c>
      <c r="Q181" s="180">
        <v>0</v>
      </c>
      <c r="R181" s="180">
        <f>Q181*H181</f>
        <v>0</v>
      </c>
      <c r="S181" s="180">
        <v>0</v>
      </c>
      <c r="T181" s="181">
        <f>S181*H181</f>
        <v>0</v>
      </c>
      <c r="U181" s="36"/>
      <c r="V181" s="36"/>
      <c r="W181" s="36"/>
      <c r="X181" s="36"/>
      <c r="Y181" s="36"/>
      <c r="Z181" s="36"/>
      <c r="AA181" s="36"/>
      <c r="AB181" s="36"/>
      <c r="AC181" s="36"/>
      <c r="AD181" s="36"/>
      <c r="AE181" s="36"/>
      <c r="AR181" s="182" t="s">
        <v>160</v>
      </c>
      <c r="AT181" s="182" t="s">
        <v>155</v>
      </c>
      <c r="AU181" s="182" t="s">
        <v>84</v>
      </c>
      <c r="AY181" s="17" t="s">
        <v>152</v>
      </c>
      <c r="BE181" s="183">
        <f>IF(N181="základní",J181,0)</f>
        <v>0</v>
      </c>
      <c r="BF181" s="183">
        <f>IF(N181="snížená",J181,0)</f>
        <v>0</v>
      </c>
      <c r="BG181" s="183">
        <f>IF(N181="zákl. přenesená",J181,0)</f>
        <v>0</v>
      </c>
      <c r="BH181" s="183">
        <f>IF(N181="sníž. přenesená",J181,0)</f>
        <v>0</v>
      </c>
      <c r="BI181" s="183">
        <f>IF(N181="nulová",J181,0)</f>
        <v>0</v>
      </c>
      <c r="BJ181" s="17" t="s">
        <v>82</v>
      </c>
      <c r="BK181" s="183">
        <f>ROUND(I181*H181,2)</f>
        <v>0</v>
      </c>
      <c r="BL181" s="17" t="s">
        <v>160</v>
      </c>
      <c r="BM181" s="182" t="s">
        <v>407</v>
      </c>
    </row>
    <row r="182" s="2" customFormat="1">
      <c r="A182" s="36"/>
      <c r="B182" s="37"/>
      <c r="C182" s="36"/>
      <c r="D182" s="184" t="s">
        <v>162</v>
      </c>
      <c r="E182" s="36"/>
      <c r="F182" s="185" t="s">
        <v>1181</v>
      </c>
      <c r="G182" s="36"/>
      <c r="H182" s="36"/>
      <c r="I182" s="186"/>
      <c r="J182" s="36"/>
      <c r="K182" s="36"/>
      <c r="L182" s="37"/>
      <c r="M182" s="187"/>
      <c r="N182" s="188"/>
      <c r="O182" s="75"/>
      <c r="P182" s="75"/>
      <c r="Q182" s="75"/>
      <c r="R182" s="75"/>
      <c r="S182" s="75"/>
      <c r="T182" s="76"/>
      <c r="U182" s="36"/>
      <c r="V182" s="36"/>
      <c r="W182" s="36"/>
      <c r="X182" s="36"/>
      <c r="Y182" s="36"/>
      <c r="Z182" s="36"/>
      <c r="AA182" s="36"/>
      <c r="AB182" s="36"/>
      <c r="AC182" s="36"/>
      <c r="AD182" s="36"/>
      <c r="AE182" s="36"/>
      <c r="AT182" s="17" t="s">
        <v>162</v>
      </c>
      <c r="AU182" s="17" t="s">
        <v>84</v>
      </c>
    </row>
    <row r="183" s="2" customFormat="1" ht="22.2" customHeight="1">
      <c r="A183" s="36"/>
      <c r="B183" s="170"/>
      <c r="C183" s="171" t="s">
        <v>297</v>
      </c>
      <c r="D183" s="171" t="s">
        <v>155</v>
      </c>
      <c r="E183" s="172" t="s">
        <v>812</v>
      </c>
      <c r="F183" s="173" t="s">
        <v>813</v>
      </c>
      <c r="G183" s="174" t="s">
        <v>775</v>
      </c>
      <c r="H183" s="175">
        <v>30</v>
      </c>
      <c r="I183" s="176"/>
      <c r="J183" s="177">
        <f>ROUND(I183*H183,2)</f>
        <v>0</v>
      </c>
      <c r="K183" s="173" t="s">
        <v>1</v>
      </c>
      <c r="L183" s="37"/>
      <c r="M183" s="178" t="s">
        <v>1</v>
      </c>
      <c r="N183" s="179" t="s">
        <v>39</v>
      </c>
      <c r="O183" s="75"/>
      <c r="P183" s="180">
        <f>O183*H183</f>
        <v>0</v>
      </c>
      <c r="Q183" s="180">
        <v>0</v>
      </c>
      <c r="R183" s="180">
        <f>Q183*H183</f>
        <v>0</v>
      </c>
      <c r="S183" s="180">
        <v>0</v>
      </c>
      <c r="T183" s="181">
        <f>S183*H183</f>
        <v>0</v>
      </c>
      <c r="U183" s="36"/>
      <c r="V183" s="36"/>
      <c r="W183" s="36"/>
      <c r="X183" s="36"/>
      <c r="Y183" s="36"/>
      <c r="Z183" s="36"/>
      <c r="AA183" s="36"/>
      <c r="AB183" s="36"/>
      <c r="AC183" s="36"/>
      <c r="AD183" s="36"/>
      <c r="AE183" s="36"/>
      <c r="AR183" s="182" t="s">
        <v>160</v>
      </c>
      <c r="AT183" s="182" t="s">
        <v>155</v>
      </c>
      <c r="AU183" s="182" t="s">
        <v>84</v>
      </c>
      <c r="AY183" s="17" t="s">
        <v>152</v>
      </c>
      <c r="BE183" s="183">
        <f>IF(N183="základní",J183,0)</f>
        <v>0</v>
      </c>
      <c r="BF183" s="183">
        <f>IF(N183="snížená",J183,0)</f>
        <v>0</v>
      </c>
      <c r="BG183" s="183">
        <f>IF(N183="zákl. přenesená",J183,0)</f>
        <v>0</v>
      </c>
      <c r="BH183" s="183">
        <f>IF(N183="sníž. přenesená",J183,0)</f>
        <v>0</v>
      </c>
      <c r="BI183" s="183">
        <f>IF(N183="nulová",J183,0)</f>
        <v>0</v>
      </c>
      <c r="BJ183" s="17" t="s">
        <v>82</v>
      </c>
      <c r="BK183" s="183">
        <f>ROUND(I183*H183,2)</f>
        <v>0</v>
      </c>
      <c r="BL183" s="17" t="s">
        <v>160</v>
      </c>
      <c r="BM183" s="182" t="s">
        <v>419</v>
      </c>
    </row>
    <row r="184" s="2" customFormat="1">
      <c r="A184" s="36"/>
      <c r="B184" s="37"/>
      <c r="C184" s="36"/>
      <c r="D184" s="184" t="s">
        <v>162</v>
      </c>
      <c r="E184" s="36"/>
      <c r="F184" s="185" t="s">
        <v>813</v>
      </c>
      <c r="G184" s="36"/>
      <c r="H184" s="36"/>
      <c r="I184" s="186"/>
      <c r="J184" s="36"/>
      <c r="K184" s="36"/>
      <c r="L184" s="37"/>
      <c r="M184" s="187"/>
      <c r="N184" s="188"/>
      <c r="O184" s="75"/>
      <c r="P184" s="75"/>
      <c r="Q184" s="75"/>
      <c r="R184" s="75"/>
      <c r="S184" s="75"/>
      <c r="T184" s="76"/>
      <c r="U184" s="36"/>
      <c r="V184" s="36"/>
      <c r="W184" s="36"/>
      <c r="X184" s="36"/>
      <c r="Y184" s="36"/>
      <c r="Z184" s="36"/>
      <c r="AA184" s="36"/>
      <c r="AB184" s="36"/>
      <c r="AC184" s="36"/>
      <c r="AD184" s="36"/>
      <c r="AE184" s="36"/>
      <c r="AT184" s="17" t="s">
        <v>162</v>
      </c>
      <c r="AU184" s="17" t="s">
        <v>84</v>
      </c>
    </row>
    <row r="185" s="12" customFormat="1" ht="22.8" customHeight="1">
      <c r="A185" s="12"/>
      <c r="B185" s="157"/>
      <c r="C185" s="12"/>
      <c r="D185" s="158" t="s">
        <v>73</v>
      </c>
      <c r="E185" s="168" t="s">
        <v>814</v>
      </c>
      <c r="F185" s="168" t="s">
        <v>815</v>
      </c>
      <c r="G185" s="12"/>
      <c r="H185" s="12"/>
      <c r="I185" s="160"/>
      <c r="J185" s="169">
        <f>BK185</f>
        <v>0</v>
      </c>
      <c r="K185" s="12"/>
      <c r="L185" s="157"/>
      <c r="M185" s="162"/>
      <c r="N185" s="163"/>
      <c r="O185" s="163"/>
      <c r="P185" s="164">
        <f>SUM(P186:P187)</f>
        <v>0</v>
      </c>
      <c r="Q185" s="163"/>
      <c r="R185" s="164">
        <f>SUM(R186:R187)</f>
        <v>0</v>
      </c>
      <c r="S185" s="163"/>
      <c r="T185" s="165">
        <f>SUM(T186:T187)</f>
        <v>0</v>
      </c>
      <c r="U185" s="12"/>
      <c r="V185" s="12"/>
      <c r="W185" s="12"/>
      <c r="X185" s="12"/>
      <c r="Y185" s="12"/>
      <c r="Z185" s="12"/>
      <c r="AA185" s="12"/>
      <c r="AB185" s="12"/>
      <c r="AC185" s="12"/>
      <c r="AD185" s="12"/>
      <c r="AE185" s="12"/>
      <c r="AR185" s="158" t="s">
        <v>82</v>
      </c>
      <c r="AT185" s="166" t="s">
        <v>73</v>
      </c>
      <c r="AU185" s="166" t="s">
        <v>82</v>
      </c>
      <c r="AY185" s="158" t="s">
        <v>152</v>
      </c>
      <c r="BK185" s="167">
        <f>SUM(BK186:BK187)</f>
        <v>0</v>
      </c>
    </row>
    <row r="186" s="2" customFormat="1" ht="22.2" customHeight="1">
      <c r="A186" s="36"/>
      <c r="B186" s="170"/>
      <c r="C186" s="171" t="s">
        <v>7</v>
      </c>
      <c r="D186" s="171" t="s">
        <v>155</v>
      </c>
      <c r="E186" s="172" t="s">
        <v>816</v>
      </c>
      <c r="F186" s="173" t="s">
        <v>817</v>
      </c>
      <c r="G186" s="174" t="s">
        <v>775</v>
      </c>
      <c r="H186" s="175">
        <v>27</v>
      </c>
      <c r="I186" s="176"/>
      <c r="J186" s="177">
        <f>ROUND(I186*H186,2)</f>
        <v>0</v>
      </c>
      <c r="K186" s="173" t="s">
        <v>1</v>
      </c>
      <c r="L186" s="37"/>
      <c r="M186" s="178" t="s">
        <v>1</v>
      </c>
      <c r="N186" s="179" t="s">
        <v>39</v>
      </c>
      <c r="O186" s="75"/>
      <c r="P186" s="180">
        <f>O186*H186</f>
        <v>0</v>
      </c>
      <c r="Q186" s="180">
        <v>0</v>
      </c>
      <c r="R186" s="180">
        <f>Q186*H186</f>
        <v>0</v>
      </c>
      <c r="S186" s="180">
        <v>0</v>
      </c>
      <c r="T186" s="181">
        <f>S186*H186</f>
        <v>0</v>
      </c>
      <c r="U186" s="36"/>
      <c r="V186" s="36"/>
      <c r="W186" s="36"/>
      <c r="X186" s="36"/>
      <c r="Y186" s="36"/>
      <c r="Z186" s="36"/>
      <c r="AA186" s="36"/>
      <c r="AB186" s="36"/>
      <c r="AC186" s="36"/>
      <c r="AD186" s="36"/>
      <c r="AE186" s="36"/>
      <c r="AR186" s="182" t="s">
        <v>160</v>
      </c>
      <c r="AT186" s="182" t="s">
        <v>155</v>
      </c>
      <c r="AU186" s="182" t="s">
        <v>84</v>
      </c>
      <c r="AY186" s="17" t="s">
        <v>152</v>
      </c>
      <c r="BE186" s="183">
        <f>IF(N186="základní",J186,0)</f>
        <v>0</v>
      </c>
      <c r="BF186" s="183">
        <f>IF(N186="snížená",J186,0)</f>
        <v>0</v>
      </c>
      <c r="BG186" s="183">
        <f>IF(N186="zákl. přenesená",J186,0)</f>
        <v>0</v>
      </c>
      <c r="BH186" s="183">
        <f>IF(N186="sníž. přenesená",J186,0)</f>
        <v>0</v>
      </c>
      <c r="BI186" s="183">
        <f>IF(N186="nulová",J186,0)</f>
        <v>0</v>
      </c>
      <c r="BJ186" s="17" t="s">
        <v>82</v>
      </c>
      <c r="BK186" s="183">
        <f>ROUND(I186*H186,2)</f>
        <v>0</v>
      </c>
      <c r="BL186" s="17" t="s">
        <v>160</v>
      </c>
      <c r="BM186" s="182" t="s">
        <v>432</v>
      </c>
    </row>
    <row r="187" s="2" customFormat="1">
      <c r="A187" s="36"/>
      <c r="B187" s="37"/>
      <c r="C187" s="36"/>
      <c r="D187" s="184" t="s">
        <v>162</v>
      </c>
      <c r="E187" s="36"/>
      <c r="F187" s="185" t="s">
        <v>817</v>
      </c>
      <c r="G187" s="36"/>
      <c r="H187" s="36"/>
      <c r="I187" s="186"/>
      <c r="J187" s="36"/>
      <c r="K187" s="36"/>
      <c r="L187" s="37"/>
      <c r="M187" s="187"/>
      <c r="N187" s="188"/>
      <c r="O187" s="75"/>
      <c r="P187" s="75"/>
      <c r="Q187" s="75"/>
      <c r="R187" s="75"/>
      <c r="S187" s="75"/>
      <c r="T187" s="76"/>
      <c r="U187" s="36"/>
      <c r="V187" s="36"/>
      <c r="W187" s="36"/>
      <c r="X187" s="36"/>
      <c r="Y187" s="36"/>
      <c r="Z187" s="36"/>
      <c r="AA187" s="36"/>
      <c r="AB187" s="36"/>
      <c r="AC187" s="36"/>
      <c r="AD187" s="36"/>
      <c r="AE187" s="36"/>
      <c r="AT187" s="17" t="s">
        <v>162</v>
      </c>
      <c r="AU187" s="17" t="s">
        <v>84</v>
      </c>
    </row>
    <row r="188" s="12" customFormat="1" ht="22.8" customHeight="1">
      <c r="A188" s="12"/>
      <c r="B188" s="157"/>
      <c r="C188" s="12"/>
      <c r="D188" s="158" t="s">
        <v>73</v>
      </c>
      <c r="E188" s="168" t="s">
        <v>818</v>
      </c>
      <c r="F188" s="168" t="s">
        <v>819</v>
      </c>
      <c r="G188" s="12"/>
      <c r="H188" s="12"/>
      <c r="I188" s="160"/>
      <c r="J188" s="169">
        <f>BK188</f>
        <v>0</v>
      </c>
      <c r="K188" s="12"/>
      <c r="L188" s="157"/>
      <c r="M188" s="162"/>
      <c r="N188" s="163"/>
      <c r="O188" s="163"/>
      <c r="P188" s="164">
        <f>SUM(P189:P194)</f>
        <v>0</v>
      </c>
      <c r="Q188" s="163"/>
      <c r="R188" s="164">
        <f>SUM(R189:R194)</f>
        <v>0</v>
      </c>
      <c r="S188" s="163"/>
      <c r="T188" s="165">
        <f>SUM(T189:T194)</f>
        <v>0</v>
      </c>
      <c r="U188" s="12"/>
      <c r="V188" s="12"/>
      <c r="W188" s="12"/>
      <c r="X188" s="12"/>
      <c r="Y188" s="12"/>
      <c r="Z188" s="12"/>
      <c r="AA188" s="12"/>
      <c r="AB188" s="12"/>
      <c r="AC188" s="12"/>
      <c r="AD188" s="12"/>
      <c r="AE188" s="12"/>
      <c r="AR188" s="158" t="s">
        <v>82</v>
      </c>
      <c r="AT188" s="166" t="s">
        <v>73</v>
      </c>
      <c r="AU188" s="166" t="s">
        <v>82</v>
      </c>
      <c r="AY188" s="158" t="s">
        <v>152</v>
      </c>
      <c r="BK188" s="167">
        <f>SUM(BK189:BK194)</f>
        <v>0</v>
      </c>
    </row>
    <row r="189" s="2" customFormat="1" ht="14.4" customHeight="1">
      <c r="A189" s="36"/>
      <c r="B189" s="170"/>
      <c r="C189" s="171" t="s">
        <v>307</v>
      </c>
      <c r="D189" s="171" t="s">
        <v>155</v>
      </c>
      <c r="E189" s="172" t="s">
        <v>820</v>
      </c>
      <c r="F189" s="173" t="s">
        <v>821</v>
      </c>
      <c r="G189" s="174" t="s">
        <v>775</v>
      </c>
      <c r="H189" s="175">
        <v>23</v>
      </c>
      <c r="I189" s="176"/>
      <c r="J189" s="177">
        <f>ROUND(I189*H189,2)</f>
        <v>0</v>
      </c>
      <c r="K189" s="173" t="s">
        <v>1</v>
      </c>
      <c r="L189" s="37"/>
      <c r="M189" s="178" t="s">
        <v>1</v>
      </c>
      <c r="N189" s="179" t="s">
        <v>39</v>
      </c>
      <c r="O189" s="75"/>
      <c r="P189" s="180">
        <f>O189*H189</f>
        <v>0</v>
      </c>
      <c r="Q189" s="180">
        <v>0</v>
      </c>
      <c r="R189" s="180">
        <f>Q189*H189</f>
        <v>0</v>
      </c>
      <c r="S189" s="180">
        <v>0</v>
      </c>
      <c r="T189" s="181">
        <f>S189*H189</f>
        <v>0</v>
      </c>
      <c r="U189" s="36"/>
      <c r="V189" s="36"/>
      <c r="W189" s="36"/>
      <c r="X189" s="36"/>
      <c r="Y189" s="36"/>
      <c r="Z189" s="36"/>
      <c r="AA189" s="36"/>
      <c r="AB189" s="36"/>
      <c r="AC189" s="36"/>
      <c r="AD189" s="36"/>
      <c r="AE189" s="36"/>
      <c r="AR189" s="182" t="s">
        <v>160</v>
      </c>
      <c r="AT189" s="182" t="s">
        <v>155</v>
      </c>
      <c r="AU189" s="182" t="s">
        <v>84</v>
      </c>
      <c r="AY189" s="17" t="s">
        <v>152</v>
      </c>
      <c r="BE189" s="183">
        <f>IF(N189="základní",J189,0)</f>
        <v>0</v>
      </c>
      <c r="BF189" s="183">
        <f>IF(N189="snížená",J189,0)</f>
        <v>0</v>
      </c>
      <c r="BG189" s="183">
        <f>IF(N189="zákl. přenesená",J189,0)</f>
        <v>0</v>
      </c>
      <c r="BH189" s="183">
        <f>IF(N189="sníž. přenesená",J189,0)</f>
        <v>0</v>
      </c>
      <c r="BI189" s="183">
        <f>IF(N189="nulová",J189,0)</f>
        <v>0</v>
      </c>
      <c r="BJ189" s="17" t="s">
        <v>82</v>
      </c>
      <c r="BK189" s="183">
        <f>ROUND(I189*H189,2)</f>
        <v>0</v>
      </c>
      <c r="BL189" s="17" t="s">
        <v>160</v>
      </c>
      <c r="BM189" s="182" t="s">
        <v>447</v>
      </c>
    </row>
    <row r="190" s="2" customFormat="1">
      <c r="A190" s="36"/>
      <c r="B190" s="37"/>
      <c r="C190" s="36"/>
      <c r="D190" s="184" t="s">
        <v>162</v>
      </c>
      <c r="E190" s="36"/>
      <c r="F190" s="185" t="s">
        <v>821</v>
      </c>
      <c r="G190" s="36"/>
      <c r="H190" s="36"/>
      <c r="I190" s="186"/>
      <c r="J190" s="36"/>
      <c r="K190" s="36"/>
      <c r="L190" s="37"/>
      <c r="M190" s="187"/>
      <c r="N190" s="188"/>
      <c r="O190" s="75"/>
      <c r="P190" s="75"/>
      <c r="Q190" s="75"/>
      <c r="R190" s="75"/>
      <c r="S190" s="75"/>
      <c r="T190" s="76"/>
      <c r="U190" s="36"/>
      <c r="V190" s="36"/>
      <c r="W190" s="36"/>
      <c r="X190" s="36"/>
      <c r="Y190" s="36"/>
      <c r="Z190" s="36"/>
      <c r="AA190" s="36"/>
      <c r="AB190" s="36"/>
      <c r="AC190" s="36"/>
      <c r="AD190" s="36"/>
      <c r="AE190" s="36"/>
      <c r="AT190" s="17" t="s">
        <v>162</v>
      </c>
      <c r="AU190" s="17" t="s">
        <v>84</v>
      </c>
    </row>
    <row r="191" s="2" customFormat="1" ht="19.8" customHeight="1">
      <c r="A191" s="36"/>
      <c r="B191" s="170"/>
      <c r="C191" s="171" t="s">
        <v>311</v>
      </c>
      <c r="D191" s="171" t="s">
        <v>155</v>
      </c>
      <c r="E191" s="172" t="s">
        <v>822</v>
      </c>
      <c r="F191" s="173" t="s">
        <v>823</v>
      </c>
      <c r="G191" s="174" t="s">
        <v>775</v>
      </c>
      <c r="H191" s="175">
        <v>27</v>
      </c>
      <c r="I191" s="176"/>
      <c r="J191" s="177">
        <f>ROUND(I191*H191,2)</f>
        <v>0</v>
      </c>
      <c r="K191" s="173" t="s">
        <v>1</v>
      </c>
      <c r="L191" s="37"/>
      <c r="M191" s="178" t="s">
        <v>1</v>
      </c>
      <c r="N191" s="179" t="s">
        <v>39</v>
      </c>
      <c r="O191" s="75"/>
      <c r="P191" s="180">
        <f>O191*H191</f>
        <v>0</v>
      </c>
      <c r="Q191" s="180">
        <v>0</v>
      </c>
      <c r="R191" s="180">
        <f>Q191*H191</f>
        <v>0</v>
      </c>
      <c r="S191" s="180">
        <v>0</v>
      </c>
      <c r="T191" s="181">
        <f>S191*H191</f>
        <v>0</v>
      </c>
      <c r="U191" s="36"/>
      <c r="V191" s="36"/>
      <c r="W191" s="36"/>
      <c r="X191" s="36"/>
      <c r="Y191" s="36"/>
      <c r="Z191" s="36"/>
      <c r="AA191" s="36"/>
      <c r="AB191" s="36"/>
      <c r="AC191" s="36"/>
      <c r="AD191" s="36"/>
      <c r="AE191" s="36"/>
      <c r="AR191" s="182" t="s">
        <v>160</v>
      </c>
      <c r="AT191" s="182" t="s">
        <v>155</v>
      </c>
      <c r="AU191" s="182" t="s">
        <v>84</v>
      </c>
      <c r="AY191" s="17" t="s">
        <v>152</v>
      </c>
      <c r="BE191" s="183">
        <f>IF(N191="základní",J191,0)</f>
        <v>0</v>
      </c>
      <c r="BF191" s="183">
        <f>IF(N191="snížená",J191,0)</f>
        <v>0</v>
      </c>
      <c r="BG191" s="183">
        <f>IF(N191="zákl. přenesená",J191,0)</f>
        <v>0</v>
      </c>
      <c r="BH191" s="183">
        <f>IF(N191="sníž. přenesená",J191,0)</f>
        <v>0</v>
      </c>
      <c r="BI191" s="183">
        <f>IF(N191="nulová",J191,0)</f>
        <v>0</v>
      </c>
      <c r="BJ191" s="17" t="s">
        <v>82</v>
      </c>
      <c r="BK191" s="183">
        <f>ROUND(I191*H191,2)</f>
        <v>0</v>
      </c>
      <c r="BL191" s="17" t="s">
        <v>160</v>
      </c>
      <c r="BM191" s="182" t="s">
        <v>460</v>
      </c>
    </row>
    <row r="192" s="2" customFormat="1">
      <c r="A192" s="36"/>
      <c r="B192" s="37"/>
      <c r="C192" s="36"/>
      <c r="D192" s="184" t="s">
        <v>162</v>
      </c>
      <c r="E192" s="36"/>
      <c r="F192" s="185" t="s">
        <v>823</v>
      </c>
      <c r="G192" s="36"/>
      <c r="H192" s="36"/>
      <c r="I192" s="186"/>
      <c r="J192" s="36"/>
      <c r="K192" s="36"/>
      <c r="L192" s="37"/>
      <c r="M192" s="187"/>
      <c r="N192" s="188"/>
      <c r="O192" s="75"/>
      <c r="P192" s="75"/>
      <c r="Q192" s="75"/>
      <c r="R192" s="75"/>
      <c r="S192" s="75"/>
      <c r="T192" s="76"/>
      <c r="U192" s="36"/>
      <c r="V192" s="36"/>
      <c r="W192" s="36"/>
      <c r="X192" s="36"/>
      <c r="Y192" s="36"/>
      <c r="Z192" s="36"/>
      <c r="AA192" s="36"/>
      <c r="AB192" s="36"/>
      <c r="AC192" s="36"/>
      <c r="AD192" s="36"/>
      <c r="AE192" s="36"/>
      <c r="AT192" s="17" t="s">
        <v>162</v>
      </c>
      <c r="AU192" s="17" t="s">
        <v>84</v>
      </c>
    </row>
    <row r="193" s="2" customFormat="1" ht="14.4" customHeight="1">
      <c r="A193" s="36"/>
      <c r="B193" s="170"/>
      <c r="C193" s="171" t="s">
        <v>317</v>
      </c>
      <c r="D193" s="171" t="s">
        <v>155</v>
      </c>
      <c r="E193" s="172" t="s">
        <v>824</v>
      </c>
      <c r="F193" s="173" t="s">
        <v>825</v>
      </c>
      <c r="G193" s="174" t="s">
        <v>775</v>
      </c>
      <c r="H193" s="175">
        <v>22</v>
      </c>
      <c r="I193" s="176"/>
      <c r="J193" s="177">
        <f>ROUND(I193*H193,2)</f>
        <v>0</v>
      </c>
      <c r="K193" s="173" t="s">
        <v>1</v>
      </c>
      <c r="L193" s="37"/>
      <c r="M193" s="178" t="s">
        <v>1</v>
      </c>
      <c r="N193" s="179" t="s">
        <v>39</v>
      </c>
      <c r="O193" s="75"/>
      <c r="P193" s="180">
        <f>O193*H193</f>
        <v>0</v>
      </c>
      <c r="Q193" s="180">
        <v>0</v>
      </c>
      <c r="R193" s="180">
        <f>Q193*H193</f>
        <v>0</v>
      </c>
      <c r="S193" s="180">
        <v>0</v>
      </c>
      <c r="T193" s="181">
        <f>S193*H193</f>
        <v>0</v>
      </c>
      <c r="U193" s="36"/>
      <c r="V193" s="36"/>
      <c r="W193" s="36"/>
      <c r="X193" s="36"/>
      <c r="Y193" s="36"/>
      <c r="Z193" s="36"/>
      <c r="AA193" s="36"/>
      <c r="AB193" s="36"/>
      <c r="AC193" s="36"/>
      <c r="AD193" s="36"/>
      <c r="AE193" s="36"/>
      <c r="AR193" s="182" t="s">
        <v>160</v>
      </c>
      <c r="AT193" s="182" t="s">
        <v>155</v>
      </c>
      <c r="AU193" s="182" t="s">
        <v>84</v>
      </c>
      <c r="AY193" s="17" t="s">
        <v>152</v>
      </c>
      <c r="BE193" s="183">
        <f>IF(N193="základní",J193,0)</f>
        <v>0</v>
      </c>
      <c r="BF193" s="183">
        <f>IF(N193="snížená",J193,0)</f>
        <v>0</v>
      </c>
      <c r="BG193" s="183">
        <f>IF(N193="zákl. přenesená",J193,0)</f>
        <v>0</v>
      </c>
      <c r="BH193" s="183">
        <f>IF(N193="sníž. přenesená",J193,0)</f>
        <v>0</v>
      </c>
      <c r="BI193" s="183">
        <f>IF(N193="nulová",J193,0)</f>
        <v>0</v>
      </c>
      <c r="BJ193" s="17" t="s">
        <v>82</v>
      </c>
      <c r="BK193" s="183">
        <f>ROUND(I193*H193,2)</f>
        <v>0</v>
      </c>
      <c r="BL193" s="17" t="s">
        <v>160</v>
      </c>
      <c r="BM193" s="182" t="s">
        <v>474</v>
      </c>
    </row>
    <row r="194" s="2" customFormat="1">
      <c r="A194" s="36"/>
      <c r="B194" s="37"/>
      <c r="C194" s="36"/>
      <c r="D194" s="184" t="s">
        <v>162</v>
      </c>
      <c r="E194" s="36"/>
      <c r="F194" s="185" t="s">
        <v>825</v>
      </c>
      <c r="G194" s="36"/>
      <c r="H194" s="36"/>
      <c r="I194" s="186"/>
      <c r="J194" s="36"/>
      <c r="K194" s="36"/>
      <c r="L194" s="37"/>
      <c r="M194" s="187"/>
      <c r="N194" s="188"/>
      <c r="O194" s="75"/>
      <c r="P194" s="75"/>
      <c r="Q194" s="75"/>
      <c r="R194" s="75"/>
      <c r="S194" s="75"/>
      <c r="T194" s="76"/>
      <c r="U194" s="36"/>
      <c r="V194" s="36"/>
      <c r="W194" s="36"/>
      <c r="X194" s="36"/>
      <c r="Y194" s="36"/>
      <c r="Z194" s="36"/>
      <c r="AA194" s="36"/>
      <c r="AB194" s="36"/>
      <c r="AC194" s="36"/>
      <c r="AD194" s="36"/>
      <c r="AE194" s="36"/>
      <c r="AT194" s="17" t="s">
        <v>162</v>
      </c>
      <c r="AU194" s="17" t="s">
        <v>84</v>
      </c>
    </row>
    <row r="195" s="12" customFormat="1" ht="22.8" customHeight="1">
      <c r="A195" s="12"/>
      <c r="B195" s="157"/>
      <c r="C195" s="12"/>
      <c r="D195" s="158" t="s">
        <v>73</v>
      </c>
      <c r="E195" s="168" t="s">
        <v>826</v>
      </c>
      <c r="F195" s="168" t="s">
        <v>827</v>
      </c>
      <c r="G195" s="12"/>
      <c r="H195" s="12"/>
      <c r="I195" s="160"/>
      <c r="J195" s="169">
        <f>BK195</f>
        <v>0</v>
      </c>
      <c r="K195" s="12"/>
      <c r="L195" s="157"/>
      <c r="M195" s="162"/>
      <c r="N195" s="163"/>
      <c r="O195" s="163"/>
      <c r="P195" s="164">
        <f>SUM(P196:P199)</f>
        <v>0</v>
      </c>
      <c r="Q195" s="163"/>
      <c r="R195" s="164">
        <f>SUM(R196:R199)</f>
        <v>0</v>
      </c>
      <c r="S195" s="163"/>
      <c r="T195" s="165">
        <f>SUM(T196:T199)</f>
        <v>0</v>
      </c>
      <c r="U195" s="12"/>
      <c r="V195" s="12"/>
      <c r="W195" s="12"/>
      <c r="X195" s="12"/>
      <c r="Y195" s="12"/>
      <c r="Z195" s="12"/>
      <c r="AA195" s="12"/>
      <c r="AB195" s="12"/>
      <c r="AC195" s="12"/>
      <c r="AD195" s="12"/>
      <c r="AE195" s="12"/>
      <c r="AR195" s="158" t="s">
        <v>82</v>
      </c>
      <c r="AT195" s="166" t="s">
        <v>73</v>
      </c>
      <c r="AU195" s="166" t="s">
        <v>82</v>
      </c>
      <c r="AY195" s="158" t="s">
        <v>152</v>
      </c>
      <c r="BK195" s="167">
        <f>SUM(BK196:BK199)</f>
        <v>0</v>
      </c>
    </row>
    <row r="196" s="2" customFormat="1" ht="22.2" customHeight="1">
      <c r="A196" s="36"/>
      <c r="B196" s="170"/>
      <c r="C196" s="171" t="s">
        <v>322</v>
      </c>
      <c r="D196" s="171" t="s">
        <v>155</v>
      </c>
      <c r="E196" s="172" t="s">
        <v>828</v>
      </c>
      <c r="F196" s="173" t="s">
        <v>829</v>
      </c>
      <c r="G196" s="174" t="s">
        <v>775</v>
      </c>
      <c r="H196" s="175">
        <v>131</v>
      </c>
      <c r="I196" s="176"/>
      <c r="J196" s="177">
        <f>ROUND(I196*H196,2)</f>
        <v>0</v>
      </c>
      <c r="K196" s="173" t="s">
        <v>1</v>
      </c>
      <c r="L196" s="37"/>
      <c r="M196" s="178" t="s">
        <v>1</v>
      </c>
      <c r="N196" s="179" t="s">
        <v>39</v>
      </c>
      <c r="O196" s="75"/>
      <c r="P196" s="180">
        <f>O196*H196</f>
        <v>0</v>
      </c>
      <c r="Q196" s="180">
        <v>0</v>
      </c>
      <c r="R196" s="180">
        <f>Q196*H196</f>
        <v>0</v>
      </c>
      <c r="S196" s="180">
        <v>0</v>
      </c>
      <c r="T196" s="181">
        <f>S196*H196</f>
        <v>0</v>
      </c>
      <c r="U196" s="36"/>
      <c r="V196" s="36"/>
      <c r="W196" s="36"/>
      <c r="X196" s="36"/>
      <c r="Y196" s="36"/>
      <c r="Z196" s="36"/>
      <c r="AA196" s="36"/>
      <c r="AB196" s="36"/>
      <c r="AC196" s="36"/>
      <c r="AD196" s="36"/>
      <c r="AE196" s="36"/>
      <c r="AR196" s="182" t="s">
        <v>160</v>
      </c>
      <c r="AT196" s="182" t="s">
        <v>155</v>
      </c>
      <c r="AU196" s="182" t="s">
        <v>84</v>
      </c>
      <c r="AY196" s="17" t="s">
        <v>152</v>
      </c>
      <c r="BE196" s="183">
        <f>IF(N196="základní",J196,0)</f>
        <v>0</v>
      </c>
      <c r="BF196" s="183">
        <f>IF(N196="snížená",J196,0)</f>
        <v>0</v>
      </c>
      <c r="BG196" s="183">
        <f>IF(N196="zákl. přenesená",J196,0)</f>
        <v>0</v>
      </c>
      <c r="BH196" s="183">
        <f>IF(N196="sníž. přenesená",J196,0)</f>
        <v>0</v>
      </c>
      <c r="BI196" s="183">
        <f>IF(N196="nulová",J196,0)</f>
        <v>0</v>
      </c>
      <c r="BJ196" s="17" t="s">
        <v>82</v>
      </c>
      <c r="BK196" s="183">
        <f>ROUND(I196*H196,2)</f>
        <v>0</v>
      </c>
      <c r="BL196" s="17" t="s">
        <v>160</v>
      </c>
      <c r="BM196" s="182" t="s">
        <v>836</v>
      </c>
    </row>
    <row r="197" s="2" customFormat="1">
      <c r="A197" s="36"/>
      <c r="B197" s="37"/>
      <c r="C197" s="36"/>
      <c r="D197" s="184" t="s">
        <v>162</v>
      </c>
      <c r="E197" s="36"/>
      <c r="F197" s="185" t="s">
        <v>829</v>
      </c>
      <c r="G197" s="36"/>
      <c r="H197" s="36"/>
      <c r="I197" s="186"/>
      <c r="J197" s="36"/>
      <c r="K197" s="36"/>
      <c r="L197" s="37"/>
      <c r="M197" s="187"/>
      <c r="N197" s="188"/>
      <c r="O197" s="75"/>
      <c r="P197" s="75"/>
      <c r="Q197" s="75"/>
      <c r="R197" s="75"/>
      <c r="S197" s="75"/>
      <c r="T197" s="76"/>
      <c r="U197" s="36"/>
      <c r="V197" s="36"/>
      <c r="W197" s="36"/>
      <c r="X197" s="36"/>
      <c r="Y197" s="36"/>
      <c r="Z197" s="36"/>
      <c r="AA197" s="36"/>
      <c r="AB197" s="36"/>
      <c r="AC197" s="36"/>
      <c r="AD197" s="36"/>
      <c r="AE197" s="36"/>
      <c r="AT197" s="17" t="s">
        <v>162</v>
      </c>
      <c r="AU197" s="17" t="s">
        <v>84</v>
      </c>
    </row>
    <row r="198" s="2" customFormat="1" ht="34.8" customHeight="1">
      <c r="A198" s="36"/>
      <c r="B198" s="170"/>
      <c r="C198" s="171" t="s">
        <v>330</v>
      </c>
      <c r="D198" s="171" t="s">
        <v>155</v>
      </c>
      <c r="E198" s="172" t="s">
        <v>830</v>
      </c>
      <c r="F198" s="173" t="s">
        <v>831</v>
      </c>
      <c r="G198" s="174" t="s">
        <v>775</v>
      </c>
      <c r="H198" s="175">
        <v>31</v>
      </c>
      <c r="I198" s="176"/>
      <c r="J198" s="177">
        <f>ROUND(I198*H198,2)</f>
        <v>0</v>
      </c>
      <c r="K198" s="173" t="s">
        <v>1</v>
      </c>
      <c r="L198" s="37"/>
      <c r="M198" s="178" t="s">
        <v>1</v>
      </c>
      <c r="N198" s="179" t="s">
        <v>39</v>
      </c>
      <c r="O198" s="75"/>
      <c r="P198" s="180">
        <f>O198*H198</f>
        <v>0</v>
      </c>
      <c r="Q198" s="180">
        <v>0</v>
      </c>
      <c r="R198" s="180">
        <f>Q198*H198</f>
        <v>0</v>
      </c>
      <c r="S198" s="180">
        <v>0</v>
      </c>
      <c r="T198" s="181">
        <f>S198*H198</f>
        <v>0</v>
      </c>
      <c r="U198" s="36"/>
      <c r="V198" s="36"/>
      <c r="W198" s="36"/>
      <c r="X198" s="36"/>
      <c r="Y198" s="36"/>
      <c r="Z198" s="36"/>
      <c r="AA198" s="36"/>
      <c r="AB198" s="36"/>
      <c r="AC198" s="36"/>
      <c r="AD198" s="36"/>
      <c r="AE198" s="36"/>
      <c r="AR198" s="182" t="s">
        <v>160</v>
      </c>
      <c r="AT198" s="182" t="s">
        <v>155</v>
      </c>
      <c r="AU198" s="182" t="s">
        <v>84</v>
      </c>
      <c r="AY198" s="17" t="s">
        <v>152</v>
      </c>
      <c r="BE198" s="183">
        <f>IF(N198="základní",J198,0)</f>
        <v>0</v>
      </c>
      <c r="BF198" s="183">
        <f>IF(N198="snížená",J198,0)</f>
        <v>0</v>
      </c>
      <c r="BG198" s="183">
        <f>IF(N198="zákl. přenesená",J198,0)</f>
        <v>0</v>
      </c>
      <c r="BH198" s="183">
        <f>IF(N198="sníž. přenesená",J198,0)</f>
        <v>0</v>
      </c>
      <c r="BI198" s="183">
        <f>IF(N198="nulová",J198,0)</f>
        <v>0</v>
      </c>
      <c r="BJ198" s="17" t="s">
        <v>82</v>
      </c>
      <c r="BK198" s="183">
        <f>ROUND(I198*H198,2)</f>
        <v>0</v>
      </c>
      <c r="BL198" s="17" t="s">
        <v>160</v>
      </c>
      <c r="BM198" s="182" t="s">
        <v>841</v>
      </c>
    </row>
    <row r="199" s="2" customFormat="1">
      <c r="A199" s="36"/>
      <c r="B199" s="37"/>
      <c r="C199" s="36"/>
      <c r="D199" s="184" t="s">
        <v>162</v>
      </c>
      <c r="E199" s="36"/>
      <c r="F199" s="185" t="s">
        <v>831</v>
      </c>
      <c r="G199" s="36"/>
      <c r="H199" s="36"/>
      <c r="I199" s="186"/>
      <c r="J199" s="36"/>
      <c r="K199" s="36"/>
      <c r="L199" s="37"/>
      <c r="M199" s="187"/>
      <c r="N199" s="188"/>
      <c r="O199" s="75"/>
      <c r="P199" s="75"/>
      <c r="Q199" s="75"/>
      <c r="R199" s="75"/>
      <c r="S199" s="75"/>
      <c r="T199" s="76"/>
      <c r="U199" s="36"/>
      <c r="V199" s="36"/>
      <c r="W199" s="36"/>
      <c r="X199" s="36"/>
      <c r="Y199" s="36"/>
      <c r="Z199" s="36"/>
      <c r="AA199" s="36"/>
      <c r="AB199" s="36"/>
      <c r="AC199" s="36"/>
      <c r="AD199" s="36"/>
      <c r="AE199" s="36"/>
      <c r="AT199" s="17" t="s">
        <v>162</v>
      </c>
      <c r="AU199" s="17" t="s">
        <v>84</v>
      </c>
    </row>
    <row r="200" s="12" customFormat="1" ht="22.8" customHeight="1">
      <c r="A200" s="12"/>
      <c r="B200" s="157"/>
      <c r="C200" s="12"/>
      <c r="D200" s="158" t="s">
        <v>73</v>
      </c>
      <c r="E200" s="168" t="s">
        <v>832</v>
      </c>
      <c r="F200" s="168" t="s">
        <v>833</v>
      </c>
      <c r="G200" s="12"/>
      <c r="H200" s="12"/>
      <c r="I200" s="160"/>
      <c r="J200" s="169">
        <f>BK200</f>
        <v>0</v>
      </c>
      <c r="K200" s="12"/>
      <c r="L200" s="157"/>
      <c r="M200" s="162"/>
      <c r="N200" s="163"/>
      <c r="O200" s="163"/>
      <c r="P200" s="164">
        <f>SUM(P201:P208)</f>
        <v>0</v>
      </c>
      <c r="Q200" s="163"/>
      <c r="R200" s="164">
        <f>SUM(R201:R208)</f>
        <v>0</v>
      </c>
      <c r="S200" s="163"/>
      <c r="T200" s="165">
        <f>SUM(T201:T208)</f>
        <v>0</v>
      </c>
      <c r="U200" s="12"/>
      <c r="V200" s="12"/>
      <c r="W200" s="12"/>
      <c r="X200" s="12"/>
      <c r="Y200" s="12"/>
      <c r="Z200" s="12"/>
      <c r="AA200" s="12"/>
      <c r="AB200" s="12"/>
      <c r="AC200" s="12"/>
      <c r="AD200" s="12"/>
      <c r="AE200" s="12"/>
      <c r="AR200" s="158" t="s">
        <v>82</v>
      </c>
      <c r="AT200" s="166" t="s">
        <v>73</v>
      </c>
      <c r="AU200" s="166" t="s">
        <v>82</v>
      </c>
      <c r="AY200" s="158" t="s">
        <v>152</v>
      </c>
      <c r="BK200" s="167">
        <f>SUM(BK201:BK208)</f>
        <v>0</v>
      </c>
    </row>
    <row r="201" s="2" customFormat="1" ht="22.2" customHeight="1">
      <c r="A201" s="36"/>
      <c r="B201" s="170"/>
      <c r="C201" s="171" t="s">
        <v>336</v>
      </c>
      <c r="D201" s="171" t="s">
        <v>155</v>
      </c>
      <c r="E201" s="172" t="s">
        <v>834</v>
      </c>
      <c r="F201" s="173" t="s">
        <v>835</v>
      </c>
      <c r="G201" s="174" t="s">
        <v>775</v>
      </c>
      <c r="H201" s="175">
        <v>118</v>
      </c>
      <c r="I201" s="176"/>
      <c r="J201" s="177">
        <f>ROUND(I201*H201,2)</f>
        <v>0</v>
      </c>
      <c r="K201" s="173" t="s">
        <v>1</v>
      </c>
      <c r="L201" s="37"/>
      <c r="M201" s="178" t="s">
        <v>1</v>
      </c>
      <c r="N201" s="179" t="s">
        <v>39</v>
      </c>
      <c r="O201" s="75"/>
      <c r="P201" s="180">
        <f>O201*H201</f>
        <v>0</v>
      </c>
      <c r="Q201" s="180">
        <v>0</v>
      </c>
      <c r="R201" s="180">
        <f>Q201*H201</f>
        <v>0</v>
      </c>
      <c r="S201" s="180">
        <v>0</v>
      </c>
      <c r="T201" s="181">
        <f>S201*H201</f>
        <v>0</v>
      </c>
      <c r="U201" s="36"/>
      <c r="V201" s="36"/>
      <c r="W201" s="36"/>
      <c r="X201" s="36"/>
      <c r="Y201" s="36"/>
      <c r="Z201" s="36"/>
      <c r="AA201" s="36"/>
      <c r="AB201" s="36"/>
      <c r="AC201" s="36"/>
      <c r="AD201" s="36"/>
      <c r="AE201" s="36"/>
      <c r="AR201" s="182" t="s">
        <v>160</v>
      </c>
      <c r="AT201" s="182" t="s">
        <v>155</v>
      </c>
      <c r="AU201" s="182" t="s">
        <v>84</v>
      </c>
      <c r="AY201" s="17" t="s">
        <v>152</v>
      </c>
      <c r="BE201" s="183">
        <f>IF(N201="základní",J201,0)</f>
        <v>0</v>
      </c>
      <c r="BF201" s="183">
        <f>IF(N201="snížená",J201,0)</f>
        <v>0</v>
      </c>
      <c r="BG201" s="183">
        <f>IF(N201="zákl. přenesená",J201,0)</f>
        <v>0</v>
      </c>
      <c r="BH201" s="183">
        <f>IF(N201="sníž. přenesená",J201,0)</f>
        <v>0</v>
      </c>
      <c r="BI201" s="183">
        <f>IF(N201="nulová",J201,0)</f>
        <v>0</v>
      </c>
      <c r="BJ201" s="17" t="s">
        <v>82</v>
      </c>
      <c r="BK201" s="183">
        <f>ROUND(I201*H201,2)</f>
        <v>0</v>
      </c>
      <c r="BL201" s="17" t="s">
        <v>160</v>
      </c>
      <c r="BM201" s="182" t="s">
        <v>844</v>
      </c>
    </row>
    <row r="202" s="2" customFormat="1">
      <c r="A202" s="36"/>
      <c r="B202" s="37"/>
      <c r="C202" s="36"/>
      <c r="D202" s="184" t="s">
        <v>162</v>
      </c>
      <c r="E202" s="36"/>
      <c r="F202" s="185" t="s">
        <v>835</v>
      </c>
      <c r="G202" s="36"/>
      <c r="H202" s="36"/>
      <c r="I202" s="186"/>
      <c r="J202" s="36"/>
      <c r="K202" s="36"/>
      <c r="L202" s="37"/>
      <c r="M202" s="187"/>
      <c r="N202" s="188"/>
      <c r="O202" s="75"/>
      <c r="P202" s="75"/>
      <c r="Q202" s="75"/>
      <c r="R202" s="75"/>
      <c r="S202" s="75"/>
      <c r="T202" s="76"/>
      <c r="U202" s="36"/>
      <c r="V202" s="36"/>
      <c r="W202" s="36"/>
      <c r="X202" s="36"/>
      <c r="Y202" s="36"/>
      <c r="Z202" s="36"/>
      <c r="AA202" s="36"/>
      <c r="AB202" s="36"/>
      <c r="AC202" s="36"/>
      <c r="AD202" s="36"/>
      <c r="AE202" s="36"/>
      <c r="AT202" s="17" t="s">
        <v>162</v>
      </c>
      <c r="AU202" s="17" t="s">
        <v>84</v>
      </c>
    </row>
    <row r="203" s="2" customFormat="1" ht="22.2" customHeight="1">
      <c r="A203" s="36"/>
      <c r="B203" s="170"/>
      <c r="C203" s="171" t="s">
        <v>342</v>
      </c>
      <c r="D203" s="171" t="s">
        <v>155</v>
      </c>
      <c r="E203" s="172" t="s">
        <v>1182</v>
      </c>
      <c r="F203" s="173" t="s">
        <v>1183</v>
      </c>
      <c r="G203" s="174" t="s">
        <v>775</v>
      </c>
      <c r="H203" s="175">
        <v>15</v>
      </c>
      <c r="I203" s="176"/>
      <c r="J203" s="177">
        <f>ROUND(I203*H203,2)</f>
        <v>0</v>
      </c>
      <c r="K203" s="173" t="s">
        <v>1</v>
      </c>
      <c r="L203" s="37"/>
      <c r="M203" s="178" t="s">
        <v>1</v>
      </c>
      <c r="N203" s="179" t="s">
        <v>39</v>
      </c>
      <c r="O203" s="75"/>
      <c r="P203" s="180">
        <f>O203*H203</f>
        <v>0</v>
      </c>
      <c r="Q203" s="180">
        <v>0</v>
      </c>
      <c r="R203" s="180">
        <f>Q203*H203</f>
        <v>0</v>
      </c>
      <c r="S203" s="180">
        <v>0</v>
      </c>
      <c r="T203" s="181">
        <f>S203*H203</f>
        <v>0</v>
      </c>
      <c r="U203" s="36"/>
      <c r="V203" s="36"/>
      <c r="W203" s="36"/>
      <c r="X203" s="36"/>
      <c r="Y203" s="36"/>
      <c r="Z203" s="36"/>
      <c r="AA203" s="36"/>
      <c r="AB203" s="36"/>
      <c r="AC203" s="36"/>
      <c r="AD203" s="36"/>
      <c r="AE203" s="36"/>
      <c r="AR203" s="182" t="s">
        <v>160</v>
      </c>
      <c r="AT203" s="182" t="s">
        <v>155</v>
      </c>
      <c r="AU203" s="182" t="s">
        <v>84</v>
      </c>
      <c r="AY203" s="17" t="s">
        <v>152</v>
      </c>
      <c r="BE203" s="183">
        <f>IF(N203="základní",J203,0)</f>
        <v>0</v>
      </c>
      <c r="BF203" s="183">
        <f>IF(N203="snížená",J203,0)</f>
        <v>0</v>
      </c>
      <c r="BG203" s="183">
        <f>IF(N203="zákl. přenesená",J203,0)</f>
        <v>0</v>
      </c>
      <c r="BH203" s="183">
        <f>IF(N203="sníž. přenesená",J203,0)</f>
        <v>0</v>
      </c>
      <c r="BI203" s="183">
        <f>IF(N203="nulová",J203,0)</f>
        <v>0</v>
      </c>
      <c r="BJ203" s="17" t="s">
        <v>82</v>
      </c>
      <c r="BK203" s="183">
        <f>ROUND(I203*H203,2)</f>
        <v>0</v>
      </c>
      <c r="BL203" s="17" t="s">
        <v>160</v>
      </c>
      <c r="BM203" s="182" t="s">
        <v>845</v>
      </c>
    </row>
    <row r="204" s="2" customFormat="1">
      <c r="A204" s="36"/>
      <c r="B204" s="37"/>
      <c r="C204" s="36"/>
      <c r="D204" s="184" t="s">
        <v>162</v>
      </c>
      <c r="E204" s="36"/>
      <c r="F204" s="185" t="s">
        <v>1183</v>
      </c>
      <c r="G204" s="36"/>
      <c r="H204" s="36"/>
      <c r="I204" s="186"/>
      <c r="J204" s="36"/>
      <c r="K204" s="36"/>
      <c r="L204" s="37"/>
      <c r="M204" s="187"/>
      <c r="N204" s="188"/>
      <c r="O204" s="75"/>
      <c r="P204" s="75"/>
      <c r="Q204" s="75"/>
      <c r="R204" s="75"/>
      <c r="S204" s="75"/>
      <c r="T204" s="76"/>
      <c r="U204" s="36"/>
      <c r="V204" s="36"/>
      <c r="W204" s="36"/>
      <c r="X204" s="36"/>
      <c r="Y204" s="36"/>
      <c r="Z204" s="36"/>
      <c r="AA204" s="36"/>
      <c r="AB204" s="36"/>
      <c r="AC204" s="36"/>
      <c r="AD204" s="36"/>
      <c r="AE204" s="36"/>
      <c r="AT204" s="17" t="s">
        <v>162</v>
      </c>
      <c r="AU204" s="17" t="s">
        <v>84</v>
      </c>
    </row>
    <row r="205" s="2" customFormat="1" ht="22.2" customHeight="1">
      <c r="A205" s="36"/>
      <c r="B205" s="170"/>
      <c r="C205" s="171" t="s">
        <v>349</v>
      </c>
      <c r="D205" s="171" t="s">
        <v>155</v>
      </c>
      <c r="E205" s="172" t="s">
        <v>1184</v>
      </c>
      <c r="F205" s="173" t="s">
        <v>1185</v>
      </c>
      <c r="G205" s="174" t="s">
        <v>775</v>
      </c>
      <c r="H205" s="175">
        <v>2</v>
      </c>
      <c r="I205" s="176"/>
      <c r="J205" s="177">
        <f>ROUND(I205*H205,2)</f>
        <v>0</v>
      </c>
      <c r="K205" s="173" t="s">
        <v>1</v>
      </c>
      <c r="L205" s="37"/>
      <c r="M205" s="178" t="s">
        <v>1</v>
      </c>
      <c r="N205" s="179" t="s">
        <v>39</v>
      </c>
      <c r="O205" s="75"/>
      <c r="P205" s="180">
        <f>O205*H205</f>
        <v>0</v>
      </c>
      <c r="Q205" s="180">
        <v>0</v>
      </c>
      <c r="R205" s="180">
        <f>Q205*H205</f>
        <v>0</v>
      </c>
      <c r="S205" s="180">
        <v>0</v>
      </c>
      <c r="T205" s="181">
        <f>S205*H205</f>
        <v>0</v>
      </c>
      <c r="U205" s="36"/>
      <c r="V205" s="36"/>
      <c r="W205" s="36"/>
      <c r="X205" s="36"/>
      <c r="Y205" s="36"/>
      <c r="Z205" s="36"/>
      <c r="AA205" s="36"/>
      <c r="AB205" s="36"/>
      <c r="AC205" s="36"/>
      <c r="AD205" s="36"/>
      <c r="AE205" s="36"/>
      <c r="AR205" s="182" t="s">
        <v>160</v>
      </c>
      <c r="AT205" s="182" t="s">
        <v>155</v>
      </c>
      <c r="AU205" s="182" t="s">
        <v>84</v>
      </c>
      <c r="AY205" s="17" t="s">
        <v>152</v>
      </c>
      <c r="BE205" s="183">
        <f>IF(N205="základní",J205,0)</f>
        <v>0</v>
      </c>
      <c r="BF205" s="183">
        <f>IF(N205="snížená",J205,0)</f>
        <v>0</v>
      </c>
      <c r="BG205" s="183">
        <f>IF(N205="zákl. přenesená",J205,0)</f>
        <v>0</v>
      </c>
      <c r="BH205" s="183">
        <f>IF(N205="sníž. přenesená",J205,0)</f>
        <v>0</v>
      </c>
      <c r="BI205" s="183">
        <f>IF(N205="nulová",J205,0)</f>
        <v>0</v>
      </c>
      <c r="BJ205" s="17" t="s">
        <v>82</v>
      </c>
      <c r="BK205" s="183">
        <f>ROUND(I205*H205,2)</f>
        <v>0</v>
      </c>
      <c r="BL205" s="17" t="s">
        <v>160</v>
      </c>
      <c r="BM205" s="182" t="s">
        <v>850</v>
      </c>
    </row>
    <row r="206" s="2" customFormat="1">
      <c r="A206" s="36"/>
      <c r="B206" s="37"/>
      <c r="C206" s="36"/>
      <c r="D206" s="184" t="s">
        <v>162</v>
      </c>
      <c r="E206" s="36"/>
      <c r="F206" s="185" t="s">
        <v>1185</v>
      </c>
      <c r="G206" s="36"/>
      <c r="H206" s="36"/>
      <c r="I206" s="186"/>
      <c r="J206" s="36"/>
      <c r="K206" s="36"/>
      <c r="L206" s="37"/>
      <c r="M206" s="187"/>
      <c r="N206" s="188"/>
      <c r="O206" s="75"/>
      <c r="P206" s="75"/>
      <c r="Q206" s="75"/>
      <c r="R206" s="75"/>
      <c r="S206" s="75"/>
      <c r="T206" s="76"/>
      <c r="U206" s="36"/>
      <c r="V206" s="36"/>
      <c r="W206" s="36"/>
      <c r="X206" s="36"/>
      <c r="Y206" s="36"/>
      <c r="Z206" s="36"/>
      <c r="AA206" s="36"/>
      <c r="AB206" s="36"/>
      <c r="AC206" s="36"/>
      <c r="AD206" s="36"/>
      <c r="AE206" s="36"/>
      <c r="AT206" s="17" t="s">
        <v>162</v>
      </c>
      <c r="AU206" s="17" t="s">
        <v>84</v>
      </c>
    </row>
    <row r="207" s="2" customFormat="1" ht="22.2" customHeight="1">
      <c r="A207" s="36"/>
      <c r="B207" s="170"/>
      <c r="C207" s="171" t="s">
        <v>357</v>
      </c>
      <c r="D207" s="171" t="s">
        <v>155</v>
      </c>
      <c r="E207" s="172" t="s">
        <v>1186</v>
      </c>
      <c r="F207" s="173" t="s">
        <v>1187</v>
      </c>
      <c r="G207" s="174" t="s">
        <v>775</v>
      </c>
      <c r="H207" s="175">
        <v>31</v>
      </c>
      <c r="I207" s="176"/>
      <c r="J207" s="177">
        <f>ROUND(I207*H207,2)</f>
        <v>0</v>
      </c>
      <c r="K207" s="173" t="s">
        <v>1</v>
      </c>
      <c r="L207" s="37"/>
      <c r="M207" s="178" t="s">
        <v>1</v>
      </c>
      <c r="N207" s="179" t="s">
        <v>39</v>
      </c>
      <c r="O207" s="75"/>
      <c r="P207" s="180">
        <f>O207*H207</f>
        <v>0</v>
      </c>
      <c r="Q207" s="180">
        <v>0</v>
      </c>
      <c r="R207" s="180">
        <f>Q207*H207</f>
        <v>0</v>
      </c>
      <c r="S207" s="180">
        <v>0</v>
      </c>
      <c r="T207" s="181">
        <f>S207*H207</f>
        <v>0</v>
      </c>
      <c r="U207" s="36"/>
      <c r="V207" s="36"/>
      <c r="W207" s="36"/>
      <c r="X207" s="36"/>
      <c r="Y207" s="36"/>
      <c r="Z207" s="36"/>
      <c r="AA207" s="36"/>
      <c r="AB207" s="36"/>
      <c r="AC207" s="36"/>
      <c r="AD207" s="36"/>
      <c r="AE207" s="36"/>
      <c r="AR207" s="182" t="s">
        <v>160</v>
      </c>
      <c r="AT207" s="182" t="s">
        <v>155</v>
      </c>
      <c r="AU207" s="182" t="s">
        <v>84</v>
      </c>
      <c r="AY207" s="17" t="s">
        <v>152</v>
      </c>
      <c r="BE207" s="183">
        <f>IF(N207="základní",J207,0)</f>
        <v>0</v>
      </c>
      <c r="BF207" s="183">
        <f>IF(N207="snížená",J207,0)</f>
        <v>0</v>
      </c>
      <c r="BG207" s="183">
        <f>IF(N207="zákl. přenesená",J207,0)</f>
        <v>0</v>
      </c>
      <c r="BH207" s="183">
        <f>IF(N207="sníž. přenesená",J207,0)</f>
        <v>0</v>
      </c>
      <c r="BI207" s="183">
        <f>IF(N207="nulová",J207,0)</f>
        <v>0</v>
      </c>
      <c r="BJ207" s="17" t="s">
        <v>82</v>
      </c>
      <c r="BK207" s="183">
        <f>ROUND(I207*H207,2)</f>
        <v>0</v>
      </c>
      <c r="BL207" s="17" t="s">
        <v>160</v>
      </c>
      <c r="BM207" s="182" t="s">
        <v>853</v>
      </c>
    </row>
    <row r="208" s="2" customFormat="1">
      <c r="A208" s="36"/>
      <c r="B208" s="37"/>
      <c r="C208" s="36"/>
      <c r="D208" s="184" t="s">
        <v>162</v>
      </c>
      <c r="E208" s="36"/>
      <c r="F208" s="185" t="s">
        <v>1187</v>
      </c>
      <c r="G208" s="36"/>
      <c r="H208" s="36"/>
      <c r="I208" s="186"/>
      <c r="J208" s="36"/>
      <c r="K208" s="36"/>
      <c r="L208" s="37"/>
      <c r="M208" s="187"/>
      <c r="N208" s="188"/>
      <c r="O208" s="75"/>
      <c r="P208" s="75"/>
      <c r="Q208" s="75"/>
      <c r="R208" s="75"/>
      <c r="S208" s="75"/>
      <c r="T208" s="76"/>
      <c r="U208" s="36"/>
      <c r="V208" s="36"/>
      <c r="W208" s="36"/>
      <c r="X208" s="36"/>
      <c r="Y208" s="36"/>
      <c r="Z208" s="36"/>
      <c r="AA208" s="36"/>
      <c r="AB208" s="36"/>
      <c r="AC208" s="36"/>
      <c r="AD208" s="36"/>
      <c r="AE208" s="36"/>
      <c r="AT208" s="17" t="s">
        <v>162</v>
      </c>
      <c r="AU208" s="17" t="s">
        <v>84</v>
      </c>
    </row>
    <row r="209" s="12" customFormat="1" ht="22.8" customHeight="1">
      <c r="A209" s="12"/>
      <c r="B209" s="157"/>
      <c r="C209" s="12"/>
      <c r="D209" s="158" t="s">
        <v>73</v>
      </c>
      <c r="E209" s="168" t="s">
        <v>837</v>
      </c>
      <c r="F209" s="168" t="s">
        <v>855</v>
      </c>
      <c r="G209" s="12"/>
      <c r="H209" s="12"/>
      <c r="I209" s="160"/>
      <c r="J209" s="169">
        <f>BK209</f>
        <v>0</v>
      </c>
      <c r="K209" s="12"/>
      <c r="L209" s="157"/>
      <c r="M209" s="162"/>
      <c r="N209" s="163"/>
      <c r="O209" s="163"/>
      <c r="P209" s="164">
        <f>SUM(P210:P217)</f>
        <v>0</v>
      </c>
      <c r="Q209" s="163"/>
      <c r="R209" s="164">
        <f>SUM(R210:R217)</f>
        <v>0</v>
      </c>
      <c r="S209" s="163"/>
      <c r="T209" s="165">
        <f>SUM(T210:T217)</f>
        <v>0</v>
      </c>
      <c r="U209" s="12"/>
      <c r="V209" s="12"/>
      <c r="W209" s="12"/>
      <c r="X209" s="12"/>
      <c r="Y209" s="12"/>
      <c r="Z209" s="12"/>
      <c r="AA209" s="12"/>
      <c r="AB209" s="12"/>
      <c r="AC209" s="12"/>
      <c r="AD209" s="12"/>
      <c r="AE209" s="12"/>
      <c r="AR209" s="158" t="s">
        <v>82</v>
      </c>
      <c r="AT209" s="166" t="s">
        <v>73</v>
      </c>
      <c r="AU209" s="166" t="s">
        <v>82</v>
      </c>
      <c r="AY209" s="158" t="s">
        <v>152</v>
      </c>
      <c r="BK209" s="167">
        <f>SUM(BK210:BK217)</f>
        <v>0</v>
      </c>
    </row>
    <row r="210" s="2" customFormat="1" ht="22.2" customHeight="1">
      <c r="A210" s="36"/>
      <c r="B210" s="170"/>
      <c r="C210" s="171" t="s">
        <v>363</v>
      </c>
      <c r="D210" s="171" t="s">
        <v>155</v>
      </c>
      <c r="E210" s="172" t="s">
        <v>856</v>
      </c>
      <c r="F210" s="173" t="s">
        <v>857</v>
      </c>
      <c r="G210" s="174" t="s">
        <v>775</v>
      </c>
      <c r="H210" s="175">
        <v>4</v>
      </c>
      <c r="I210" s="176"/>
      <c r="J210" s="177">
        <f>ROUND(I210*H210,2)</f>
        <v>0</v>
      </c>
      <c r="K210" s="173" t="s">
        <v>1</v>
      </c>
      <c r="L210" s="37"/>
      <c r="M210" s="178" t="s">
        <v>1</v>
      </c>
      <c r="N210" s="179" t="s">
        <v>39</v>
      </c>
      <c r="O210" s="75"/>
      <c r="P210" s="180">
        <f>O210*H210</f>
        <v>0</v>
      </c>
      <c r="Q210" s="180">
        <v>0</v>
      </c>
      <c r="R210" s="180">
        <f>Q210*H210</f>
        <v>0</v>
      </c>
      <c r="S210" s="180">
        <v>0</v>
      </c>
      <c r="T210" s="181">
        <f>S210*H210</f>
        <v>0</v>
      </c>
      <c r="U210" s="36"/>
      <c r="V210" s="36"/>
      <c r="W210" s="36"/>
      <c r="X210" s="36"/>
      <c r="Y210" s="36"/>
      <c r="Z210" s="36"/>
      <c r="AA210" s="36"/>
      <c r="AB210" s="36"/>
      <c r="AC210" s="36"/>
      <c r="AD210" s="36"/>
      <c r="AE210" s="36"/>
      <c r="AR210" s="182" t="s">
        <v>160</v>
      </c>
      <c r="AT210" s="182" t="s">
        <v>155</v>
      </c>
      <c r="AU210" s="182" t="s">
        <v>84</v>
      </c>
      <c r="AY210" s="17" t="s">
        <v>152</v>
      </c>
      <c r="BE210" s="183">
        <f>IF(N210="základní",J210,0)</f>
        <v>0</v>
      </c>
      <c r="BF210" s="183">
        <f>IF(N210="snížená",J210,0)</f>
        <v>0</v>
      </c>
      <c r="BG210" s="183">
        <f>IF(N210="zákl. přenesená",J210,0)</f>
        <v>0</v>
      </c>
      <c r="BH210" s="183">
        <f>IF(N210="sníž. přenesená",J210,0)</f>
        <v>0</v>
      </c>
      <c r="BI210" s="183">
        <f>IF(N210="nulová",J210,0)</f>
        <v>0</v>
      </c>
      <c r="BJ210" s="17" t="s">
        <v>82</v>
      </c>
      <c r="BK210" s="183">
        <f>ROUND(I210*H210,2)</f>
        <v>0</v>
      </c>
      <c r="BL210" s="17" t="s">
        <v>160</v>
      </c>
      <c r="BM210" s="182" t="s">
        <v>858</v>
      </c>
    </row>
    <row r="211" s="2" customFormat="1">
      <c r="A211" s="36"/>
      <c r="B211" s="37"/>
      <c r="C211" s="36"/>
      <c r="D211" s="184" t="s">
        <v>162</v>
      </c>
      <c r="E211" s="36"/>
      <c r="F211" s="185" t="s">
        <v>857</v>
      </c>
      <c r="G211" s="36"/>
      <c r="H211" s="36"/>
      <c r="I211" s="186"/>
      <c r="J211" s="36"/>
      <c r="K211" s="36"/>
      <c r="L211" s="37"/>
      <c r="M211" s="187"/>
      <c r="N211" s="188"/>
      <c r="O211" s="75"/>
      <c r="P211" s="75"/>
      <c r="Q211" s="75"/>
      <c r="R211" s="75"/>
      <c r="S211" s="75"/>
      <c r="T211" s="76"/>
      <c r="U211" s="36"/>
      <c r="V211" s="36"/>
      <c r="W211" s="36"/>
      <c r="X211" s="36"/>
      <c r="Y211" s="36"/>
      <c r="Z211" s="36"/>
      <c r="AA211" s="36"/>
      <c r="AB211" s="36"/>
      <c r="AC211" s="36"/>
      <c r="AD211" s="36"/>
      <c r="AE211" s="36"/>
      <c r="AT211" s="17" t="s">
        <v>162</v>
      </c>
      <c r="AU211" s="17" t="s">
        <v>84</v>
      </c>
    </row>
    <row r="212" s="2" customFormat="1" ht="30" customHeight="1">
      <c r="A212" s="36"/>
      <c r="B212" s="170"/>
      <c r="C212" s="171" t="s">
        <v>268</v>
      </c>
      <c r="D212" s="171" t="s">
        <v>155</v>
      </c>
      <c r="E212" s="172" t="s">
        <v>1188</v>
      </c>
      <c r="F212" s="173" t="s">
        <v>1189</v>
      </c>
      <c r="G212" s="174" t="s">
        <v>775</v>
      </c>
      <c r="H212" s="175">
        <v>4</v>
      </c>
      <c r="I212" s="176"/>
      <c r="J212" s="177">
        <f>ROUND(I212*H212,2)</f>
        <v>0</v>
      </c>
      <c r="K212" s="173" t="s">
        <v>1</v>
      </c>
      <c r="L212" s="37"/>
      <c r="M212" s="178" t="s">
        <v>1</v>
      </c>
      <c r="N212" s="179" t="s">
        <v>39</v>
      </c>
      <c r="O212" s="75"/>
      <c r="P212" s="180">
        <f>O212*H212</f>
        <v>0</v>
      </c>
      <c r="Q212" s="180">
        <v>0</v>
      </c>
      <c r="R212" s="180">
        <f>Q212*H212</f>
        <v>0</v>
      </c>
      <c r="S212" s="180">
        <v>0</v>
      </c>
      <c r="T212" s="181">
        <f>S212*H212</f>
        <v>0</v>
      </c>
      <c r="U212" s="36"/>
      <c r="V212" s="36"/>
      <c r="W212" s="36"/>
      <c r="X212" s="36"/>
      <c r="Y212" s="36"/>
      <c r="Z212" s="36"/>
      <c r="AA212" s="36"/>
      <c r="AB212" s="36"/>
      <c r="AC212" s="36"/>
      <c r="AD212" s="36"/>
      <c r="AE212" s="36"/>
      <c r="AR212" s="182" t="s">
        <v>160</v>
      </c>
      <c r="AT212" s="182" t="s">
        <v>155</v>
      </c>
      <c r="AU212" s="182" t="s">
        <v>84</v>
      </c>
      <c r="AY212" s="17" t="s">
        <v>152</v>
      </c>
      <c r="BE212" s="183">
        <f>IF(N212="základní",J212,0)</f>
        <v>0</v>
      </c>
      <c r="BF212" s="183">
        <f>IF(N212="snížená",J212,0)</f>
        <v>0</v>
      </c>
      <c r="BG212" s="183">
        <f>IF(N212="zákl. přenesená",J212,0)</f>
        <v>0</v>
      </c>
      <c r="BH212" s="183">
        <f>IF(N212="sníž. přenesená",J212,0)</f>
        <v>0</v>
      </c>
      <c r="BI212" s="183">
        <f>IF(N212="nulová",J212,0)</f>
        <v>0</v>
      </c>
      <c r="BJ212" s="17" t="s">
        <v>82</v>
      </c>
      <c r="BK212" s="183">
        <f>ROUND(I212*H212,2)</f>
        <v>0</v>
      </c>
      <c r="BL212" s="17" t="s">
        <v>160</v>
      </c>
      <c r="BM212" s="182" t="s">
        <v>863</v>
      </c>
    </row>
    <row r="213" s="2" customFormat="1">
      <c r="A213" s="36"/>
      <c r="B213" s="37"/>
      <c r="C213" s="36"/>
      <c r="D213" s="184" t="s">
        <v>162</v>
      </c>
      <c r="E213" s="36"/>
      <c r="F213" s="185" t="s">
        <v>1189</v>
      </c>
      <c r="G213" s="36"/>
      <c r="H213" s="36"/>
      <c r="I213" s="186"/>
      <c r="J213" s="36"/>
      <c r="K213" s="36"/>
      <c r="L213" s="37"/>
      <c r="M213" s="187"/>
      <c r="N213" s="188"/>
      <c r="O213" s="75"/>
      <c r="P213" s="75"/>
      <c r="Q213" s="75"/>
      <c r="R213" s="75"/>
      <c r="S213" s="75"/>
      <c r="T213" s="76"/>
      <c r="U213" s="36"/>
      <c r="V213" s="36"/>
      <c r="W213" s="36"/>
      <c r="X213" s="36"/>
      <c r="Y213" s="36"/>
      <c r="Z213" s="36"/>
      <c r="AA213" s="36"/>
      <c r="AB213" s="36"/>
      <c r="AC213" s="36"/>
      <c r="AD213" s="36"/>
      <c r="AE213" s="36"/>
      <c r="AT213" s="17" t="s">
        <v>162</v>
      </c>
      <c r="AU213" s="17" t="s">
        <v>84</v>
      </c>
    </row>
    <row r="214" s="2" customFormat="1" ht="22.2" customHeight="1">
      <c r="A214" s="36"/>
      <c r="B214" s="170"/>
      <c r="C214" s="171" t="s">
        <v>373</v>
      </c>
      <c r="D214" s="171" t="s">
        <v>155</v>
      </c>
      <c r="E214" s="172" t="s">
        <v>867</v>
      </c>
      <c r="F214" s="173" t="s">
        <v>868</v>
      </c>
      <c r="G214" s="174" t="s">
        <v>775</v>
      </c>
      <c r="H214" s="175">
        <v>14</v>
      </c>
      <c r="I214" s="176"/>
      <c r="J214" s="177">
        <f>ROUND(I214*H214,2)</f>
        <v>0</v>
      </c>
      <c r="K214" s="173" t="s">
        <v>1</v>
      </c>
      <c r="L214" s="37"/>
      <c r="M214" s="178" t="s">
        <v>1</v>
      </c>
      <c r="N214" s="179" t="s">
        <v>39</v>
      </c>
      <c r="O214" s="75"/>
      <c r="P214" s="180">
        <f>O214*H214</f>
        <v>0</v>
      </c>
      <c r="Q214" s="180">
        <v>0</v>
      </c>
      <c r="R214" s="180">
        <f>Q214*H214</f>
        <v>0</v>
      </c>
      <c r="S214" s="180">
        <v>0</v>
      </c>
      <c r="T214" s="181">
        <f>S214*H214</f>
        <v>0</v>
      </c>
      <c r="U214" s="36"/>
      <c r="V214" s="36"/>
      <c r="W214" s="36"/>
      <c r="X214" s="36"/>
      <c r="Y214" s="36"/>
      <c r="Z214" s="36"/>
      <c r="AA214" s="36"/>
      <c r="AB214" s="36"/>
      <c r="AC214" s="36"/>
      <c r="AD214" s="36"/>
      <c r="AE214" s="36"/>
      <c r="AR214" s="182" t="s">
        <v>160</v>
      </c>
      <c r="AT214" s="182" t="s">
        <v>155</v>
      </c>
      <c r="AU214" s="182" t="s">
        <v>84</v>
      </c>
      <c r="AY214" s="17" t="s">
        <v>152</v>
      </c>
      <c r="BE214" s="183">
        <f>IF(N214="základní",J214,0)</f>
        <v>0</v>
      </c>
      <c r="BF214" s="183">
        <f>IF(N214="snížená",J214,0)</f>
        <v>0</v>
      </c>
      <c r="BG214" s="183">
        <f>IF(N214="zákl. přenesená",J214,0)</f>
        <v>0</v>
      </c>
      <c r="BH214" s="183">
        <f>IF(N214="sníž. přenesená",J214,0)</f>
        <v>0</v>
      </c>
      <c r="BI214" s="183">
        <f>IF(N214="nulová",J214,0)</f>
        <v>0</v>
      </c>
      <c r="BJ214" s="17" t="s">
        <v>82</v>
      </c>
      <c r="BK214" s="183">
        <f>ROUND(I214*H214,2)</f>
        <v>0</v>
      </c>
      <c r="BL214" s="17" t="s">
        <v>160</v>
      </c>
      <c r="BM214" s="182" t="s">
        <v>866</v>
      </c>
    </row>
    <row r="215" s="2" customFormat="1">
      <c r="A215" s="36"/>
      <c r="B215" s="37"/>
      <c r="C215" s="36"/>
      <c r="D215" s="184" t="s">
        <v>162</v>
      </c>
      <c r="E215" s="36"/>
      <c r="F215" s="185" t="s">
        <v>868</v>
      </c>
      <c r="G215" s="36"/>
      <c r="H215" s="36"/>
      <c r="I215" s="186"/>
      <c r="J215" s="36"/>
      <c r="K215" s="36"/>
      <c r="L215" s="37"/>
      <c r="M215" s="187"/>
      <c r="N215" s="188"/>
      <c r="O215" s="75"/>
      <c r="P215" s="75"/>
      <c r="Q215" s="75"/>
      <c r="R215" s="75"/>
      <c r="S215" s="75"/>
      <c r="T215" s="76"/>
      <c r="U215" s="36"/>
      <c r="V215" s="36"/>
      <c r="W215" s="36"/>
      <c r="X215" s="36"/>
      <c r="Y215" s="36"/>
      <c r="Z215" s="36"/>
      <c r="AA215" s="36"/>
      <c r="AB215" s="36"/>
      <c r="AC215" s="36"/>
      <c r="AD215" s="36"/>
      <c r="AE215" s="36"/>
      <c r="AT215" s="17" t="s">
        <v>162</v>
      </c>
      <c r="AU215" s="17" t="s">
        <v>84</v>
      </c>
    </row>
    <row r="216" s="2" customFormat="1" ht="19.8" customHeight="1">
      <c r="A216" s="36"/>
      <c r="B216" s="170"/>
      <c r="C216" s="171" t="s">
        <v>377</v>
      </c>
      <c r="D216" s="171" t="s">
        <v>155</v>
      </c>
      <c r="E216" s="172" t="s">
        <v>1190</v>
      </c>
      <c r="F216" s="173" t="s">
        <v>1191</v>
      </c>
      <c r="G216" s="174" t="s">
        <v>775</v>
      </c>
      <c r="H216" s="175">
        <v>1</v>
      </c>
      <c r="I216" s="176"/>
      <c r="J216" s="177">
        <f>ROUND(I216*H216,2)</f>
        <v>0</v>
      </c>
      <c r="K216" s="173" t="s">
        <v>1</v>
      </c>
      <c r="L216" s="37"/>
      <c r="M216" s="178" t="s">
        <v>1</v>
      </c>
      <c r="N216" s="179" t="s">
        <v>39</v>
      </c>
      <c r="O216" s="75"/>
      <c r="P216" s="180">
        <f>O216*H216</f>
        <v>0</v>
      </c>
      <c r="Q216" s="180">
        <v>0</v>
      </c>
      <c r="R216" s="180">
        <f>Q216*H216</f>
        <v>0</v>
      </c>
      <c r="S216" s="180">
        <v>0</v>
      </c>
      <c r="T216" s="181">
        <f>S216*H216</f>
        <v>0</v>
      </c>
      <c r="U216" s="36"/>
      <c r="V216" s="36"/>
      <c r="W216" s="36"/>
      <c r="X216" s="36"/>
      <c r="Y216" s="36"/>
      <c r="Z216" s="36"/>
      <c r="AA216" s="36"/>
      <c r="AB216" s="36"/>
      <c r="AC216" s="36"/>
      <c r="AD216" s="36"/>
      <c r="AE216" s="36"/>
      <c r="AR216" s="182" t="s">
        <v>160</v>
      </c>
      <c r="AT216" s="182" t="s">
        <v>155</v>
      </c>
      <c r="AU216" s="182" t="s">
        <v>84</v>
      </c>
      <c r="AY216" s="17" t="s">
        <v>152</v>
      </c>
      <c r="BE216" s="183">
        <f>IF(N216="základní",J216,0)</f>
        <v>0</v>
      </c>
      <c r="BF216" s="183">
        <f>IF(N216="snížená",J216,0)</f>
        <v>0</v>
      </c>
      <c r="BG216" s="183">
        <f>IF(N216="zákl. přenesená",J216,0)</f>
        <v>0</v>
      </c>
      <c r="BH216" s="183">
        <f>IF(N216="sníž. přenesená",J216,0)</f>
        <v>0</v>
      </c>
      <c r="BI216" s="183">
        <f>IF(N216="nulová",J216,0)</f>
        <v>0</v>
      </c>
      <c r="BJ216" s="17" t="s">
        <v>82</v>
      </c>
      <c r="BK216" s="183">
        <f>ROUND(I216*H216,2)</f>
        <v>0</v>
      </c>
      <c r="BL216" s="17" t="s">
        <v>160</v>
      </c>
      <c r="BM216" s="182" t="s">
        <v>869</v>
      </c>
    </row>
    <row r="217" s="2" customFormat="1">
      <c r="A217" s="36"/>
      <c r="B217" s="37"/>
      <c r="C217" s="36"/>
      <c r="D217" s="184" t="s">
        <v>162</v>
      </c>
      <c r="E217" s="36"/>
      <c r="F217" s="185" t="s">
        <v>1191</v>
      </c>
      <c r="G217" s="36"/>
      <c r="H217" s="36"/>
      <c r="I217" s="186"/>
      <c r="J217" s="36"/>
      <c r="K217" s="36"/>
      <c r="L217" s="37"/>
      <c r="M217" s="187"/>
      <c r="N217" s="188"/>
      <c r="O217" s="75"/>
      <c r="P217" s="75"/>
      <c r="Q217" s="75"/>
      <c r="R217" s="75"/>
      <c r="S217" s="75"/>
      <c r="T217" s="76"/>
      <c r="U217" s="36"/>
      <c r="V217" s="36"/>
      <c r="W217" s="36"/>
      <c r="X217" s="36"/>
      <c r="Y217" s="36"/>
      <c r="Z217" s="36"/>
      <c r="AA217" s="36"/>
      <c r="AB217" s="36"/>
      <c r="AC217" s="36"/>
      <c r="AD217" s="36"/>
      <c r="AE217" s="36"/>
      <c r="AT217" s="17" t="s">
        <v>162</v>
      </c>
      <c r="AU217" s="17" t="s">
        <v>84</v>
      </c>
    </row>
    <row r="218" s="12" customFormat="1" ht="22.8" customHeight="1">
      <c r="A218" s="12"/>
      <c r="B218" s="157"/>
      <c r="C218" s="12"/>
      <c r="D218" s="158" t="s">
        <v>73</v>
      </c>
      <c r="E218" s="168" t="s">
        <v>846</v>
      </c>
      <c r="F218" s="168" t="s">
        <v>874</v>
      </c>
      <c r="G218" s="12"/>
      <c r="H218" s="12"/>
      <c r="I218" s="160"/>
      <c r="J218" s="169">
        <f>BK218</f>
        <v>0</v>
      </c>
      <c r="K218" s="12"/>
      <c r="L218" s="157"/>
      <c r="M218" s="162"/>
      <c r="N218" s="163"/>
      <c r="O218" s="163"/>
      <c r="P218" s="164">
        <f>SUM(P219:P220)</f>
        <v>0</v>
      </c>
      <c r="Q218" s="163"/>
      <c r="R218" s="164">
        <f>SUM(R219:R220)</f>
        <v>0</v>
      </c>
      <c r="S218" s="163"/>
      <c r="T218" s="165">
        <f>SUM(T219:T220)</f>
        <v>0</v>
      </c>
      <c r="U218" s="12"/>
      <c r="V218" s="12"/>
      <c r="W218" s="12"/>
      <c r="X218" s="12"/>
      <c r="Y218" s="12"/>
      <c r="Z218" s="12"/>
      <c r="AA218" s="12"/>
      <c r="AB218" s="12"/>
      <c r="AC218" s="12"/>
      <c r="AD218" s="12"/>
      <c r="AE218" s="12"/>
      <c r="AR218" s="158" t="s">
        <v>82</v>
      </c>
      <c r="AT218" s="166" t="s">
        <v>73</v>
      </c>
      <c r="AU218" s="166" t="s">
        <v>82</v>
      </c>
      <c r="AY218" s="158" t="s">
        <v>152</v>
      </c>
      <c r="BK218" s="167">
        <f>SUM(BK219:BK220)</f>
        <v>0</v>
      </c>
    </row>
    <row r="219" s="2" customFormat="1" ht="22.2" customHeight="1">
      <c r="A219" s="36"/>
      <c r="B219" s="170"/>
      <c r="C219" s="171" t="s">
        <v>383</v>
      </c>
      <c r="D219" s="171" t="s">
        <v>155</v>
      </c>
      <c r="E219" s="172" t="s">
        <v>1192</v>
      </c>
      <c r="F219" s="173" t="s">
        <v>1193</v>
      </c>
      <c r="G219" s="174" t="s">
        <v>775</v>
      </c>
      <c r="H219" s="175">
        <v>10</v>
      </c>
      <c r="I219" s="176"/>
      <c r="J219" s="177">
        <f>ROUND(I219*H219,2)</f>
        <v>0</v>
      </c>
      <c r="K219" s="173" t="s">
        <v>1</v>
      </c>
      <c r="L219" s="37"/>
      <c r="M219" s="178" t="s">
        <v>1</v>
      </c>
      <c r="N219" s="179" t="s">
        <v>39</v>
      </c>
      <c r="O219" s="75"/>
      <c r="P219" s="180">
        <f>O219*H219</f>
        <v>0</v>
      </c>
      <c r="Q219" s="180">
        <v>0</v>
      </c>
      <c r="R219" s="180">
        <f>Q219*H219</f>
        <v>0</v>
      </c>
      <c r="S219" s="180">
        <v>0</v>
      </c>
      <c r="T219" s="181">
        <f>S219*H219</f>
        <v>0</v>
      </c>
      <c r="U219" s="36"/>
      <c r="V219" s="36"/>
      <c r="W219" s="36"/>
      <c r="X219" s="36"/>
      <c r="Y219" s="36"/>
      <c r="Z219" s="36"/>
      <c r="AA219" s="36"/>
      <c r="AB219" s="36"/>
      <c r="AC219" s="36"/>
      <c r="AD219" s="36"/>
      <c r="AE219" s="36"/>
      <c r="AR219" s="182" t="s">
        <v>160</v>
      </c>
      <c r="AT219" s="182" t="s">
        <v>155</v>
      </c>
      <c r="AU219" s="182" t="s">
        <v>84</v>
      </c>
      <c r="AY219" s="17" t="s">
        <v>152</v>
      </c>
      <c r="BE219" s="183">
        <f>IF(N219="základní",J219,0)</f>
        <v>0</v>
      </c>
      <c r="BF219" s="183">
        <f>IF(N219="snížená",J219,0)</f>
        <v>0</v>
      </c>
      <c r="BG219" s="183">
        <f>IF(N219="zákl. přenesená",J219,0)</f>
        <v>0</v>
      </c>
      <c r="BH219" s="183">
        <f>IF(N219="sníž. přenesená",J219,0)</f>
        <v>0</v>
      </c>
      <c r="BI219" s="183">
        <f>IF(N219="nulová",J219,0)</f>
        <v>0</v>
      </c>
      <c r="BJ219" s="17" t="s">
        <v>82</v>
      </c>
      <c r="BK219" s="183">
        <f>ROUND(I219*H219,2)</f>
        <v>0</v>
      </c>
      <c r="BL219" s="17" t="s">
        <v>160</v>
      </c>
      <c r="BM219" s="182" t="s">
        <v>872</v>
      </c>
    </row>
    <row r="220" s="2" customFormat="1">
      <c r="A220" s="36"/>
      <c r="B220" s="37"/>
      <c r="C220" s="36"/>
      <c r="D220" s="184" t="s">
        <v>162</v>
      </c>
      <c r="E220" s="36"/>
      <c r="F220" s="185" t="s">
        <v>1193</v>
      </c>
      <c r="G220" s="36"/>
      <c r="H220" s="36"/>
      <c r="I220" s="186"/>
      <c r="J220" s="36"/>
      <c r="K220" s="36"/>
      <c r="L220" s="37"/>
      <c r="M220" s="187"/>
      <c r="N220" s="188"/>
      <c r="O220" s="75"/>
      <c r="P220" s="75"/>
      <c r="Q220" s="75"/>
      <c r="R220" s="75"/>
      <c r="S220" s="75"/>
      <c r="T220" s="76"/>
      <c r="U220" s="36"/>
      <c r="V220" s="36"/>
      <c r="W220" s="36"/>
      <c r="X220" s="36"/>
      <c r="Y220" s="36"/>
      <c r="Z220" s="36"/>
      <c r="AA220" s="36"/>
      <c r="AB220" s="36"/>
      <c r="AC220" s="36"/>
      <c r="AD220" s="36"/>
      <c r="AE220" s="36"/>
      <c r="AT220" s="17" t="s">
        <v>162</v>
      </c>
      <c r="AU220" s="17" t="s">
        <v>84</v>
      </c>
    </row>
    <row r="221" s="12" customFormat="1" ht="22.8" customHeight="1">
      <c r="A221" s="12"/>
      <c r="B221" s="157"/>
      <c r="C221" s="12"/>
      <c r="D221" s="158" t="s">
        <v>73</v>
      </c>
      <c r="E221" s="168" t="s">
        <v>854</v>
      </c>
      <c r="F221" s="168" t="s">
        <v>1194</v>
      </c>
      <c r="G221" s="12"/>
      <c r="H221" s="12"/>
      <c r="I221" s="160"/>
      <c r="J221" s="169">
        <f>BK221</f>
        <v>0</v>
      </c>
      <c r="K221" s="12"/>
      <c r="L221" s="157"/>
      <c r="M221" s="162"/>
      <c r="N221" s="163"/>
      <c r="O221" s="163"/>
      <c r="P221" s="164">
        <f>SUM(P222:P225)</f>
        <v>0</v>
      </c>
      <c r="Q221" s="163"/>
      <c r="R221" s="164">
        <f>SUM(R222:R225)</f>
        <v>0</v>
      </c>
      <c r="S221" s="163"/>
      <c r="T221" s="165">
        <f>SUM(T222:T225)</f>
        <v>0</v>
      </c>
      <c r="U221" s="12"/>
      <c r="V221" s="12"/>
      <c r="W221" s="12"/>
      <c r="X221" s="12"/>
      <c r="Y221" s="12"/>
      <c r="Z221" s="12"/>
      <c r="AA221" s="12"/>
      <c r="AB221" s="12"/>
      <c r="AC221" s="12"/>
      <c r="AD221" s="12"/>
      <c r="AE221" s="12"/>
      <c r="AR221" s="158" t="s">
        <v>82</v>
      </c>
      <c r="AT221" s="166" t="s">
        <v>73</v>
      </c>
      <c r="AU221" s="166" t="s">
        <v>82</v>
      </c>
      <c r="AY221" s="158" t="s">
        <v>152</v>
      </c>
      <c r="BK221" s="167">
        <f>SUM(BK222:BK225)</f>
        <v>0</v>
      </c>
    </row>
    <row r="222" s="2" customFormat="1" ht="22.2" customHeight="1">
      <c r="A222" s="36"/>
      <c r="B222" s="170"/>
      <c r="C222" s="171" t="s">
        <v>391</v>
      </c>
      <c r="D222" s="171" t="s">
        <v>155</v>
      </c>
      <c r="E222" s="172" t="s">
        <v>1195</v>
      </c>
      <c r="F222" s="173" t="s">
        <v>1196</v>
      </c>
      <c r="G222" s="174" t="s">
        <v>775</v>
      </c>
      <c r="H222" s="175">
        <v>2</v>
      </c>
      <c r="I222" s="176"/>
      <c r="J222" s="177">
        <f>ROUND(I222*H222,2)</f>
        <v>0</v>
      </c>
      <c r="K222" s="173" t="s">
        <v>1</v>
      </c>
      <c r="L222" s="37"/>
      <c r="M222" s="178" t="s">
        <v>1</v>
      </c>
      <c r="N222" s="179" t="s">
        <v>39</v>
      </c>
      <c r="O222" s="75"/>
      <c r="P222" s="180">
        <f>O222*H222</f>
        <v>0</v>
      </c>
      <c r="Q222" s="180">
        <v>0</v>
      </c>
      <c r="R222" s="180">
        <f>Q222*H222</f>
        <v>0</v>
      </c>
      <c r="S222" s="180">
        <v>0</v>
      </c>
      <c r="T222" s="181">
        <f>S222*H222</f>
        <v>0</v>
      </c>
      <c r="U222" s="36"/>
      <c r="V222" s="36"/>
      <c r="W222" s="36"/>
      <c r="X222" s="36"/>
      <c r="Y222" s="36"/>
      <c r="Z222" s="36"/>
      <c r="AA222" s="36"/>
      <c r="AB222" s="36"/>
      <c r="AC222" s="36"/>
      <c r="AD222" s="36"/>
      <c r="AE222" s="36"/>
      <c r="AR222" s="182" t="s">
        <v>160</v>
      </c>
      <c r="AT222" s="182" t="s">
        <v>155</v>
      </c>
      <c r="AU222" s="182" t="s">
        <v>84</v>
      </c>
      <c r="AY222" s="17" t="s">
        <v>152</v>
      </c>
      <c r="BE222" s="183">
        <f>IF(N222="základní",J222,0)</f>
        <v>0</v>
      </c>
      <c r="BF222" s="183">
        <f>IF(N222="snížená",J222,0)</f>
        <v>0</v>
      </c>
      <c r="BG222" s="183">
        <f>IF(N222="zákl. přenesená",J222,0)</f>
        <v>0</v>
      </c>
      <c r="BH222" s="183">
        <f>IF(N222="sníž. přenesená",J222,0)</f>
        <v>0</v>
      </c>
      <c r="BI222" s="183">
        <f>IF(N222="nulová",J222,0)</f>
        <v>0</v>
      </c>
      <c r="BJ222" s="17" t="s">
        <v>82</v>
      </c>
      <c r="BK222" s="183">
        <f>ROUND(I222*H222,2)</f>
        <v>0</v>
      </c>
      <c r="BL222" s="17" t="s">
        <v>160</v>
      </c>
      <c r="BM222" s="182" t="s">
        <v>877</v>
      </c>
    </row>
    <row r="223" s="2" customFormat="1">
      <c r="A223" s="36"/>
      <c r="B223" s="37"/>
      <c r="C223" s="36"/>
      <c r="D223" s="184" t="s">
        <v>162</v>
      </c>
      <c r="E223" s="36"/>
      <c r="F223" s="185" t="s">
        <v>1196</v>
      </c>
      <c r="G223" s="36"/>
      <c r="H223" s="36"/>
      <c r="I223" s="186"/>
      <c r="J223" s="36"/>
      <c r="K223" s="36"/>
      <c r="L223" s="37"/>
      <c r="M223" s="187"/>
      <c r="N223" s="188"/>
      <c r="O223" s="75"/>
      <c r="P223" s="75"/>
      <c r="Q223" s="75"/>
      <c r="R223" s="75"/>
      <c r="S223" s="75"/>
      <c r="T223" s="76"/>
      <c r="U223" s="36"/>
      <c r="V223" s="36"/>
      <c r="W223" s="36"/>
      <c r="X223" s="36"/>
      <c r="Y223" s="36"/>
      <c r="Z223" s="36"/>
      <c r="AA223" s="36"/>
      <c r="AB223" s="36"/>
      <c r="AC223" s="36"/>
      <c r="AD223" s="36"/>
      <c r="AE223" s="36"/>
      <c r="AT223" s="17" t="s">
        <v>162</v>
      </c>
      <c r="AU223" s="17" t="s">
        <v>84</v>
      </c>
    </row>
    <row r="224" s="2" customFormat="1" ht="22.2" customHeight="1">
      <c r="A224" s="36"/>
      <c r="B224" s="170"/>
      <c r="C224" s="171" t="s">
        <v>398</v>
      </c>
      <c r="D224" s="171" t="s">
        <v>155</v>
      </c>
      <c r="E224" s="172" t="s">
        <v>1197</v>
      </c>
      <c r="F224" s="173" t="s">
        <v>1198</v>
      </c>
      <c r="G224" s="174" t="s">
        <v>775</v>
      </c>
      <c r="H224" s="175">
        <v>2</v>
      </c>
      <c r="I224" s="176"/>
      <c r="J224" s="177">
        <f>ROUND(I224*H224,2)</f>
        <v>0</v>
      </c>
      <c r="K224" s="173" t="s">
        <v>1</v>
      </c>
      <c r="L224" s="37"/>
      <c r="M224" s="178" t="s">
        <v>1</v>
      </c>
      <c r="N224" s="179" t="s">
        <v>39</v>
      </c>
      <c r="O224" s="75"/>
      <c r="P224" s="180">
        <f>O224*H224</f>
        <v>0</v>
      </c>
      <c r="Q224" s="180">
        <v>0</v>
      </c>
      <c r="R224" s="180">
        <f>Q224*H224</f>
        <v>0</v>
      </c>
      <c r="S224" s="180">
        <v>0</v>
      </c>
      <c r="T224" s="181">
        <f>S224*H224</f>
        <v>0</v>
      </c>
      <c r="U224" s="36"/>
      <c r="V224" s="36"/>
      <c r="W224" s="36"/>
      <c r="X224" s="36"/>
      <c r="Y224" s="36"/>
      <c r="Z224" s="36"/>
      <c r="AA224" s="36"/>
      <c r="AB224" s="36"/>
      <c r="AC224" s="36"/>
      <c r="AD224" s="36"/>
      <c r="AE224" s="36"/>
      <c r="AR224" s="182" t="s">
        <v>160</v>
      </c>
      <c r="AT224" s="182" t="s">
        <v>155</v>
      </c>
      <c r="AU224" s="182" t="s">
        <v>84</v>
      </c>
      <c r="AY224" s="17" t="s">
        <v>152</v>
      </c>
      <c r="BE224" s="183">
        <f>IF(N224="základní",J224,0)</f>
        <v>0</v>
      </c>
      <c r="BF224" s="183">
        <f>IF(N224="snížená",J224,0)</f>
        <v>0</v>
      </c>
      <c r="BG224" s="183">
        <f>IF(N224="zákl. přenesená",J224,0)</f>
        <v>0</v>
      </c>
      <c r="BH224" s="183">
        <f>IF(N224="sníž. přenesená",J224,0)</f>
        <v>0</v>
      </c>
      <c r="BI224" s="183">
        <f>IF(N224="nulová",J224,0)</f>
        <v>0</v>
      </c>
      <c r="BJ224" s="17" t="s">
        <v>82</v>
      </c>
      <c r="BK224" s="183">
        <f>ROUND(I224*H224,2)</f>
        <v>0</v>
      </c>
      <c r="BL224" s="17" t="s">
        <v>160</v>
      </c>
      <c r="BM224" s="182" t="s">
        <v>880</v>
      </c>
    </row>
    <row r="225" s="2" customFormat="1">
      <c r="A225" s="36"/>
      <c r="B225" s="37"/>
      <c r="C225" s="36"/>
      <c r="D225" s="184" t="s">
        <v>162</v>
      </c>
      <c r="E225" s="36"/>
      <c r="F225" s="185" t="s">
        <v>1198</v>
      </c>
      <c r="G225" s="36"/>
      <c r="H225" s="36"/>
      <c r="I225" s="186"/>
      <c r="J225" s="36"/>
      <c r="K225" s="36"/>
      <c r="L225" s="37"/>
      <c r="M225" s="187"/>
      <c r="N225" s="188"/>
      <c r="O225" s="75"/>
      <c r="P225" s="75"/>
      <c r="Q225" s="75"/>
      <c r="R225" s="75"/>
      <c r="S225" s="75"/>
      <c r="T225" s="76"/>
      <c r="U225" s="36"/>
      <c r="V225" s="36"/>
      <c r="W225" s="36"/>
      <c r="X225" s="36"/>
      <c r="Y225" s="36"/>
      <c r="Z225" s="36"/>
      <c r="AA225" s="36"/>
      <c r="AB225" s="36"/>
      <c r="AC225" s="36"/>
      <c r="AD225" s="36"/>
      <c r="AE225" s="36"/>
      <c r="AT225" s="17" t="s">
        <v>162</v>
      </c>
      <c r="AU225" s="17" t="s">
        <v>84</v>
      </c>
    </row>
    <row r="226" s="12" customFormat="1" ht="22.8" customHeight="1">
      <c r="A226" s="12"/>
      <c r="B226" s="157"/>
      <c r="C226" s="12"/>
      <c r="D226" s="158" t="s">
        <v>73</v>
      </c>
      <c r="E226" s="168" t="s">
        <v>859</v>
      </c>
      <c r="F226" s="168" t="s">
        <v>885</v>
      </c>
      <c r="G226" s="12"/>
      <c r="H226" s="12"/>
      <c r="I226" s="160"/>
      <c r="J226" s="169">
        <f>BK226</f>
        <v>0</v>
      </c>
      <c r="K226" s="12"/>
      <c r="L226" s="157"/>
      <c r="M226" s="162"/>
      <c r="N226" s="163"/>
      <c r="O226" s="163"/>
      <c r="P226" s="164">
        <f>SUM(P227:P236)</f>
        <v>0</v>
      </c>
      <c r="Q226" s="163"/>
      <c r="R226" s="164">
        <f>SUM(R227:R236)</f>
        <v>0</v>
      </c>
      <c r="S226" s="163"/>
      <c r="T226" s="165">
        <f>SUM(T227:T236)</f>
        <v>0</v>
      </c>
      <c r="U226" s="12"/>
      <c r="V226" s="12"/>
      <c r="W226" s="12"/>
      <c r="X226" s="12"/>
      <c r="Y226" s="12"/>
      <c r="Z226" s="12"/>
      <c r="AA226" s="12"/>
      <c r="AB226" s="12"/>
      <c r="AC226" s="12"/>
      <c r="AD226" s="12"/>
      <c r="AE226" s="12"/>
      <c r="AR226" s="158" t="s">
        <v>82</v>
      </c>
      <c r="AT226" s="166" t="s">
        <v>73</v>
      </c>
      <c r="AU226" s="166" t="s">
        <v>82</v>
      </c>
      <c r="AY226" s="158" t="s">
        <v>152</v>
      </c>
      <c r="BK226" s="167">
        <f>SUM(BK227:BK236)</f>
        <v>0</v>
      </c>
    </row>
    <row r="227" s="2" customFormat="1" ht="14.4" customHeight="1">
      <c r="A227" s="36"/>
      <c r="B227" s="170"/>
      <c r="C227" s="171" t="s">
        <v>407</v>
      </c>
      <c r="D227" s="171" t="s">
        <v>155</v>
      </c>
      <c r="E227" s="172" t="s">
        <v>886</v>
      </c>
      <c r="F227" s="173" t="s">
        <v>887</v>
      </c>
      <c r="G227" s="174" t="s">
        <v>775</v>
      </c>
      <c r="H227" s="175">
        <v>25</v>
      </c>
      <c r="I227" s="176"/>
      <c r="J227" s="177">
        <f>ROUND(I227*H227,2)</f>
        <v>0</v>
      </c>
      <c r="K227" s="173" t="s">
        <v>1</v>
      </c>
      <c r="L227" s="37"/>
      <c r="M227" s="178" t="s">
        <v>1</v>
      </c>
      <c r="N227" s="179" t="s">
        <v>39</v>
      </c>
      <c r="O227" s="75"/>
      <c r="P227" s="180">
        <f>O227*H227</f>
        <v>0</v>
      </c>
      <c r="Q227" s="180">
        <v>0</v>
      </c>
      <c r="R227" s="180">
        <f>Q227*H227</f>
        <v>0</v>
      </c>
      <c r="S227" s="180">
        <v>0</v>
      </c>
      <c r="T227" s="181">
        <f>S227*H227</f>
        <v>0</v>
      </c>
      <c r="U227" s="36"/>
      <c r="V227" s="36"/>
      <c r="W227" s="36"/>
      <c r="X227" s="36"/>
      <c r="Y227" s="36"/>
      <c r="Z227" s="36"/>
      <c r="AA227" s="36"/>
      <c r="AB227" s="36"/>
      <c r="AC227" s="36"/>
      <c r="AD227" s="36"/>
      <c r="AE227" s="36"/>
      <c r="AR227" s="182" t="s">
        <v>160</v>
      </c>
      <c r="AT227" s="182" t="s">
        <v>155</v>
      </c>
      <c r="AU227" s="182" t="s">
        <v>84</v>
      </c>
      <c r="AY227" s="17" t="s">
        <v>152</v>
      </c>
      <c r="BE227" s="183">
        <f>IF(N227="základní",J227,0)</f>
        <v>0</v>
      </c>
      <c r="BF227" s="183">
        <f>IF(N227="snížená",J227,0)</f>
        <v>0</v>
      </c>
      <c r="BG227" s="183">
        <f>IF(N227="zákl. přenesená",J227,0)</f>
        <v>0</v>
      </c>
      <c r="BH227" s="183">
        <f>IF(N227="sníž. přenesená",J227,0)</f>
        <v>0</v>
      </c>
      <c r="BI227" s="183">
        <f>IF(N227="nulová",J227,0)</f>
        <v>0</v>
      </c>
      <c r="BJ227" s="17" t="s">
        <v>82</v>
      </c>
      <c r="BK227" s="183">
        <f>ROUND(I227*H227,2)</f>
        <v>0</v>
      </c>
      <c r="BL227" s="17" t="s">
        <v>160</v>
      </c>
      <c r="BM227" s="182" t="s">
        <v>883</v>
      </c>
    </row>
    <row r="228" s="2" customFormat="1">
      <c r="A228" s="36"/>
      <c r="B228" s="37"/>
      <c r="C228" s="36"/>
      <c r="D228" s="184" t="s">
        <v>162</v>
      </c>
      <c r="E228" s="36"/>
      <c r="F228" s="185" t="s">
        <v>887</v>
      </c>
      <c r="G228" s="36"/>
      <c r="H228" s="36"/>
      <c r="I228" s="186"/>
      <c r="J228" s="36"/>
      <c r="K228" s="36"/>
      <c r="L228" s="37"/>
      <c r="M228" s="187"/>
      <c r="N228" s="188"/>
      <c r="O228" s="75"/>
      <c r="P228" s="75"/>
      <c r="Q228" s="75"/>
      <c r="R228" s="75"/>
      <c r="S228" s="75"/>
      <c r="T228" s="76"/>
      <c r="U228" s="36"/>
      <c r="V228" s="36"/>
      <c r="W228" s="36"/>
      <c r="X228" s="36"/>
      <c r="Y228" s="36"/>
      <c r="Z228" s="36"/>
      <c r="AA228" s="36"/>
      <c r="AB228" s="36"/>
      <c r="AC228" s="36"/>
      <c r="AD228" s="36"/>
      <c r="AE228" s="36"/>
      <c r="AT228" s="17" t="s">
        <v>162</v>
      </c>
      <c r="AU228" s="17" t="s">
        <v>84</v>
      </c>
    </row>
    <row r="229" s="2" customFormat="1" ht="14.4" customHeight="1">
      <c r="A229" s="36"/>
      <c r="B229" s="170"/>
      <c r="C229" s="171" t="s">
        <v>413</v>
      </c>
      <c r="D229" s="171" t="s">
        <v>155</v>
      </c>
      <c r="E229" s="172" t="s">
        <v>889</v>
      </c>
      <c r="F229" s="173" t="s">
        <v>890</v>
      </c>
      <c r="G229" s="174" t="s">
        <v>775</v>
      </c>
      <c r="H229" s="175">
        <v>15</v>
      </c>
      <c r="I229" s="176"/>
      <c r="J229" s="177">
        <f>ROUND(I229*H229,2)</f>
        <v>0</v>
      </c>
      <c r="K229" s="173" t="s">
        <v>1</v>
      </c>
      <c r="L229" s="37"/>
      <c r="M229" s="178" t="s">
        <v>1</v>
      </c>
      <c r="N229" s="179" t="s">
        <v>39</v>
      </c>
      <c r="O229" s="75"/>
      <c r="P229" s="180">
        <f>O229*H229</f>
        <v>0</v>
      </c>
      <c r="Q229" s="180">
        <v>0</v>
      </c>
      <c r="R229" s="180">
        <f>Q229*H229</f>
        <v>0</v>
      </c>
      <c r="S229" s="180">
        <v>0</v>
      </c>
      <c r="T229" s="181">
        <f>S229*H229</f>
        <v>0</v>
      </c>
      <c r="U229" s="36"/>
      <c r="V229" s="36"/>
      <c r="W229" s="36"/>
      <c r="X229" s="36"/>
      <c r="Y229" s="36"/>
      <c r="Z229" s="36"/>
      <c r="AA229" s="36"/>
      <c r="AB229" s="36"/>
      <c r="AC229" s="36"/>
      <c r="AD229" s="36"/>
      <c r="AE229" s="36"/>
      <c r="AR229" s="182" t="s">
        <v>160</v>
      </c>
      <c r="AT229" s="182" t="s">
        <v>155</v>
      </c>
      <c r="AU229" s="182" t="s">
        <v>84</v>
      </c>
      <c r="AY229" s="17" t="s">
        <v>152</v>
      </c>
      <c r="BE229" s="183">
        <f>IF(N229="základní",J229,0)</f>
        <v>0</v>
      </c>
      <c r="BF229" s="183">
        <f>IF(N229="snížená",J229,0)</f>
        <v>0</v>
      </c>
      <c r="BG229" s="183">
        <f>IF(N229="zákl. přenesená",J229,0)</f>
        <v>0</v>
      </c>
      <c r="BH229" s="183">
        <f>IF(N229="sníž. přenesená",J229,0)</f>
        <v>0</v>
      </c>
      <c r="BI229" s="183">
        <f>IF(N229="nulová",J229,0)</f>
        <v>0</v>
      </c>
      <c r="BJ229" s="17" t="s">
        <v>82</v>
      </c>
      <c r="BK229" s="183">
        <f>ROUND(I229*H229,2)</f>
        <v>0</v>
      </c>
      <c r="BL229" s="17" t="s">
        <v>160</v>
      </c>
      <c r="BM229" s="182" t="s">
        <v>888</v>
      </c>
    </row>
    <row r="230" s="2" customFormat="1">
      <c r="A230" s="36"/>
      <c r="B230" s="37"/>
      <c r="C230" s="36"/>
      <c r="D230" s="184" t="s">
        <v>162</v>
      </c>
      <c r="E230" s="36"/>
      <c r="F230" s="185" t="s">
        <v>890</v>
      </c>
      <c r="G230" s="36"/>
      <c r="H230" s="36"/>
      <c r="I230" s="186"/>
      <c r="J230" s="36"/>
      <c r="K230" s="36"/>
      <c r="L230" s="37"/>
      <c r="M230" s="187"/>
      <c r="N230" s="188"/>
      <c r="O230" s="75"/>
      <c r="P230" s="75"/>
      <c r="Q230" s="75"/>
      <c r="R230" s="75"/>
      <c r="S230" s="75"/>
      <c r="T230" s="76"/>
      <c r="U230" s="36"/>
      <c r="V230" s="36"/>
      <c r="W230" s="36"/>
      <c r="X230" s="36"/>
      <c r="Y230" s="36"/>
      <c r="Z230" s="36"/>
      <c r="AA230" s="36"/>
      <c r="AB230" s="36"/>
      <c r="AC230" s="36"/>
      <c r="AD230" s="36"/>
      <c r="AE230" s="36"/>
      <c r="AT230" s="17" t="s">
        <v>162</v>
      </c>
      <c r="AU230" s="17" t="s">
        <v>84</v>
      </c>
    </row>
    <row r="231" s="2" customFormat="1" ht="14.4" customHeight="1">
      <c r="A231" s="36"/>
      <c r="B231" s="170"/>
      <c r="C231" s="171" t="s">
        <v>419</v>
      </c>
      <c r="D231" s="171" t="s">
        <v>155</v>
      </c>
      <c r="E231" s="172" t="s">
        <v>892</v>
      </c>
      <c r="F231" s="173" t="s">
        <v>893</v>
      </c>
      <c r="G231" s="174" t="s">
        <v>775</v>
      </c>
      <c r="H231" s="175">
        <v>278</v>
      </c>
      <c r="I231" s="176"/>
      <c r="J231" s="177">
        <f>ROUND(I231*H231,2)</f>
        <v>0</v>
      </c>
      <c r="K231" s="173" t="s">
        <v>1</v>
      </c>
      <c r="L231" s="37"/>
      <c r="M231" s="178" t="s">
        <v>1</v>
      </c>
      <c r="N231" s="179" t="s">
        <v>39</v>
      </c>
      <c r="O231" s="75"/>
      <c r="P231" s="180">
        <f>O231*H231</f>
        <v>0</v>
      </c>
      <c r="Q231" s="180">
        <v>0</v>
      </c>
      <c r="R231" s="180">
        <f>Q231*H231</f>
        <v>0</v>
      </c>
      <c r="S231" s="180">
        <v>0</v>
      </c>
      <c r="T231" s="181">
        <f>S231*H231</f>
        <v>0</v>
      </c>
      <c r="U231" s="36"/>
      <c r="V231" s="36"/>
      <c r="W231" s="36"/>
      <c r="X231" s="36"/>
      <c r="Y231" s="36"/>
      <c r="Z231" s="36"/>
      <c r="AA231" s="36"/>
      <c r="AB231" s="36"/>
      <c r="AC231" s="36"/>
      <c r="AD231" s="36"/>
      <c r="AE231" s="36"/>
      <c r="AR231" s="182" t="s">
        <v>160</v>
      </c>
      <c r="AT231" s="182" t="s">
        <v>155</v>
      </c>
      <c r="AU231" s="182" t="s">
        <v>84</v>
      </c>
      <c r="AY231" s="17" t="s">
        <v>152</v>
      </c>
      <c r="BE231" s="183">
        <f>IF(N231="základní",J231,0)</f>
        <v>0</v>
      </c>
      <c r="BF231" s="183">
        <f>IF(N231="snížená",J231,0)</f>
        <v>0</v>
      </c>
      <c r="BG231" s="183">
        <f>IF(N231="zákl. přenesená",J231,0)</f>
        <v>0</v>
      </c>
      <c r="BH231" s="183">
        <f>IF(N231="sníž. přenesená",J231,0)</f>
        <v>0</v>
      </c>
      <c r="BI231" s="183">
        <f>IF(N231="nulová",J231,0)</f>
        <v>0</v>
      </c>
      <c r="BJ231" s="17" t="s">
        <v>82</v>
      </c>
      <c r="BK231" s="183">
        <f>ROUND(I231*H231,2)</f>
        <v>0</v>
      </c>
      <c r="BL231" s="17" t="s">
        <v>160</v>
      </c>
      <c r="BM231" s="182" t="s">
        <v>891</v>
      </c>
    </row>
    <row r="232" s="2" customFormat="1">
      <c r="A232" s="36"/>
      <c r="B232" s="37"/>
      <c r="C232" s="36"/>
      <c r="D232" s="184" t="s">
        <v>162</v>
      </c>
      <c r="E232" s="36"/>
      <c r="F232" s="185" t="s">
        <v>893</v>
      </c>
      <c r="G232" s="36"/>
      <c r="H232" s="36"/>
      <c r="I232" s="186"/>
      <c r="J232" s="36"/>
      <c r="K232" s="36"/>
      <c r="L232" s="37"/>
      <c r="M232" s="187"/>
      <c r="N232" s="188"/>
      <c r="O232" s="75"/>
      <c r="P232" s="75"/>
      <c r="Q232" s="75"/>
      <c r="R232" s="75"/>
      <c r="S232" s="75"/>
      <c r="T232" s="76"/>
      <c r="U232" s="36"/>
      <c r="V232" s="36"/>
      <c r="W232" s="36"/>
      <c r="X232" s="36"/>
      <c r="Y232" s="36"/>
      <c r="Z232" s="36"/>
      <c r="AA232" s="36"/>
      <c r="AB232" s="36"/>
      <c r="AC232" s="36"/>
      <c r="AD232" s="36"/>
      <c r="AE232" s="36"/>
      <c r="AT232" s="17" t="s">
        <v>162</v>
      </c>
      <c r="AU232" s="17" t="s">
        <v>84</v>
      </c>
    </row>
    <row r="233" s="2" customFormat="1" ht="14.4" customHeight="1">
      <c r="A233" s="36"/>
      <c r="B233" s="170"/>
      <c r="C233" s="171" t="s">
        <v>425</v>
      </c>
      <c r="D233" s="171" t="s">
        <v>155</v>
      </c>
      <c r="E233" s="172" t="s">
        <v>895</v>
      </c>
      <c r="F233" s="173" t="s">
        <v>896</v>
      </c>
      <c r="G233" s="174" t="s">
        <v>775</v>
      </c>
      <c r="H233" s="175">
        <v>15</v>
      </c>
      <c r="I233" s="176"/>
      <c r="J233" s="177">
        <f>ROUND(I233*H233,2)</f>
        <v>0</v>
      </c>
      <c r="K233" s="173" t="s">
        <v>1</v>
      </c>
      <c r="L233" s="37"/>
      <c r="M233" s="178" t="s">
        <v>1</v>
      </c>
      <c r="N233" s="179" t="s">
        <v>39</v>
      </c>
      <c r="O233" s="75"/>
      <c r="P233" s="180">
        <f>O233*H233</f>
        <v>0</v>
      </c>
      <c r="Q233" s="180">
        <v>0</v>
      </c>
      <c r="R233" s="180">
        <f>Q233*H233</f>
        <v>0</v>
      </c>
      <c r="S233" s="180">
        <v>0</v>
      </c>
      <c r="T233" s="181">
        <f>S233*H233</f>
        <v>0</v>
      </c>
      <c r="U233" s="36"/>
      <c r="V233" s="36"/>
      <c r="W233" s="36"/>
      <c r="X233" s="36"/>
      <c r="Y233" s="36"/>
      <c r="Z233" s="36"/>
      <c r="AA233" s="36"/>
      <c r="AB233" s="36"/>
      <c r="AC233" s="36"/>
      <c r="AD233" s="36"/>
      <c r="AE233" s="36"/>
      <c r="AR233" s="182" t="s">
        <v>160</v>
      </c>
      <c r="AT233" s="182" t="s">
        <v>155</v>
      </c>
      <c r="AU233" s="182" t="s">
        <v>84</v>
      </c>
      <c r="AY233" s="17" t="s">
        <v>152</v>
      </c>
      <c r="BE233" s="183">
        <f>IF(N233="základní",J233,0)</f>
        <v>0</v>
      </c>
      <c r="BF233" s="183">
        <f>IF(N233="snížená",J233,0)</f>
        <v>0</v>
      </c>
      <c r="BG233" s="183">
        <f>IF(N233="zákl. přenesená",J233,0)</f>
        <v>0</v>
      </c>
      <c r="BH233" s="183">
        <f>IF(N233="sníž. přenesená",J233,0)</f>
        <v>0</v>
      </c>
      <c r="BI233" s="183">
        <f>IF(N233="nulová",J233,0)</f>
        <v>0</v>
      </c>
      <c r="BJ233" s="17" t="s">
        <v>82</v>
      </c>
      <c r="BK233" s="183">
        <f>ROUND(I233*H233,2)</f>
        <v>0</v>
      </c>
      <c r="BL233" s="17" t="s">
        <v>160</v>
      </c>
      <c r="BM233" s="182" t="s">
        <v>894</v>
      </c>
    </row>
    <row r="234" s="2" customFormat="1">
      <c r="A234" s="36"/>
      <c r="B234" s="37"/>
      <c r="C234" s="36"/>
      <c r="D234" s="184" t="s">
        <v>162</v>
      </c>
      <c r="E234" s="36"/>
      <c r="F234" s="185" t="s">
        <v>896</v>
      </c>
      <c r="G234" s="36"/>
      <c r="H234" s="36"/>
      <c r="I234" s="186"/>
      <c r="J234" s="36"/>
      <c r="K234" s="36"/>
      <c r="L234" s="37"/>
      <c r="M234" s="187"/>
      <c r="N234" s="188"/>
      <c r="O234" s="75"/>
      <c r="P234" s="75"/>
      <c r="Q234" s="75"/>
      <c r="R234" s="75"/>
      <c r="S234" s="75"/>
      <c r="T234" s="76"/>
      <c r="U234" s="36"/>
      <c r="V234" s="36"/>
      <c r="W234" s="36"/>
      <c r="X234" s="36"/>
      <c r="Y234" s="36"/>
      <c r="Z234" s="36"/>
      <c r="AA234" s="36"/>
      <c r="AB234" s="36"/>
      <c r="AC234" s="36"/>
      <c r="AD234" s="36"/>
      <c r="AE234" s="36"/>
      <c r="AT234" s="17" t="s">
        <v>162</v>
      </c>
      <c r="AU234" s="17" t="s">
        <v>84</v>
      </c>
    </row>
    <row r="235" s="2" customFormat="1" ht="19.8" customHeight="1">
      <c r="A235" s="36"/>
      <c r="B235" s="170"/>
      <c r="C235" s="171" t="s">
        <v>432</v>
      </c>
      <c r="D235" s="171" t="s">
        <v>155</v>
      </c>
      <c r="E235" s="172" t="s">
        <v>1199</v>
      </c>
      <c r="F235" s="173" t="s">
        <v>1200</v>
      </c>
      <c r="G235" s="174" t="s">
        <v>775</v>
      </c>
      <c r="H235" s="175">
        <v>12</v>
      </c>
      <c r="I235" s="176"/>
      <c r="J235" s="177">
        <f>ROUND(I235*H235,2)</f>
        <v>0</v>
      </c>
      <c r="K235" s="173" t="s">
        <v>1</v>
      </c>
      <c r="L235" s="37"/>
      <c r="M235" s="178" t="s">
        <v>1</v>
      </c>
      <c r="N235" s="179" t="s">
        <v>39</v>
      </c>
      <c r="O235" s="75"/>
      <c r="P235" s="180">
        <f>O235*H235</f>
        <v>0</v>
      </c>
      <c r="Q235" s="180">
        <v>0</v>
      </c>
      <c r="R235" s="180">
        <f>Q235*H235</f>
        <v>0</v>
      </c>
      <c r="S235" s="180">
        <v>0</v>
      </c>
      <c r="T235" s="181">
        <f>S235*H235</f>
        <v>0</v>
      </c>
      <c r="U235" s="36"/>
      <c r="V235" s="36"/>
      <c r="W235" s="36"/>
      <c r="X235" s="36"/>
      <c r="Y235" s="36"/>
      <c r="Z235" s="36"/>
      <c r="AA235" s="36"/>
      <c r="AB235" s="36"/>
      <c r="AC235" s="36"/>
      <c r="AD235" s="36"/>
      <c r="AE235" s="36"/>
      <c r="AR235" s="182" t="s">
        <v>160</v>
      </c>
      <c r="AT235" s="182" t="s">
        <v>155</v>
      </c>
      <c r="AU235" s="182" t="s">
        <v>84</v>
      </c>
      <c r="AY235" s="17" t="s">
        <v>152</v>
      </c>
      <c r="BE235" s="183">
        <f>IF(N235="základní",J235,0)</f>
        <v>0</v>
      </c>
      <c r="BF235" s="183">
        <f>IF(N235="snížená",J235,0)</f>
        <v>0</v>
      </c>
      <c r="BG235" s="183">
        <f>IF(N235="zákl. přenesená",J235,0)</f>
        <v>0</v>
      </c>
      <c r="BH235" s="183">
        <f>IF(N235="sníž. přenesená",J235,0)</f>
        <v>0</v>
      </c>
      <c r="BI235" s="183">
        <f>IF(N235="nulová",J235,0)</f>
        <v>0</v>
      </c>
      <c r="BJ235" s="17" t="s">
        <v>82</v>
      </c>
      <c r="BK235" s="183">
        <f>ROUND(I235*H235,2)</f>
        <v>0</v>
      </c>
      <c r="BL235" s="17" t="s">
        <v>160</v>
      </c>
      <c r="BM235" s="182" t="s">
        <v>897</v>
      </c>
    </row>
    <row r="236" s="2" customFormat="1">
      <c r="A236" s="36"/>
      <c r="B236" s="37"/>
      <c r="C236" s="36"/>
      <c r="D236" s="184" t="s">
        <v>162</v>
      </c>
      <c r="E236" s="36"/>
      <c r="F236" s="185" t="s">
        <v>1200</v>
      </c>
      <c r="G236" s="36"/>
      <c r="H236" s="36"/>
      <c r="I236" s="186"/>
      <c r="J236" s="36"/>
      <c r="K236" s="36"/>
      <c r="L236" s="37"/>
      <c r="M236" s="187"/>
      <c r="N236" s="188"/>
      <c r="O236" s="75"/>
      <c r="P236" s="75"/>
      <c r="Q236" s="75"/>
      <c r="R236" s="75"/>
      <c r="S236" s="75"/>
      <c r="T236" s="76"/>
      <c r="U236" s="36"/>
      <c r="V236" s="36"/>
      <c r="W236" s="36"/>
      <c r="X236" s="36"/>
      <c r="Y236" s="36"/>
      <c r="Z236" s="36"/>
      <c r="AA236" s="36"/>
      <c r="AB236" s="36"/>
      <c r="AC236" s="36"/>
      <c r="AD236" s="36"/>
      <c r="AE236" s="36"/>
      <c r="AT236" s="17" t="s">
        <v>162</v>
      </c>
      <c r="AU236" s="17" t="s">
        <v>84</v>
      </c>
    </row>
    <row r="237" s="12" customFormat="1" ht="22.8" customHeight="1">
      <c r="A237" s="12"/>
      <c r="B237" s="157"/>
      <c r="C237" s="12"/>
      <c r="D237" s="158" t="s">
        <v>73</v>
      </c>
      <c r="E237" s="168" t="s">
        <v>873</v>
      </c>
      <c r="F237" s="168" t="s">
        <v>952</v>
      </c>
      <c r="G237" s="12"/>
      <c r="H237" s="12"/>
      <c r="I237" s="160"/>
      <c r="J237" s="169">
        <f>BK237</f>
        <v>0</v>
      </c>
      <c r="K237" s="12"/>
      <c r="L237" s="157"/>
      <c r="M237" s="162"/>
      <c r="N237" s="163"/>
      <c r="O237" s="163"/>
      <c r="P237" s="164">
        <f>SUM(P238:P245)</f>
        <v>0</v>
      </c>
      <c r="Q237" s="163"/>
      <c r="R237" s="164">
        <f>SUM(R238:R245)</f>
        <v>0</v>
      </c>
      <c r="S237" s="163"/>
      <c r="T237" s="165">
        <f>SUM(T238:T245)</f>
        <v>0</v>
      </c>
      <c r="U237" s="12"/>
      <c r="V237" s="12"/>
      <c r="W237" s="12"/>
      <c r="X237" s="12"/>
      <c r="Y237" s="12"/>
      <c r="Z237" s="12"/>
      <c r="AA237" s="12"/>
      <c r="AB237" s="12"/>
      <c r="AC237" s="12"/>
      <c r="AD237" s="12"/>
      <c r="AE237" s="12"/>
      <c r="AR237" s="158" t="s">
        <v>82</v>
      </c>
      <c r="AT237" s="166" t="s">
        <v>73</v>
      </c>
      <c r="AU237" s="166" t="s">
        <v>82</v>
      </c>
      <c r="AY237" s="158" t="s">
        <v>152</v>
      </c>
      <c r="BK237" s="167">
        <f>SUM(BK238:BK245)</f>
        <v>0</v>
      </c>
    </row>
    <row r="238" s="2" customFormat="1" ht="14.4" customHeight="1">
      <c r="A238" s="36"/>
      <c r="B238" s="170"/>
      <c r="C238" s="171" t="s">
        <v>439</v>
      </c>
      <c r="D238" s="171" t="s">
        <v>155</v>
      </c>
      <c r="E238" s="172" t="s">
        <v>953</v>
      </c>
      <c r="F238" s="173" t="s">
        <v>954</v>
      </c>
      <c r="G238" s="174" t="s">
        <v>775</v>
      </c>
      <c r="H238" s="175">
        <v>150</v>
      </c>
      <c r="I238" s="176"/>
      <c r="J238" s="177">
        <f>ROUND(I238*H238,2)</f>
        <v>0</v>
      </c>
      <c r="K238" s="173" t="s">
        <v>1</v>
      </c>
      <c r="L238" s="37"/>
      <c r="M238" s="178" t="s">
        <v>1</v>
      </c>
      <c r="N238" s="179" t="s">
        <v>39</v>
      </c>
      <c r="O238" s="75"/>
      <c r="P238" s="180">
        <f>O238*H238</f>
        <v>0</v>
      </c>
      <c r="Q238" s="180">
        <v>0</v>
      </c>
      <c r="R238" s="180">
        <f>Q238*H238</f>
        <v>0</v>
      </c>
      <c r="S238" s="180">
        <v>0</v>
      </c>
      <c r="T238" s="181">
        <f>S238*H238</f>
        <v>0</v>
      </c>
      <c r="U238" s="36"/>
      <c r="V238" s="36"/>
      <c r="W238" s="36"/>
      <c r="X238" s="36"/>
      <c r="Y238" s="36"/>
      <c r="Z238" s="36"/>
      <c r="AA238" s="36"/>
      <c r="AB238" s="36"/>
      <c r="AC238" s="36"/>
      <c r="AD238" s="36"/>
      <c r="AE238" s="36"/>
      <c r="AR238" s="182" t="s">
        <v>160</v>
      </c>
      <c r="AT238" s="182" t="s">
        <v>155</v>
      </c>
      <c r="AU238" s="182" t="s">
        <v>84</v>
      </c>
      <c r="AY238" s="17" t="s">
        <v>152</v>
      </c>
      <c r="BE238" s="183">
        <f>IF(N238="základní",J238,0)</f>
        <v>0</v>
      </c>
      <c r="BF238" s="183">
        <f>IF(N238="snížená",J238,0)</f>
        <v>0</v>
      </c>
      <c r="BG238" s="183">
        <f>IF(N238="zákl. přenesená",J238,0)</f>
        <v>0</v>
      </c>
      <c r="BH238" s="183">
        <f>IF(N238="sníž. přenesená",J238,0)</f>
        <v>0</v>
      </c>
      <c r="BI238" s="183">
        <f>IF(N238="nulová",J238,0)</f>
        <v>0</v>
      </c>
      <c r="BJ238" s="17" t="s">
        <v>82</v>
      </c>
      <c r="BK238" s="183">
        <f>ROUND(I238*H238,2)</f>
        <v>0</v>
      </c>
      <c r="BL238" s="17" t="s">
        <v>160</v>
      </c>
      <c r="BM238" s="182" t="s">
        <v>902</v>
      </c>
    </row>
    <row r="239" s="2" customFormat="1">
      <c r="A239" s="36"/>
      <c r="B239" s="37"/>
      <c r="C239" s="36"/>
      <c r="D239" s="184" t="s">
        <v>162</v>
      </c>
      <c r="E239" s="36"/>
      <c r="F239" s="185" t="s">
        <v>954</v>
      </c>
      <c r="G239" s="36"/>
      <c r="H239" s="36"/>
      <c r="I239" s="186"/>
      <c r="J239" s="36"/>
      <c r="K239" s="36"/>
      <c r="L239" s="37"/>
      <c r="M239" s="187"/>
      <c r="N239" s="188"/>
      <c r="O239" s="75"/>
      <c r="P239" s="75"/>
      <c r="Q239" s="75"/>
      <c r="R239" s="75"/>
      <c r="S239" s="75"/>
      <c r="T239" s="76"/>
      <c r="U239" s="36"/>
      <c r="V239" s="36"/>
      <c r="W239" s="36"/>
      <c r="X239" s="36"/>
      <c r="Y239" s="36"/>
      <c r="Z239" s="36"/>
      <c r="AA239" s="36"/>
      <c r="AB239" s="36"/>
      <c r="AC239" s="36"/>
      <c r="AD239" s="36"/>
      <c r="AE239" s="36"/>
      <c r="AT239" s="17" t="s">
        <v>162</v>
      </c>
      <c r="AU239" s="17" t="s">
        <v>84</v>
      </c>
    </row>
    <row r="240" s="2" customFormat="1" ht="14.4" customHeight="1">
      <c r="A240" s="36"/>
      <c r="B240" s="170"/>
      <c r="C240" s="171" t="s">
        <v>447</v>
      </c>
      <c r="D240" s="171" t="s">
        <v>155</v>
      </c>
      <c r="E240" s="172" t="s">
        <v>957</v>
      </c>
      <c r="F240" s="173" t="s">
        <v>958</v>
      </c>
      <c r="G240" s="174" t="s">
        <v>775</v>
      </c>
      <c r="H240" s="175">
        <v>150</v>
      </c>
      <c r="I240" s="176"/>
      <c r="J240" s="177">
        <f>ROUND(I240*H240,2)</f>
        <v>0</v>
      </c>
      <c r="K240" s="173" t="s">
        <v>1</v>
      </c>
      <c r="L240" s="37"/>
      <c r="M240" s="178" t="s">
        <v>1</v>
      </c>
      <c r="N240" s="179" t="s">
        <v>39</v>
      </c>
      <c r="O240" s="75"/>
      <c r="P240" s="180">
        <f>O240*H240</f>
        <v>0</v>
      </c>
      <c r="Q240" s="180">
        <v>0</v>
      </c>
      <c r="R240" s="180">
        <f>Q240*H240</f>
        <v>0</v>
      </c>
      <c r="S240" s="180">
        <v>0</v>
      </c>
      <c r="T240" s="181">
        <f>S240*H240</f>
        <v>0</v>
      </c>
      <c r="U240" s="36"/>
      <c r="V240" s="36"/>
      <c r="W240" s="36"/>
      <c r="X240" s="36"/>
      <c r="Y240" s="36"/>
      <c r="Z240" s="36"/>
      <c r="AA240" s="36"/>
      <c r="AB240" s="36"/>
      <c r="AC240" s="36"/>
      <c r="AD240" s="36"/>
      <c r="AE240" s="36"/>
      <c r="AR240" s="182" t="s">
        <v>160</v>
      </c>
      <c r="AT240" s="182" t="s">
        <v>155</v>
      </c>
      <c r="AU240" s="182" t="s">
        <v>84</v>
      </c>
      <c r="AY240" s="17" t="s">
        <v>152</v>
      </c>
      <c r="BE240" s="183">
        <f>IF(N240="základní",J240,0)</f>
        <v>0</v>
      </c>
      <c r="BF240" s="183">
        <f>IF(N240="snížená",J240,0)</f>
        <v>0</v>
      </c>
      <c r="BG240" s="183">
        <f>IF(N240="zákl. přenesená",J240,0)</f>
        <v>0</v>
      </c>
      <c r="BH240" s="183">
        <f>IF(N240="sníž. přenesená",J240,0)</f>
        <v>0</v>
      </c>
      <c r="BI240" s="183">
        <f>IF(N240="nulová",J240,0)</f>
        <v>0</v>
      </c>
      <c r="BJ240" s="17" t="s">
        <v>82</v>
      </c>
      <c r="BK240" s="183">
        <f>ROUND(I240*H240,2)</f>
        <v>0</v>
      </c>
      <c r="BL240" s="17" t="s">
        <v>160</v>
      </c>
      <c r="BM240" s="182" t="s">
        <v>905</v>
      </c>
    </row>
    <row r="241" s="2" customFormat="1">
      <c r="A241" s="36"/>
      <c r="B241" s="37"/>
      <c r="C241" s="36"/>
      <c r="D241" s="184" t="s">
        <v>162</v>
      </c>
      <c r="E241" s="36"/>
      <c r="F241" s="185" t="s">
        <v>958</v>
      </c>
      <c r="G241" s="36"/>
      <c r="H241" s="36"/>
      <c r="I241" s="186"/>
      <c r="J241" s="36"/>
      <c r="K241" s="36"/>
      <c r="L241" s="37"/>
      <c r="M241" s="187"/>
      <c r="N241" s="188"/>
      <c r="O241" s="75"/>
      <c r="P241" s="75"/>
      <c r="Q241" s="75"/>
      <c r="R241" s="75"/>
      <c r="S241" s="75"/>
      <c r="T241" s="76"/>
      <c r="U241" s="36"/>
      <c r="V241" s="36"/>
      <c r="W241" s="36"/>
      <c r="X241" s="36"/>
      <c r="Y241" s="36"/>
      <c r="Z241" s="36"/>
      <c r="AA241" s="36"/>
      <c r="AB241" s="36"/>
      <c r="AC241" s="36"/>
      <c r="AD241" s="36"/>
      <c r="AE241" s="36"/>
      <c r="AT241" s="17" t="s">
        <v>162</v>
      </c>
      <c r="AU241" s="17" t="s">
        <v>84</v>
      </c>
    </row>
    <row r="242" s="2" customFormat="1" ht="14.4" customHeight="1">
      <c r="A242" s="36"/>
      <c r="B242" s="170"/>
      <c r="C242" s="171" t="s">
        <v>454</v>
      </c>
      <c r="D242" s="171" t="s">
        <v>155</v>
      </c>
      <c r="E242" s="172" t="s">
        <v>960</v>
      </c>
      <c r="F242" s="173" t="s">
        <v>961</v>
      </c>
      <c r="G242" s="174" t="s">
        <v>775</v>
      </c>
      <c r="H242" s="175">
        <v>75</v>
      </c>
      <c r="I242" s="176"/>
      <c r="J242" s="177">
        <f>ROUND(I242*H242,2)</f>
        <v>0</v>
      </c>
      <c r="K242" s="173" t="s">
        <v>1</v>
      </c>
      <c r="L242" s="37"/>
      <c r="M242" s="178" t="s">
        <v>1</v>
      </c>
      <c r="N242" s="179" t="s">
        <v>39</v>
      </c>
      <c r="O242" s="75"/>
      <c r="P242" s="180">
        <f>O242*H242</f>
        <v>0</v>
      </c>
      <c r="Q242" s="180">
        <v>0</v>
      </c>
      <c r="R242" s="180">
        <f>Q242*H242</f>
        <v>0</v>
      </c>
      <c r="S242" s="180">
        <v>0</v>
      </c>
      <c r="T242" s="181">
        <f>S242*H242</f>
        <v>0</v>
      </c>
      <c r="U242" s="36"/>
      <c r="V242" s="36"/>
      <c r="W242" s="36"/>
      <c r="X242" s="36"/>
      <c r="Y242" s="36"/>
      <c r="Z242" s="36"/>
      <c r="AA242" s="36"/>
      <c r="AB242" s="36"/>
      <c r="AC242" s="36"/>
      <c r="AD242" s="36"/>
      <c r="AE242" s="36"/>
      <c r="AR242" s="182" t="s">
        <v>160</v>
      </c>
      <c r="AT242" s="182" t="s">
        <v>155</v>
      </c>
      <c r="AU242" s="182" t="s">
        <v>84</v>
      </c>
      <c r="AY242" s="17" t="s">
        <v>152</v>
      </c>
      <c r="BE242" s="183">
        <f>IF(N242="základní",J242,0)</f>
        <v>0</v>
      </c>
      <c r="BF242" s="183">
        <f>IF(N242="snížená",J242,0)</f>
        <v>0</v>
      </c>
      <c r="BG242" s="183">
        <f>IF(N242="zákl. přenesená",J242,0)</f>
        <v>0</v>
      </c>
      <c r="BH242" s="183">
        <f>IF(N242="sníž. přenesená",J242,0)</f>
        <v>0</v>
      </c>
      <c r="BI242" s="183">
        <f>IF(N242="nulová",J242,0)</f>
        <v>0</v>
      </c>
      <c r="BJ242" s="17" t="s">
        <v>82</v>
      </c>
      <c r="BK242" s="183">
        <f>ROUND(I242*H242,2)</f>
        <v>0</v>
      </c>
      <c r="BL242" s="17" t="s">
        <v>160</v>
      </c>
      <c r="BM242" s="182" t="s">
        <v>908</v>
      </c>
    </row>
    <row r="243" s="2" customFormat="1">
      <c r="A243" s="36"/>
      <c r="B243" s="37"/>
      <c r="C243" s="36"/>
      <c r="D243" s="184" t="s">
        <v>162</v>
      </c>
      <c r="E243" s="36"/>
      <c r="F243" s="185" t="s">
        <v>961</v>
      </c>
      <c r="G243" s="36"/>
      <c r="H243" s="36"/>
      <c r="I243" s="186"/>
      <c r="J243" s="36"/>
      <c r="K243" s="36"/>
      <c r="L243" s="37"/>
      <c r="M243" s="187"/>
      <c r="N243" s="188"/>
      <c r="O243" s="75"/>
      <c r="P243" s="75"/>
      <c r="Q243" s="75"/>
      <c r="R243" s="75"/>
      <c r="S243" s="75"/>
      <c r="T243" s="76"/>
      <c r="U243" s="36"/>
      <c r="V243" s="36"/>
      <c r="W243" s="36"/>
      <c r="X243" s="36"/>
      <c r="Y243" s="36"/>
      <c r="Z243" s="36"/>
      <c r="AA243" s="36"/>
      <c r="AB243" s="36"/>
      <c r="AC243" s="36"/>
      <c r="AD243" s="36"/>
      <c r="AE243" s="36"/>
      <c r="AT243" s="17" t="s">
        <v>162</v>
      </c>
      <c r="AU243" s="17" t="s">
        <v>84</v>
      </c>
    </row>
    <row r="244" s="2" customFormat="1" ht="14.4" customHeight="1">
      <c r="A244" s="36"/>
      <c r="B244" s="170"/>
      <c r="C244" s="171" t="s">
        <v>460</v>
      </c>
      <c r="D244" s="171" t="s">
        <v>155</v>
      </c>
      <c r="E244" s="172" t="s">
        <v>964</v>
      </c>
      <c r="F244" s="173" t="s">
        <v>965</v>
      </c>
      <c r="G244" s="174" t="s">
        <v>775</v>
      </c>
      <c r="H244" s="175">
        <v>75</v>
      </c>
      <c r="I244" s="176"/>
      <c r="J244" s="177">
        <f>ROUND(I244*H244,2)</f>
        <v>0</v>
      </c>
      <c r="K244" s="173" t="s">
        <v>1</v>
      </c>
      <c r="L244" s="37"/>
      <c r="M244" s="178" t="s">
        <v>1</v>
      </c>
      <c r="N244" s="179" t="s">
        <v>39</v>
      </c>
      <c r="O244" s="75"/>
      <c r="P244" s="180">
        <f>O244*H244</f>
        <v>0</v>
      </c>
      <c r="Q244" s="180">
        <v>0</v>
      </c>
      <c r="R244" s="180">
        <f>Q244*H244</f>
        <v>0</v>
      </c>
      <c r="S244" s="180">
        <v>0</v>
      </c>
      <c r="T244" s="181">
        <f>S244*H244</f>
        <v>0</v>
      </c>
      <c r="U244" s="36"/>
      <c r="V244" s="36"/>
      <c r="W244" s="36"/>
      <c r="X244" s="36"/>
      <c r="Y244" s="36"/>
      <c r="Z244" s="36"/>
      <c r="AA244" s="36"/>
      <c r="AB244" s="36"/>
      <c r="AC244" s="36"/>
      <c r="AD244" s="36"/>
      <c r="AE244" s="36"/>
      <c r="AR244" s="182" t="s">
        <v>160</v>
      </c>
      <c r="AT244" s="182" t="s">
        <v>155</v>
      </c>
      <c r="AU244" s="182" t="s">
        <v>84</v>
      </c>
      <c r="AY244" s="17" t="s">
        <v>152</v>
      </c>
      <c r="BE244" s="183">
        <f>IF(N244="základní",J244,0)</f>
        <v>0</v>
      </c>
      <c r="BF244" s="183">
        <f>IF(N244="snížená",J244,0)</f>
        <v>0</v>
      </c>
      <c r="BG244" s="183">
        <f>IF(N244="zákl. přenesená",J244,0)</f>
        <v>0</v>
      </c>
      <c r="BH244" s="183">
        <f>IF(N244="sníž. přenesená",J244,0)</f>
        <v>0</v>
      </c>
      <c r="BI244" s="183">
        <f>IF(N244="nulová",J244,0)</f>
        <v>0</v>
      </c>
      <c r="BJ244" s="17" t="s">
        <v>82</v>
      </c>
      <c r="BK244" s="183">
        <f>ROUND(I244*H244,2)</f>
        <v>0</v>
      </c>
      <c r="BL244" s="17" t="s">
        <v>160</v>
      </c>
      <c r="BM244" s="182" t="s">
        <v>913</v>
      </c>
    </row>
    <row r="245" s="2" customFormat="1">
      <c r="A245" s="36"/>
      <c r="B245" s="37"/>
      <c r="C245" s="36"/>
      <c r="D245" s="184" t="s">
        <v>162</v>
      </c>
      <c r="E245" s="36"/>
      <c r="F245" s="185" t="s">
        <v>965</v>
      </c>
      <c r="G245" s="36"/>
      <c r="H245" s="36"/>
      <c r="I245" s="186"/>
      <c r="J245" s="36"/>
      <c r="K245" s="36"/>
      <c r="L245" s="37"/>
      <c r="M245" s="187"/>
      <c r="N245" s="188"/>
      <c r="O245" s="75"/>
      <c r="P245" s="75"/>
      <c r="Q245" s="75"/>
      <c r="R245" s="75"/>
      <c r="S245" s="75"/>
      <c r="T245" s="76"/>
      <c r="U245" s="36"/>
      <c r="V245" s="36"/>
      <c r="W245" s="36"/>
      <c r="X245" s="36"/>
      <c r="Y245" s="36"/>
      <c r="Z245" s="36"/>
      <c r="AA245" s="36"/>
      <c r="AB245" s="36"/>
      <c r="AC245" s="36"/>
      <c r="AD245" s="36"/>
      <c r="AE245" s="36"/>
      <c r="AT245" s="17" t="s">
        <v>162</v>
      </c>
      <c r="AU245" s="17" t="s">
        <v>84</v>
      </c>
    </row>
    <row r="246" s="12" customFormat="1" ht="22.8" customHeight="1">
      <c r="A246" s="12"/>
      <c r="B246" s="157"/>
      <c r="C246" s="12"/>
      <c r="D246" s="158" t="s">
        <v>73</v>
      </c>
      <c r="E246" s="168" t="s">
        <v>884</v>
      </c>
      <c r="F246" s="168" t="s">
        <v>973</v>
      </c>
      <c r="G246" s="12"/>
      <c r="H246" s="12"/>
      <c r="I246" s="160"/>
      <c r="J246" s="169">
        <f>BK246</f>
        <v>0</v>
      </c>
      <c r="K246" s="12"/>
      <c r="L246" s="157"/>
      <c r="M246" s="162"/>
      <c r="N246" s="163"/>
      <c r="O246" s="163"/>
      <c r="P246" s="164">
        <f>SUM(P247:P262)</f>
        <v>0</v>
      </c>
      <c r="Q246" s="163"/>
      <c r="R246" s="164">
        <f>SUM(R247:R262)</f>
        <v>0</v>
      </c>
      <c r="S246" s="163"/>
      <c r="T246" s="165">
        <f>SUM(T247:T262)</f>
        <v>0</v>
      </c>
      <c r="U246" s="12"/>
      <c r="V246" s="12"/>
      <c r="W246" s="12"/>
      <c r="X246" s="12"/>
      <c r="Y246" s="12"/>
      <c r="Z246" s="12"/>
      <c r="AA246" s="12"/>
      <c r="AB246" s="12"/>
      <c r="AC246" s="12"/>
      <c r="AD246" s="12"/>
      <c r="AE246" s="12"/>
      <c r="AR246" s="158" t="s">
        <v>82</v>
      </c>
      <c r="AT246" s="166" t="s">
        <v>73</v>
      </c>
      <c r="AU246" s="166" t="s">
        <v>82</v>
      </c>
      <c r="AY246" s="158" t="s">
        <v>152</v>
      </c>
      <c r="BK246" s="167">
        <f>SUM(BK247:BK262)</f>
        <v>0</v>
      </c>
    </row>
    <row r="247" s="2" customFormat="1" ht="14.4" customHeight="1">
      <c r="A247" s="36"/>
      <c r="B247" s="170"/>
      <c r="C247" s="171" t="s">
        <v>466</v>
      </c>
      <c r="D247" s="171" t="s">
        <v>155</v>
      </c>
      <c r="E247" s="172" t="s">
        <v>1201</v>
      </c>
      <c r="F247" s="173" t="s">
        <v>1202</v>
      </c>
      <c r="G247" s="174" t="s">
        <v>178</v>
      </c>
      <c r="H247" s="175">
        <v>1350</v>
      </c>
      <c r="I247" s="176"/>
      <c r="J247" s="177">
        <f>ROUND(I247*H247,2)</f>
        <v>0</v>
      </c>
      <c r="K247" s="173" t="s">
        <v>1</v>
      </c>
      <c r="L247" s="37"/>
      <c r="M247" s="178" t="s">
        <v>1</v>
      </c>
      <c r="N247" s="179" t="s">
        <v>39</v>
      </c>
      <c r="O247" s="75"/>
      <c r="P247" s="180">
        <f>O247*H247</f>
        <v>0</v>
      </c>
      <c r="Q247" s="180">
        <v>0</v>
      </c>
      <c r="R247" s="180">
        <f>Q247*H247</f>
        <v>0</v>
      </c>
      <c r="S247" s="180">
        <v>0</v>
      </c>
      <c r="T247" s="181">
        <f>S247*H247</f>
        <v>0</v>
      </c>
      <c r="U247" s="36"/>
      <c r="V247" s="36"/>
      <c r="W247" s="36"/>
      <c r="X247" s="36"/>
      <c r="Y247" s="36"/>
      <c r="Z247" s="36"/>
      <c r="AA247" s="36"/>
      <c r="AB247" s="36"/>
      <c r="AC247" s="36"/>
      <c r="AD247" s="36"/>
      <c r="AE247" s="36"/>
      <c r="AR247" s="182" t="s">
        <v>160</v>
      </c>
      <c r="AT247" s="182" t="s">
        <v>155</v>
      </c>
      <c r="AU247" s="182" t="s">
        <v>84</v>
      </c>
      <c r="AY247" s="17" t="s">
        <v>152</v>
      </c>
      <c r="BE247" s="183">
        <f>IF(N247="základní",J247,0)</f>
        <v>0</v>
      </c>
      <c r="BF247" s="183">
        <f>IF(N247="snížená",J247,0)</f>
        <v>0</v>
      </c>
      <c r="BG247" s="183">
        <f>IF(N247="zákl. přenesená",J247,0)</f>
        <v>0</v>
      </c>
      <c r="BH247" s="183">
        <f>IF(N247="sníž. přenesená",J247,0)</f>
        <v>0</v>
      </c>
      <c r="BI247" s="183">
        <f>IF(N247="nulová",J247,0)</f>
        <v>0</v>
      </c>
      <c r="BJ247" s="17" t="s">
        <v>82</v>
      </c>
      <c r="BK247" s="183">
        <f>ROUND(I247*H247,2)</f>
        <v>0</v>
      </c>
      <c r="BL247" s="17" t="s">
        <v>160</v>
      </c>
      <c r="BM247" s="182" t="s">
        <v>916</v>
      </c>
    </row>
    <row r="248" s="2" customFormat="1">
      <c r="A248" s="36"/>
      <c r="B248" s="37"/>
      <c r="C248" s="36"/>
      <c r="D248" s="184" t="s">
        <v>162</v>
      </c>
      <c r="E248" s="36"/>
      <c r="F248" s="185" t="s">
        <v>1202</v>
      </c>
      <c r="G248" s="36"/>
      <c r="H248" s="36"/>
      <c r="I248" s="186"/>
      <c r="J248" s="36"/>
      <c r="K248" s="36"/>
      <c r="L248" s="37"/>
      <c r="M248" s="187"/>
      <c r="N248" s="188"/>
      <c r="O248" s="75"/>
      <c r="P248" s="75"/>
      <c r="Q248" s="75"/>
      <c r="R248" s="75"/>
      <c r="S248" s="75"/>
      <c r="T248" s="76"/>
      <c r="U248" s="36"/>
      <c r="V248" s="36"/>
      <c r="W248" s="36"/>
      <c r="X248" s="36"/>
      <c r="Y248" s="36"/>
      <c r="Z248" s="36"/>
      <c r="AA248" s="36"/>
      <c r="AB248" s="36"/>
      <c r="AC248" s="36"/>
      <c r="AD248" s="36"/>
      <c r="AE248" s="36"/>
      <c r="AT248" s="17" t="s">
        <v>162</v>
      </c>
      <c r="AU248" s="17" t="s">
        <v>84</v>
      </c>
    </row>
    <row r="249" s="2" customFormat="1" ht="14.4" customHeight="1">
      <c r="A249" s="36"/>
      <c r="B249" s="170"/>
      <c r="C249" s="171" t="s">
        <v>474</v>
      </c>
      <c r="D249" s="171" t="s">
        <v>155</v>
      </c>
      <c r="E249" s="172" t="s">
        <v>1203</v>
      </c>
      <c r="F249" s="173" t="s">
        <v>1204</v>
      </c>
      <c r="G249" s="174" t="s">
        <v>178</v>
      </c>
      <c r="H249" s="175">
        <v>1200</v>
      </c>
      <c r="I249" s="176"/>
      <c r="J249" s="177">
        <f>ROUND(I249*H249,2)</f>
        <v>0</v>
      </c>
      <c r="K249" s="173" t="s">
        <v>1</v>
      </c>
      <c r="L249" s="37"/>
      <c r="M249" s="178" t="s">
        <v>1</v>
      </c>
      <c r="N249" s="179" t="s">
        <v>39</v>
      </c>
      <c r="O249" s="75"/>
      <c r="P249" s="180">
        <f>O249*H249</f>
        <v>0</v>
      </c>
      <c r="Q249" s="180">
        <v>0</v>
      </c>
      <c r="R249" s="180">
        <f>Q249*H249</f>
        <v>0</v>
      </c>
      <c r="S249" s="180">
        <v>0</v>
      </c>
      <c r="T249" s="181">
        <f>S249*H249</f>
        <v>0</v>
      </c>
      <c r="U249" s="36"/>
      <c r="V249" s="36"/>
      <c r="W249" s="36"/>
      <c r="X249" s="36"/>
      <c r="Y249" s="36"/>
      <c r="Z249" s="36"/>
      <c r="AA249" s="36"/>
      <c r="AB249" s="36"/>
      <c r="AC249" s="36"/>
      <c r="AD249" s="36"/>
      <c r="AE249" s="36"/>
      <c r="AR249" s="182" t="s">
        <v>160</v>
      </c>
      <c r="AT249" s="182" t="s">
        <v>155</v>
      </c>
      <c r="AU249" s="182" t="s">
        <v>84</v>
      </c>
      <c r="AY249" s="17" t="s">
        <v>152</v>
      </c>
      <c r="BE249" s="183">
        <f>IF(N249="základní",J249,0)</f>
        <v>0</v>
      </c>
      <c r="BF249" s="183">
        <f>IF(N249="snížená",J249,0)</f>
        <v>0</v>
      </c>
      <c r="BG249" s="183">
        <f>IF(N249="zákl. přenesená",J249,0)</f>
        <v>0</v>
      </c>
      <c r="BH249" s="183">
        <f>IF(N249="sníž. přenesená",J249,0)</f>
        <v>0</v>
      </c>
      <c r="BI249" s="183">
        <f>IF(N249="nulová",J249,0)</f>
        <v>0</v>
      </c>
      <c r="BJ249" s="17" t="s">
        <v>82</v>
      </c>
      <c r="BK249" s="183">
        <f>ROUND(I249*H249,2)</f>
        <v>0</v>
      </c>
      <c r="BL249" s="17" t="s">
        <v>160</v>
      </c>
      <c r="BM249" s="182" t="s">
        <v>919</v>
      </c>
    </row>
    <row r="250" s="2" customFormat="1">
      <c r="A250" s="36"/>
      <c r="B250" s="37"/>
      <c r="C250" s="36"/>
      <c r="D250" s="184" t="s">
        <v>162</v>
      </c>
      <c r="E250" s="36"/>
      <c r="F250" s="185" t="s">
        <v>1204</v>
      </c>
      <c r="G250" s="36"/>
      <c r="H250" s="36"/>
      <c r="I250" s="186"/>
      <c r="J250" s="36"/>
      <c r="K250" s="36"/>
      <c r="L250" s="37"/>
      <c r="M250" s="187"/>
      <c r="N250" s="188"/>
      <c r="O250" s="75"/>
      <c r="P250" s="75"/>
      <c r="Q250" s="75"/>
      <c r="R250" s="75"/>
      <c r="S250" s="75"/>
      <c r="T250" s="76"/>
      <c r="U250" s="36"/>
      <c r="V250" s="36"/>
      <c r="W250" s="36"/>
      <c r="X250" s="36"/>
      <c r="Y250" s="36"/>
      <c r="Z250" s="36"/>
      <c r="AA250" s="36"/>
      <c r="AB250" s="36"/>
      <c r="AC250" s="36"/>
      <c r="AD250" s="36"/>
      <c r="AE250" s="36"/>
      <c r="AT250" s="17" t="s">
        <v>162</v>
      </c>
      <c r="AU250" s="17" t="s">
        <v>84</v>
      </c>
    </row>
    <row r="251" s="2" customFormat="1" ht="14.4" customHeight="1">
      <c r="A251" s="36"/>
      <c r="B251" s="170"/>
      <c r="C251" s="171" t="s">
        <v>486</v>
      </c>
      <c r="D251" s="171" t="s">
        <v>155</v>
      </c>
      <c r="E251" s="172" t="s">
        <v>1205</v>
      </c>
      <c r="F251" s="173" t="s">
        <v>1206</v>
      </c>
      <c r="G251" s="174" t="s">
        <v>178</v>
      </c>
      <c r="H251" s="175">
        <v>300</v>
      </c>
      <c r="I251" s="176"/>
      <c r="J251" s="177">
        <f>ROUND(I251*H251,2)</f>
        <v>0</v>
      </c>
      <c r="K251" s="173" t="s">
        <v>1</v>
      </c>
      <c r="L251" s="37"/>
      <c r="M251" s="178" t="s">
        <v>1</v>
      </c>
      <c r="N251" s="179" t="s">
        <v>39</v>
      </c>
      <c r="O251" s="75"/>
      <c r="P251" s="180">
        <f>O251*H251</f>
        <v>0</v>
      </c>
      <c r="Q251" s="180">
        <v>0</v>
      </c>
      <c r="R251" s="180">
        <f>Q251*H251</f>
        <v>0</v>
      </c>
      <c r="S251" s="180">
        <v>0</v>
      </c>
      <c r="T251" s="181">
        <f>S251*H251</f>
        <v>0</v>
      </c>
      <c r="U251" s="36"/>
      <c r="V251" s="36"/>
      <c r="W251" s="36"/>
      <c r="X251" s="36"/>
      <c r="Y251" s="36"/>
      <c r="Z251" s="36"/>
      <c r="AA251" s="36"/>
      <c r="AB251" s="36"/>
      <c r="AC251" s="36"/>
      <c r="AD251" s="36"/>
      <c r="AE251" s="36"/>
      <c r="AR251" s="182" t="s">
        <v>160</v>
      </c>
      <c r="AT251" s="182" t="s">
        <v>155</v>
      </c>
      <c r="AU251" s="182" t="s">
        <v>84</v>
      </c>
      <c r="AY251" s="17" t="s">
        <v>152</v>
      </c>
      <c r="BE251" s="183">
        <f>IF(N251="základní",J251,0)</f>
        <v>0</v>
      </c>
      <c r="BF251" s="183">
        <f>IF(N251="snížená",J251,0)</f>
        <v>0</v>
      </c>
      <c r="BG251" s="183">
        <f>IF(N251="zákl. přenesená",J251,0)</f>
        <v>0</v>
      </c>
      <c r="BH251" s="183">
        <f>IF(N251="sníž. přenesená",J251,0)</f>
        <v>0</v>
      </c>
      <c r="BI251" s="183">
        <f>IF(N251="nulová",J251,0)</f>
        <v>0</v>
      </c>
      <c r="BJ251" s="17" t="s">
        <v>82</v>
      </c>
      <c r="BK251" s="183">
        <f>ROUND(I251*H251,2)</f>
        <v>0</v>
      </c>
      <c r="BL251" s="17" t="s">
        <v>160</v>
      </c>
      <c r="BM251" s="182" t="s">
        <v>922</v>
      </c>
    </row>
    <row r="252" s="2" customFormat="1">
      <c r="A252" s="36"/>
      <c r="B252" s="37"/>
      <c r="C252" s="36"/>
      <c r="D252" s="184" t="s">
        <v>162</v>
      </c>
      <c r="E252" s="36"/>
      <c r="F252" s="185" t="s">
        <v>1206</v>
      </c>
      <c r="G252" s="36"/>
      <c r="H252" s="36"/>
      <c r="I252" s="186"/>
      <c r="J252" s="36"/>
      <c r="K252" s="36"/>
      <c r="L252" s="37"/>
      <c r="M252" s="187"/>
      <c r="N252" s="188"/>
      <c r="O252" s="75"/>
      <c r="P252" s="75"/>
      <c r="Q252" s="75"/>
      <c r="R252" s="75"/>
      <c r="S252" s="75"/>
      <c r="T252" s="76"/>
      <c r="U252" s="36"/>
      <c r="V252" s="36"/>
      <c r="W252" s="36"/>
      <c r="X252" s="36"/>
      <c r="Y252" s="36"/>
      <c r="Z252" s="36"/>
      <c r="AA252" s="36"/>
      <c r="AB252" s="36"/>
      <c r="AC252" s="36"/>
      <c r="AD252" s="36"/>
      <c r="AE252" s="36"/>
      <c r="AT252" s="17" t="s">
        <v>162</v>
      </c>
      <c r="AU252" s="17" t="s">
        <v>84</v>
      </c>
    </row>
    <row r="253" s="2" customFormat="1" ht="14.4" customHeight="1">
      <c r="A253" s="36"/>
      <c r="B253" s="170"/>
      <c r="C253" s="171" t="s">
        <v>836</v>
      </c>
      <c r="D253" s="171" t="s">
        <v>155</v>
      </c>
      <c r="E253" s="172" t="s">
        <v>1207</v>
      </c>
      <c r="F253" s="173" t="s">
        <v>1208</v>
      </c>
      <c r="G253" s="174" t="s">
        <v>178</v>
      </c>
      <c r="H253" s="175">
        <v>150</v>
      </c>
      <c r="I253" s="176"/>
      <c r="J253" s="177">
        <f>ROUND(I253*H253,2)</f>
        <v>0</v>
      </c>
      <c r="K253" s="173" t="s">
        <v>1</v>
      </c>
      <c r="L253" s="37"/>
      <c r="M253" s="178" t="s">
        <v>1</v>
      </c>
      <c r="N253" s="179" t="s">
        <v>39</v>
      </c>
      <c r="O253" s="75"/>
      <c r="P253" s="180">
        <f>O253*H253</f>
        <v>0</v>
      </c>
      <c r="Q253" s="180">
        <v>0</v>
      </c>
      <c r="R253" s="180">
        <f>Q253*H253</f>
        <v>0</v>
      </c>
      <c r="S253" s="180">
        <v>0</v>
      </c>
      <c r="T253" s="181">
        <f>S253*H253</f>
        <v>0</v>
      </c>
      <c r="U253" s="36"/>
      <c r="V253" s="36"/>
      <c r="W253" s="36"/>
      <c r="X253" s="36"/>
      <c r="Y253" s="36"/>
      <c r="Z253" s="36"/>
      <c r="AA253" s="36"/>
      <c r="AB253" s="36"/>
      <c r="AC253" s="36"/>
      <c r="AD253" s="36"/>
      <c r="AE253" s="36"/>
      <c r="AR253" s="182" t="s">
        <v>160</v>
      </c>
      <c r="AT253" s="182" t="s">
        <v>155</v>
      </c>
      <c r="AU253" s="182" t="s">
        <v>84</v>
      </c>
      <c r="AY253" s="17" t="s">
        <v>152</v>
      </c>
      <c r="BE253" s="183">
        <f>IF(N253="základní",J253,0)</f>
        <v>0</v>
      </c>
      <c r="BF253" s="183">
        <f>IF(N253="snížená",J253,0)</f>
        <v>0</v>
      </c>
      <c r="BG253" s="183">
        <f>IF(N253="zákl. přenesená",J253,0)</f>
        <v>0</v>
      </c>
      <c r="BH253" s="183">
        <f>IF(N253="sníž. přenesená",J253,0)</f>
        <v>0</v>
      </c>
      <c r="BI253" s="183">
        <f>IF(N253="nulová",J253,0)</f>
        <v>0</v>
      </c>
      <c r="BJ253" s="17" t="s">
        <v>82</v>
      </c>
      <c r="BK253" s="183">
        <f>ROUND(I253*H253,2)</f>
        <v>0</v>
      </c>
      <c r="BL253" s="17" t="s">
        <v>160</v>
      </c>
      <c r="BM253" s="182" t="s">
        <v>925</v>
      </c>
    </row>
    <row r="254" s="2" customFormat="1">
      <c r="A254" s="36"/>
      <c r="B254" s="37"/>
      <c r="C254" s="36"/>
      <c r="D254" s="184" t="s">
        <v>162</v>
      </c>
      <c r="E254" s="36"/>
      <c r="F254" s="185" t="s">
        <v>1208</v>
      </c>
      <c r="G254" s="36"/>
      <c r="H254" s="36"/>
      <c r="I254" s="186"/>
      <c r="J254" s="36"/>
      <c r="K254" s="36"/>
      <c r="L254" s="37"/>
      <c r="M254" s="187"/>
      <c r="N254" s="188"/>
      <c r="O254" s="75"/>
      <c r="P254" s="75"/>
      <c r="Q254" s="75"/>
      <c r="R254" s="75"/>
      <c r="S254" s="75"/>
      <c r="T254" s="76"/>
      <c r="U254" s="36"/>
      <c r="V254" s="36"/>
      <c r="W254" s="36"/>
      <c r="X254" s="36"/>
      <c r="Y254" s="36"/>
      <c r="Z254" s="36"/>
      <c r="AA254" s="36"/>
      <c r="AB254" s="36"/>
      <c r="AC254" s="36"/>
      <c r="AD254" s="36"/>
      <c r="AE254" s="36"/>
      <c r="AT254" s="17" t="s">
        <v>162</v>
      </c>
      <c r="AU254" s="17" t="s">
        <v>84</v>
      </c>
    </row>
    <row r="255" s="2" customFormat="1" ht="14.4" customHeight="1">
      <c r="A255" s="36"/>
      <c r="B255" s="170"/>
      <c r="C255" s="171" t="s">
        <v>926</v>
      </c>
      <c r="D255" s="171" t="s">
        <v>155</v>
      </c>
      <c r="E255" s="172" t="s">
        <v>1209</v>
      </c>
      <c r="F255" s="173" t="s">
        <v>986</v>
      </c>
      <c r="G255" s="174" t="s">
        <v>178</v>
      </c>
      <c r="H255" s="175">
        <v>28</v>
      </c>
      <c r="I255" s="176"/>
      <c r="J255" s="177">
        <f>ROUND(I255*H255,2)</f>
        <v>0</v>
      </c>
      <c r="K255" s="173" t="s">
        <v>1</v>
      </c>
      <c r="L255" s="37"/>
      <c r="M255" s="178" t="s">
        <v>1</v>
      </c>
      <c r="N255" s="179" t="s">
        <v>39</v>
      </c>
      <c r="O255" s="75"/>
      <c r="P255" s="180">
        <f>O255*H255</f>
        <v>0</v>
      </c>
      <c r="Q255" s="180">
        <v>0</v>
      </c>
      <c r="R255" s="180">
        <f>Q255*H255</f>
        <v>0</v>
      </c>
      <c r="S255" s="180">
        <v>0</v>
      </c>
      <c r="T255" s="181">
        <f>S255*H255</f>
        <v>0</v>
      </c>
      <c r="U255" s="36"/>
      <c r="V255" s="36"/>
      <c r="W255" s="36"/>
      <c r="X255" s="36"/>
      <c r="Y255" s="36"/>
      <c r="Z255" s="36"/>
      <c r="AA255" s="36"/>
      <c r="AB255" s="36"/>
      <c r="AC255" s="36"/>
      <c r="AD255" s="36"/>
      <c r="AE255" s="36"/>
      <c r="AR255" s="182" t="s">
        <v>160</v>
      </c>
      <c r="AT255" s="182" t="s">
        <v>155</v>
      </c>
      <c r="AU255" s="182" t="s">
        <v>84</v>
      </c>
      <c r="AY255" s="17" t="s">
        <v>152</v>
      </c>
      <c r="BE255" s="183">
        <f>IF(N255="základní",J255,0)</f>
        <v>0</v>
      </c>
      <c r="BF255" s="183">
        <f>IF(N255="snížená",J255,0)</f>
        <v>0</v>
      </c>
      <c r="BG255" s="183">
        <f>IF(N255="zákl. přenesená",J255,0)</f>
        <v>0</v>
      </c>
      <c r="BH255" s="183">
        <f>IF(N255="sníž. přenesená",J255,0)</f>
        <v>0</v>
      </c>
      <c r="BI255" s="183">
        <f>IF(N255="nulová",J255,0)</f>
        <v>0</v>
      </c>
      <c r="BJ255" s="17" t="s">
        <v>82</v>
      </c>
      <c r="BK255" s="183">
        <f>ROUND(I255*H255,2)</f>
        <v>0</v>
      </c>
      <c r="BL255" s="17" t="s">
        <v>160</v>
      </c>
      <c r="BM255" s="182" t="s">
        <v>927</v>
      </c>
    </row>
    <row r="256" s="2" customFormat="1">
      <c r="A256" s="36"/>
      <c r="B256" s="37"/>
      <c r="C256" s="36"/>
      <c r="D256" s="184" t="s">
        <v>162</v>
      </c>
      <c r="E256" s="36"/>
      <c r="F256" s="185" t="s">
        <v>986</v>
      </c>
      <c r="G256" s="36"/>
      <c r="H256" s="36"/>
      <c r="I256" s="186"/>
      <c r="J256" s="36"/>
      <c r="K256" s="36"/>
      <c r="L256" s="37"/>
      <c r="M256" s="187"/>
      <c r="N256" s="188"/>
      <c r="O256" s="75"/>
      <c r="P256" s="75"/>
      <c r="Q256" s="75"/>
      <c r="R256" s="75"/>
      <c r="S256" s="75"/>
      <c r="T256" s="76"/>
      <c r="U256" s="36"/>
      <c r="V256" s="36"/>
      <c r="W256" s="36"/>
      <c r="X256" s="36"/>
      <c r="Y256" s="36"/>
      <c r="Z256" s="36"/>
      <c r="AA256" s="36"/>
      <c r="AB256" s="36"/>
      <c r="AC256" s="36"/>
      <c r="AD256" s="36"/>
      <c r="AE256" s="36"/>
      <c r="AT256" s="17" t="s">
        <v>162</v>
      </c>
      <c r="AU256" s="17" t="s">
        <v>84</v>
      </c>
    </row>
    <row r="257" s="2" customFormat="1" ht="14.4" customHeight="1">
      <c r="A257" s="36"/>
      <c r="B257" s="170"/>
      <c r="C257" s="171" t="s">
        <v>841</v>
      </c>
      <c r="D257" s="171" t="s">
        <v>155</v>
      </c>
      <c r="E257" s="172" t="s">
        <v>1210</v>
      </c>
      <c r="F257" s="173" t="s">
        <v>1211</v>
      </c>
      <c r="G257" s="174" t="s">
        <v>178</v>
      </c>
      <c r="H257" s="175">
        <v>25</v>
      </c>
      <c r="I257" s="176"/>
      <c r="J257" s="177">
        <f>ROUND(I257*H257,2)</f>
        <v>0</v>
      </c>
      <c r="K257" s="173" t="s">
        <v>1</v>
      </c>
      <c r="L257" s="37"/>
      <c r="M257" s="178" t="s">
        <v>1</v>
      </c>
      <c r="N257" s="179" t="s">
        <v>39</v>
      </c>
      <c r="O257" s="75"/>
      <c r="P257" s="180">
        <f>O257*H257</f>
        <v>0</v>
      </c>
      <c r="Q257" s="180">
        <v>0</v>
      </c>
      <c r="R257" s="180">
        <f>Q257*H257</f>
        <v>0</v>
      </c>
      <c r="S257" s="180">
        <v>0</v>
      </c>
      <c r="T257" s="181">
        <f>S257*H257</f>
        <v>0</v>
      </c>
      <c r="U257" s="36"/>
      <c r="V257" s="36"/>
      <c r="W257" s="36"/>
      <c r="X257" s="36"/>
      <c r="Y257" s="36"/>
      <c r="Z257" s="36"/>
      <c r="AA257" s="36"/>
      <c r="AB257" s="36"/>
      <c r="AC257" s="36"/>
      <c r="AD257" s="36"/>
      <c r="AE257" s="36"/>
      <c r="AR257" s="182" t="s">
        <v>160</v>
      </c>
      <c r="AT257" s="182" t="s">
        <v>155</v>
      </c>
      <c r="AU257" s="182" t="s">
        <v>84</v>
      </c>
      <c r="AY257" s="17" t="s">
        <v>152</v>
      </c>
      <c r="BE257" s="183">
        <f>IF(N257="základní",J257,0)</f>
        <v>0</v>
      </c>
      <c r="BF257" s="183">
        <f>IF(N257="snížená",J257,0)</f>
        <v>0</v>
      </c>
      <c r="BG257" s="183">
        <f>IF(N257="zákl. přenesená",J257,0)</f>
        <v>0</v>
      </c>
      <c r="BH257" s="183">
        <f>IF(N257="sníž. přenesená",J257,0)</f>
        <v>0</v>
      </c>
      <c r="BI257" s="183">
        <f>IF(N257="nulová",J257,0)</f>
        <v>0</v>
      </c>
      <c r="BJ257" s="17" t="s">
        <v>82</v>
      </c>
      <c r="BK257" s="183">
        <f>ROUND(I257*H257,2)</f>
        <v>0</v>
      </c>
      <c r="BL257" s="17" t="s">
        <v>160</v>
      </c>
      <c r="BM257" s="182" t="s">
        <v>930</v>
      </c>
    </row>
    <row r="258" s="2" customFormat="1">
      <c r="A258" s="36"/>
      <c r="B258" s="37"/>
      <c r="C258" s="36"/>
      <c r="D258" s="184" t="s">
        <v>162</v>
      </c>
      <c r="E258" s="36"/>
      <c r="F258" s="185" t="s">
        <v>1211</v>
      </c>
      <c r="G258" s="36"/>
      <c r="H258" s="36"/>
      <c r="I258" s="186"/>
      <c r="J258" s="36"/>
      <c r="K258" s="36"/>
      <c r="L258" s="37"/>
      <c r="M258" s="187"/>
      <c r="N258" s="188"/>
      <c r="O258" s="75"/>
      <c r="P258" s="75"/>
      <c r="Q258" s="75"/>
      <c r="R258" s="75"/>
      <c r="S258" s="75"/>
      <c r="T258" s="76"/>
      <c r="U258" s="36"/>
      <c r="V258" s="36"/>
      <c r="W258" s="36"/>
      <c r="X258" s="36"/>
      <c r="Y258" s="36"/>
      <c r="Z258" s="36"/>
      <c r="AA258" s="36"/>
      <c r="AB258" s="36"/>
      <c r="AC258" s="36"/>
      <c r="AD258" s="36"/>
      <c r="AE258" s="36"/>
      <c r="AT258" s="17" t="s">
        <v>162</v>
      </c>
      <c r="AU258" s="17" t="s">
        <v>84</v>
      </c>
    </row>
    <row r="259" s="2" customFormat="1" ht="14.4" customHeight="1">
      <c r="A259" s="36"/>
      <c r="B259" s="170"/>
      <c r="C259" s="171" t="s">
        <v>931</v>
      </c>
      <c r="D259" s="171" t="s">
        <v>155</v>
      </c>
      <c r="E259" s="172" t="s">
        <v>1212</v>
      </c>
      <c r="F259" s="173" t="s">
        <v>1213</v>
      </c>
      <c r="G259" s="174" t="s">
        <v>178</v>
      </c>
      <c r="H259" s="175">
        <v>35</v>
      </c>
      <c r="I259" s="176"/>
      <c r="J259" s="177">
        <f>ROUND(I259*H259,2)</f>
        <v>0</v>
      </c>
      <c r="K259" s="173" t="s">
        <v>1</v>
      </c>
      <c r="L259" s="37"/>
      <c r="M259" s="178" t="s">
        <v>1</v>
      </c>
      <c r="N259" s="179" t="s">
        <v>39</v>
      </c>
      <c r="O259" s="75"/>
      <c r="P259" s="180">
        <f>O259*H259</f>
        <v>0</v>
      </c>
      <c r="Q259" s="180">
        <v>0</v>
      </c>
      <c r="R259" s="180">
        <f>Q259*H259</f>
        <v>0</v>
      </c>
      <c r="S259" s="180">
        <v>0</v>
      </c>
      <c r="T259" s="181">
        <f>S259*H259</f>
        <v>0</v>
      </c>
      <c r="U259" s="36"/>
      <c r="V259" s="36"/>
      <c r="W259" s="36"/>
      <c r="X259" s="36"/>
      <c r="Y259" s="36"/>
      <c r="Z259" s="36"/>
      <c r="AA259" s="36"/>
      <c r="AB259" s="36"/>
      <c r="AC259" s="36"/>
      <c r="AD259" s="36"/>
      <c r="AE259" s="36"/>
      <c r="AR259" s="182" t="s">
        <v>160</v>
      </c>
      <c r="AT259" s="182" t="s">
        <v>155</v>
      </c>
      <c r="AU259" s="182" t="s">
        <v>84</v>
      </c>
      <c r="AY259" s="17" t="s">
        <v>152</v>
      </c>
      <c r="BE259" s="183">
        <f>IF(N259="základní",J259,0)</f>
        <v>0</v>
      </c>
      <c r="BF259" s="183">
        <f>IF(N259="snížená",J259,0)</f>
        <v>0</v>
      </c>
      <c r="BG259" s="183">
        <f>IF(N259="zákl. přenesená",J259,0)</f>
        <v>0</v>
      </c>
      <c r="BH259" s="183">
        <f>IF(N259="sníž. přenesená",J259,0)</f>
        <v>0</v>
      </c>
      <c r="BI259" s="183">
        <f>IF(N259="nulová",J259,0)</f>
        <v>0</v>
      </c>
      <c r="BJ259" s="17" t="s">
        <v>82</v>
      </c>
      <c r="BK259" s="183">
        <f>ROUND(I259*H259,2)</f>
        <v>0</v>
      </c>
      <c r="BL259" s="17" t="s">
        <v>160</v>
      </c>
      <c r="BM259" s="182" t="s">
        <v>932</v>
      </c>
    </row>
    <row r="260" s="2" customFormat="1">
      <c r="A260" s="36"/>
      <c r="B260" s="37"/>
      <c r="C260" s="36"/>
      <c r="D260" s="184" t="s">
        <v>162</v>
      </c>
      <c r="E260" s="36"/>
      <c r="F260" s="185" t="s">
        <v>1213</v>
      </c>
      <c r="G260" s="36"/>
      <c r="H260" s="36"/>
      <c r="I260" s="186"/>
      <c r="J260" s="36"/>
      <c r="K260" s="36"/>
      <c r="L260" s="37"/>
      <c r="M260" s="187"/>
      <c r="N260" s="188"/>
      <c r="O260" s="75"/>
      <c r="P260" s="75"/>
      <c r="Q260" s="75"/>
      <c r="R260" s="75"/>
      <c r="S260" s="75"/>
      <c r="T260" s="76"/>
      <c r="U260" s="36"/>
      <c r="V260" s="36"/>
      <c r="W260" s="36"/>
      <c r="X260" s="36"/>
      <c r="Y260" s="36"/>
      <c r="Z260" s="36"/>
      <c r="AA260" s="36"/>
      <c r="AB260" s="36"/>
      <c r="AC260" s="36"/>
      <c r="AD260" s="36"/>
      <c r="AE260" s="36"/>
      <c r="AT260" s="17" t="s">
        <v>162</v>
      </c>
      <c r="AU260" s="17" t="s">
        <v>84</v>
      </c>
    </row>
    <row r="261" s="2" customFormat="1" ht="14.4" customHeight="1">
      <c r="A261" s="36"/>
      <c r="B261" s="170"/>
      <c r="C261" s="171" t="s">
        <v>844</v>
      </c>
      <c r="D261" s="171" t="s">
        <v>155</v>
      </c>
      <c r="E261" s="172" t="s">
        <v>1214</v>
      </c>
      <c r="F261" s="173" t="s">
        <v>1215</v>
      </c>
      <c r="G261" s="174" t="s">
        <v>178</v>
      </c>
      <c r="H261" s="175">
        <v>20</v>
      </c>
      <c r="I261" s="176"/>
      <c r="J261" s="177">
        <f>ROUND(I261*H261,2)</f>
        <v>0</v>
      </c>
      <c r="K261" s="173" t="s">
        <v>1</v>
      </c>
      <c r="L261" s="37"/>
      <c r="M261" s="178" t="s">
        <v>1</v>
      </c>
      <c r="N261" s="179" t="s">
        <v>39</v>
      </c>
      <c r="O261" s="75"/>
      <c r="P261" s="180">
        <f>O261*H261</f>
        <v>0</v>
      </c>
      <c r="Q261" s="180">
        <v>0</v>
      </c>
      <c r="R261" s="180">
        <f>Q261*H261</f>
        <v>0</v>
      </c>
      <c r="S261" s="180">
        <v>0</v>
      </c>
      <c r="T261" s="181">
        <f>S261*H261</f>
        <v>0</v>
      </c>
      <c r="U261" s="36"/>
      <c r="V261" s="36"/>
      <c r="W261" s="36"/>
      <c r="X261" s="36"/>
      <c r="Y261" s="36"/>
      <c r="Z261" s="36"/>
      <c r="AA261" s="36"/>
      <c r="AB261" s="36"/>
      <c r="AC261" s="36"/>
      <c r="AD261" s="36"/>
      <c r="AE261" s="36"/>
      <c r="AR261" s="182" t="s">
        <v>160</v>
      </c>
      <c r="AT261" s="182" t="s">
        <v>155</v>
      </c>
      <c r="AU261" s="182" t="s">
        <v>84</v>
      </c>
      <c r="AY261" s="17" t="s">
        <v>152</v>
      </c>
      <c r="BE261" s="183">
        <f>IF(N261="základní",J261,0)</f>
        <v>0</v>
      </c>
      <c r="BF261" s="183">
        <f>IF(N261="snížená",J261,0)</f>
        <v>0</v>
      </c>
      <c r="BG261" s="183">
        <f>IF(N261="zákl. přenesená",J261,0)</f>
        <v>0</v>
      </c>
      <c r="BH261" s="183">
        <f>IF(N261="sníž. přenesená",J261,0)</f>
        <v>0</v>
      </c>
      <c r="BI261" s="183">
        <f>IF(N261="nulová",J261,0)</f>
        <v>0</v>
      </c>
      <c r="BJ261" s="17" t="s">
        <v>82</v>
      </c>
      <c r="BK261" s="183">
        <f>ROUND(I261*H261,2)</f>
        <v>0</v>
      </c>
      <c r="BL261" s="17" t="s">
        <v>160</v>
      </c>
      <c r="BM261" s="182" t="s">
        <v>935</v>
      </c>
    </row>
    <row r="262" s="2" customFormat="1">
      <c r="A262" s="36"/>
      <c r="B262" s="37"/>
      <c r="C262" s="36"/>
      <c r="D262" s="184" t="s">
        <v>162</v>
      </c>
      <c r="E262" s="36"/>
      <c r="F262" s="185" t="s">
        <v>1215</v>
      </c>
      <c r="G262" s="36"/>
      <c r="H262" s="36"/>
      <c r="I262" s="186"/>
      <c r="J262" s="36"/>
      <c r="K262" s="36"/>
      <c r="L262" s="37"/>
      <c r="M262" s="187"/>
      <c r="N262" s="188"/>
      <c r="O262" s="75"/>
      <c r="P262" s="75"/>
      <c r="Q262" s="75"/>
      <c r="R262" s="75"/>
      <c r="S262" s="75"/>
      <c r="T262" s="76"/>
      <c r="U262" s="36"/>
      <c r="V262" s="36"/>
      <c r="W262" s="36"/>
      <c r="X262" s="36"/>
      <c r="Y262" s="36"/>
      <c r="Z262" s="36"/>
      <c r="AA262" s="36"/>
      <c r="AB262" s="36"/>
      <c r="AC262" s="36"/>
      <c r="AD262" s="36"/>
      <c r="AE262" s="36"/>
      <c r="AT262" s="17" t="s">
        <v>162</v>
      </c>
      <c r="AU262" s="17" t="s">
        <v>84</v>
      </c>
    </row>
    <row r="263" s="12" customFormat="1" ht="22.8" customHeight="1">
      <c r="A263" s="12"/>
      <c r="B263" s="157"/>
      <c r="C263" s="12"/>
      <c r="D263" s="158" t="s">
        <v>73</v>
      </c>
      <c r="E263" s="168" t="s">
        <v>898</v>
      </c>
      <c r="F263" s="168" t="s">
        <v>1216</v>
      </c>
      <c r="G263" s="12"/>
      <c r="H263" s="12"/>
      <c r="I263" s="160"/>
      <c r="J263" s="169">
        <f>BK263</f>
        <v>0</v>
      </c>
      <c r="K263" s="12"/>
      <c r="L263" s="157"/>
      <c r="M263" s="162"/>
      <c r="N263" s="163"/>
      <c r="O263" s="163"/>
      <c r="P263" s="164">
        <f>SUM(P264:P265)</f>
        <v>0</v>
      </c>
      <c r="Q263" s="163"/>
      <c r="R263" s="164">
        <f>SUM(R264:R265)</f>
        <v>0</v>
      </c>
      <c r="S263" s="163"/>
      <c r="T263" s="165">
        <f>SUM(T264:T265)</f>
        <v>0</v>
      </c>
      <c r="U263" s="12"/>
      <c r="V263" s="12"/>
      <c r="W263" s="12"/>
      <c r="X263" s="12"/>
      <c r="Y263" s="12"/>
      <c r="Z263" s="12"/>
      <c r="AA263" s="12"/>
      <c r="AB263" s="12"/>
      <c r="AC263" s="12"/>
      <c r="AD263" s="12"/>
      <c r="AE263" s="12"/>
      <c r="AR263" s="158" t="s">
        <v>82</v>
      </c>
      <c r="AT263" s="166" t="s">
        <v>73</v>
      </c>
      <c r="AU263" s="166" t="s">
        <v>82</v>
      </c>
      <c r="AY263" s="158" t="s">
        <v>152</v>
      </c>
      <c r="BK263" s="167">
        <f>SUM(BK264:BK265)</f>
        <v>0</v>
      </c>
    </row>
    <row r="264" s="2" customFormat="1" ht="14.4" customHeight="1">
      <c r="A264" s="36"/>
      <c r="B264" s="170"/>
      <c r="C264" s="171" t="s">
        <v>936</v>
      </c>
      <c r="D264" s="171" t="s">
        <v>155</v>
      </c>
      <c r="E264" s="172" t="s">
        <v>1217</v>
      </c>
      <c r="F264" s="173" t="s">
        <v>1218</v>
      </c>
      <c r="G264" s="174" t="s">
        <v>178</v>
      </c>
      <c r="H264" s="175">
        <v>50</v>
      </c>
      <c r="I264" s="176"/>
      <c r="J264" s="177">
        <f>ROUND(I264*H264,2)</f>
        <v>0</v>
      </c>
      <c r="K264" s="173" t="s">
        <v>1</v>
      </c>
      <c r="L264" s="37"/>
      <c r="M264" s="178" t="s">
        <v>1</v>
      </c>
      <c r="N264" s="179" t="s">
        <v>39</v>
      </c>
      <c r="O264" s="75"/>
      <c r="P264" s="180">
        <f>O264*H264</f>
        <v>0</v>
      </c>
      <c r="Q264" s="180">
        <v>0</v>
      </c>
      <c r="R264" s="180">
        <f>Q264*H264</f>
        <v>0</v>
      </c>
      <c r="S264" s="180">
        <v>0</v>
      </c>
      <c r="T264" s="181">
        <f>S264*H264</f>
        <v>0</v>
      </c>
      <c r="U264" s="36"/>
      <c r="V264" s="36"/>
      <c r="W264" s="36"/>
      <c r="X264" s="36"/>
      <c r="Y264" s="36"/>
      <c r="Z264" s="36"/>
      <c r="AA264" s="36"/>
      <c r="AB264" s="36"/>
      <c r="AC264" s="36"/>
      <c r="AD264" s="36"/>
      <c r="AE264" s="36"/>
      <c r="AR264" s="182" t="s">
        <v>160</v>
      </c>
      <c r="AT264" s="182" t="s">
        <v>155</v>
      </c>
      <c r="AU264" s="182" t="s">
        <v>84</v>
      </c>
      <c r="AY264" s="17" t="s">
        <v>152</v>
      </c>
      <c r="BE264" s="183">
        <f>IF(N264="základní",J264,0)</f>
        <v>0</v>
      </c>
      <c r="BF264" s="183">
        <f>IF(N264="snížená",J264,0)</f>
        <v>0</v>
      </c>
      <c r="BG264" s="183">
        <f>IF(N264="zákl. přenesená",J264,0)</f>
        <v>0</v>
      </c>
      <c r="BH264" s="183">
        <f>IF(N264="sníž. přenesená",J264,0)</f>
        <v>0</v>
      </c>
      <c r="BI264" s="183">
        <f>IF(N264="nulová",J264,0)</f>
        <v>0</v>
      </c>
      <c r="BJ264" s="17" t="s">
        <v>82</v>
      </c>
      <c r="BK264" s="183">
        <f>ROUND(I264*H264,2)</f>
        <v>0</v>
      </c>
      <c r="BL264" s="17" t="s">
        <v>160</v>
      </c>
      <c r="BM264" s="182" t="s">
        <v>937</v>
      </c>
    </row>
    <row r="265" s="2" customFormat="1">
      <c r="A265" s="36"/>
      <c r="B265" s="37"/>
      <c r="C265" s="36"/>
      <c r="D265" s="184" t="s">
        <v>162</v>
      </c>
      <c r="E265" s="36"/>
      <c r="F265" s="185" t="s">
        <v>1218</v>
      </c>
      <c r="G265" s="36"/>
      <c r="H265" s="36"/>
      <c r="I265" s="186"/>
      <c r="J265" s="36"/>
      <c r="K265" s="36"/>
      <c r="L265" s="37"/>
      <c r="M265" s="187"/>
      <c r="N265" s="188"/>
      <c r="O265" s="75"/>
      <c r="P265" s="75"/>
      <c r="Q265" s="75"/>
      <c r="R265" s="75"/>
      <c r="S265" s="75"/>
      <c r="T265" s="76"/>
      <c r="U265" s="36"/>
      <c r="V265" s="36"/>
      <c r="W265" s="36"/>
      <c r="X265" s="36"/>
      <c r="Y265" s="36"/>
      <c r="Z265" s="36"/>
      <c r="AA265" s="36"/>
      <c r="AB265" s="36"/>
      <c r="AC265" s="36"/>
      <c r="AD265" s="36"/>
      <c r="AE265" s="36"/>
      <c r="AT265" s="17" t="s">
        <v>162</v>
      </c>
      <c r="AU265" s="17" t="s">
        <v>84</v>
      </c>
    </row>
    <row r="266" s="12" customFormat="1" ht="22.8" customHeight="1">
      <c r="A266" s="12"/>
      <c r="B266" s="157"/>
      <c r="C266" s="12"/>
      <c r="D266" s="158" t="s">
        <v>73</v>
      </c>
      <c r="E266" s="168" t="s">
        <v>909</v>
      </c>
      <c r="F266" s="168" t="s">
        <v>1000</v>
      </c>
      <c r="G266" s="12"/>
      <c r="H266" s="12"/>
      <c r="I266" s="160"/>
      <c r="J266" s="169">
        <f>BK266</f>
        <v>0</v>
      </c>
      <c r="K266" s="12"/>
      <c r="L266" s="157"/>
      <c r="M266" s="162"/>
      <c r="N266" s="163"/>
      <c r="O266" s="163"/>
      <c r="P266" s="164">
        <f>SUM(P267:P270)</f>
        <v>0</v>
      </c>
      <c r="Q266" s="163"/>
      <c r="R266" s="164">
        <f>SUM(R267:R270)</f>
        <v>0</v>
      </c>
      <c r="S266" s="163"/>
      <c r="T266" s="165">
        <f>SUM(T267:T270)</f>
        <v>0</v>
      </c>
      <c r="U266" s="12"/>
      <c r="V266" s="12"/>
      <c r="W266" s="12"/>
      <c r="X266" s="12"/>
      <c r="Y266" s="12"/>
      <c r="Z266" s="12"/>
      <c r="AA266" s="12"/>
      <c r="AB266" s="12"/>
      <c r="AC266" s="12"/>
      <c r="AD266" s="12"/>
      <c r="AE266" s="12"/>
      <c r="AR266" s="158" t="s">
        <v>82</v>
      </c>
      <c r="AT266" s="166" t="s">
        <v>73</v>
      </c>
      <c r="AU266" s="166" t="s">
        <v>82</v>
      </c>
      <c r="AY266" s="158" t="s">
        <v>152</v>
      </c>
      <c r="BK266" s="167">
        <f>SUM(BK267:BK270)</f>
        <v>0</v>
      </c>
    </row>
    <row r="267" s="2" customFormat="1" ht="14.4" customHeight="1">
      <c r="A267" s="36"/>
      <c r="B267" s="170"/>
      <c r="C267" s="171" t="s">
        <v>845</v>
      </c>
      <c r="D267" s="171" t="s">
        <v>155</v>
      </c>
      <c r="E267" s="172" t="s">
        <v>1001</v>
      </c>
      <c r="F267" s="173" t="s">
        <v>1002</v>
      </c>
      <c r="G267" s="174" t="s">
        <v>178</v>
      </c>
      <c r="H267" s="175">
        <v>150</v>
      </c>
      <c r="I267" s="176"/>
      <c r="J267" s="177">
        <f>ROUND(I267*H267,2)</f>
        <v>0</v>
      </c>
      <c r="K267" s="173" t="s">
        <v>1</v>
      </c>
      <c r="L267" s="37"/>
      <c r="M267" s="178" t="s">
        <v>1</v>
      </c>
      <c r="N267" s="179" t="s">
        <v>39</v>
      </c>
      <c r="O267" s="75"/>
      <c r="P267" s="180">
        <f>O267*H267</f>
        <v>0</v>
      </c>
      <c r="Q267" s="180">
        <v>0</v>
      </c>
      <c r="R267" s="180">
        <f>Q267*H267</f>
        <v>0</v>
      </c>
      <c r="S267" s="180">
        <v>0</v>
      </c>
      <c r="T267" s="181">
        <f>S267*H267</f>
        <v>0</v>
      </c>
      <c r="U267" s="36"/>
      <c r="V267" s="36"/>
      <c r="W267" s="36"/>
      <c r="X267" s="36"/>
      <c r="Y267" s="36"/>
      <c r="Z267" s="36"/>
      <c r="AA267" s="36"/>
      <c r="AB267" s="36"/>
      <c r="AC267" s="36"/>
      <c r="AD267" s="36"/>
      <c r="AE267" s="36"/>
      <c r="AR267" s="182" t="s">
        <v>160</v>
      </c>
      <c r="AT267" s="182" t="s">
        <v>155</v>
      </c>
      <c r="AU267" s="182" t="s">
        <v>84</v>
      </c>
      <c r="AY267" s="17" t="s">
        <v>152</v>
      </c>
      <c r="BE267" s="183">
        <f>IF(N267="základní",J267,0)</f>
        <v>0</v>
      </c>
      <c r="BF267" s="183">
        <f>IF(N267="snížená",J267,0)</f>
        <v>0</v>
      </c>
      <c r="BG267" s="183">
        <f>IF(N267="zákl. přenesená",J267,0)</f>
        <v>0</v>
      </c>
      <c r="BH267" s="183">
        <f>IF(N267="sníž. přenesená",J267,0)</f>
        <v>0</v>
      </c>
      <c r="BI267" s="183">
        <f>IF(N267="nulová",J267,0)</f>
        <v>0</v>
      </c>
      <c r="BJ267" s="17" t="s">
        <v>82</v>
      </c>
      <c r="BK267" s="183">
        <f>ROUND(I267*H267,2)</f>
        <v>0</v>
      </c>
      <c r="BL267" s="17" t="s">
        <v>160</v>
      </c>
      <c r="BM267" s="182" t="s">
        <v>940</v>
      </c>
    </row>
    <row r="268" s="2" customFormat="1">
      <c r="A268" s="36"/>
      <c r="B268" s="37"/>
      <c r="C268" s="36"/>
      <c r="D268" s="184" t="s">
        <v>162</v>
      </c>
      <c r="E268" s="36"/>
      <c r="F268" s="185" t="s">
        <v>1002</v>
      </c>
      <c r="G268" s="36"/>
      <c r="H268" s="36"/>
      <c r="I268" s="186"/>
      <c r="J268" s="36"/>
      <c r="K268" s="36"/>
      <c r="L268" s="37"/>
      <c r="M268" s="187"/>
      <c r="N268" s="188"/>
      <c r="O268" s="75"/>
      <c r="P268" s="75"/>
      <c r="Q268" s="75"/>
      <c r="R268" s="75"/>
      <c r="S268" s="75"/>
      <c r="T268" s="76"/>
      <c r="U268" s="36"/>
      <c r="V268" s="36"/>
      <c r="W268" s="36"/>
      <c r="X268" s="36"/>
      <c r="Y268" s="36"/>
      <c r="Z268" s="36"/>
      <c r="AA268" s="36"/>
      <c r="AB268" s="36"/>
      <c r="AC268" s="36"/>
      <c r="AD268" s="36"/>
      <c r="AE268" s="36"/>
      <c r="AT268" s="17" t="s">
        <v>162</v>
      </c>
      <c r="AU268" s="17" t="s">
        <v>84</v>
      </c>
    </row>
    <row r="269" s="2" customFormat="1" ht="14.4" customHeight="1">
      <c r="A269" s="36"/>
      <c r="B269" s="170"/>
      <c r="C269" s="171" t="s">
        <v>941</v>
      </c>
      <c r="D269" s="171" t="s">
        <v>155</v>
      </c>
      <c r="E269" s="172" t="s">
        <v>1005</v>
      </c>
      <c r="F269" s="173" t="s">
        <v>1006</v>
      </c>
      <c r="G269" s="174" t="s">
        <v>178</v>
      </c>
      <c r="H269" s="175">
        <v>60</v>
      </c>
      <c r="I269" s="176"/>
      <c r="J269" s="177">
        <f>ROUND(I269*H269,2)</f>
        <v>0</v>
      </c>
      <c r="K269" s="173" t="s">
        <v>1</v>
      </c>
      <c r="L269" s="37"/>
      <c r="M269" s="178" t="s">
        <v>1</v>
      </c>
      <c r="N269" s="179" t="s">
        <v>39</v>
      </c>
      <c r="O269" s="75"/>
      <c r="P269" s="180">
        <f>O269*H269</f>
        <v>0</v>
      </c>
      <c r="Q269" s="180">
        <v>0</v>
      </c>
      <c r="R269" s="180">
        <f>Q269*H269</f>
        <v>0</v>
      </c>
      <c r="S269" s="180">
        <v>0</v>
      </c>
      <c r="T269" s="181">
        <f>S269*H269</f>
        <v>0</v>
      </c>
      <c r="U269" s="36"/>
      <c r="V269" s="36"/>
      <c r="W269" s="36"/>
      <c r="X269" s="36"/>
      <c r="Y269" s="36"/>
      <c r="Z269" s="36"/>
      <c r="AA269" s="36"/>
      <c r="AB269" s="36"/>
      <c r="AC269" s="36"/>
      <c r="AD269" s="36"/>
      <c r="AE269" s="36"/>
      <c r="AR269" s="182" t="s">
        <v>160</v>
      </c>
      <c r="AT269" s="182" t="s">
        <v>155</v>
      </c>
      <c r="AU269" s="182" t="s">
        <v>84</v>
      </c>
      <c r="AY269" s="17" t="s">
        <v>152</v>
      </c>
      <c r="BE269" s="183">
        <f>IF(N269="základní",J269,0)</f>
        <v>0</v>
      </c>
      <c r="BF269" s="183">
        <f>IF(N269="snížená",J269,0)</f>
        <v>0</v>
      </c>
      <c r="BG269" s="183">
        <f>IF(N269="zákl. přenesená",J269,0)</f>
        <v>0</v>
      </c>
      <c r="BH269" s="183">
        <f>IF(N269="sníž. přenesená",J269,0)</f>
        <v>0</v>
      </c>
      <c r="BI269" s="183">
        <f>IF(N269="nulová",J269,0)</f>
        <v>0</v>
      </c>
      <c r="BJ269" s="17" t="s">
        <v>82</v>
      </c>
      <c r="BK269" s="183">
        <f>ROUND(I269*H269,2)</f>
        <v>0</v>
      </c>
      <c r="BL269" s="17" t="s">
        <v>160</v>
      </c>
      <c r="BM269" s="182" t="s">
        <v>942</v>
      </c>
    </row>
    <row r="270" s="2" customFormat="1">
      <c r="A270" s="36"/>
      <c r="B270" s="37"/>
      <c r="C270" s="36"/>
      <c r="D270" s="184" t="s">
        <v>162</v>
      </c>
      <c r="E270" s="36"/>
      <c r="F270" s="185" t="s">
        <v>1006</v>
      </c>
      <c r="G270" s="36"/>
      <c r="H270" s="36"/>
      <c r="I270" s="186"/>
      <c r="J270" s="36"/>
      <c r="K270" s="36"/>
      <c r="L270" s="37"/>
      <c r="M270" s="187"/>
      <c r="N270" s="188"/>
      <c r="O270" s="75"/>
      <c r="P270" s="75"/>
      <c r="Q270" s="75"/>
      <c r="R270" s="75"/>
      <c r="S270" s="75"/>
      <c r="T270" s="76"/>
      <c r="U270" s="36"/>
      <c r="V270" s="36"/>
      <c r="W270" s="36"/>
      <c r="X270" s="36"/>
      <c r="Y270" s="36"/>
      <c r="Z270" s="36"/>
      <c r="AA270" s="36"/>
      <c r="AB270" s="36"/>
      <c r="AC270" s="36"/>
      <c r="AD270" s="36"/>
      <c r="AE270" s="36"/>
      <c r="AT270" s="17" t="s">
        <v>162</v>
      </c>
      <c r="AU270" s="17" t="s">
        <v>84</v>
      </c>
    </row>
    <row r="271" s="12" customFormat="1" ht="22.8" customHeight="1">
      <c r="A271" s="12"/>
      <c r="B271" s="157"/>
      <c r="C271" s="12"/>
      <c r="D271" s="158" t="s">
        <v>73</v>
      </c>
      <c r="E271" s="168" t="s">
        <v>951</v>
      </c>
      <c r="F271" s="168" t="s">
        <v>1038</v>
      </c>
      <c r="G271" s="12"/>
      <c r="H271" s="12"/>
      <c r="I271" s="160"/>
      <c r="J271" s="169">
        <f>BK271</f>
        <v>0</v>
      </c>
      <c r="K271" s="12"/>
      <c r="L271" s="157"/>
      <c r="M271" s="162"/>
      <c r="N271" s="163"/>
      <c r="O271" s="163"/>
      <c r="P271" s="164">
        <f>SUM(P272:P279)</f>
        <v>0</v>
      </c>
      <c r="Q271" s="163"/>
      <c r="R271" s="164">
        <f>SUM(R272:R279)</f>
        <v>0</v>
      </c>
      <c r="S271" s="163"/>
      <c r="T271" s="165">
        <f>SUM(T272:T279)</f>
        <v>0</v>
      </c>
      <c r="U271" s="12"/>
      <c r="V271" s="12"/>
      <c r="W271" s="12"/>
      <c r="X271" s="12"/>
      <c r="Y271" s="12"/>
      <c r="Z271" s="12"/>
      <c r="AA271" s="12"/>
      <c r="AB271" s="12"/>
      <c r="AC271" s="12"/>
      <c r="AD271" s="12"/>
      <c r="AE271" s="12"/>
      <c r="AR271" s="158" t="s">
        <v>82</v>
      </c>
      <c r="AT271" s="166" t="s">
        <v>73</v>
      </c>
      <c r="AU271" s="166" t="s">
        <v>82</v>
      </c>
      <c r="AY271" s="158" t="s">
        <v>152</v>
      </c>
      <c r="BK271" s="167">
        <f>SUM(BK272:BK279)</f>
        <v>0</v>
      </c>
    </row>
    <row r="272" s="2" customFormat="1" ht="14.4" customHeight="1">
      <c r="A272" s="36"/>
      <c r="B272" s="170"/>
      <c r="C272" s="171" t="s">
        <v>850</v>
      </c>
      <c r="D272" s="171" t="s">
        <v>155</v>
      </c>
      <c r="E272" s="172" t="s">
        <v>1039</v>
      </c>
      <c r="F272" s="173" t="s">
        <v>1040</v>
      </c>
      <c r="G272" s="174" t="s">
        <v>775</v>
      </c>
      <c r="H272" s="175">
        <v>225</v>
      </c>
      <c r="I272" s="176"/>
      <c r="J272" s="177">
        <f>ROUND(I272*H272,2)</f>
        <v>0</v>
      </c>
      <c r="K272" s="173" t="s">
        <v>1</v>
      </c>
      <c r="L272" s="37"/>
      <c r="M272" s="178" t="s">
        <v>1</v>
      </c>
      <c r="N272" s="179" t="s">
        <v>39</v>
      </c>
      <c r="O272" s="75"/>
      <c r="P272" s="180">
        <f>O272*H272</f>
        <v>0</v>
      </c>
      <c r="Q272" s="180">
        <v>0</v>
      </c>
      <c r="R272" s="180">
        <f>Q272*H272</f>
        <v>0</v>
      </c>
      <c r="S272" s="180">
        <v>0</v>
      </c>
      <c r="T272" s="181">
        <f>S272*H272</f>
        <v>0</v>
      </c>
      <c r="U272" s="36"/>
      <c r="V272" s="36"/>
      <c r="W272" s="36"/>
      <c r="X272" s="36"/>
      <c r="Y272" s="36"/>
      <c r="Z272" s="36"/>
      <c r="AA272" s="36"/>
      <c r="AB272" s="36"/>
      <c r="AC272" s="36"/>
      <c r="AD272" s="36"/>
      <c r="AE272" s="36"/>
      <c r="AR272" s="182" t="s">
        <v>160</v>
      </c>
      <c r="AT272" s="182" t="s">
        <v>155</v>
      </c>
      <c r="AU272" s="182" t="s">
        <v>84</v>
      </c>
      <c r="AY272" s="17" t="s">
        <v>152</v>
      </c>
      <c r="BE272" s="183">
        <f>IF(N272="základní",J272,0)</f>
        <v>0</v>
      </c>
      <c r="BF272" s="183">
        <f>IF(N272="snížená",J272,0)</f>
        <v>0</v>
      </c>
      <c r="BG272" s="183">
        <f>IF(N272="zákl. přenesená",J272,0)</f>
        <v>0</v>
      </c>
      <c r="BH272" s="183">
        <f>IF(N272="sníž. přenesená",J272,0)</f>
        <v>0</v>
      </c>
      <c r="BI272" s="183">
        <f>IF(N272="nulová",J272,0)</f>
        <v>0</v>
      </c>
      <c r="BJ272" s="17" t="s">
        <v>82</v>
      </c>
      <c r="BK272" s="183">
        <f>ROUND(I272*H272,2)</f>
        <v>0</v>
      </c>
      <c r="BL272" s="17" t="s">
        <v>160</v>
      </c>
      <c r="BM272" s="182" t="s">
        <v>945</v>
      </c>
    </row>
    <row r="273" s="2" customFormat="1">
      <c r="A273" s="36"/>
      <c r="B273" s="37"/>
      <c r="C273" s="36"/>
      <c r="D273" s="184" t="s">
        <v>162</v>
      </c>
      <c r="E273" s="36"/>
      <c r="F273" s="185" t="s">
        <v>1040</v>
      </c>
      <c r="G273" s="36"/>
      <c r="H273" s="36"/>
      <c r="I273" s="186"/>
      <c r="J273" s="36"/>
      <c r="K273" s="36"/>
      <c r="L273" s="37"/>
      <c r="M273" s="187"/>
      <c r="N273" s="188"/>
      <c r="O273" s="75"/>
      <c r="P273" s="75"/>
      <c r="Q273" s="75"/>
      <c r="R273" s="75"/>
      <c r="S273" s="75"/>
      <c r="T273" s="76"/>
      <c r="U273" s="36"/>
      <c r="V273" s="36"/>
      <c r="W273" s="36"/>
      <c r="X273" s="36"/>
      <c r="Y273" s="36"/>
      <c r="Z273" s="36"/>
      <c r="AA273" s="36"/>
      <c r="AB273" s="36"/>
      <c r="AC273" s="36"/>
      <c r="AD273" s="36"/>
      <c r="AE273" s="36"/>
      <c r="AT273" s="17" t="s">
        <v>162</v>
      </c>
      <c r="AU273" s="17" t="s">
        <v>84</v>
      </c>
    </row>
    <row r="274" s="2" customFormat="1" ht="14.4" customHeight="1">
      <c r="A274" s="36"/>
      <c r="B274" s="170"/>
      <c r="C274" s="171" t="s">
        <v>946</v>
      </c>
      <c r="D274" s="171" t="s">
        <v>155</v>
      </c>
      <c r="E274" s="172" t="s">
        <v>1043</v>
      </c>
      <c r="F274" s="173" t="s">
        <v>1044</v>
      </c>
      <c r="G274" s="174" t="s">
        <v>775</v>
      </c>
      <c r="H274" s="175">
        <v>10</v>
      </c>
      <c r="I274" s="176"/>
      <c r="J274" s="177">
        <f>ROUND(I274*H274,2)</f>
        <v>0</v>
      </c>
      <c r="K274" s="173" t="s">
        <v>1</v>
      </c>
      <c r="L274" s="37"/>
      <c r="M274" s="178" t="s">
        <v>1</v>
      </c>
      <c r="N274" s="179" t="s">
        <v>39</v>
      </c>
      <c r="O274" s="75"/>
      <c r="P274" s="180">
        <f>O274*H274</f>
        <v>0</v>
      </c>
      <c r="Q274" s="180">
        <v>0</v>
      </c>
      <c r="R274" s="180">
        <f>Q274*H274</f>
        <v>0</v>
      </c>
      <c r="S274" s="180">
        <v>0</v>
      </c>
      <c r="T274" s="181">
        <f>S274*H274</f>
        <v>0</v>
      </c>
      <c r="U274" s="36"/>
      <c r="V274" s="36"/>
      <c r="W274" s="36"/>
      <c r="X274" s="36"/>
      <c r="Y274" s="36"/>
      <c r="Z274" s="36"/>
      <c r="AA274" s="36"/>
      <c r="AB274" s="36"/>
      <c r="AC274" s="36"/>
      <c r="AD274" s="36"/>
      <c r="AE274" s="36"/>
      <c r="AR274" s="182" t="s">
        <v>160</v>
      </c>
      <c r="AT274" s="182" t="s">
        <v>155</v>
      </c>
      <c r="AU274" s="182" t="s">
        <v>84</v>
      </c>
      <c r="AY274" s="17" t="s">
        <v>152</v>
      </c>
      <c r="BE274" s="183">
        <f>IF(N274="základní",J274,0)</f>
        <v>0</v>
      </c>
      <c r="BF274" s="183">
        <f>IF(N274="snížená",J274,0)</f>
        <v>0</v>
      </c>
      <c r="BG274" s="183">
        <f>IF(N274="zákl. přenesená",J274,0)</f>
        <v>0</v>
      </c>
      <c r="BH274" s="183">
        <f>IF(N274="sníž. přenesená",J274,0)</f>
        <v>0</v>
      </c>
      <c r="BI274" s="183">
        <f>IF(N274="nulová",J274,0)</f>
        <v>0</v>
      </c>
      <c r="BJ274" s="17" t="s">
        <v>82</v>
      </c>
      <c r="BK274" s="183">
        <f>ROUND(I274*H274,2)</f>
        <v>0</v>
      </c>
      <c r="BL274" s="17" t="s">
        <v>160</v>
      </c>
      <c r="BM274" s="182" t="s">
        <v>950</v>
      </c>
    </row>
    <row r="275" s="2" customFormat="1">
      <c r="A275" s="36"/>
      <c r="B275" s="37"/>
      <c r="C275" s="36"/>
      <c r="D275" s="184" t="s">
        <v>162</v>
      </c>
      <c r="E275" s="36"/>
      <c r="F275" s="185" t="s">
        <v>1044</v>
      </c>
      <c r="G275" s="36"/>
      <c r="H275" s="36"/>
      <c r="I275" s="186"/>
      <c r="J275" s="36"/>
      <c r="K275" s="36"/>
      <c r="L275" s="37"/>
      <c r="M275" s="187"/>
      <c r="N275" s="188"/>
      <c r="O275" s="75"/>
      <c r="P275" s="75"/>
      <c r="Q275" s="75"/>
      <c r="R275" s="75"/>
      <c r="S275" s="75"/>
      <c r="T275" s="76"/>
      <c r="U275" s="36"/>
      <c r="V275" s="36"/>
      <c r="W275" s="36"/>
      <c r="X275" s="36"/>
      <c r="Y275" s="36"/>
      <c r="Z275" s="36"/>
      <c r="AA275" s="36"/>
      <c r="AB275" s="36"/>
      <c r="AC275" s="36"/>
      <c r="AD275" s="36"/>
      <c r="AE275" s="36"/>
      <c r="AT275" s="17" t="s">
        <v>162</v>
      </c>
      <c r="AU275" s="17" t="s">
        <v>84</v>
      </c>
    </row>
    <row r="276" s="2" customFormat="1" ht="14.4" customHeight="1">
      <c r="A276" s="36"/>
      <c r="B276" s="170"/>
      <c r="C276" s="171" t="s">
        <v>853</v>
      </c>
      <c r="D276" s="171" t="s">
        <v>155</v>
      </c>
      <c r="E276" s="172" t="s">
        <v>1046</v>
      </c>
      <c r="F276" s="173" t="s">
        <v>1047</v>
      </c>
      <c r="G276" s="174" t="s">
        <v>775</v>
      </c>
      <c r="H276" s="175">
        <v>20</v>
      </c>
      <c r="I276" s="176"/>
      <c r="J276" s="177">
        <f>ROUND(I276*H276,2)</f>
        <v>0</v>
      </c>
      <c r="K276" s="173" t="s">
        <v>1</v>
      </c>
      <c r="L276" s="37"/>
      <c r="M276" s="178" t="s">
        <v>1</v>
      </c>
      <c r="N276" s="179" t="s">
        <v>39</v>
      </c>
      <c r="O276" s="75"/>
      <c r="P276" s="180">
        <f>O276*H276</f>
        <v>0</v>
      </c>
      <c r="Q276" s="180">
        <v>0</v>
      </c>
      <c r="R276" s="180">
        <f>Q276*H276</f>
        <v>0</v>
      </c>
      <c r="S276" s="180">
        <v>0</v>
      </c>
      <c r="T276" s="181">
        <f>S276*H276</f>
        <v>0</v>
      </c>
      <c r="U276" s="36"/>
      <c r="V276" s="36"/>
      <c r="W276" s="36"/>
      <c r="X276" s="36"/>
      <c r="Y276" s="36"/>
      <c r="Z276" s="36"/>
      <c r="AA276" s="36"/>
      <c r="AB276" s="36"/>
      <c r="AC276" s="36"/>
      <c r="AD276" s="36"/>
      <c r="AE276" s="36"/>
      <c r="AR276" s="182" t="s">
        <v>160</v>
      </c>
      <c r="AT276" s="182" t="s">
        <v>155</v>
      </c>
      <c r="AU276" s="182" t="s">
        <v>84</v>
      </c>
      <c r="AY276" s="17" t="s">
        <v>152</v>
      </c>
      <c r="BE276" s="183">
        <f>IF(N276="základní",J276,0)</f>
        <v>0</v>
      </c>
      <c r="BF276" s="183">
        <f>IF(N276="snížená",J276,0)</f>
        <v>0</v>
      </c>
      <c r="BG276" s="183">
        <f>IF(N276="zákl. přenesená",J276,0)</f>
        <v>0</v>
      </c>
      <c r="BH276" s="183">
        <f>IF(N276="sníž. přenesená",J276,0)</f>
        <v>0</v>
      </c>
      <c r="BI276" s="183">
        <f>IF(N276="nulová",J276,0)</f>
        <v>0</v>
      </c>
      <c r="BJ276" s="17" t="s">
        <v>82</v>
      </c>
      <c r="BK276" s="183">
        <f>ROUND(I276*H276,2)</f>
        <v>0</v>
      </c>
      <c r="BL276" s="17" t="s">
        <v>160</v>
      </c>
      <c r="BM276" s="182" t="s">
        <v>955</v>
      </c>
    </row>
    <row r="277" s="2" customFormat="1">
      <c r="A277" s="36"/>
      <c r="B277" s="37"/>
      <c r="C277" s="36"/>
      <c r="D277" s="184" t="s">
        <v>162</v>
      </c>
      <c r="E277" s="36"/>
      <c r="F277" s="185" t="s">
        <v>1047</v>
      </c>
      <c r="G277" s="36"/>
      <c r="H277" s="36"/>
      <c r="I277" s="186"/>
      <c r="J277" s="36"/>
      <c r="K277" s="36"/>
      <c r="L277" s="37"/>
      <c r="M277" s="187"/>
      <c r="N277" s="188"/>
      <c r="O277" s="75"/>
      <c r="P277" s="75"/>
      <c r="Q277" s="75"/>
      <c r="R277" s="75"/>
      <c r="S277" s="75"/>
      <c r="T277" s="76"/>
      <c r="U277" s="36"/>
      <c r="V277" s="36"/>
      <c r="W277" s="36"/>
      <c r="X277" s="36"/>
      <c r="Y277" s="36"/>
      <c r="Z277" s="36"/>
      <c r="AA277" s="36"/>
      <c r="AB277" s="36"/>
      <c r="AC277" s="36"/>
      <c r="AD277" s="36"/>
      <c r="AE277" s="36"/>
      <c r="AT277" s="17" t="s">
        <v>162</v>
      </c>
      <c r="AU277" s="17" t="s">
        <v>84</v>
      </c>
    </row>
    <row r="278" s="2" customFormat="1" ht="14.4" customHeight="1">
      <c r="A278" s="36"/>
      <c r="B278" s="170"/>
      <c r="C278" s="171" t="s">
        <v>956</v>
      </c>
      <c r="D278" s="171" t="s">
        <v>155</v>
      </c>
      <c r="E278" s="172" t="s">
        <v>1050</v>
      </c>
      <c r="F278" s="173" t="s">
        <v>1051</v>
      </c>
      <c r="G278" s="174" t="s">
        <v>775</v>
      </c>
      <c r="H278" s="175">
        <v>4</v>
      </c>
      <c r="I278" s="176"/>
      <c r="J278" s="177">
        <f>ROUND(I278*H278,2)</f>
        <v>0</v>
      </c>
      <c r="K278" s="173" t="s">
        <v>1</v>
      </c>
      <c r="L278" s="37"/>
      <c r="M278" s="178" t="s">
        <v>1</v>
      </c>
      <c r="N278" s="179" t="s">
        <v>39</v>
      </c>
      <c r="O278" s="75"/>
      <c r="P278" s="180">
        <f>O278*H278</f>
        <v>0</v>
      </c>
      <c r="Q278" s="180">
        <v>0</v>
      </c>
      <c r="R278" s="180">
        <f>Q278*H278</f>
        <v>0</v>
      </c>
      <c r="S278" s="180">
        <v>0</v>
      </c>
      <c r="T278" s="181">
        <f>S278*H278</f>
        <v>0</v>
      </c>
      <c r="U278" s="36"/>
      <c r="V278" s="36"/>
      <c r="W278" s="36"/>
      <c r="X278" s="36"/>
      <c r="Y278" s="36"/>
      <c r="Z278" s="36"/>
      <c r="AA278" s="36"/>
      <c r="AB278" s="36"/>
      <c r="AC278" s="36"/>
      <c r="AD278" s="36"/>
      <c r="AE278" s="36"/>
      <c r="AR278" s="182" t="s">
        <v>160</v>
      </c>
      <c r="AT278" s="182" t="s">
        <v>155</v>
      </c>
      <c r="AU278" s="182" t="s">
        <v>84</v>
      </c>
      <c r="AY278" s="17" t="s">
        <v>152</v>
      </c>
      <c r="BE278" s="183">
        <f>IF(N278="základní",J278,0)</f>
        <v>0</v>
      </c>
      <c r="BF278" s="183">
        <f>IF(N278="snížená",J278,0)</f>
        <v>0</v>
      </c>
      <c r="BG278" s="183">
        <f>IF(N278="zákl. přenesená",J278,0)</f>
        <v>0</v>
      </c>
      <c r="BH278" s="183">
        <f>IF(N278="sníž. přenesená",J278,0)</f>
        <v>0</v>
      </c>
      <c r="BI278" s="183">
        <f>IF(N278="nulová",J278,0)</f>
        <v>0</v>
      </c>
      <c r="BJ278" s="17" t="s">
        <v>82</v>
      </c>
      <c r="BK278" s="183">
        <f>ROUND(I278*H278,2)</f>
        <v>0</v>
      </c>
      <c r="BL278" s="17" t="s">
        <v>160</v>
      </c>
      <c r="BM278" s="182" t="s">
        <v>959</v>
      </c>
    </row>
    <row r="279" s="2" customFormat="1">
      <c r="A279" s="36"/>
      <c r="B279" s="37"/>
      <c r="C279" s="36"/>
      <c r="D279" s="184" t="s">
        <v>162</v>
      </c>
      <c r="E279" s="36"/>
      <c r="F279" s="185" t="s">
        <v>1051</v>
      </c>
      <c r="G279" s="36"/>
      <c r="H279" s="36"/>
      <c r="I279" s="186"/>
      <c r="J279" s="36"/>
      <c r="K279" s="36"/>
      <c r="L279" s="37"/>
      <c r="M279" s="187"/>
      <c r="N279" s="188"/>
      <c r="O279" s="75"/>
      <c r="P279" s="75"/>
      <c r="Q279" s="75"/>
      <c r="R279" s="75"/>
      <c r="S279" s="75"/>
      <c r="T279" s="76"/>
      <c r="U279" s="36"/>
      <c r="V279" s="36"/>
      <c r="W279" s="36"/>
      <c r="X279" s="36"/>
      <c r="Y279" s="36"/>
      <c r="Z279" s="36"/>
      <c r="AA279" s="36"/>
      <c r="AB279" s="36"/>
      <c r="AC279" s="36"/>
      <c r="AD279" s="36"/>
      <c r="AE279" s="36"/>
      <c r="AT279" s="17" t="s">
        <v>162</v>
      </c>
      <c r="AU279" s="17" t="s">
        <v>84</v>
      </c>
    </row>
    <row r="280" s="12" customFormat="1" ht="22.8" customHeight="1">
      <c r="A280" s="12"/>
      <c r="B280" s="157"/>
      <c r="C280" s="12"/>
      <c r="D280" s="158" t="s">
        <v>73</v>
      </c>
      <c r="E280" s="168" t="s">
        <v>967</v>
      </c>
      <c r="F280" s="168" t="s">
        <v>1064</v>
      </c>
      <c r="G280" s="12"/>
      <c r="H280" s="12"/>
      <c r="I280" s="160"/>
      <c r="J280" s="169">
        <f>BK280</f>
        <v>0</v>
      </c>
      <c r="K280" s="12"/>
      <c r="L280" s="157"/>
      <c r="M280" s="162"/>
      <c r="N280" s="163"/>
      <c r="O280" s="163"/>
      <c r="P280" s="164">
        <f>SUM(P281:P284)</f>
        <v>0</v>
      </c>
      <c r="Q280" s="163"/>
      <c r="R280" s="164">
        <f>SUM(R281:R284)</f>
        <v>0</v>
      </c>
      <c r="S280" s="163"/>
      <c r="T280" s="165">
        <f>SUM(T281:T284)</f>
        <v>0</v>
      </c>
      <c r="U280" s="12"/>
      <c r="V280" s="12"/>
      <c r="W280" s="12"/>
      <c r="X280" s="12"/>
      <c r="Y280" s="12"/>
      <c r="Z280" s="12"/>
      <c r="AA280" s="12"/>
      <c r="AB280" s="12"/>
      <c r="AC280" s="12"/>
      <c r="AD280" s="12"/>
      <c r="AE280" s="12"/>
      <c r="AR280" s="158" t="s">
        <v>82</v>
      </c>
      <c r="AT280" s="166" t="s">
        <v>73</v>
      </c>
      <c r="AU280" s="166" t="s">
        <v>82</v>
      </c>
      <c r="AY280" s="158" t="s">
        <v>152</v>
      </c>
      <c r="BK280" s="167">
        <f>SUM(BK281:BK284)</f>
        <v>0</v>
      </c>
    </row>
    <row r="281" s="2" customFormat="1" ht="14.4" customHeight="1">
      <c r="A281" s="36"/>
      <c r="B281" s="170"/>
      <c r="C281" s="171" t="s">
        <v>858</v>
      </c>
      <c r="D281" s="171" t="s">
        <v>155</v>
      </c>
      <c r="E281" s="172" t="s">
        <v>1066</v>
      </c>
      <c r="F281" s="173" t="s">
        <v>1067</v>
      </c>
      <c r="G281" s="174" t="s">
        <v>775</v>
      </c>
      <c r="H281" s="175">
        <v>600</v>
      </c>
      <c r="I281" s="176"/>
      <c r="J281" s="177">
        <f>ROUND(I281*H281,2)</f>
        <v>0</v>
      </c>
      <c r="K281" s="173" t="s">
        <v>1</v>
      </c>
      <c r="L281" s="37"/>
      <c r="M281" s="178" t="s">
        <v>1</v>
      </c>
      <c r="N281" s="179" t="s">
        <v>39</v>
      </c>
      <c r="O281" s="75"/>
      <c r="P281" s="180">
        <f>O281*H281</f>
        <v>0</v>
      </c>
      <c r="Q281" s="180">
        <v>0</v>
      </c>
      <c r="R281" s="180">
        <f>Q281*H281</f>
        <v>0</v>
      </c>
      <c r="S281" s="180">
        <v>0</v>
      </c>
      <c r="T281" s="181">
        <f>S281*H281</f>
        <v>0</v>
      </c>
      <c r="U281" s="36"/>
      <c r="V281" s="36"/>
      <c r="W281" s="36"/>
      <c r="X281" s="36"/>
      <c r="Y281" s="36"/>
      <c r="Z281" s="36"/>
      <c r="AA281" s="36"/>
      <c r="AB281" s="36"/>
      <c r="AC281" s="36"/>
      <c r="AD281" s="36"/>
      <c r="AE281" s="36"/>
      <c r="AR281" s="182" t="s">
        <v>160</v>
      </c>
      <c r="AT281" s="182" t="s">
        <v>155</v>
      </c>
      <c r="AU281" s="182" t="s">
        <v>84</v>
      </c>
      <c r="AY281" s="17" t="s">
        <v>152</v>
      </c>
      <c r="BE281" s="183">
        <f>IF(N281="základní",J281,0)</f>
        <v>0</v>
      </c>
      <c r="BF281" s="183">
        <f>IF(N281="snížená",J281,0)</f>
        <v>0</v>
      </c>
      <c r="BG281" s="183">
        <f>IF(N281="zákl. přenesená",J281,0)</f>
        <v>0</v>
      </c>
      <c r="BH281" s="183">
        <f>IF(N281="sníž. přenesená",J281,0)</f>
        <v>0</v>
      </c>
      <c r="BI281" s="183">
        <f>IF(N281="nulová",J281,0)</f>
        <v>0</v>
      </c>
      <c r="BJ281" s="17" t="s">
        <v>82</v>
      </c>
      <c r="BK281" s="183">
        <f>ROUND(I281*H281,2)</f>
        <v>0</v>
      </c>
      <c r="BL281" s="17" t="s">
        <v>160</v>
      </c>
      <c r="BM281" s="182" t="s">
        <v>962</v>
      </c>
    </row>
    <row r="282" s="2" customFormat="1">
      <c r="A282" s="36"/>
      <c r="B282" s="37"/>
      <c r="C282" s="36"/>
      <c r="D282" s="184" t="s">
        <v>162</v>
      </c>
      <c r="E282" s="36"/>
      <c r="F282" s="185" t="s">
        <v>1067</v>
      </c>
      <c r="G282" s="36"/>
      <c r="H282" s="36"/>
      <c r="I282" s="186"/>
      <c r="J282" s="36"/>
      <c r="K282" s="36"/>
      <c r="L282" s="37"/>
      <c r="M282" s="187"/>
      <c r="N282" s="188"/>
      <c r="O282" s="75"/>
      <c r="P282" s="75"/>
      <c r="Q282" s="75"/>
      <c r="R282" s="75"/>
      <c r="S282" s="75"/>
      <c r="T282" s="76"/>
      <c r="U282" s="36"/>
      <c r="V282" s="36"/>
      <c r="W282" s="36"/>
      <c r="X282" s="36"/>
      <c r="Y282" s="36"/>
      <c r="Z282" s="36"/>
      <c r="AA282" s="36"/>
      <c r="AB282" s="36"/>
      <c r="AC282" s="36"/>
      <c r="AD282" s="36"/>
      <c r="AE282" s="36"/>
      <c r="AT282" s="17" t="s">
        <v>162</v>
      </c>
      <c r="AU282" s="17" t="s">
        <v>84</v>
      </c>
    </row>
    <row r="283" s="2" customFormat="1" ht="14.4" customHeight="1">
      <c r="A283" s="36"/>
      <c r="B283" s="170"/>
      <c r="C283" s="171" t="s">
        <v>963</v>
      </c>
      <c r="D283" s="171" t="s">
        <v>155</v>
      </c>
      <c r="E283" s="172" t="s">
        <v>1069</v>
      </c>
      <c r="F283" s="173" t="s">
        <v>1070</v>
      </c>
      <c r="G283" s="174" t="s">
        <v>775</v>
      </c>
      <c r="H283" s="175">
        <v>500</v>
      </c>
      <c r="I283" s="176"/>
      <c r="J283" s="177">
        <f>ROUND(I283*H283,2)</f>
        <v>0</v>
      </c>
      <c r="K283" s="173" t="s">
        <v>1</v>
      </c>
      <c r="L283" s="37"/>
      <c r="M283" s="178" t="s">
        <v>1</v>
      </c>
      <c r="N283" s="179" t="s">
        <v>39</v>
      </c>
      <c r="O283" s="75"/>
      <c r="P283" s="180">
        <f>O283*H283</f>
        <v>0</v>
      </c>
      <c r="Q283" s="180">
        <v>0</v>
      </c>
      <c r="R283" s="180">
        <f>Q283*H283</f>
        <v>0</v>
      </c>
      <c r="S283" s="180">
        <v>0</v>
      </c>
      <c r="T283" s="181">
        <f>S283*H283</f>
        <v>0</v>
      </c>
      <c r="U283" s="36"/>
      <c r="V283" s="36"/>
      <c r="W283" s="36"/>
      <c r="X283" s="36"/>
      <c r="Y283" s="36"/>
      <c r="Z283" s="36"/>
      <c r="AA283" s="36"/>
      <c r="AB283" s="36"/>
      <c r="AC283" s="36"/>
      <c r="AD283" s="36"/>
      <c r="AE283" s="36"/>
      <c r="AR283" s="182" t="s">
        <v>160</v>
      </c>
      <c r="AT283" s="182" t="s">
        <v>155</v>
      </c>
      <c r="AU283" s="182" t="s">
        <v>84</v>
      </c>
      <c r="AY283" s="17" t="s">
        <v>152</v>
      </c>
      <c r="BE283" s="183">
        <f>IF(N283="základní",J283,0)</f>
        <v>0</v>
      </c>
      <c r="BF283" s="183">
        <f>IF(N283="snížená",J283,0)</f>
        <v>0</v>
      </c>
      <c r="BG283" s="183">
        <f>IF(N283="zákl. přenesená",J283,0)</f>
        <v>0</v>
      </c>
      <c r="BH283" s="183">
        <f>IF(N283="sníž. přenesená",J283,0)</f>
        <v>0</v>
      </c>
      <c r="BI283" s="183">
        <f>IF(N283="nulová",J283,0)</f>
        <v>0</v>
      </c>
      <c r="BJ283" s="17" t="s">
        <v>82</v>
      </c>
      <c r="BK283" s="183">
        <f>ROUND(I283*H283,2)</f>
        <v>0</v>
      </c>
      <c r="BL283" s="17" t="s">
        <v>160</v>
      </c>
      <c r="BM283" s="182" t="s">
        <v>966</v>
      </c>
    </row>
    <row r="284" s="2" customFormat="1">
      <c r="A284" s="36"/>
      <c r="B284" s="37"/>
      <c r="C284" s="36"/>
      <c r="D284" s="184" t="s">
        <v>162</v>
      </c>
      <c r="E284" s="36"/>
      <c r="F284" s="185" t="s">
        <v>1070</v>
      </c>
      <c r="G284" s="36"/>
      <c r="H284" s="36"/>
      <c r="I284" s="186"/>
      <c r="J284" s="36"/>
      <c r="K284" s="36"/>
      <c r="L284" s="37"/>
      <c r="M284" s="187"/>
      <c r="N284" s="188"/>
      <c r="O284" s="75"/>
      <c r="P284" s="75"/>
      <c r="Q284" s="75"/>
      <c r="R284" s="75"/>
      <c r="S284" s="75"/>
      <c r="T284" s="76"/>
      <c r="U284" s="36"/>
      <c r="V284" s="36"/>
      <c r="W284" s="36"/>
      <c r="X284" s="36"/>
      <c r="Y284" s="36"/>
      <c r="Z284" s="36"/>
      <c r="AA284" s="36"/>
      <c r="AB284" s="36"/>
      <c r="AC284" s="36"/>
      <c r="AD284" s="36"/>
      <c r="AE284" s="36"/>
      <c r="AT284" s="17" t="s">
        <v>162</v>
      </c>
      <c r="AU284" s="17" t="s">
        <v>84</v>
      </c>
    </row>
    <row r="285" s="12" customFormat="1" ht="22.8" customHeight="1">
      <c r="A285" s="12"/>
      <c r="B285" s="157"/>
      <c r="C285" s="12"/>
      <c r="D285" s="158" t="s">
        <v>73</v>
      </c>
      <c r="E285" s="168" t="s">
        <v>972</v>
      </c>
      <c r="F285" s="168" t="s">
        <v>1079</v>
      </c>
      <c r="G285" s="12"/>
      <c r="H285" s="12"/>
      <c r="I285" s="160"/>
      <c r="J285" s="169">
        <f>BK285</f>
        <v>0</v>
      </c>
      <c r="K285" s="12"/>
      <c r="L285" s="157"/>
      <c r="M285" s="162"/>
      <c r="N285" s="163"/>
      <c r="O285" s="163"/>
      <c r="P285" s="164">
        <f>SUM(P286:P287)</f>
        <v>0</v>
      </c>
      <c r="Q285" s="163"/>
      <c r="R285" s="164">
        <f>SUM(R286:R287)</f>
        <v>0</v>
      </c>
      <c r="S285" s="163"/>
      <c r="T285" s="165">
        <f>SUM(T286:T287)</f>
        <v>0</v>
      </c>
      <c r="U285" s="12"/>
      <c r="V285" s="12"/>
      <c r="W285" s="12"/>
      <c r="X285" s="12"/>
      <c r="Y285" s="12"/>
      <c r="Z285" s="12"/>
      <c r="AA285" s="12"/>
      <c r="AB285" s="12"/>
      <c r="AC285" s="12"/>
      <c r="AD285" s="12"/>
      <c r="AE285" s="12"/>
      <c r="AR285" s="158" t="s">
        <v>82</v>
      </c>
      <c r="AT285" s="166" t="s">
        <v>73</v>
      </c>
      <c r="AU285" s="166" t="s">
        <v>82</v>
      </c>
      <c r="AY285" s="158" t="s">
        <v>152</v>
      </c>
      <c r="BK285" s="167">
        <f>SUM(BK286:BK287)</f>
        <v>0</v>
      </c>
    </row>
    <row r="286" s="2" customFormat="1" ht="14.4" customHeight="1">
      <c r="A286" s="36"/>
      <c r="B286" s="170"/>
      <c r="C286" s="171" t="s">
        <v>863</v>
      </c>
      <c r="D286" s="171" t="s">
        <v>155</v>
      </c>
      <c r="E286" s="172" t="s">
        <v>1080</v>
      </c>
      <c r="F286" s="173" t="s">
        <v>1081</v>
      </c>
      <c r="G286" s="174" t="s">
        <v>775</v>
      </c>
      <c r="H286" s="175">
        <v>2</v>
      </c>
      <c r="I286" s="176"/>
      <c r="J286" s="177">
        <f>ROUND(I286*H286,2)</f>
        <v>0</v>
      </c>
      <c r="K286" s="173" t="s">
        <v>1</v>
      </c>
      <c r="L286" s="37"/>
      <c r="M286" s="178" t="s">
        <v>1</v>
      </c>
      <c r="N286" s="179" t="s">
        <v>39</v>
      </c>
      <c r="O286" s="75"/>
      <c r="P286" s="180">
        <f>O286*H286</f>
        <v>0</v>
      </c>
      <c r="Q286" s="180">
        <v>0</v>
      </c>
      <c r="R286" s="180">
        <f>Q286*H286</f>
        <v>0</v>
      </c>
      <c r="S286" s="180">
        <v>0</v>
      </c>
      <c r="T286" s="181">
        <f>S286*H286</f>
        <v>0</v>
      </c>
      <c r="U286" s="36"/>
      <c r="V286" s="36"/>
      <c r="W286" s="36"/>
      <c r="X286" s="36"/>
      <c r="Y286" s="36"/>
      <c r="Z286" s="36"/>
      <c r="AA286" s="36"/>
      <c r="AB286" s="36"/>
      <c r="AC286" s="36"/>
      <c r="AD286" s="36"/>
      <c r="AE286" s="36"/>
      <c r="AR286" s="182" t="s">
        <v>160</v>
      </c>
      <c r="AT286" s="182" t="s">
        <v>155</v>
      </c>
      <c r="AU286" s="182" t="s">
        <v>84</v>
      </c>
      <c r="AY286" s="17" t="s">
        <v>152</v>
      </c>
      <c r="BE286" s="183">
        <f>IF(N286="základní",J286,0)</f>
        <v>0</v>
      </c>
      <c r="BF286" s="183">
        <f>IF(N286="snížená",J286,0)</f>
        <v>0</v>
      </c>
      <c r="BG286" s="183">
        <f>IF(N286="zákl. přenesená",J286,0)</f>
        <v>0</v>
      </c>
      <c r="BH286" s="183">
        <f>IF(N286="sníž. přenesená",J286,0)</f>
        <v>0</v>
      </c>
      <c r="BI286" s="183">
        <f>IF(N286="nulová",J286,0)</f>
        <v>0</v>
      </c>
      <c r="BJ286" s="17" t="s">
        <v>82</v>
      </c>
      <c r="BK286" s="183">
        <f>ROUND(I286*H286,2)</f>
        <v>0</v>
      </c>
      <c r="BL286" s="17" t="s">
        <v>160</v>
      </c>
      <c r="BM286" s="182" t="s">
        <v>971</v>
      </c>
    </row>
    <row r="287" s="2" customFormat="1">
      <c r="A287" s="36"/>
      <c r="B287" s="37"/>
      <c r="C287" s="36"/>
      <c r="D287" s="184" t="s">
        <v>162</v>
      </c>
      <c r="E287" s="36"/>
      <c r="F287" s="185" t="s">
        <v>1081</v>
      </c>
      <c r="G287" s="36"/>
      <c r="H287" s="36"/>
      <c r="I287" s="186"/>
      <c r="J287" s="36"/>
      <c r="K287" s="36"/>
      <c r="L287" s="37"/>
      <c r="M287" s="187"/>
      <c r="N287" s="188"/>
      <c r="O287" s="75"/>
      <c r="P287" s="75"/>
      <c r="Q287" s="75"/>
      <c r="R287" s="75"/>
      <c r="S287" s="75"/>
      <c r="T287" s="76"/>
      <c r="U287" s="36"/>
      <c r="V287" s="36"/>
      <c r="W287" s="36"/>
      <c r="X287" s="36"/>
      <c r="Y287" s="36"/>
      <c r="Z287" s="36"/>
      <c r="AA287" s="36"/>
      <c r="AB287" s="36"/>
      <c r="AC287" s="36"/>
      <c r="AD287" s="36"/>
      <c r="AE287" s="36"/>
      <c r="AT287" s="17" t="s">
        <v>162</v>
      </c>
      <c r="AU287" s="17" t="s">
        <v>84</v>
      </c>
    </row>
    <row r="288" s="12" customFormat="1" ht="22.8" customHeight="1">
      <c r="A288" s="12"/>
      <c r="B288" s="157"/>
      <c r="C288" s="12"/>
      <c r="D288" s="158" t="s">
        <v>73</v>
      </c>
      <c r="E288" s="168" t="s">
        <v>999</v>
      </c>
      <c r="F288" s="168" t="s">
        <v>1084</v>
      </c>
      <c r="G288" s="12"/>
      <c r="H288" s="12"/>
      <c r="I288" s="160"/>
      <c r="J288" s="169">
        <f>BK288</f>
        <v>0</v>
      </c>
      <c r="K288" s="12"/>
      <c r="L288" s="157"/>
      <c r="M288" s="162"/>
      <c r="N288" s="163"/>
      <c r="O288" s="163"/>
      <c r="P288" s="164">
        <f>SUM(P289:P290)</f>
        <v>0</v>
      </c>
      <c r="Q288" s="163"/>
      <c r="R288" s="164">
        <f>SUM(R289:R290)</f>
        <v>0</v>
      </c>
      <c r="S288" s="163"/>
      <c r="T288" s="165">
        <f>SUM(T289:T290)</f>
        <v>0</v>
      </c>
      <c r="U288" s="12"/>
      <c r="V288" s="12"/>
      <c r="W288" s="12"/>
      <c r="X288" s="12"/>
      <c r="Y288" s="12"/>
      <c r="Z288" s="12"/>
      <c r="AA288" s="12"/>
      <c r="AB288" s="12"/>
      <c r="AC288" s="12"/>
      <c r="AD288" s="12"/>
      <c r="AE288" s="12"/>
      <c r="AR288" s="158" t="s">
        <v>82</v>
      </c>
      <c r="AT288" s="166" t="s">
        <v>73</v>
      </c>
      <c r="AU288" s="166" t="s">
        <v>82</v>
      </c>
      <c r="AY288" s="158" t="s">
        <v>152</v>
      </c>
      <c r="BK288" s="167">
        <f>SUM(BK289:BK290)</f>
        <v>0</v>
      </c>
    </row>
    <row r="289" s="2" customFormat="1" ht="14.4" customHeight="1">
      <c r="A289" s="36"/>
      <c r="B289" s="170"/>
      <c r="C289" s="171" t="s">
        <v>974</v>
      </c>
      <c r="D289" s="171" t="s">
        <v>155</v>
      </c>
      <c r="E289" s="172" t="s">
        <v>1086</v>
      </c>
      <c r="F289" s="173" t="s">
        <v>1087</v>
      </c>
      <c r="G289" s="174" t="s">
        <v>775</v>
      </c>
      <c r="H289" s="175">
        <v>4</v>
      </c>
      <c r="I289" s="176"/>
      <c r="J289" s="177">
        <f>ROUND(I289*H289,2)</f>
        <v>0</v>
      </c>
      <c r="K289" s="173" t="s">
        <v>1</v>
      </c>
      <c r="L289" s="37"/>
      <c r="M289" s="178" t="s">
        <v>1</v>
      </c>
      <c r="N289" s="179" t="s">
        <v>39</v>
      </c>
      <c r="O289" s="75"/>
      <c r="P289" s="180">
        <f>O289*H289</f>
        <v>0</v>
      </c>
      <c r="Q289" s="180">
        <v>0</v>
      </c>
      <c r="R289" s="180">
        <f>Q289*H289</f>
        <v>0</v>
      </c>
      <c r="S289" s="180">
        <v>0</v>
      </c>
      <c r="T289" s="181">
        <f>S289*H289</f>
        <v>0</v>
      </c>
      <c r="U289" s="36"/>
      <c r="V289" s="36"/>
      <c r="W289" s="36"/>
      <c r="X289" s="36"/>
      <c r="Y289" s="36"/>
      <c r="Z289" s="36"/>
      <c r="AA289" s="36"/>
      <c r="AB289" s="36"/>
      <c r="AC289" s="36"/>
      <c r="AD289" s="36"/>
      <c r="AE289" s="36"/>
      <c r="AR289" s="182" t="s">
        <v>160</v>
      </c>
      <c r="AT289" s="182" t="s">
        <v>155</v>
      </c>
      <c r="AU289" s="182" t="s">
        <v>84</v>
      </c>
      <c r="AY289" s="17" t="s">
        <v>152</v>
      </c>
      <c r="BE289" s="183">
        <f>IF(N289="základní",J289,0)</f>
        <v>0</v>
      </c>
      <c r="BF289" s="183">
        <f>IF(N289="snížená",J289,0)</f>
        <v>0</v>
      </c>
      <c r="BG289" s="183">
        <f>IF(N289="zákl. přenesená",J289,0)</f>
        <v>0</v>
      </c>
      <c r="BH289" s="183">
        <f>IF(N289="sníž. přenesená",J289,0)</f>
        <v>0</v>
      </c>
      <c r="BI289" s="183">
        <f>IF(N289="nulová",J289,0)</f>
        <v>0</v>
      </c>
      <c r="BJ289" s="17" t="s">
        <v>82</v>
      </c>
      <c r="BK289" s="183">
        <f>ROUND(I289*H289,2)</f>
        <v>0</v>
      </c>
      <c r="BL289" s="17" t="s">
        <v>160</v>
      </c>
      <c r="BM289" s="182" t="s">
        <v>977</v>
      </c>
    </row>
    <row r="290" s="2" customFormat="1">
      <c r="A290" s="36"/>
      <c r="B290" s="37"/>
      <c r="C290" s="36"/>
      <c r="D290" s="184" t="s">
        <v>162</v>
      </c>
      <c r="E290" s="36"/>
      <c r="F290" s="185" t="s">
        <v>1087</v>
      </c>
      <c r="G290" s="36"/>
      <c r="H290" s="36"/>
      <c r="I290" s="186"/>
      <c r="J290" s="36"/>
      <c r="K290" s="36"/>
      <c r="L290" s="37"/>
      <c r="M290" s="187"/>
      <c r="N290" s="188"/>
      <c r="O290" s="75"/>
      <c r="P290" s="75"/>
      <c r="Q290" s="75"/>
      <c r="R290" s="75"/>
      <c r="S290" s="75"/>
      <c r="T290" s="76"/>
      <c r="U290" s="36"/>
      <c r="V290" s="36"/>
      <c r="W290" s="36"/>
      <c r="X290" s="36"/>
      <c r="Y290" s="36"/>
      <c r="Z290" s="36"/>
      <c r="AA290" s="36"/>
      <c r="AB290" s="36"/>
      <c r="AC290" s="36"/>
      <c r="AD290" s="36"/>
      <c r="AE290" s="36"/>
      <c r="AT290" s="17" t="s">
        <v>162</v>
      </c>
      <c r="AU290" s="17" t="s">
        <v>84</v>
      </c>
    </row>
    <row r="291" s="12" customFormat="1" ht="22.8" customHeight="1">
      <c r="A291" s="12"/>
      <c r="B291" s="157"/>
      <c r="C291" s="12"/>
      <c r="D291" s="158" t="s">
        <v>73</v>
      </c>
      <c r="E291" s="168" t="s">
        <v>1008</v>
      </c>
      <c r="F291" s="168" t="s">
        <v>1090</v>
      </c>
      <c r="G291" s="12"/>
      <c r="H291" s="12"/>
      <c r="I291" s="160"/>
      <c r="J291" s="169">
        <f>BK291</f>
        <v>0</v>
      </c>
      <c r="K291" s="12"/>
      <c r="L291" s="157"/>
      <c r="M291" s="162"/>
      <c r="N291" s="163"/>
      <c r="O291" s="163"/>
      <c r="P291" s="164">
        <f>SUM(P292:P303)</f>
        <v>0</v>
      </c>
      <c r="Q291" s="163"/>
      <c r="R291" s="164">
        <f>SUM(R292:R303)</f>
        <v>0</v>
      </c>
      <c r="S291" s="163"/>
      <c r="T291" s="165">
        <f>SUM(T292:T303)</f>
        <v>0</v>
      </c>
      <c r="U291" s="12"/>
      <c r="V291" s="12"/>
      <c r="W291" s="12"/>
      <c r="X291" s="12"/>
      <c r="Y291" s="12"/>
      <c r="Z291" s="12"/>
      <c r="AA291" s="12"/>
      <c r="AB291" s="12"/>
      <c r="AC291" s="12"/>
      <c r="AD291" s="12"/>
      <c r="AE291" s="12"/>
      <c r="AR291" s="158" t="s">
        <v>82</v>
      </c>
      <c r="AT291" s="166" t="s">
        <v>73</v>
      </c>
      <c r="AU291" s="166" t="s">
        <v>82</v>
      </c>
      <c r="AY291" s="158" t="s">
        <v>152</v>
      </c>
      <c r="BK291" s="167">
        <f>SUM(BK292:BK303)</f>
        <v>0</v>
      </c>
    </row>
    <row r="292" s="2" customFormat="1" ht="14.4" customHeight="1">
      <c r="A292" s="36"/>
      <c r="B292" s="170"/>
      <c r="C292" s="171" t="s">
        <v>866</v>
      </c>
      <c r="D292" s="171" t="s">
        <v>155</v>
      </c>
      <c r="E292" s="172" t="s">
        <v>1095</v>
      </c>
      <c r="F292" s="173" t="s">
        <v>1096</v>
      </c>
      <c r="G292" s="174" t="s">
        <v>489</v>
      </c>
      <c r="H292" s="175">
        <v>150</v>
      </c>
      <c r="I292" s="176"/>
      <c r="J292" s="177">
        <f>ROUND(I292*H292,2)</f>
        <v>0</v>
      </c>
      <c r="K292" s="173" t="s">
        <v>1</v>
      </c>
      <c r="L292" s="37"/>
      <c r="M292" s="178" t="s">
        <v>1</v>
      </c>
      <c r="N292" s="179" t="s">
        <v>39</v>
      </c>
      <c r="O292" s="75"/>
      <c r="P292" s="180">
        <f>O292*H292</f>
        <v>0</v>
      </c>
      <c r="Q292" s="180">
        <v>0</v>
      </c>
      <c r="R292" s="180">
        <f>Q292*H292</f>
        <v>0</v>
      </c>
      <c r="S292" s="180">
        <v>0</v>
      </c>
      <c r="T292" s="181">
        <f>S292*H292</f>
        <v>0</v>
      </c>
      <c r="U292" s="36"/>
      <c r="V292" s="36"/>
      <c r="W292" s="36"/>
      <c r="X292" s="36"/>
      <c r="Y292" s="36"/>
      <c r="Z292" s="36"/>
      <c r="AA292" s="36"/>
      <c r="AB292" s="36"/>
      <c r="AC292" s="36"/>
      <c r="AD292" s="36"/>
      <c r="AE292" s="36"/>
      <c r="AR292" s="182" t="s">
        <v>160</v>
      </c>
      <c r="AT292" s="182" t="s">
        <v>155</v>
      </c>
      <c r="AU292" s="182" t="s">
        <v>84</v>
      </c>
      <c r="AY292" s="17" t="s">
        <v>152</v>
      </c>
      <c r="BE292" s="183">
        <f>IF(N292="základní",J292,0)</f>
        <v>0</v>
      </c>
      <c r="BF292" s="183">
        <f>IF(N292="snížená",J292,0)</f>
        <v>0</v>
      </c>
      <c r="BG292" s="183">
        <f>IF(N292="zákl. přenesená",J292,0)</f>
        <v>0</v>
      </c>
      <c r="BH292" s="183">
        <f>IF(N292="sníž. přenesená",J292,0)</f>
        <v>0</v>
      </c>
      <c r="BI292" s="183">
        <f>IF(N292="nulová",J292,0)</f>
        <v>0</v>
      </c>
      <c r="BJ292" s="17" t="s">
        <v>82</v>
      </c>
      <c r="BK292" s="183">
        <f>ROUND(I292*H292,2)</f>
        <v>0</v>
      </c>
      <c r="BL292" s="17" t="s">
        <v>160</v>
      </c>
      <c r="BM292" s="182" t="s">
        <v>980</v>
      </c>
    </row>
    <row r="293" s="2" customFormat="1">
      <c r="A293" s="36"/>
      <c r="B293" s="37"/>
      <c r="C293" s="36"/>
      <c r="D293" s="184" t="s">
        <v>162</v>
      </c>
      <c r="E293" s="36"/>
      <c r="F293" s="185" t="s">
        <v>1096</v>
      </c>
      <c r="G293" s="36"/>
      <c r="H293" s="36"/>
      <c r="I293" s="186"/>
      <c r="J293" s="36"/>
      <c r="K293" s="36"/>
      <c r="L293" s="37"/>
      <c r="M293" s="187"/>
      <c r="N293" s="188"/>
      <c r="O293" s="75"/>
      <c r="P293" s="75"/>
      <c r="Q293" s="75"/>
      <c r="R293" s="75"/>
      <c r="S293" s="75"/>
      <c r="T293" s="76"/>
      <c r="U293" s="36"/>
      <c r="V293" s="36"/>
      <c r="W293" s="36"/>
      <c r="X293" s="36"/>
      <c r="Y293" s="36"/>
      <c r="Z293" s="36"/>
      <c r="AA293" s="36"/>
      <c r="AB293" s="36"/>
      <c r="AC293" s="36"/>
      <c r="AD293" s="36"/>
      <c r="AE293" s="36"/>
      <c r="AT293" s="17" t="s">
        <v>162</v>
      </c>
      <c r="AU293" s="17" t="s">
        <v>84</v>
      </c>
    </row>
    <row r="294" s="2" customFormat="1" ht="14.4" customHeight="1">
      <c r="A294" s="36"/>
      <c r="B294" s="170"/>
      <c r="C294" s="171" t="s">
        <v>981</v>
      </c>
      <c r="D294" s="171" t="s">
        <v>155</v>
      </c>
      <c r="E294" s="172" t="s">
        <v>1102</v>
      </c>
      <c r="F294" s="173" t="s">
        <v>1103</v>
      </c>
      <c r="G294" s="174" t="s">
        <v>489</v>
      </c>
      <c r="H294" s="175">
        <v>150</v>
      </c>
      <c r="I294" s="176"/>
      <c r="J294" s="177">
        <f>ROUND(I294*H294,2)</f>
        <v>0</v>
      </c>
      <c r="K294" s="173" t="s">
        <v>1</v>
      </c>
      <c r="L294" s="37"/>
      <c r="M294" s="178" t="s">
        <v>1</v>
      </c>
      <c r="N294" s="179" t="s">
        <v>39</v>
      </c>
      <c r="O294" s="75"/>
      <c r="P294" s="180">
        <f>O294*H294</f>
        <v>0</v>
      </c>
      <c r="Q294" s="180">
        <v>0</v>
      </c>
      <c r="R294" s="180">
        <f>Q294*H294</f>
        <v>0</v>
      </c>
      <c r="S294" s="180">
        <v>0</v>
      </c>
      <c r="T294" s="181">
        <f>S294*H294</f>
        <v>0</v>
      </c>
      <c r="U294" s="36"/>
      <c r="V294" s="36"/>
      <c r="W294" s="36"/>
      <c r="X294" s="36"/>
      <c r="Y294" s="36"/>
      <c r="Z294" s="36"/>
      <c r="AA294" s="36"/>
      <c r="AB294" s="36"/>
      <c r="AC294" s="36"/>
      <c r="AD294" s="36"/>
      <c r="AE294" s="36"/>
      <c r="AR294" s="182" t="s">
        <v>160</v>
      </c>
      <c r="AT294" s="182" t="s">
        <v>155</v>
      </c>
      <c r="AU294" s="182" t="s">
        <v>84</v>
      </c>
      <c r="AY294" s="17" t="s">
        <v>152</v>
      </c>
      <c r="BE294" s="183">
        <f>IF(N294="základní",J294,0)</f>
        <v>0</v>
      </c>
      <c r="BF294" s="183">
        <f>IF(N294="snížená",J294,0)</f>
        <v>0</v>
      </c>
      <c r="BG294" s="183">
        <f>IF(N294="zákl. přenesená",J294,0)</f>
        <v>0</v>
      </c>
      <c r="BH294" s="183">
        <f>IF(N294="sníž. přenesená",J294,0)</f>
        <v>0</v>
      </c>
      <c r="BI294" s="183">
        <f>IF(N294="nulová",J294,0)</f>
        <v>0</v>
      </c>
      <c r="BJ294" s="17" t="s">
        <v>82</v>
      </c>
      <c r="BK294" s="183">
        <f>ROUND(I294*H294,2)</f>
        <v>0</v>
      </c>
      <c r="BL294" s="17" t="s">
        <v>160</v>
      </c>
      <c r="BM294" s="182" t="s">
        <v>984</v>
      </c>
    </row>
    <row r="295" s="2" customFormat="1">
      <c r="A295" s="36"/>
      <c r="B295" s="37"/>
      <c r="C295" s="36"/>
      <c r="D295" s="184" t="s">
        <v>162</v>
      </c>
      <c r="E295" s="36"/>
      <c r="F295" s="185" t="s">
        <v>1103</v>
      </c>
      <c r="G295" s="36"/>
      <c r="H295" s="36"/>
      <c r="I295" s="186"/>
      <c r="J295" s="36"/>
      <c r="K295" s="36"/>
      <c r="L295" s="37"/>
      <c r="M295" s="187"/>
      <c r="N295" s="188"/>
      <c r="O295" s="75"/>
      <c r="P295" s="75"/>
      <c r="Q295" s="75"/>
      <c r="R295" s="75"/>
      <c r="S295" s="75"/>
      <c r="T295" s="76"/>
      <c r="U295" s="36"/>
      <c r="V295" s="36"/>
      <c r="W295" s="36"/>
      <c r="X295" s="36"/>
      <c r="Y295" s="36"/>
      <c r="Z295" s="36"/>
      <c r="AA295" s="36"/>
      <c r="AB295" s="36"/>
      <c r="AC295" s="36"/>
      <c r="AD295" s="36"/>
      <c r="AE295" s="36"/>
      <c r="AT295" s="17" t="s">
        <v>162</v>
      </c>
      <c r="AU295" s="17" t="s">
        <v>84</v>
      </c>
    </row>
    <row r="296" s="2" customFormat="1" ht="19.8" customHeight="1">
      <c r="A296" s="36"/>
      <c r="B296" s="170"/>
      <c r="C296" s="171" t="s">
        <v>869</v>
      </c>
      <c r="D296" s="171" t="s">
        <v>155</v>
      </c>
      <c r="E296" s="172" t="s">
        <v>1219</v>
      </c>
      <c r="F296" s="173" t="s">
        <v>1220</v>
      </c>
      <c r="G296" s="174" t="s">
        <v>489</v>
      </c>
      <c r="H296" s="175">
        <v>10</v>
      </c>
      <c r="I296" s="176"/>
      <c r="J296" s="177">
        <f>ROUND(I296*H296,2)</f>
        <v>0</v>
      </c>
      <c r="K296" s="173" t="s">
        <v>1</v>
      </c>
      <c r="L296" s="37"/>
      <c r="M296" s="178" t="s">
        <v>1</v>
      </c>
      <c r="N296" s="179" t="s">
        <v>39</v>
      </c>
      <c r="O296" s="75"/>
      <c r="P296" s="180">
        <f>O296*H296</f>
        <v>0</v>
      </c>
      <c r="Q296" s="180">
        <v>0</v>
      </c>
      <c r="R296" s="180">
        <f>Q296*H296</f>
        <v>0</v>
      </c>
      <c r="S296" s="180">
        <v>0</v>
      </c>
      <c r="T296" s="181">
        <f>S296*H296</f>
        <v>0</v>
      </c>
      <c r="U296" s="36"/>
      <c r="V296" s="36"/>
      <c r="W296" s="36"/>
      <c r="X296" s="36"/>
      <c r="Y296" s="36"/>
      <c r="Z296" s="36"/>
      <c r="AA296" s="36"/>
      <c r="AB296" s="36"/>
      <c r="AC296" s="36"/>
      <c r="AD296" s="36"/>
      <c r="AE296" s="36"/>
      <c r="AR296" s="182" t="s">
        <v>160</v>
      </c>
      <c r="AT296" s="182" t="s">
        <v>155</v>
      </c>
      <c r="AU296" s="182" t="s">
        <v>84</v>
      </c>
      <c r="AY296" s="17" t="s">
        <v>152</v>
      </c>
      <c r="BE296" s="183">
        <f>IF(N296="základní",J296,0)</f>
        <v>0</v>
      </c>
      <c r="BF296" s="183">
        <f>IF(N296="snížená",J296,0)</f>
        <v>0</v>
      </c>
      <c r="BG296" s="183">
        <f>IF(N296="zákl. přenesená",J296,0)</f>
        <v>0</v>
      </c>
      <c r="BH296" s="183">
        <f>IF(N296="sníž. přenesená",J296,0)</f>
        <v>0</v>
      </c>
      <c r="BI296" s="183">
        <f>IF(N296="nulová",J296,0)</f>
        <v>0</v>
      </c>
      <c r="BJ296" s="17" t="s">
        <v>82</v>
      </c>
      <c r="BK296" s="183">
        <f>ROUND(I296*H296,2)</f>
        <v>0</v>
      </c>
      <c r="BL296" s="17" t="s">
        <v>160</v>
      </c>
      <c r="BM296" s="182" t="s">
        <v>987</v>
      </c>
    </row>
    <row r="297" s="2" customFormat="1">
      <c r="A297" s="36"/>
      <c r="B297" s="37"/>
      <c r="C297" s="36"/>
      <c r="D297" s="184" t="s">
        <v>162</v>
      </c>
      <c r="E297" s="36"/>
      <c r="F297" s="185" t="s">
        <v>1220</v>
      </c>
      <c r="G297" s="36"/>
      <c r="H297" s="36"/>
      <c r="I297" s="186"/>
      <c r="J297" s="36"/>
      <c r="K297" s="36"/>
      <c r="L297" s="37"/>
      <c r="M297" s="187"/>
      <c r="N297" s="188"/>
      <c r="O297" s="75"/>
      <c r="P297" s="75"/>
      <c r="Q297" s="75"/>
      <c r="R297" s="75"/>
      <c r="S297" s="75"/>
      <c r="T297" s="76"/>
      <c r="U297" s="36"/>
      <c r="V297" s="36"/>
      <c r="W297" s="36"/>
      <c r="X297" s="36"/>
      <c r="Y297" s="36"/>
      <c r="Z297" s="36"/>
      <c r="AA297" s="36"/>
      <c r="AB297" s="36"/>
      <c r="AC297" s="36"/>
      <c r="AD297" s="36"/>
      <c r="AE297" s="36"/>
      <c r="AT297" s="17" t="s">
        <v>162</v>
      </c>
      <c r="AU297" s="17" t="s">
        <v>84</v>
      </c>
    </row>
    <row r="298" s="2" customFormat="1" ht="14.4" customHeight="1">
      <c r="A298" s="36"/>
      <c r="B298" s="170"/>
      <c r="C298" s="171" t="s">
        <v>988</v>
      </c>
      <c r="D298" s="171" t="s">
        <v>155</v>
      </c>
      <c r="E298" s="172" t="s">
        <v>1109</v>
      </c>
      <c r="F298" s="173" t="s">
        <v>1110</v>
      </c>
      <c r="G298" s="174" t="s">
        <v>489</v>
      </c>
      <c r="H298" s="175">
        <v>2</v>
      </c>
      <c r="I298" s="176"/>
      <c r="J298" s="177">
        <f>ROUND(I298*H298,2)</f>
        <v>0</v>
      </c>
      <c r="K298" s="173" t="s">
        <v>1</v>
      </c>
      <c r="L298" s="37"/>
      <c r="M298" s="178" t="s">
        <v>1</v>
      </c>
      <c r="N298" s="179" t="s">
        <v>39</v>
      </c>
      <c r="O298" s="75"/>
      <c r="P298" s="180">
        <f>O298*H298</f>
        <v>0</v>
      </c>
      <c r="Q298" s="180">
        <v>0</v>
      </c>
      <c r="R298" s="180">
        <f>Q298*H298</f>
        <v>0</v>
      </c>
      <c r="S298" s="180">
        <v>0</v>
      </c>
      <c r="T298" s="181">
        <f>S298*H298</f>
        <v>0</v>
      </c>
      <c r="U298" s="36"/>
      <c r="V298" s="36"/>
      <c r="W298" s="36"/>
      <c r="X298" s="36"/>
      <c r="Y298" s="36"/>
      <c r="Z298" s="36"/>
      <c r="AA298" s="36"/>
      <c r="AB298" s="36"/>
      <c r="AC298" s="36"/>
      <c r="AD298" s="36"/>
      <c r="AE298" s="36"/>
      <c r="AR298" s="182" t="s">
        <v>160</v>
      </c>
      <c r="AT298" s="182" t="s">
        <v>155</v>
      </c>
      <c r="AU298" s="182" t="s">
        <v>84</v>
      </c>
      <c r="AY298" s="17" t="s">
        <v>152</v>
      </c>
      <c r="BE298" s="183">
        <f>IF(N298="základní",J298,0)</f>
        <v>0</v>
      </c>
      <c r="BF298" s="183">
        <f>IF(N298="snížená",J298,0)</f>
        <v>0</v>
      </c>
      <c r="BG298" s="183">
        <f>IF(N298="zákl. přenesená",J298,0)</f>
        <v>0</v>
      </c>
      <c r="BH298" s="183">
        <f>IF(N298="sníž. přenesená",J298,0)</f>
        <v>0</v>
      </c>
      <c r="BI298" s="183">
        <f>IF(N298="nulová",J298,0)</f>
        <v>0</v>
      </c>
      <c r="BJ298" s="17" t="s">
        <v>82</v>
      </c>
      <c r="BK298" s="183">
        <f>ROUND(I298*H298,2)</f>
        <v>0</v>
      </c>
      <c r="BL298" s="17" t="s">
        <v>160</v>
      </c>
      <c r="BM298" s="182" t="s">
        <v>991</v>
      </c>
    </row>
    <row r="299" s="2" customFormat="1">
      <c r="A299" s="36"/>
      <c r="B299" s="37"/>
      <c r="C299" s="36"/>
      <c r="D299" s="184" t="s">
        <v>162</v>
      </c>
      <c r="E299" s="36"/>
      <c r="F299" s="185" t="s">
        <v>1110</v>
      </c>
      <c r="G299" s="36"/>
      <c r="H299" s="36"/>
      <c r="I299" s="186"/>
      <c r="J299" s="36"/>
      <c r="K299" s="36"/>
      <c r="L299" s="37"/>
      <c r="M299" s="187"/>
      <c r="N299" s="188"/>
      <c r="O299" s="75"/>
      <c r="P299" s="75"/>
      <c r="Q299" s="75"/>
      <c r="R299" s="75"/>
      <c r="S299" s="75"/>
      <c r="T299" s="76"/>
      <c r="U299" s="36"/>
      <c r="V299" s="36"/>
      <c r="W299" s="36"/>
      <c r="X299" s="36"/>
      <c r="Y299" s="36"/>
      <c r="Z299" s="36"/>
      <c r="AA299" s="36"/>
      <c r="AB299" s="36"/>
      <c r="AC299" s="36"/>
      <c r="AD299" s="36"/>
      <c r="AE299" s="36"/>
      <c r="AT299" s="17" t="s">
        <v>162</v>
      </c>
      <c r="AU299" s="17" t="s">
        <v>84</v>
      </c>
    </row>
    <row r="300" s="2" customFormat="1" ht="14.4" customHeight="1">
      <c r="A300" s="36"/>
      <c r="B300" s="170"/>
      <c r="C300" s="171" t="s">
        <v>872</v>
      </c>
      <c r="D300" s="171" t="s">
        <v>155</v>
      </c>
      <c r="E300" s="172" t="s">
        <v>1105</v>
      </c>
      <c r="F300" s="173" t="s">
        <v>1106</v>
      </c>
      <c r="G300" s="174" t="s">
        <v>489</v>
      </c>
      <c r="H300" s="175">
        <v>5</v>
      </c>
      <c r="I300" s="176"/>
      <c r="J300" s="177">
        <f>ROUND(I300*H300,2)</f>
        <v>0</v>
      </c>
      <c r="K300" s="173" t="s">
        <v>1</v>
      </c>
      <c r="L300" s="37"/>
      <c r="M300" s="178" t="s">
        <v>1</v>
      </c>
      <c r="N300" s="179" t="s">
        <v>39</v>
      </c>
      <c r="O300" s="75"/>
      <c r="P300" s="180">
        <f>O300*H300</f>
        <v>0</v>
      </c>
      <c r="Q300" s="180">
        <v>0</v>
      </c>
      <c r="R300" s="180">
        <f>Q300*H300</f>
        <v>0</v>
      </c>
      <c r="S300" s="180">
        <v>0</v>
      </c>
      <c r="T300" s="181">
        <f>S300*H300</f>
        <v>0</v>
      </c>
      <c r="U300" s="36"/>
      <c r="V300" s="36"/>
      <c r="W300" s="36"/>
      <c r="X300" s="36"/>
      <c r="Y300" s="36"/>
      <c r="Z300" s="36"/>
      <c r="AA300" s="36"/>
      <c r="AB300" s="36"/>
      <c r="AC300" s="36"/>
      <c r="AD300" s="36"/>
      <c r="AE300" s="36"/>
      <c r="AR300" s="182" t="s">
        <v>160</v>
      </c>
      <c r="AT300" s="182" t="s">
        <v>155</v>
      </c>
      <c r="AU300" s="182" t="s">
        <v>84</v>
      </c>
      <c r="AY300" s="17" t="s">
        <v>152</v>
      </c>
      <c r="BE300" s="183">
        <f>IF(N300="základní",J300,0)</f>
        <v>0</v>
      </c>
      <c r="BF300" s="183">
        <f>IF(N300="snížená",J300,0)</f>
        <v>0</v>
      </c>
      <c r="BG300" s="183">
        <f>IF(N300="zákl. přenesená",J300,0)</f>
        <v>0</v>
      </c>
      <c r="BH300" s="183">
        <f>IF(N300="sníž. přenesená",J300,0)</f>
        <v>0</v>
      </c>
      <c r="BI300" s="183">
        <f>IF(N300="nulová",J300,0)</f>
        <v>0</v>
      </c>
      <c r="BJ300" s="17" t="s">
        <v>82</v>
      </c>
      <c r="BK300" s="183">
        <f>ROUND(I300*H300,2)</f>
        <v>0</v>
      </c>
      <c r="BL300" s="17" t="s">
        <v>160</v>
      </c>
      <c r="BM300" s="182" t="s">
        <v>994</v>
      </c>
    </row>
    <row r="301" s="2" customFormat="1">
      <c r="A301" s="36"/>
      <c r="B301" s="37"/>
      <c r="C301" s="36"/>
      <c r="D301" s="184" t="s">
        <v>162</v>
      </c>
      <c r="E301" s="36"/>
      <c r="F301" s="185" t="s">
        <v>1106</v>
      </c>
      <c r="G301" s="36"/>
      <c r="H301" s="36"/>
      <c r="I301" s="186"/>
      <c r="J301" s="36"/>
      <c r="K301" s="36"/>
      <c r="L301" s="37"/>
      <c r="M301" s="187"/>
      <c r="N301" s="188"/>
      <c r="O301" s="75"/>
      <c r="P301" s="75"/>
      <c r="Q301" s="75"/>
      <c r="R301" s="75"/>
      <c r="S301" s="75"/>
      <c r="T301" s="76"/>
      <c r="U301" s="36"/>
      <c r="V301" s="36"/>
      <c r="W301" s="36"/>
      <c r="X301" s="36"/>
      <c r="Y301" s="36"/>
      <c r="Z301" s="36"/>
      <c r="AA301" s="36"/>
      <c r="AB301" s="36"/>
      <c r="AC301" s="36"/>
      <c r="AD301" s="36"/>
      <c r="AE301" s="36"/>
      <c r="AT301" s="17" t="s">
        <v>162</v>
      </c>
      <c r="AU301" s="17" t="s">
        <v>84</v>
      </c>
    </row>
    <row r="302" s="2" customFormat="1" ht="14.4" customHeight="1">
      <c r="A302" s="36"/>
      <c r="B302" s="170"/>
      <c r="C302" s="171" t="s">
        <v>995</v>
      </c>
      <c r="D302" s="171" t="s">
        <v>155</v>
      </c>
      <c r="E302" s="172" t="s">
        <v>1112</v>
      </c>
      <c r="F302" s="173" t="s">
        <v>1113</v>
      </c>
      <c r="G302" s="174" t="s">
        <v>489</v>
      </c>
      <c r="H302" s="175">
        <v>30</v>
      </c>
      <c r="I302" s="176"/>
      <c r="J302" s="177">
        <f>ROUND(I302*H302,2)</f>
        <v>0</v>
      </c>
      <c r="K302" s="173" t="s">
        <v>1</v>
      </c>
      <c r="L302" s="37"/>
      <c r="M302" s="178" t="s">
        <v>1</v>
      </c>
      <c r="N302" s="179" t="s">
        <v>39</v>
      </c>
      <c r="O302" s="75"/>
      <c r="P302" s="180">
        <f>O302*H302</f>
        <v>0</v>
      </c>
      <c r="Q302" s="180">
        <v>0</v>
      </c>
      <c r="R302" s="180">
        <f>Q302*H302</f>
        <v>0</v>
      </c>
      <c r="S302" s="180">
        <v>0</v>
      </c>
      <c r="T302" s="181">
        <f>S302*H302</f>
        <v>0</v>
      </c>
      <c r="U302" s="36"/>
      <c r="V302" s="36"/>
      <c r="W302" s="36"/>
      <c r="X302" s="36"/>
      <c r="Y302" s="36"/>
      <c r="Z302" s="36"/>
      <c r="AA302" s="36"/>
      <c r="AB302" s="36"/>
      <c r="AC302" s="36"/>
      <c r="AD302" s="36"/>
      <c r="AE302" s="36"/>
      <c r="AR302" s="182" t="s">
        <v>160</v>
      </c>
      <c r="AT302" s="182" t="s">
        <v>155</v>
      </c>
      <c r="AU302" s="182" t="s">
        <v>84</v>
      </c>
      <c r="AY302" s="17" t="s">
        <v>152</v>
      </c>
      <c r="BE302" s="183">
        <f>IF(N302="základní",J302,0)</f>
        <v>0</v>
      </c>
      <c r="BF302" s="183">
        <f>IF(N302="snížená",J302,0)</f>
        <v>0</v>
      </c>
      <c r="BG302" s="183">
        <f>IF(N302="zákl. přenesená",J302,0)</f>
        <v>0</v>
      </c>
      <c r="BH302" s="183">
        <f>IF(N302="sníž. přenesená",J302,0)</f>
        <v>0</v>
      </c>
      <c r="BI302" s="183">
        <f>IF(N302="nulová",J302,0)</f>
        <v>0</v>
      </c>
      <c r="BJ302" s="17" t="s">
        <v>82</v>
      </c>
      <c r="BK302" s="183">
        <f>ROUND(I302*H302,2)</f>
        <v>0</v>
      </c>
      <c r="BL302" s="17" t="s">
        <v>160</v>
      </c>
      <c r="BM302" s="182" t="s">
        <v>998</v>
      </c>
    </row>
    <row r="303" s="2" customFormat="1">
      <c r="A303" s="36"/>
      <c r="B303" s="37"/>
      <c r="C303" s="36"/>
      <c r="D303" s="184" t="s">
        <v>162</v>
      </c>
      <c r="E303" s="36"/>
      <c r="F303" s="185" t="s">
        <v>1113</v>
      </c>
      <c r="G303" s="36"/>
      <c r="H303" s="36"/>
      <c r="I303" s="186"/>
      <c r="J303" s="36"/>
      <c r="K303" s="36"/>
      <c r="L303" s="37"/>
      <c r="M303" s="187"/>
      <c r="N303" s="188"/>
      <c r="O303" s="75"/>
      <c r="P303" s="75"/>
      <c r="Q303" s="75"/>
      <c r="R303" s="75"/>
      <c r="S303" s="75"/>
      <c r="T303" s="76"/>
      <c r="U303" s="36"/>
      <c r="V303" s="36"/>
      <c r="W303" s="36"/>
      <c r="X303" s="36"/>
      <c r="Y303" s="36"/>
      <c r="Z303" s="36"/>
      <c r="AA303" s="36"/>
      <c r="AB303" s="36"/>
      <c r="AC303" s="36"/>
      <c r="AD303" s="36"/>
      <c r="AE303" s="36"/>
      <c r="AT303" s="17" t="s">
        <v>162</v>
      </c>
      <c r="AU303" s="17" t="s">
        <v>84</v>
      </c>
    </row>
    <row r="304" s="12" customFormat="1" ht="22.8" customHeight="1">
      <c r="A304" s="12"/>
      <c r="B304" s="157"/>
      <c r="C304" s="12"/>
      <c r="D304" s="158" t="s">
        <v>73</v>
      </c>
      <c r="E304" s="168" t="s">
        <v>1017</v>
      </c>
      <c r="F304" s="168" t="s">
        <v>1116</v>
      </c>
      <c r="G304" s="12"/>
      <c r="H304" s="12"/>
      <c r="I304" s="160"/>
      <c r="J304" s="169">
        <f>BK304</f>
        <v>0</v>
      </c>
      <c r="K304" s="12"/>
      <c r="L304" s="157"/>
      <c r="M304" s="162"/>
      <c r="N304" s="163"/>
      <c r="O304" s="163"/>
      <c r="P304" s="164">
        <f>SUM(P305:P308)</f>
        <v>0</v>
      </c>
      <c r="Q304" s="163"/>
      <c r="R304" s="164">
        <f>SUM(R305:R308)</f>
        <v>0</v>
      </c>
      <c r="S304" s="163"/>
      <c r="T304" s="165">
        <f>SUM(T305:T308)</f>
        <v>0</v>
      </c>
      <c r="U304" s="12"/>
      <c r="V304" s="12"/>
      <c r="W304" s="12"/>
      <c r="X304" s="12"/>
      <c r="Y304" s="12"/>
      <c r="Z304" s="12"/>
      <c r="AA304" s="12"/>
      <c r="AB304" s="12"/>
      <c r="AC304" s="12"/>
      <c r="AD304" s="12"/>
      <c r="AE304" s="12"/>
      <c r="AR304" s="158" t="s">
        <v>82</v>
      </c>
      <c r="AT304" s="166" t="s">
        <v>73</v>
      </c>
      <c r="AU304" s="166" t="s">
        <v>82</v>
      </c>
      <c r="AY304" s="158" t="s">
        <v>152</v>
      </c>
      <c r="BK304" s="167">
        <f>SUM(BK305:BK308)</f>
        <v>0</v>
      </c>
    </row>
    <row r="305" s="2" customFormat="1" ht="14.4" customHeight="1">
      <c r="A305" s="36"/>
      <c r="B305" s="170"/>
      <c r="C305" s="171" t="s">
        <v>877</v>
      </c>
      <c r="D305" s="171" t="s">
        <v>155</v>
      </c>
      <c r="E305" s="172" t="s">
        <v>1118</v>
      </c>
      <c r="F305" s="173" t="s">
        <v>1119</v>
      </c>
      <c r="G305" s="174" t="s">
        <v>489</v>
      </c>
      <c r="H305" s="175">
        <v>5</v>
      </c>
      <c r="I305" s="176"/>
      <c r="J305" s="177">
        <f>ROUND(I305*H305,2)</f>
        <v>0</v>
      </c>
      <c r="K305" s="173" t="s">
        <v>1</v>
      </c>
      <c r="L305" s="37"/>
      <c r="M305" s="178" t="s">
        <v>1</v>
      </c>
      <c r="N305" s="179" t="s">
        <v>39</v>
      </c>
      <c r="O305" s="75"/>
      <c r="P305" s="180">
        <f>O305*H305</f>
        <v>0</v>
      </c>
      <c r="Q305" s="180">
        <v>0</v>
      </c>
      <c r="R305" s="180">
        <f>Q305*H305</f>
        <v>0</v>
      </c>
      <c r="S305" s="180">
        <v>0</v>
      </c>
      <c r="T305" s="181">
        <f>S305*H305</f>
        <v>0</v>
      </c>
      <c r="U305" s="36"/>
      <c r="V305" s="36"/>
      <c r="W305" s="36"/>
      <c r="X305" s="36"/>
      <c r="Y305" s="36"/>
      <c r="Z305" s="36"/>
      <c r="AA305" s="36"/>
      <c r="AB305" s="36"/>
      <c r="AC305" s="36"/>
      <c r="AD305" s="36"/>
      <c r="AE305" s="36"/>
      <c r="AR305" s="182" t="s">
        <v>160</v>
      </c>
      <c r="AT305" s="182" t="s">
        <v>155</v>
      </c>
      <c r="AU305" s="182" t="s">
        <v>84</v>
      </c>
      <c r="AY305" s="17" t="s">
        <v>152</v>
      </c>
      <c r="BE305" s="183">
        <f>IF(N305="základní",J305,0)</f>
        <v>0</v>
      </c>
      <c r="BF305" s="183">
        <f>IF(N305="snížená",J305,0)</f>
        <v>0</v>
      </c>
      <c r="BG305" s="183">
        <f>IF(N305="zákl. přenesená",J305,0)</f>
        <v>0</v>
      </c>
      <c r="BH305" s="183">
        <f>IF(N305="sníž. přenesená",J305,0)</f>
        <v>0</v>
      </c>
      <c r="BI305" s="183">
        <f>IF(N305="nulová",J305,0)</f>
        <v>0</v>
      </c>
      <c r="BJ305" s="17" t="s">
        <v>82</v>
      </c>
      <c r="BK305" s="183">
        <f>ROUND(I305*H305,2)</f>
        <v>0</v>
      </c>
      <c r="BL305" s="17" t="s">
        <v>160</v>
      </c>
      <c r="BM305" s="182" t="s">
        <v>1003</v>
      </c>
    </row>
    <row r="306" s="2" customFormat="1">
      <c r="A306" s="36"/>
      <c r="B306" s="37"/>
      <c r="C306" s="36"/>
      <c r="D306" s="184" t="s">
        <v>162</v>
      </c>
      <c r="E306" s="36"/>
      <c r="F306" s="185" t="s">
        <v>1119</v>
      </c>
      <c r="G306" s="36"/>
      <c r="H306" s="36"/>
      <c r="I306" s="186"/>
      <c r="J306" s="36"/>
      <c r="K306" s="36"/>
      <c r="L306" s="37"/>
      <c r="M306" s="187"/>
      <c r="N306" s="188"/>
      <c r="O306" s="75"/>
      <c r="P306" s="75"/>
      <c r="Q306" s="75"/>
      <c r="R306" s="75"/>
      <c r="S306" s="75"/>
      <c r="T306" s="76"/>
      <c r="U306" s="36"/>
      <c r="V306" s="36"/>
      <c r="W306" s="36"/>
      <c r="X306" s="36"/>
      <c r="Y306" s="36"/>
      <c r="Z306" s="36"/>
      <c r="AA306" s="36"/>
      <c r="AB306" s="36"/>
      <c r="AC306" s="36"/>
      <c r="AD306" s="36"/>
      <c r="AE306" s="36"/>
      <c r="AT306" s="17" t="s">
        <v>162</v>
      </c>
      <c r="AU306" s="17" t="s">
        <v>84</v>
      </c>
    </row>
    <row r="307" s="2" customFormat="1" ht="14.4" customHeight="1">
      <c r="A307" s="36"/>
      <c r="B307" s="170"/>
      <c r="C307" s="171" t="s">
        <v>1004</v>
      </c>
      <c r="D307" s="171" t="s">
        <v>155</v>
      </c>
      <c r="E307" s="172" t="s">
        <v>1121</v>
      </c>
      <c r="F307" s="173" t="s">
        <v>1122</v>
      </c>
      <c r="G307" s="174" t="s">
        <v>489</v>
      </c>
      <c r="H307" s="175">
        <v>5</v>
      </c>
      <c r="I307" s="176"/>
      <c r="J307" s="177">
        <f>ROUND(I307*H307,2)</f>
        <v>0</v>
      </c>
      <c r="K307" s="173" t="s">
        <v>1</v>
      </c>
      <c r="L307" s="37"/>
      <c r="M307" s="178" t="s">
        <v>1</v>
      </c>
      <c r="N307" s="179" t="s">
        <v>39</v>
      </c>
      <c r="O307" s="75"/>
      <c r="P307" s="180">
        <f>O307*H307</f>
        <v>0</v>
      </c>
      <c r="Q307" s="180">
        <v>0</v>
      </c>
      <c r="R307" s="180">
        <f>Q307*H307</f>
        <v>0</v>
      </c>
      <c r="S307" s="180">
        <v>0</v>
      </c>
      <c r="T307" s="181">
        <f>S307*H307</f>
        <v>0</v>
      </c>
      <c r="U307" s="36"/>
      <c r="V307" s="36"/>
      <c r="W307" s="36"/>
      <c r="X307" s="36"/>
      <c r="Y307" s="36"/>
      <c r="Z307" s="36"/>
      <c r="AA307" s="36"/>
      <c r="AB307" s="36"/>
      <c r="AC307" s="36"/>
      <c r="AD307" s="36"/>
      <c r="AE307" s="36"/>
      <c r="AR307" s="182" t="s">
        <v>160</v>
      </c>
      <c r="AT307" s="182" t="s">
        <v>155</v>
      </c>
      <c r="AU307" s="182" t="s">
        <v>84</v>
      </c>
      <c r="AY307" s="17" t="s">
        <v>152</v>
      </c>
      <c r="BE307" s="183">
        <f>IF(N307="základní",J307,0)</f>
        <v>0</v>
      </c>
      <c r="BF307" s="183">
        <f>IF(N307="snížená",J307,0)</f>
        <v>0</v>
      </c>
      <c r="BG307" s="183">
        <f>IF(N307="zákl. přenesená",J307,0)</f>
        <v>0</v>
      </c>
      <c r="BH307" s="183">
        <f>IF(N307="sníž. přenesená",J307,0)</f>
        <v>0</v>
      </c>
      <c r="BI307" s="183">
        <f>IF(N307="nulová",J307,0)</f>
        <v>0</v>
      </c>
      <c r="BJ307" s="17" t="s">
        <v>82</v>
      </c>
      <c r="BK307" s="183">
        <f>ROUND(I307*H307,2)</f>
        <v>0</v>
      </c>
      <c r="BL307" s="17" t="s">
        <v>160</v>
      </c>
      <c r="BM307" s="182" t="s">
        <v>1007</v>
      </c>
    </row>
    <row r="308" s="2" customFormat="1">
      <c r="A308" s="36"/>
      <c r="B308" s="37"/>
      <c r="C308" s="36"/>
      <c r="D308" s="184" t="s">
        <v>162</v>
      </c>
      <c r="E308" s="36"/>
      <c r="F308" s="185" t="s">
        <v>1122</v>
      </c>
      <c r="G308" s="36"/>
      <c r="H308" s="36"/>
      <c r="I308" s="186"/>
      <c r="J308" s="36"/>
      <c r="K308" s="36"/>
      <c r="L308" s="37"/>
      <c r="M308" s="187"/>
      <c r="N308" s="188"/>
      <c r="O308" s="75"/>
      <c r="P308" s="75"/>
      <c r="Q308" s="75"/>
      <c r="R308" s="75"/>
      <c r="S308" s="75"/>
      <c r="T308" s="76"/>
      <c r="U308" s="36"/>
      <c r="V308" s="36"/>
      <c r="W308" s="36"/>
      <c r="X308" s="36"/>
      <c r="Y308" s="36"/>
      <c r="Z308" s="36"/>
      <c r="AA308" s="36"/>
      <c r="AB308" s="36"/>
      <c r="AC308" s="36"/>
      <c r="AD308" s="36"/>
      <c r="AE308" s="36"/>
      <c r="AT308" s="17" t="s">
        <v>162</v>
      </c>
      <c r="AU308" s="17" t="s">
        <v>84</v>
      </c>
    </row>
    <row r="309" s="12" customFormat="1" ht="22.8" customHeight="1">
      <c r="A309" s="12"/>
      <c r="B309" s="157"/>
      <c r="C309" s="12"/>
      <c r="D309" s="158" t="s">
        <v>73</v>
      </c>
      <c r="E309" s="168" t="s">
        <v>1022</v>
      </c>
      <c r="F309" s="168" t="s">
        <v>1125</v>
      </c>
      <c r="G309" s="12"/>
      <c r="H309" s="12"/>
      <c r="I309" s="160"/>
      <c r="J309" s="169">
        <f>BK309</f>
        <v>0</v>
      </c>
      <c r="K309" s="12"/>
      <c r="L309" s="157"/>
      <c r="M309" s="162"/>
      <c r="N309" s="163"/>
      <c r="O309" s="163"/>
      <c r="P309" s="164">
        <f>SUM(P310:P311)</f>
        <v>0</v>
      </c>
      <c r="Q309" s="163"/>
      <c r="R309" s="164">
        <f>SUM(R310:R311)</f>
        <v>0</v>
      </c>
      <c r="S309" s="163"/>
      <c r="T309" s="165">
        <f>SUM(T310:T311)</f>
        <v>0</v>
      </c>
      <c r="U309" s="12"/>
      <c r="V309" s="12"/>
      <c r="W309" s="12"/>
      <c r="X309" s="12"/>
      <c r="Y309" s="12"/>
      <c r="Z309" s="12"/>
      <c r="AA309" s="12"/>
      <c r="AB309" s="12"/>
      <c r="AC309" s="12"/>
      <c r="AD309" s="12"/>
      <c r="AE309" s="12"/>
      <c r="AR309" s="158" t="s">
        <v>82</v>
      </c>
      <c r="AT309" s="166" t="s">
        <v>73</v>
      </c>
      <c r="AU309" s="166" t="s">
        <v>82</v>
      </c>
      <c r="AY309" s="158" t="s">
        <v>152</v>
      </c>
      <c r="BK309" s="167">
        <f>SUM(BK310:BK311)</f>
        <v>0</v>
      </c>
    </row>
    <row r="310" s="2" customFormat="1" ht="14.4" customHeight="1">
      <c r="A310" s="36"/>
      <c r="B310" s="170"/>
      <c r="C310" s="171" t="s">
        <v>880</v>
      </c>
      <c r="D310" s="171" t="s">
        <v>155</v>
      </c>
      <c r="E310" s="172" t="s">
        <v>1127</v>
      </c>
      <c r="F310" s="173" t="s">
        <v>1128</v>
      </c>
      <c r="G310" s="174" t="s">
        <v>489</v>
      </c>
      <c r="H310" s="175">
        <v>30</v>
      </c>
      <c r="I310" s="176"/>
      <c r="J310" s="177">
        <f>ROUND(I310*H310,2)</f>
        <v>0</v>
      </c>
      <c r="K310" s="173" t="s">
        <v>1</v>
      </c>
      <c r="L310" s="37"/>
      <c r="M310" s="178" t="s">
        <v>1</v>
      </c>
      <c r="N310" s="179" t="s">
        <v>39</v>
      </c>
      <c r="O310" s="75"/>
      <c r="P310" s="180">
        <f>O310*H310</f>
        <v>0</v>
      </c>
      <c r="Q310" s="180">
        <v>0</v>
      </c>
      <c r="R310" s="180">
        <f>Q310*H310</f>
        <v>0</v>
      </c>
      <c r="S310" s="180">
        <v>0</v>
      </c>
      <c r="T310" s="181">
        <f>S310*H310</f>
        <v>0</v>
      </c>
      <c r="U310" s="36"/>
      <c r="V310" s="36"/>
      <c r="W310" s="36"/>
      <c r="X310" s="36"/>
      <c r="Y310" s="36"/>
      <c r="Z310" s="36"/>
      <c r="AA310" s="36"/>
      <c r="AB310" s="36"/>
      <c r="AC310" s="36"/>
      <c r="AD310" s="36"/>
      <c r="AE310" s="36"/>
      <c r="AR310" s="182" t="s">
        <v>160</v>
      </c>
      <c r="AT310" s="182" t="s">
        <v>155</v>
      </c>
      <c r="AU310" s="182" t="s">
        <v>84</v>
      </c>
      <c r="AY310" s="17" t="s">
        <v>152</v>
      </c>
      <c r="BE310" s="183">
        <f>IF(N310="základní",J310,0)</f>
        <v>0</v>
      </c>
      <c r="BF310" s="183">
        <f>IF(N310="snížená",J310,0)</f>
        <v>0</v>
      </c>
      <c r="BG310" s="183">
        <f>IF(N310="zákl. přenesená",J310,0)</f>
        <v>0</v>
      </c>
      <c r="BH310" s="183">
        <f>IF(N310="sníž. přenesená",J310,0)</f>
        <v>0</v>
      </c>
      <c r="BI310" s="183">
        <f>IF(N310="nulová",J310,0)</f>
        <v>0</v>
      </c>
      <c r="BJ310" s="17" t="s">
        <v>82</v>
      </c>
      <c r="BK310" s="183">
        <f>ROUND(I310*H310,2)</f>
        <v>0</v>
      </c>
      <c r="BL310" s="17" t="s">
        <v>160</v>
      </c>
      <c r="BM310" s="182" t="s">
        <v>1012</v>
      </c>
    </row>
    <row r="311" s="2" customFormat="1">
      <c r="A311" s="36"/>
      <c r="B311" s="37"/>
      <c r="C311" s="36"/>
      <c r="D311" s="184" t="s">
        <v>162</v>
      </c>
      <c r="E311" s="36"/>
      <c r="F311" s="185" t="s">
        <v>1128</v>
      </c>
      <c r="G311" s="36"/>
      <c r="H311" s="36"/>
      <c r="I311" s="186"/>
      <c r="J311" s="36"/>
      <c r="K311" s="36"/>
      <c r="L311" s="37"/>
      <c r="M311" s="187"/>
      <c r="N311" s="188"/>
      <c r="O311" s="75"/>
      <c r="P311" s="75"/>
      <c r="Q311" s="75"/>
      <c r="R311" s="75"/>
      <c r="S311" s="75"/>
      <c r="T311" s="76"/>
      <c r="U311" s="36"/>
      <c r="V311" s="36"/>
      <c r="W311" s="36"/>
      <c r="X311" s="36"/>
      <c r="Y311" s="36"/>
      <c r="Z311" s="36"/>
      <c r="AA311" s="36"/>
      <c r="AB311" s="36"/>
      <c r="AC311" s="36"/>
      <c r="AD311" s="36"/>
      <c r="AE311" s="36"/>
      <c r="AT311" s="17" t="s">
        <v>162</v>
      </c>
      <c r="AU311" s="17" t="s">
        <v>84</v>
      </c>
    </row>
    <row r="312" s="12" customFormat="1" ht="22.8" customHeight="1">
      <c r="A312" s="12"/>
      <c r="B312" s="157"/>
      <c r="C312" s="12"/>
      <c r="D312" s="158" t="s">
        <v>73</v>
      </c>
      <c r="E312" s="168" t="s">
        <v>1130</v>
      </c>
      <c r="F312" s="168" t="s">
        <v>1131</v>
      </c>
      <c r="G312" s="12"/>
      <c r="H312" s="12"/>
      <c r="I312" s="160"/>
      <c r="J312" s="169">
        <f>BK312</f>
        <v>0</v>
      </c>
      <c r="K312" s="12"/>
      <c r="L312" s="157"/>
      <c r="M312" s="162"/>
      <c r="N312" s="163"/>
      <c r="O312" s="163"/>
      <c r="P312" s="164">
        <f>SUM(P313:P316)</f>
        <v>0</v>
      </c>
      <c r="Q312" s="163"/>
      <c r="R312" s="164">
        <f>SUM(R313:R316)</f>
        <v>0</v>
      </c>
      <c r="S312" s="163"/>
      <c r="T312" s="165">
        <f>SUM(T313:T316)</f>
        <v>0</v>
      </c>
      <c r="U312" s="12"/>
      <c r="V312" s="12"/>
      <c r="W312" s="12"/>
      <c r="X312" s="12"/>
      <c r="Y312" s="12"/>
      <c r="Z312" s="12"/>
      <c r="AA312" s="12"/>
      <c r="AB312" s="12"/>
      <c r="AC312" s="12"/>
      <c r="AD312" s="12"/>
      <c r="AE312" s="12"/>
      <c r="AR312" s="158" t="s">
        <v>82</v>
      </c>
      <c r="AT312" s="166" t="s">
        <v>73</v>
      </c>
      <c r="AU312" s="166" t="s">
        <v>82</v>
      </c>
      <c r="AY312" s="158" t="s">
        <v>152</v>
      </c>
      <c r="BK312" s="167">
        <f>SUM(BK313:BK316)</f>
        <v>0</v>
      </c>
    </row>
    <row r="313" s="2" customFormat="1" ht="14.4" customHeight="1">
      <c r="A313" s="36"/>
      <c r="B313" s="170"/>
      <c r="C313" s="171" t="s">
        <v>1013</v>
      </c>
      <c r="D313" s="171" t="s">
        <v>155</v>
      </c>
      <c r="E313" s="172" t="s">
        <v>1132</v>
      </c>
      <c r="F313" s="173" t="s">
        <v>1133</v>
      </c>
      <c r="G313" s="174" t="s">
        <v>1134</v>
      </c>
      <c r="H313" s="175">
        <v>1</v>
      </c>
      <c r="I313" s="176"/>
      <c r="J313" s="177">
        <f>ROUND(I313*H313,2)</f>
        <v>0</v>
      </c>
      <c r="K313" s="173" t="s">
        <v>1</v>
      </c>
      <c r="L313" s="37"/>
      <c r="M313" s="178" t="s">
        <v>1</v>
      </c>
      <c r="N313" s="179" t="s">
        <v>39</v>
      </c>
      <c r="O313" s="75"/>
      <c r="P313" s="180">
        <f>O313*H313</f>
        <v>0</v>
      </c>
      <c r="Q313" s="180">
        <v>0</v>
      </c>
      <c r="R313" s="180">
        <f>Q313*H313</f>
        <v>0</v>
      </c>
      <c r="S313" s="180">
        <v>0</v>
      </c>
      <c r="T313" s="181">
        <f>S313*H313</f>
        <v>0</v>
      </c>
      <c r="U313" s="36"/>
      <c r="V313" s="36"/>
      <c r="W313" s="36"/>
      <c r="X313" s="36"/>
      <c r="Y313" s="36"/>
      <c r="Z313" s="36"/>
      <c r="AA313" s="36"/>
      <c r="AB313" s="36"/>
      <c r="AC313" s="36"/>
      <c r="AD313" s="36"/>
      <c r="AE313" s="36"/>
      <c r="AR313" s="182" t="s">
        <v>260</v>
      </c>
      <c r="AT313" s="182" t="s">
        <v>155</v>
      </c>
      <c r="AU313" s="182" t="s">
        <v>84</v>
      </c>
      <c r="AY313" s="17" t="s">
        <v>152</v>
      </c>
      <c r="BE313" s="183">
        <f>IF(N313="základní",J313,0)</f>
        <v>0</v>
      </c>
      <c r="BF313" s="183">
        <f>IF(N313="snížená",J313,0)</f>
        <v>0</v>
      </c>
      <c r="BG313" s="183">
        <f>IF(N313="zákl. přenesená",J313,0)</f>
        <v>0</v>
      </c>
      <c r="BH313" s="183">
        <f>IF(N313="sníž. přenesená",J313,0)</f>
        <v>0</v>
      </c>
      <c r="BI313" s="183">
        <f>IF(N313="nulová",J313,0)</f>
        <v>0</v>
      </c>
      <c r="BJ313" s="17" t="s">
        <v>82</v>
      </c>
      <c r="BK313" s="183">
        <f>ROUND(I313*H313,2)</f>
        <v>0</v>
      </c>
      <c r="BL313" s="17" t="s">
        <v>260</v>
      </c>
      <c r="BM313" s="182" t="s">
        <v>1221</v>
      </c>
    </row>
    <row r="314" s="2" customFormat="1">
      <c r="A314" s="36"/>
      <c r="B314" s="37"/>
      <c r="C314" s="36"/>
      <c r="D314" s="184" t="s">
        <v>162</v>
      </c>
      <c r="E314" s="36"/>
      <c r="F314" s="185" t="s">
        <v>1133</v>
      </c>
      <c r="G314" s="36"/>
      <c r="H314" s="36"/>
      <c r="I314" s="186"/>
      <c r="J314" s="36"/>
      <c r="K314" s="36"/>
      <c r="L314" s="37"/>
      <c r="M314" s="187"/>
      <c r="N314" s="188"/>
      <c r="O314" s="75"/>
      <c r="P314" s="75"/>
      <c r="Q314" s="75"/>
      <c r="R314" s="75"/>
      <c r="S314" s="75"/>
      <c r="T314" s="76"/>
      <c r="U314" s="36"/>
      <c r="V314" s="36"/>
      <c r="W314" s="36"/>
      <c r="X314" s="36"/>
      <c r="Y314" s="36"/>
      <c r="Z314" s="36"/>
      <c r="AA314" s="36"/>
      <c r="AB314" s="36"/>
      <c r="AC314" s="36"/>
      <c r="AD314" s="36"/>
      <c r="AE314" s="36"/>
      <c r="AT314" s="17" t="s">
        <v>162</v>
      </c>
      <c r="AU314" s="17" t="s">
        <v>84</v>
      </c>
    </row>
    <row r="315" s="2" customFormat="1" ht="14.4" customHeight="1">
      <c r="A315" s="36"/>
      <c r="B315" s="170"/>
      <c r="C315" s="171" t="s">
        <v>883</v>
      </c>
      <c r="D315" s="171" t="s">
        <v>155</v>
      </c>
      <c r="E315" s="172" t="s">
        <v>1137</v>
      </c>
      <c r="F315" s="173" t="s">
        <v>1138</v>
      </c>
      <c r="G315" s="174" t="s">
        <v>1134</v>
      </c>
      <c r="H315" s="175">
        <v>1</v>
      </c>
      <c r="I315" s="176"/>
      <c r="J315" s="177">
        <f>ROUND(I315*H315,2)</f>
        <v>0</v>
      </c>
      <c r="K315" s="173" t="s">
        <v>1</v>
      </c>
      <c r="L315" s="37"/>
      <c r="M315" s="178" t="s">
        <v>1</v>
      </c>
      <c r="N315" s="179" t="s">
        <v>39</v>
      </c>
      <c r="O315" s="75"/>
      <c r="P315" s="180">
        <f>O315*H315</f>
        <v>0</v>
      </c>
      <c r="Q315" s="180">
        <v>0</v>
      </c>
      <c r="R315" s="180">
        <f>Q315*H315</f>
        <v>0</v>
      </c>
      <c r="S315" s="180">
        <v>0</v>
      </c>
      <c r="T315" s="181">
        <f>S315*H315</f>
        <v>0</v>
      </c>
      <c r="U315" s="36"/>
      <c r="V315" s="36"/>
      <c r="W315" s="36"/>
      <c r="X315" s="36"/>
      <c r="Y315" s="36"/>
      <c r="Z315" s="36"/>
      <c r="AA315" s="36"/>
      <c r="AB315" s="36"/>
      <c r="AC315" s="36"/>
      <c r="AD315" s="36"/>
      <c r="AE315" s="36"/>
      <c r="AR315" s="182" t="s">
        <v>260</v>
      </c>
      <c r="AT315" s="182" t="s">
        <v>155</v>
      </c>
      <c r="AU315" s="182" t="s">
        <v>84</v>
      </c>
      <c r="AY315" s="17" t="s">
        <v>152</v>
      </c>
      <c r="BE315" s="183">
        <f>IF(N315="základní",J315,0)</f>
        <v>0</v>
      </c>
      <c r="BF315" s="183">
        <f>IF(N315="snížená",J315,0)</f>
        <v>0</v>
      </c>
      <c r="BG315" s="183">
        <f>IF(N315="zákl. přenesená",J315,0)</f>
        <v>0</v>
      </c>
      <c r="BH315" s="183">
        <f>IF(N315="sníž. přenesená",J315,0)</f>
        <v>0</v>
      </c>
      <c r="BI315" s="183">
        <f>IF(N315="nulová",J315,0)</f>
        <v>0</v>
      </c>
      <c r="BJ315" s="17" t="s">
        <v>82</v>
      </c>
      <c r="BK315" s="183">
        <f>ROUND(I315*H315,2)</f>
        <v>0</v>
      </c>
      <c r="BL315" s="17" t="s">
        <v>260</v>
      </c>
      <c r="BM315" s="182" t="s">
        <v>1222</v>
      </c>
    </row>
    <row r="316" s="2" customFormat="1">
      <c r="A316" s="36"/>
      <c r="B316" s="37"/>
      <c r="C316" s="36"/>
      <c r="D316" s="184" t="s">
        <v>162</v>
      </c>
      <c r="E316" s="36"/>
      <c r="F316" s="185" t="s">
        <v>1138</v>
      </c>
      <c r="G316" s="36"/>
      <c r="H316" s="36"/>
      <c r="I316" s="186"/>
      <c r="J316" s="36"/>
      <c r="K316" s="36"/>
      <c r="L316" s="37"/>
      <c r="M316" s="218"/>
      <c r="N316" s="219"/>
      <c r="O316" s="220"/>
      <c r="P316" s="220"/>
      <c r="Q316" s="220"/>
      <c r="R316" s="220"/>
      <c r="S316" s="220"/>
      <c r="T316" s="221"/>
      <c r="U316" s="36"/>
      <c r="V316" s="36"/>
      <c r="W316" s="36"/>
      <c r="X316" s="36"/>
      <c r="Y316" s="36"/>
      <c r="Z316" s="36"/>
      <c r="AA316" s="36"/>
      <c r="AB316" s="36"/>
      <c r="AC316" s="36"/>
      <c r="AD316" s="36"/>
      <c r="AE316" s="36"/>
      <c r="AT316" s="17" t="s">
        <v>162</v>
      </c>
      <c r="AU316" s="17" t="s">
        <v>84</v>
      </c>
    </row>
    <row r="317" s="2" customFormat="1" ht="6.96" customHeight="1">
      <c r="A317" s="36"/>
      <c r="B317" s="58"/>
      <c r="C317" s="59"/>
      <c r="D317" s="59"/>
      <c r="E317" s="59"/>
      <c r="F317" s="59"/>
      <c r="G317" s="59"/>
      <c r="H317" s="59"/>
      <c r="I317" s="59"/>
      <c r="J317" s="59"/>
      <c r="K317" s="59"/>
      <c r="L317" s="37"/>
      <c r="M317" s="36"/>
      <c r="O317" s="36"/>
      <c r="P317" s="36"/>
      <c r="Q317" s="36"/>
      <c r="R317" s="36"/>
      <c r="S317" s="36"/>
      <c r="T317" s="36"/>
      <c r="U317" s="36"/>
      <c r="V317" s="36"/>
      <c r="W317" s="36"/>
      <c r="X317" s="36"/>
      <c r="Y317" s="36"/>
      <c r="Z317" s="36"/>
      <c r="AA317" s="36"/>
      <c r="AB317" s="36"/>
      <c r="AC317" s="36"/>
      <c r="AD317" s="36"/>
      <c r="AE317" s="36"/>
    </row>
  </sheetData>
  <autoFilter ref="C139:K316"/>
  <mergeCells count="9">
    <mergeCell ref="E7:H7"/>
    <mergeCell ref="E9:H9"/>
    <mergeCell ref="E18:H18"/>
    <mergeCell ref="E27:H27"/>
    <mergeCell ref="E85:H85"/>
    <mergeCell ref="E87:H87"/>
    <mergeCell ref="E130:H130"/>
    <mergeCell ref="E132:H13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99</v>
      </c>
    </row>
    <row r="3" s="1" customFormat="1" ht="6.96" customHeight="1">
      <c r="B3" s="18"/>
      <c r="C3" s="19"/>
      <c r="D3" s="19"/>
      <c r="E3" s="19"/>
      <c r="F3" s="19"/>
      <c r="G3" s="19"/>
      <c r="H3" s="19"/>
      <c r="I3" s="19"/>
      <c r="J3" s="19"/>
      <c r="K3" s="19"/>
      <c r="L3" s="20"/>
      <c r="AT3" s="17" t="s">
        <v>84</v>
      </c>
    </row>
    <row r="4" s="1" customFormat="1" ht="24.96" customHeight="1">
      <c r="B4" s="20"/>
      <c r="D4" s="21" t="s">
        <v>107</v>
      </c>
      <c r="L4" s="20"/>
      <c r="M4" s="119" t="s">
        <v>10</v>
      </c>
      <c r="AT4" s="17" t="s">
        <v>3</v>
      </c>
    </row>
    <row r="5" s="1" customFormat="1" ht="6.96" customHeight="1">
      <c r="B5" s="20"/>
      <c r="L5" s="20"/>
    </row>
    <row r="6" s="1" customFormat="1" ht="12" customHeight="1">
      <c r="B6" s="20"/>
      <c r="D6" s="30" t="s">
        <v>16</v>
      </c>
      <c r="L6" s="20"/>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31.2" customHeight="1">
      <c r="A9" s="36"/>
      <c r="B9" s="37"/>
      <c r="C9" s="36"/>
      <c r="D9" s="36"/>
      <c r="E9" s="65" t="s">
        <v>1223</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21</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ROUND(J122,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ROUND((SUM(BE122:BE170)),  2)</f>
        <v>0</v>
      </c>
      <c r="G33" s="36"/>
      <c r="H33" s="36"/>
      <c r="I33" s="127">
        <v>0.20999999999999999</v>
      </c>
      <c r="J33" s="126">
        <f>ROUND(((SUM(BE122:BE170))*I33),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ROUND((SUM(BF122:BF170)),  2)</f>
        <v>0</v>
      </c>
      <c r="G34" s="36"/>
      <c r="H34" s="36"/>
      <c r="I34" s="127">
        <v>0.12</v>
      </c>
      <c r="J34" s="126">
        <f>ROUND(((SUM(BF122:BF170))*I34),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ROUND((SUM(BG122:BG170)),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ROUND((SUM(BH122:BH170)),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ROUND((SUM(BI122:BI170)),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31.2" customHeight="1">
      <c r="A87" s="36"/>
      <c r="B87" s="37"/>
      <c r="C87" s="36"/>
      <c r="D87" s="36"/>
      <c r="E87" s="65" t="str">
        <f>E9</f>
        <v>slp_1PP_1NP - Elektronické komunikace - Trubkování 1PP a 1NP (příprava)</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J122</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1224</v>
      </c>
      <c r="E97" s="141"/>
      <c r="F97" s="141"/>
      <c r="G97" s="141"/>
      <c r="H97" s="141"/>
      <c r="I97" s="141"/>
      <c r="J97" s="142">
        <f>J123</f>
        <v>0</v>
      </c>
      <c r="K97" s="9"/>
      <c r="L97" s="139"/>
      <c r="S97" s="9"/>
      <c r="T97" s="9"/>
      <c r="U97" s="9"/>
      <c r="V97" s="9"/>
      <c r="W97" s="9"/>
      <c r="X97" s="9"/>
      <c r="Y97" s="9"/>
      <c r="Z97" s="9"/>
      <c r="AA97" s="9"/>
      <c r="AB97" s="9"/>
      <c r="AC97" s="9"/>
      <c r="AD97" s="9"/>
      <c r="AE97" s="9"/>
    </row>
    <row r="98" s="10" customFormat="1" ht="19.92" customHeight="1">
      <c r="A98" s="10"/>
      <c r="B98" s="143"/>
      <c r="C98" s="10"/>
      <c r="D98" s="144" t="s">
        <v>1225</v>
      </c>
      <c r="E98" s="145"/>
      <c r="F98" s="145"/>
      <c r="G98" s="145"/>
      <c r="H98" s="145"/>
      <c r="I98" s="145"/>
      <c r="J98" s="146">
        <f>J124</f>
        <v>0</v>
      </c>
      <c r="K98" s="10"/>
      <c r="L98" s="143"/>
      <c r="S98" s="10"/>
      <c r="T98" s="10"/>
      <c r="U98" s="10"/>
      <c r="V98" s="10"/>
      <c r="W98" s="10"/>
      <c r="X98" s="10"/>
      <c r="Y98" s="10"/>
      <c r="Z98" s="10"/>
      <c r="AA98" s="10"/>
      <c r="AB98" s="10"/>
      <c r="AC98" s="10"/>
      <c r="AD98" s="10"/>
      <c r="AE98" s="10"/>
    </row>
    <row r="99" s="10" customFormat="1" ht="14.88" customHeight="1">
      <c r="A99" s="10"/>
      <c r="B99" s="143"/>
      <c r="C99" s="10"/>
      <c r="D99" s="144" t="s">
        <v>1226</v>
      </c>
      <c r="E99" s="145"/>
      <c r="F99" s="145"/>
      <c r="G99" s="145"/>
      <c r="H99" s="145"/>
      <c r="I99" s="145"/>
      <c r="J99" s="146">
        <f>J125</f>
        <v>0</v>
      </c>
      <c r="K99" s="10"/>
      <c r="L99" s="143"/>
      <c r="S99" s="10"/>
      <c r="T99" s="10"/>
      <c r="U99" s="10"/>
      <c r="V99" s="10"/>
      <c r="W99" s="10"/>
      <c r="X99" s="10"/>
      <c r="Y99" s="10"/>
      <c r="Z99" s="10"/>
      <c r="AA99" s="10"/>
      <c r="AB99" s="10"/>
      <c r="AC99" s="10"/>
      <c r="AD99" s="10"/>
      <c r="AE99" s="10"/>
    </row>
    <row r="100" s="10" customFormat="1" ht="14.88" customHeight="1">
      <c r="A100" s="10"/>
      <c r="B100" s="143"/>
      <c r="C100" s="10"/>
      <c r="D100" s="144" t="s">
        <v>1227</v>
      </c>
      <c r="E100" s="145"/>
      <c r="F100" s="145"/>
      <c r="G100" s="145"/>
      <c r="H100" s="145"/>
      <c r="I100" s="145"/>
      <c r="J100" s="146">
        <f>J154</f>
        <v>0</v>
      </c>
      <c r="K100" s="10"/>
      <c r="L100" s="143"/>
      <c r="S100" s="10"/>
      <c r="T100" s="10"/>
      <c r="U100" s="10"/>
      <c r="V100" s="10"/>
      <c r="W100" s="10"/>
      <c r="X100" s="10"/>
      <c r="Y100" s="10"/>
      <c r="Z100" s="10"/>
      <c r="AA100" s="10"/>
      <c r="AB100" s="10"/>
      <c r="AC100" s="10"/>
      <c r="AD100" s="10"/>
      <c r="AE100" s="10"/>
    </row>
    <row r="101" s="10" customFormat="1" ht="14.88" customHeight="1">
      <c r="A101" s="10"/>
      <c r="B101" s="143"/>
      <c r="C101" s="10"/>
      <c r="D101" s="144" t="s">
        <v>1228</v>
      </c>
      <c r="E101" s="145"/>
      <c r="F101" s="145"/>
      <c r="G101" s="145"/>
      <c r="H101" s="145"/>
      <c r="I101" s="145"/>
      <c r="J101" s="146">
        <f>J161</f>
        <v>0</v>
      </c>
      <c r="K101" s="10"/>
      <c r="L101" s="143"/>
      <c r="S101" s="10"/>
      <c r="T101" s="10"/>
      <c r="U101" s="10"/>
      <c r="V101" s="10"/>
      <c r="W101" s="10"/>
      <c r="X101" s="10"/>
      <c r="Y101" s="10"/>
      <c r="Z101" s="10"/>
      <c r="AA101" s="10"/>
      <c r="AB101" s="10"/>
      <c r="AC101" s="10"/>
      <c r="AD101" s="10"/>
      <c r="AE101" s="10"/>
    </row>
    <row r="102" s="10" customFormat="1" ht="14.88" customHeight="1">
      <c r="A102" s="10"/>
      <c r="B102" s="143"/>
      <c r="C102" s="10"/>
      <c r="D102" s="144" t="s">
        <v>1229</v>
      </c>
      <c r="E102" s="145"/>
      <c r="F102" s="145"/>
      <c r="G102" s="145"/>
      <c r="H102" s="145"/>
      <c r="I102" s="145"/>
      <c r="J102" s="146">
        <f>J164</f>
        <v>0</v>
      </c>
      <c r="K102" s="10"/>
      <c r="L102" s="143"/>
      <c r="S102" s="10"/>
      <c r="T102" s="10"/>
      <c r="U102" s="10"/>
      <c r="V102" s="10"/>
      <c r="W102" s="10"/>
      <c r="X102" s="10"/>
      <c r="Y102" s="10"/>
      <c r="Z102" s="10"/>
      <c r="AA102" s="10"/>
      <c r="AB102" s="10"/>
      <c r="AC102" s="10"/>
      <c r="AD102" s="10"/>
      <c r="AE102" s="10"/>
    </row>
    <row r="103" s="2" customFormat="1" ht="21.84" customHeight="1">
      <c r="A103" s="36"/>
      <c r="B103" s="37"/>
      <c r="C103" s="36"/>
      <c r="D103" s="36"/>
      <c r="E103" s="36"/>
      <c r="F103" s="36"/>
      <c r="G103" s="36"/>
      <c r="H103" s="36"/>
      <c r="I103" s="36"/>
      <c r="J103" s="36"/>
      <c r="K103" s="36"/>
      <c r="L103" s="53"/>
      <c r="S103" s="36"/>
      <c r="T103" s="36"/>
      <c r="U103" s="36"/>
      <c r="V103" s="36"/>
      <c r="W103" s="36"/>
      <c r="X103" s="36"/>
      <c r="Y103" s="36"/>
      <c r="Z103" s="36"/>
      <c r="AA103" s="36"/>
      <c r="AB103" s="36"/>
      <c r="AC103" s="36"/>
      <c r="AD103" s="36"/>
      <c r="AE103" s="36"/>
    </row>
    <row r="104" s="2" customFormat="1" ht="6.96" customHeight="1">
      <c r="A104" s="36"/>
      <c r="B104" s="58"/>
      <c r="C104" s="59"/>
      <c r="D104" s="59"/>
      <c r="E104" s="59"/>
      <c r="F104" s="59"/>
      <c r="G104" s="59"/>
      <c r="H104" s="59"/>
      <c r="I104" s="59"/>
      <c r="J104" s="59"/>
      <c r="K104" s="59"/>
      <c r="L104" s="53"/>
      <c r="S104" s="36"/>
      <c r="T104" s="36"/>
      <c r="U104" s="36"/>
      <c r="V104" s="36"/>
      <c r="W104" s="36"/>
      <c r="X104" s="36"/>
      <c r="Y104" s="36"/>
      <c r="Z104" s="36"/>
      <c r="AA104" s="36"/>
      <c r="AB104" s="36"/>
      <c r="AC104" s="36"/>
      <c r="AD104" s="36"/>
      <c r="AE104" s="36"/>
    </row>
    <row r="108" s="2" customFormat="1" ht="6.96" customHeight="1">
      <c r="A108" s="36"/>
      <c r="B108" s="60"/>
      <c r="C108" s="61"/>
      <c r="D108" s="61"/>
      <c r="E108" s="61"/>
      <c r="F108" s="61"/>
      <c r="G108" s="61"/>
      <c r="H108" s="61"/>
      <c r="I108" s="61"/>
      <c r="J108" s="61"/>
      <c r="K108" s="61"/>
      <c r="L108" s="53"/>
      <c r="S108" s="36"/>
      <c r="T108" s="36"/>
      <c r="U108" s="36"/>
      <c r="V108" s="36"/>
      <c r="W108" s="36"/>
      <c r="X108" s="36"/>
      <c r="Y108" s="36"/>
      <c r="Z108" s="36"/>
      <c r="AA108" s="36"/>
      <c r="AB108" s="36"/>
      <c r="AC108" s="36"/>
      <c r="AD108" s="36"/>
      <c r="AE108" s="36"/>
    </row>
    <row r="109" s="2" customFormat="1" ht="24.96" customHeight="1">
      <c r="A109" s="36"/>
      <c r="B109" s="37"/>
      <c r="C109" s="21" t="s">
        <v>137</v>
      </c>
      <c r="D109" s="36"/>
      <c r="E109" s="36"/>
      <c r="F109" s="36"/>
      <c r="G109" s="36"/>
      <c r="H109" s="36"/>
      <c r="I109" s="36"/>
      <c r="J109" s="36"/>
      <c r="K109" s="36"/>
      <c r="L109" s="53"/>
      <c r="S109" s="36"/>
      <c r="T109" s="36"/>
      <c r="U109" s="36"/>
      <c r="V109" s="36"/>
      <c r="W109" s="36"/>
      <c r="X109" s="36"/>
      <c r="Y109" s="36"/>
      <c r="Z109" s="36"/>
      <c r="AA109" s="36"/>
      <c r="AB109" s="36"/>
      <c r="AC109" s="36"/>
      <c r="AD109" s="36"/>
      <c r="AE109" s="36"/>
    </row>
    <row r="110" s="2" customFormat="1" ht="6.96" customHeight="1">
      <c r="A110" s="36"/>
      <c r="B110" s="37"/>
      <c r="C110" s="36"/>
      <c r="D110" s="36"/>
      <c r="E110" s="36"/>
      <c r="F110" s="36"/>
      <c r="G110" s="36"/>
      <c r="H110" s="36"/>
      <c r="I110" s="36"/>
      <c r="J110" s="36"/>
      <c r="K110" s="36"/>
      <c r="L110" s="53"/>
      <c r="S110" s="36"/>
      <c r="T110" s="36"/>
      <c r="U110" s="36"/>
      <c r="V110" s="36"/>
      <c r="W110" s="36"/>
      <c r="X110" s="36"/>
      <c r="Y110" s="36"/>
      <c r="Z110" s="36"/>
      <c r="AA110" s="36"/>
      <c r="AB110" s="36"/>
      <c r="AC110" s="36"/>
      <c r="AD110" s="36"/>
      <c r="AE110" s="36"/>
    </row>
    <row r="111" s="2" customFormat="1" ht="12" customHeight="1">
      <c r="A111" s="36"/>
      <c r="B111" s="37"/>
      <c r="C111" s="30" t="s">
        <v>16</v>
      </c>
      <c r="D111" s="36"/>
      <c r="E111" s="36"/>
      <c r="F111" s="36"/>
      <c r="G111" s="36"/>
      <c r="H111" s="36"/>
      <c r="I111" s="36"/>
      <c r="J111" s="36"/>
      <c r="K111" s="36"/>
      <c r="L111" s="53"/>
      <c r="S111" s="36"/>
      <c r="T111" s="36"/>
      <c r="U111" s="36"/>
      <c r="V111" s="36"/>
      <c r="W111" s="36"/>
      <c r="X111" s="36"/>
      <c r="Y111" s="36"/>
      <c r="Z111" s="36"/>
      <c r="AA111" s="36"/>
      <c r="AB111" s="36"/>
      <c r="AC111" s="36"/>
      <c r="AD111" s="36"/>
      <c r="AE111" s="36"/>
    </row>
    <row r="112" s="2" customFormat="1" ht="27" customHeight="1">
      <c r="A112" s="36"/>
      <c r="B112" s="37"/>
      <c r="C112" s="36"/>
      <c r="D112" s="36"/>
      <c r="E112" s="120" t="str">
        <f>E7</f>
        <v>SOŠ veterinární, Budova č.p. 68/18 a budova č.p. 77/16 - Rekonstrukce elektro a slaboproudu 1PP a 1NP</v>
      </c>
      <c r="F112" s="30"/>
      <c r="G112" s="30"/>
      <c r="H112" s="30"/>
      <c r="I112" s="36"/>
      <c r="J112" s="36"/>
      <c r="K112" s="36"/>
      <c r="L112" s="53"/>
      <c r="S112" s="36"/>
      <c r="T112" s="36"/>
      <c r="U112" s="36"/>
      <c r="V112" s="36"/>
      <c r="W112" s="36"/>
      <c r="X112" s="36"/>
      <c r="Y112" s="36"/>
      <c r="Z112" s="36"/>
      <c r="AA112" s="36"/>
      <c r="AB112" s="36"/>
      <c r="AC112" s="36"/>
      <c r="AD112" s="36"/>
      <c r="AE112" s="36"/>
    </row>
    <row r="113" s="2" customFormat="1" ht="12" customHeight="1">
      <c r="A113" s="36"/>
      <c r="B113" s="37"/>
      <c r="C113" s="30" t="s">
        <v>115</v>
      </c>
      <c r="D113" s="36"/>
      <c r="E113" s="36"/>
      <c r="F113" s="36"/>
      <c r="G113" s="36"/>
      <c r="H113" s="36"/>
      <c r="I113" s="36"/>
      <c r="J113" s="36"/>
      <c r="K113" s="36"/>
      <c r="L113" s="53"/>
      <c r="S113" s="36"/>
      <c r="T113" s="36"/>
      <c r="U113" s="36"/>
      <c r="V113" s="36"/>
      <c r="W113" s="36"/>
      <c r="X113" s="36"/>
      <c r="Y113" s="36"/>
      <c r="Z113" s="36"/>
      <c r="AA113" s="36"/>
      <c r="AB113" s="36"/>
      <c r="AC113" s="36"/>
      <c r="AD113" s="36"/>
      <c r="AE113" s="36"/>
    </row>
    <row r="114" s="2" customFormat="1" ht="31.2" customHeight="1">
      <c r="A114" s="36"/>
      <c r="B114" s="37"/>
      <c r="C114" s="36"/>
      <c r="D114" s="36"/>
      <c r="E114" s="65" t="str">
        <f>E9</f>
        <v>slp_1PP_1NP - Elektronické komunikace - Trubkování 1PP a 1NP (příprava)</v>
      </c>
      <c r="F114" s="36"/>
      <c r="G114" s="36"/>
      <c r="H114" s="36"/>
      <c r="I114" s="36"/>
      <c r="J114" s="36"/>
      <c r="K114" s="36"/>
      <c r="L114" s="53"/>
      <c r="S114" s="36"/>
      <c r="T114" s="36"/>
      <c r="U114" s="36"/>
      <c r="V114" s="36"/>
      <c r="W114" s="36"/>
      <c r="X114" s="36"/>
      <c r="Y114" s="36"/>
      <c r="Z114" s="36"/>
      <c r="AA114" s="36"/>
      <c r="AB114" s="36"/>
      <c r="AC114" s="36"/>
      <c r="AD114" s="36"/>
      <c r="AE114" s="36"/>
    </row>
    <row r="115" s="2" customFormat="1" ht="6.96" customHeight="1">
      <c r="A115" s="36"/>
      <c r="B115" s="37"/>
      <c r="C115" s="36"/>
      <c r="D115" s="36"/>
      <c r="E115" s="36"/>
      <c r="F115" s="36"/>
      <c r="G115" s="36"/>
      <c r="H115" s="36"/>
      <c r="I115" s="36"/>
      <c r="J115" s="36"/>
      <c r="K115" s="36"/>
      <c r="L115" s="53"/>
      <c r="S115" s="36"/>
      <c r="T115" s="36"/>
      <c r="U115" s="36"/>
      <c r="V115" s="36"/>
      <c r="W115" s="36"/>
      <c r="X115" s="36"/>
      <c r="Y115" s="36"/>
      <c r="Z115" s="36"/>
      <c r="AA115" s="36"/>
      <c r="AB115" s="36"/>
      <c r="AC115" s="36"/>
      <c r="AD115" s="36"/>
      <c r="AE115" s="36"/>
    </row>
    <row r="116" s="2" customFormat="1" ht="12" customHeight="1">
      <c r="A116" s="36"/>
      <c r="B116" s="37"/>
      <c r="C116" s="30" t="s">
        <v>20</v>
      </c>
      <c r="D116" s="36"/>
      <c r="E116" s="36"/>
      <c r="F116" s="25" t="str">
        <f>F12</f>
        <v>Hradec Králové, Pražská 68</v>
      </c>
      <c r="G116" s="36"/>
      <c r="H116" s="36"/>
      <c r="I116" s="30" t="s">
        <v>22</v>
      </c>
      <c r="J116" s="67" t="str">
        <f>IF(J12="","",J12)</f>
        <v>28. 2. 2025</v>
      </c>
      <c r="K116" s="36"/>
      <c r="L116" s="53"/>
      <c r="S116" s="36"/>
      <c r="T116" s="36"/>
      <c r="U116" s="36"/>
      <c r="V116" s="36"/>
      <c r="W116" s="36"/>
      <c r="X116" s="36"/>
      <c r="Y116" s="36"/>
      <c r="Z116" s="36"/>
      <c r="AA116" s="36"/>
      <c r="AB116" s="36"/>
      <c r="AC116" s="36"/>
      <c r="AD116" s="36"/>
      <c r="AE116" s="36"/>
    </row>
    <row r="117" s="2" customFormat="1" ht="6.96" customHeight="1">
      <c r="A117" s="36"/>
      <c r="B117" s="37"/>
      <c r="C117" s="36"/>
      <c r="D117" s="36"/>
      <c r="E117" s="36"/>
      <c r="F117" s="36"/>
      <c r="G117" s="36"/>
      <c r="H117" s="36"/>
      <c r="I117" s="36"/>
      <c r="J117" s="36"/>
      <c r="K117" s="36"/>
      <c r="L117" s="53"/>
      <c r="S117" s="36"/>
      <c r="T117" s="36"/>
      <c r="U117" s="36"/>
      <c r="V117" s="36"/>
      <c r="W117" s="36"/>
      <c r="X117" s="36"/>
      <c r="Y117" s="36"/>
      <c r="Z117" s="36"/>
      <c r="AA117" s="36"/>
      <c r="AB117" s="36"/>
      <c r="AC117" s="36"/>
      <c r="AD117" s="36"/>
      <c r="AE117" s="36"/>
    </row>
    <row r="118" s="2" customFormat="1" ht="15.6" customHeight="1">
      <c r="A118" s="36"/>
      <c r="B118" s="37"/>
      <c r="C118" s="30" t="s">
        <v>24</v>
      </c>
      <c r="D118" s="36"/>
      <c r="E118" s="36"/>
      <c r="F118" s="25" t="str">
        <f>E15</f>
        <v xml:space="preserve"> </v>
      </c>
      <c r="G118" s="36"/>
      <c r="H118" s="36"/>
      <c r="I118" s="30" t="s">
        <v>30</v>
      </c>
      <c r="J118" s="34" t="str">
        <f>E21</f>
        <v xml:space="preserve"> </v>
      </c>
      <c r="K118" s="36"/>
      <c r="L118" s="53"/>
      <c r="S118" s="36"/>
      <c r="T118" s="36"/>
      <c r="U118" s="36"/>
      <c r="V118" s="36"/>
      <c r="W118" s="36"/>
      <c r="X118" s="36"/>
      <c r="Y118" s="36"/>
      <c r="Z118" s="36"/>
      <c r="AA118" s="36"/>
      <c r="AB118" s="36"/>
      <c r="AC118" s="36"/>
      <c r="AD118" s="36"/>
      <c r="AE118" s="36"/>
    </row>
    <row r="119" s="2" customFormat="1" ht="15.6" customHeight="1">
      <c r="A119" s="36"/>
      <c r="B119" s="37"/>
      <c r="C119" s="30" t="s">
        <v>28</v>
      </c>
      <c r="D119" s="36"/>
      <c r="E119" s="36"/>
      <c r="F119" s="25" t="str">
        <f>IF(E18="","",E18)</f>
        <v>Vyplň údaj</v>
      </c>
      <c r="G119" s="36"/>
      <c r="H119" s="36"/>
      <c r="I119" s="30" t="s">
        <v>32</v>
      </c>
      <c r="J119" s="34" t="str">
        <f>E24</f>
        <v xml:space="preserve"> </v>
      </c>
      <c r="K119" s="36"/>
      <c r="L119" s="53"/>
      <c r="S119" s="36"/>
      <c r="T119" s="36"/>
      <c r="U119" s="36"/>
      <c r="V119" s="36"/>
      <c r="W119" s="36"/>
      <c r="X119" s="36"/>
      <c r="Y119" s="36"/>
      <c r="Z119" s="36"/>
      <c r="AA119" s="36"/>
      <c r="AB119" s="36"/>
      <c r="AC119" s="36"/>
      <c r="AD119" s="36"/>
      <c r="AE119" s="36"/>
    </row>
    <row r="120" s="2" customFormat="1" ht="10.32" customHeight="1">
      <c r="A120" s="36"/>
      <c r="B120" s="37"/>
      <c r="C120" s="36"/>
      <c r="D120" s="36"/>
      <c r="E120" s="36"/>
      <c r="F120" s="36"/>
      <c r="G120" s="36"/>
      <c r="H120" s="36"/>
      <c r="I120" s="36"/>
      <c r="J120" s="36"/>
      <c r="K120" s="36"/>
      <c r="L120" s="53"/>
      <c r="S120" s="36"/>
      <c r="T120" s="36"/>
      <c r="U120" s="36"/>
      <c r="V120" s="36"/>
      <c r="W120" s="36"/>
      <c r="X120" s="36"/>
      <c r="Y120" s="36"/>
      <c r="Z120" s="36"/>
      <c r="AA120" s="36"/>
      <c r="AB120" s="36"/>
      <c r="AC120" s="36"/>
      <c r="AD120" s="36"/>
      <c r="AE120" s="36"/>
    </row>
    <row r="121" s="11" customFormat="1" ht="29.28" customHeight="1">
      <c r="A121" s="147"/>
      <c r="B121" s="148"/>
      <c r="C121" s="149" t="s">
        <v>138</v>
      </c>
      <c r="D121" s="150" t="s">
        <v>59</v>
      </c>
      <c r="E121" s="150" t="s">
        <v>55</v>
      </c>
      <c r="F121" s="150" t="s">
        <v>56</v>
      </c>
      <c r="G121" s="150" t="s">
        <v>139</v>
      </c>
      <c r="H121" s="150" t="s">
        <v>140</v>
      </c>
      <c r="I121" s="150" t="s">
        <v>141</v>
      </c>
      <c r="J121" s="150" t="s">
        <v>119</v>
      </c>
      <c r="K121" s="151" t="s">
        <v>142</v>
      </c>
      <c r="L121" s="152"/>
      <c r="M121" s="84" t="s">
        <v>1</v>
      </c>
      <c r="N121" s="85" t="s">
        <v>38</v>
      </c>
      <c r="O121" s="85" t="s">
        <v>143</v>
      </c>
      <c r="P121" s="85" t="s">
        <v>144</v>
      </c>
      <c r="Q121" s="85" t="s">
        <v>145</v>
      </c>
      <c r="R121" s="85" t="s">
        <v>146</v>
      </c>
      <c r="S121" s="85" t="s">
        <v>147</v>
      </c>
      <c r="T121" s="86" t="s">
        <v>148</v>
      </c>
      <c r="U121" s="147"/>
      <c r="V121" s="147"/>
      <c r="W121" s="147"/>
      <c r="X121" s="147"/>
      <c r="Y121" s="147"/>
      <c r="Z121" s="147"/>
      <c r="AA121" s="147"/>
      <c r="AB121" s="147"/>
      <c r="AC121" s="147"/>
      <c r="AD121" s="147"/>
      <c r="AE121" s="147"/>
    </row>
    <row r="122" s="2" customFormat="1" ht="22.8" customHeight="1">
      <c r="A122" s="36"/>
      <c r="B122" s="37"/>
      <c r="C122" s="91" t="s">
        <v>149</v>
      </c>
      <c r="D122" s="36"/>
      <c r="E122" s="36"/>
      <c r="F122" s="36"/>
      <c r="G122" s="36"/>
      <c r="H122" s="36"/>
      <c r="I122" s="36"/>
      <c r="J122" s="153">
        <f>BK122</f>
        <v>0</v>
      </c>
      <c r="K122" s="36"/>
      <c r="L122" s="37"/>
      <c r="M122" s="87"/>
      <c r="N122" s="71"/>
      <c r="O122" s="88"/>
      <c r="P122" s="154">
        <f>P123</f>
        <v>0</v>
      </c>
      <c r="Q122" s="88"/>
      <c r="R122" s="154">
        <f>R123</f>
        <v>0</v>
      </c>
      <c r="S122" s="88"/>
      <c r="T122" s="155">
        <f>T123</f>
        <v>0</v>
      </c>
      <c r="U122" s="36"/>
      <c r="V122" s="36"/>
      <c r="W122" s="36"/>
      <c r="X122" s="36"/>
      <c r="Y122" s="36"/>
      <c r="Z122" s="36"/>
      <c r="AA122" s="36"/>
      <c r="AB122" s="36"/>
      <c r="AC122" s="36"/>
      <c r="AD122" s="36"/>
      <c r="AE122" s="36"/>
      <c r="AT122" s="17" t="s">
        <v>73</v>
      </c>
      <c r="AU122" s="17" t="s">
        <v>121</v>
      </c>
      <c r="BK122" s="156">
        <f>BK123</f>
        <v>0</v>
      </c>
    </row>
    <row r="123" s="12" customFormat="1" ht="25.92" customHeight="1">
      <c r="A123" s="12"/>
      <c r="B123" s="157"/>
      <c r="C123" s="12"/>
      <c r="D123" s="158" t="s">
        <v>73</v>
      </c>
      <c r="E123" s="159" t="s">
        <v>769</v>
      </c>
      <c r="F123" s="159" t="s">
        <v>1230</v>
      </c>
      <c r="G123" s="12"/>
      <c r="H123" s="12"/>
      <c r="I123" s="160"/>
      <c r="J123" s="161">
        <f>BK123</f>
        <v>0</v>
      </c>
      <c r="K123" s="12"/>
      <c r="L123" s="157"/>
      <c r="M123" s="162"/>
      <c r="N123" s="163"/>
      <c r="O123" s="163"/>
      <c r="P123" s="164">
        <f>P124</f>
        <v>0</v>
      </c>
      <c r="Q123" s="163"/>
      <c r="R123" s="164">
        <f>R124</f>
        <v>0</v>
      </c>
      <c r="S123" s="163"/>
      <c r="T123" s="165">
        <f>T124</f>
        <v>0</v>
      </c>
      <c r="U123" s="12"/>
      <c r="V123" s="12"/>
      <c r="W123" s="12"/>
      <c r="X123" s="12"/>
      <c r="Y123" s="12"/>
      <c r="Z123" s="12"/>
      <c r="AA123" s="12"/>
      <c r="AB123" s="12"/>
      <c r="AC123" s="12"/>
      <c r="AD123" s="12"/>
      <c r="AE123" s="12"/>
      <c r="AR123" s="158" t="s">
        <v>82</v>
      </c>
      <c r="AT123" s="166" t="s">
        <v>73</v>
      </c>
      <c r="AU123" s="166" t="s">
        <v>74</v>
      </c>
      <c r="AY123" s="158" t="s">
        <v>152</v>
      </c>
      <c r="BK123" s="167">
        <f>BK124</f>
        <v>0</v>
      </c>
    </row>
    <row r="124" s="12" customFormat="1" ht="22.8" customHeight="1">
      <c r="A124" s="12"/>
      <c r="B124" s="157"/>
      <c r="C124" s="12"/>
      <c r="D124" s="158" t="s">
        <v>73</v>
      </c>
      <c r="E124" s="168" t="s">
        <v>1231</v>
      </c>
      <c r="F124" s="168" t="s">
        <v>1232</v>
      </c>
      <c r="G124" s="12"/>
      <c r="H124" s="12"/>
      <c r="I124" s="160"/>
      <c r="J124" s="169">
        <f>BK124</f>
        <v>0</v>
      </c>
      <c r="K124" s="12"/>
      <c r="L124" s="157"/>
      <c r="M124" s="162"/>
      <c r="N124" s="163"/>
      <c r="O124" s="163"/>
      <c r="P124" s="164">
        <f>P125+P154+P161+P164</f>
        <v>0</v>
      </c>
      <c r="Q124" s="163"/>
      <c r="R124" s="164">
        <f>R125+R154+R161+R164</f>
        <v>0</v>
      </c>
      <c r="S124" s="163"/>
      <c r="T124" s="165">
        <f>T125+T154+T161+T164</f>
        <v>0</v>
      </c>
      <c r="U124" s="12"/>
      <c r="V124" s="12"/>
      <c r="W124" s="12"/>
      <c r="X124" s="12"/>
      <c r="Y124" s="12"/>
      <c r="Z124" s="12"/>
      <c r="AA124" s="12"/>
      <c r="AB124" s="12"/>
      <c r="AC124" s="12"/>
      <c r="AD124" s="12"/>
      <c r="AE124" s="12"/>
      <c r="AR124" s="158" t="s">
        <v>82</v>
      </c>
      <c r="AT124" s="166" t="s">
        <v>73</v>
      </c>
      <c r="AU124" s="166" t="s">
        <v>82</v>
      </c>
      <c r="AY124" s="158" t="s">
        <v>152</v>
      </c>
      <c r="BK124" s="167">
        <f>BK125+BK154+BK161+BK164</f>
        <v>0</v>
      </c>
    </row>
    <row r="125" s="12" customFormat="1" ht="20.88" customHeight="1">
      <c r="A125" s="12"/>
      <c r="B125" s="157"/>
      <c r="C125" s="12"/>
      <c r="D125" s="158" t="s">
        <v>73</v>
      </c>
      <c r="E125" s="168" t="s">
        <v>784</v>
      </c>
      <c r="F125" s="168" t="s">
        <v>1233</v>
      </c>
      <c r="G125" s="12"/>
      <c r="H125" s="12"/>
      <c r="I125" s="160"/>
      <c r="J125" s="169">
        <f>BK125</f>
        <v>0</v>
      </c>
      <c r="K125" s="12"/>
      <c r="L125" s="157"/>
      <c r="M125" s="162"/>
      <c r="N125" s="163"/>
      <c r="O125" s="163"/>
      <c r="P125" s="164">
        <f>SUM(P126:P153)</f>
        <v>0</v>
      </c>
      <c r="Q125" s="163"/>
      <c r="R125" s="164">
        <f>SUM(R126:R153)</f>
        <v>0</v>
      </c>
      <c r="S125" s="163"/>
      <c r="T125" s="165">
        <f>SUM(T126:T153)</f>
        <v>0</v>
      </c>
      <c r="U125" s="12"/>
      <c r="V125" s="12"/>
      <c r="W125" s="12"/>
      <c r="X125" s="12"/>
      <c r="Y125" s="12"/>
      <c r="Z125" s="12"/>
      <c r="AA125" s="12"/>
      <c r="AB125" s="12"/>
      <c r="AC125" s="12"/>
      <c r="AD125" s="12"/>
      <c r="AE125" s="12"/>
      <c r="AR125" s="158" t="s">
        <v>82</v>
      </c>
      <c r="AT125" s="166" t="s">
        <v>73</v>
      </c>
      <c r="AU125" s="166" t="s">
        <v>84</v>
      </c>
      <c r="AY125" s="158" t="s">
        <v>152</v>
      </c>
      <c r="BK125" s="167">
        <f>SUM(BK126:BK153)</f>
        <v>0</v>
      </c>
    </row>
    <row r="126" s="2" customFormat="1" ht="22.2" customHeight="1">
      <c r="A126" s="36"/>
      <c r="B126" s="170"/>
      <c r="C126" s="171" t="s">
        <v>82</v>
      </c>
      <c r="D126" s="171" t="s">
        <v>155</v>
      </c>
      <c r="E126" s="172" t="s">
        <v>1234</v>
      </c>
      <c r="F126" s="173" t="s">
        <v>1235</v>
      </c>
      <c r="G126" s="174" t="s">
        <v>178</v>
      </c>
      <c r="H126" s="175">
        <v>340</v>
      </c>
      <c r="I126" s="176"/>
      <c r="J126" s="177">
        <f>ROUND(I126*H126,2)</f>
        <v>0</v>
      </c>
      <c r="K126" s="173" t="s">
        <v>1</v>
      </c>
      <c r="L126" s="37"/>
      <c r="M126" s="178" t="s">
        <v>1</v>
      </c>
      <c r="N126" s="179" t="s">
        <v>39</v>
      </c>
      <c r="O126" s="75"/>
      <c r="P126" s="180">
        <f>O126*H126</f>
        <v>0</v>
      </c>
      <c r="Q126" s="180">
        <v>0</v>
      </c>
      <c r="R126" s="180">
        <f>Q126*H126</f>
        <v>0</v>
      </c>
      <c r="S126" s="180">
        <v>0</v>
      </c>
      <c r="T126" s="181">
        <f>S126*H126</f>
        <v>0</v>
      </c>
      <c r="U126" s="36"/>
      <c r="V126" s="36"/>
      <c r="W126" s="36"/>
      <c r="X126" s="36"/>
      <c r="Y126" s="36"/>
      <c r="Z126" s="36"/>
      <c r="AA126" s="36"/>
      <c r="AB126" s="36"/>
      <c r="AC126" s="36"/>
      <c r="AD126" s="36"/>
      <c r="AE126" s="36"/>
      <c r="AR126" s="182" t="s">
        <v>160</v>
      </c>
      <c r="AT126" s="182" t="s">
        <v>155</v>
      </c>
      <c r="AU126" s="182" t="s">
        <v>175</v>
      </c>
      <c r="AY126" s="17" t="s">
        <v>152</v>
      </c>
      <c r="BE126" s="183">
        <f>IF(N126="základní",J126,0)</f>
        <v>0</v>
      </c>
      <c r="BF126" s="183">
        <f>IF(N126="snížená",J126,0)</f>
        <v>0</v>
      </c>
      <c r="BG126" s="183">
        <f>IF(N126="zákl. přenesená",J126,0)</f>
        <v>0</v>
      </c>
      <c r="BH126" s="183">
        <f>IF(N126="sníž. přenesená",J126,0)</f>
        <v>0</v>
      </c>
      <c r="BI126" s="183">
        <f>IF(N126="nulová",J126,0)</f>
        <v>0</v>
      </c>
      <c r="BJ126" s="17" t="s">
        <v>82</v>
      </c>
      <c r="BK126" s="183">
        <f>ROUND(I126*H126,2)</f>
        <v>0</v>
      </c>
      <c r="BL126" s="17" t="s">
        <v>160</v>
      </c>
      <c r="BM126" s="182" t="s">
        <v>84</v>
      </c>
    </row>
    <row r="127" s="2" customFormat="1">
      <c r="A127" s="36"/>
      <c r="B127" s="37"/>
      <c r="C127" s="36"/>
      <c r="D127" s="184" t="s">
        <v>162</v>
      </c>
      <c r="E127" s="36"/>
      <c r="F127" s="185" t="s">
        <v>1235</v>
      </c>
      <c r="G127" s="36"/>
      <c r="H127" s="36"/>
      <c r="I127" s="186"/>
      <c r="J127" s="36"/>
      <c r="K127" s="36"/>
      <c r="L127" s="37"/>
      <c r="M127" s="187"/>
      <c r="N127" s="188"/>
      <c r="O127" s="75"/>
      <c r="P127" s="75"/>
      <c r="Q127" s="75"/>
      <c r="R127" s="75"/>
      <c r="S127" s="75"/>
      <c r="T127" s="76"/>
      <c r="U127" s="36"/>
      <c r="V127" s="36"/>
      <c r="W127" s="36"/>
      <c r="X127" s="36"/>
      <c r="Y127" s="36"/>
      <c r="Z127" s="36"/>
      <c r="AA127" s="36"/>
      <c r="AB127" s="36"/>
      <c r="AC127" s="36"/>
      <c r="AD127" s="36"/>
      <c r="AE127" s="36"/>
      <c r="AT127" s="17" t="s">
        <v>162</v>
      </c>
      <c r="AU127" s="17" t="s">
        <v>175</v>
      </c>
    </row>
    <row r="128" s="2" customFormat="1" ht="22.2" customHeight="1">
      <c r="A128" s="36"/>
      <c r="B128" s="170"/>
      <c r="C128" s="171" t="s">
        <v>84</v>
      </c>
      <c r="D128" s="171" t="s">
        <v>155</v>
      </c>
      <c r="E128" s="172" t="s">
        <v>1236</v>
      </c>
      <c r="F128" s="173" t="s">
        <v>1237</v>
      </c>
      <c r="G128" s="174" t="s">
        <v>178</v>
      </c>
      <c r="H128" s="175">
        <v>500</v>
      </c>
      <c r="I128" s="176"/>
      <c r="J128" s="177">
        <f>ROUND(I128*H128,2)</f>
        <v>0</v>
      </c>
      <c r="K128" s="173" t="s">
        <v>1</v>
      </c>
      <c r="L128" s="37"/>
      <c r="M128" s="178" t="s">
        <v>1</v>
      </c>
      <c r="N128" s="179" t="s">
        <v>39</v>
      </c>
      <c r="O128" s="75"/>
      <c r="P128" s="180">
        <f>O128*H128</f>
        <v>0</v>
      </c>
      <c r="Q128" s="180">
        <v>0</v>
      </c>
      <c r="R128" s="180">
        <f>Q128*H128</f>
        <v>0</v>
      </c>
      <c r="S128" s="180">
        <v>0</v>
      </c>
      <c r="T128" s="181">
        <f>S128*H128</f>
        <v>0</v>
      </c>
      <c r="U128" s="36"/>
      <c r="V128" s="36"/>
      <c r="W128" s="36"/>
      <c r="X128" s="36"/>
      <c r="Y128" s="36"/>
      <c r="Z128" s="36"/>
      <c r="AA128" s="36"/>
      <c r="AB128" s="36"/>
      <c r="AC128" s="36"/>
      <c r="AD128" s="36"/>
      <c r="AE128" s="36"/>
      <c r="AR128" s="182" t="s">
        <v>160</v>
      </c>
      <c r="AT128" s="182" t="s">
        <v>155</v>
      </c>
      <c r="AU128" s="182" t="s">
        <v>175</v>
      </c>
      <c r="AY128" s="17" t="s">
        <v>152</v>
      </c>
      <c r="BE128" s="183">
        <f>IF(N128="základní",J128,0)</f>
        <v>0</v>
      </c>
      <c r="BF128" s="183">
        <f>IF(N128="snížená",J128,0)</f>
        <v>0</v>
      </c>
      <c r="BG128" s="183">
        <f>IF(N128="zákl. přenesená",J128,0)</f>
        <v>0</v>
      </c>
      <c r="BH128" s="183">
        <f>IF(N128="sníž. přenesená",J128,0)</f>
        <v>0</v>
      </c>
      <c r="BI128" s="183">
        <f>IF(N128="nulová",J128,0)</f>
        <v>0</v>
      </c>
      <c r="BJ128" s="17" t="s">
        <v>82</v>
      </c>
      <c r="BK128" s="183">
        <f>ROUND(I128*H128,2)</f>
        <v>0</v>
      </c>
      <c r="BL128" s="17" t="s">
        <v>160</v>
      </c>
      <c r="BM128" s="182" t="s">
        <v>160</v>
      </c>
    </row>
    <row r="129" s="2" customFormat="1">
      <c r="A129" s="36"/>
      <c r="B129" s="37"/>
      <c r="C129" s="36"/>
      <c r="D129" s="184" t="s">
        <v>162</v>
      </c>
      <c r="E129" s="36"/>
      <c r="F129" s="185" t="s">
        <v>1237</v>
      </c>
      <c r="G129" s="36"/>
      <c r="H129" s="36"/>
      <c r="I129" s="186"/>
      <c r="J129" s="36"/>
      <c r="K129" s="36"/>
      <c r="L129" s="37"/>
      <c r="M129" s="187"/>
      <c r="N129" s="188"/>
      <c r="O129" s="75"/>
      <c r="P129" s="75"/>
      <c r="Q129" s="75"/>
      <c r="R129" s="75"/>
      <c r="S129" s="75"/>
      <c r="T129" s="76"/>
      <c r="U129" s="36"/>
      <c r="V129" s="36"/>
      <c r="W129" s="36"/>
      <c r="X129" s="36"/>
      <c r="Y129" s="36"/>
      <c r="Z129" s="36"/>
      <c r="AA129" s="36"/>
      <c r="AB129" s="36"/>
      <c r="AC129" s="36"/>
      <c r="AD129" s="36"/>
      <c r="AE129" s="36"/>
      <c r="AT129" s="17" t="s">
        <v>162</v>
      </c>
      <c r="AU129" s="17" t="s">
        <v>175</v>
      </c>
    </row>
    <row r="130" s="2" customFormat="1" ht="22.2" customHeight="1">
      <c r="A130" s="36"/>
      <c r="B130" s="170"/>
      <c r="C130" s="171" t="s">
        <v>175</v>
      </c>
      <c r="D130" s="171" t="s">
        <v>155</v>
      </c>
      <c r="E130" s="172" t="s">
        <v>1238</v>
      </c>
      <c r="F130" s="173" t="s">
        <v>1239</v>
      </c>
      <c r="G130" s="174" t="s">
        <v>178</v>
      </c>
      <c r="H130" s="175">
        <v>450</v>
      </c>
      <c r="I130" s="176"/>
      <c r="J130" s="177">
        <f>ROUND(I130*H130,2)</f>
        <v>0</v>
      </c>
      <c r="K130" s="173" t="s">
        <v>1</v>
      </c>
      <c r="L130" s="37"/>
      <c r="M130" s="178" t="s">
        <v>1</v>
      </c>
      <c r="N130" s="179" t="s">
        <v>39</v>
      </c>
      <c r="O130" s="75"/>
      <c r="P130" s="180">
        <f>O130*H130</f>
        <v>0</v>
      </c>
      <c r="Q130" s="180">
        <v>0</v>
      </c>
      <c r="R130" s="180">
        <f>Q130*H130</f>
        <v>0</v>
      </c>
      <c r="S130" s="180">
        <v>0</v>
      </c>
      <c r="T130" s="181">
        <f>S130*H130</f>
        <v>0</v>
      </c>
      <c r="U130" s="36"/>
      <c r="V130" s="36"/>
      <c r="W130" s="36"/>
      <c r="X130" s="36"/>
      <c r="Y130" s="36"/>
      <c r="Z130" s="36"/>
      <c r="AA130" s="36"/>
      <c r="AB130" s="36"/>
      <c r="AC130" s="36"/>
      <c r="AD130" s="36"/>
      <c r="AE130" s="36"/>
      <c r="AR130" s="182" t="s">
        <v>160</v>
      </c>
      <c r="AT130" s="182" t="s">
        <v>155</v>
      </c>
      <c r="AU130" s="182" t="s">
        <v>175</v>
      </c>
      <c r="AY130" s="17" t="s">
        <v>152</v>
      </c>
      <c r="BE130" s="183">
        <f>IF(N130="základní",J130,0)</f>
        <v>0</v>
      </c>
      <c r="BF130" s="183">
        <f>IF(N130="snížená",J130,0)</f>
        <v>0</v>
      </c>
      <c r="BG130" s="183">
        <f>IF(N130="zákl. přenesená",J130,0)</f>
        <v>0</v>
      </c>
      <c r="BH130" s="183">
        <f>IF(N130="sníž. přenesená",J130,0)</f>
        <v>0</v>
      </c>
      <c r="BI130" s="183">
        <f>IF(N130="nulová",J130,0)</f>
        <v>0</v>
      </c>
      <c r="BJ130" s="17" t="s">
        <v>82</v>
      </c>
      <c r="BK130" s="183">
        <f>ROUND(I130*H130,2)</f>
        <v>0</v>
      </c>
      <c r="BL130" s="17" t="s">
        <v>160</v>
      </c>
      <c r="BM130" s="182" t="s">
        <v>153</v>
      </c>
    </row>
    <row r="131" s="2" customFormat="1">
      <c r="A131" s="36"/>
      <c r="B131" s="37"/>
      <c r="C131" s="36"/>
      <c r="D131" s="184" t="s">
        <v>162</v>
      </c>
      <c r="E131" s="36"/>
      <c r="F131" s="185" t="s">
        <v>1239</v>
      </c>
      <c r="G131" s="36"/>
      <c r="H131" s="36"/>
      <c r="I131" s="186"/>
      <c r="J131" s="36"/>
      <c r="K131" s="36"/>
      <c r="L131" s="37"/>
      <c r="M131" s="187"/>
      <c r="N131" s="188"/>
      <c r="O131" s="75"/>
      <c r="P131" s="75"/>
      <c r="Q131" s="75"/>
      <c r="R131" s="75"/>
      <c r="S131" s="75"/>
      <c r="T131" s="76"/>
      <c r="U131" s="36"/>
      <c r="V131" s="36"/>
      <c r="W131" s="36"/>
      <c r="X131" s="36"/>
      <c r="Y131" s="36"/>
      <c r="Z131" s="36"/>
      <c r="AA131" s="36"/>
      <c r="AB131" s="36"/>
      <c r="AC131" s="36"/>
      <c r="AD131" s="36"/>
      <c r="AE131" s="36"/>
      <c r="AT131" s="17" t="s">
        <v>162</v>
      </c>
      <c r="AU131" s="17" t="s">
        <v>175</v>
      </c>
    </row>
    <row r="132" s="2" customFormat="1" ht="22.2" customHeight="1">
      <c r="A132" s="36"/>
      <c r="B132" s="170"/>
      <c r="C132" s="171" t="s">
        <v>160</v>
      </c>
      <c r="D132" s="171" t="s">
        <v>155</v>
      </c>
      <c r="E132" s="172" t="s">
        <v>1240</v>
      </c>
      <c r="F132" s="173" t="s">
        <v>1241</v>
      </c>
      <c r="G132" s="174" t="s">
        <v>178</v>
      </c>
      <c r="H132" s="175">
        <v>210</v>
      </c>
      <c r="I132" s="176"/>
      <c r="J132" s="177">
        <f>ROUND(I132*H132,2)</f>
        <v>0</v>
      </c>
      <c r="K132" s="173" t="s">
        <v>1</v>
      </c>
      <c r="L132" s="37"/>
      <c r="M132" s="178" t="s">
        <v>1</v>
      </c>
      <c r="N132" s="179" t="s">
        <v>39</v>
      </c>
      <c r="O132" s="75"/>
      <c r="P132" s="180">
        <f>O132*H132</f>
        <v>0</v>
      </c>
      <c r="Q132" s="180">
        <v>0</v>
      </c>
      <c r="R132" s="180">
        <f>Q132*H132</f>
        <v>0</v>
      </c>
      <c r="S132" s="180">
        <v>0</v>
      </c>
      <c r="T132" s="181">
        <f>S132*H132</f>
        <v>0</v>
      </c>
      <c r="U132" s="36"/>
      <c r="V132" s="36"/>
      <c r="W132" s="36"/>
      <c r="X132" s="36"/>
      <c r="Y132" s="36"/>
      <c r="Z132" s="36"/>
      <c r="AA132" s="36"/>
      <c r="AB132" s="36"/>
      <c r="AC132" s="36"/>
      <c r="AD132" s="36"/>
      <c r="AE132" s="36"/>
      <c r="AR132" s="182" t="s">
        <v>160</v>
      </c>
      <c r="AT132" s="182" t="s">
        <v>155</v>
      </c>
      <c r="AU132" s="182" t="s">
        <v>175</v>
      </c>
      <c r="AY132" s="17" t="s">
        <v>152</v>
      </c>
      <c r="BE132" s="183">
        <f>IF(N132="základní",J132,0)</f>
        <v>0</v>
      </c>
      <c r="BF132" s="183">
        <f>IF(N132="snížená",J132,0)</f>
        <v>0</v>
      </c>
      <c r="BG132" s="183">
        <f>IF(N132="zákl. přenesená",J132,0)</f>
        <v>0</v>
      </c>
      <c r="BH132" s="183">
        <f>IF(N132="sníž. přenesená",J132,0)</f>
        <v>0</v>
      </c>
      <c r="BI132" s="183">
        <f>IF(N132="nulová",J132,0)</f>
        <v>0</v>
      </c>
      <c r="BJ132" s="17" t="s">
        <v>82</v>
      </c>
      <c r="BK132" s="183">
        <f>ROUND(I132*H132,2)</f>
        <v>0</v>
      </c>
      <c r="BL132" s="17" t="s">
        <v>160</v>
      </c>
      <c r="BM132" s="182" t="s">
        <v>212</v>
      </c>
    </row>
    <row r="133" s="2" customFormat="1">
      <c r="A133" s="36"/>
      <c r="B133" s="37"/>
      <c r="C133" s="36"/>
      <c r="D133" s="184" t="s">
        <v>162</v>
      </c>
      <c r="E133" s="36"/>
      <c r="F133" s="185" t="s">
        <v>1241</v>
      </c>
      <c r="G133" s="36"/>
      <c r="H133" s="36"/>
      <c r="I133" s="186"/>
      <c r="J133" s="36"/>
      <c r="K133" s="36"/>
      <c r="L133" s="37"/>
      <c r="M133" s="187"/>
      <c r="N133" s="188"/>
      <c r="O133" s="75"/>
      <c r="P133" s="75"/>
      <c r="Q133" s="75"/>
      <c r="R133" s="75"/>
      <c r="S133" s="75"/>
      <c r="T133" s="76"/>
      <c r="U133" s="36"/>
      <c r="V133" s="36"/>
      <c r="W133" s="36"/>
      <c r="X133" s="36"/>
      <c r="Y133" s="36"/>
      <c r="Z133" s="36"/>
      <c r="AA133" s="36"/>
      <c r="AB133" s="36"/>
      <c r="AC133" s="36"/>
      <c r="AD133" s="36"/>
      <c r="AE133" s="36"/>
      <c r="AT133" s="17" t="s">
        <v>162</v>
      </c>
      <c r="AU133" s="17" t="s">
        <v>175</v>
      </c>
    </row>
    <row r="134" s="2" customFormat="1" ht="14.4" customHeight="1">
      <c r="A134" s="36"/>
      <c r="B134" s="170"/>
      <c r="C134" s="171" t="s">
        <v>190</v>
      </c>
      <c r="D134" s="171" t="s">
        <v>155</v>
      </c>
      <c r="E134" s="172" t="s">
        <v>1242</v>
      </c>
      <c r="F134" s="173" t="s">
        <v>1243</v>
      </c>
      <c r="G134" s="174" t="s">
        <v>775</v>
      </c>
      <c r="H134" s="175">
        <v>150</v>
      </c>
      <c r="I134" s="176"/>
      <c r="J134" s="177">
        <f>ROUND(I134*H134,2)</f>
        <v>0</v>
      </c>
      <c r="K134" s="173" t="s">
        <v>1</v>
      </c>
      <c r="L134" s="37"/>
      <c r="M134" s="178" t="s">
        <v>1</v>
      </c>
      <c r="N134" s="179" t="s">
        <v>39</v>
      </c>
      <c r="O134" s="75"/>
      <c r="P134" s="180">
        <f>O134*H134</f>
        <v>0</v>
      </c>
      <c r="Q134" s="180">
        <v>0</v>
      </c>
      <c r="R134" s="180">
        <f>Q134*H134</f>
        <v>0</v>
      </c>
      <c r="S134" s="180">
        <v>0</v>
      </c>
      <c r="T134" s="181">
        <f>S134*H134</f>
        <v>0</v>
      </c>
      <c r="U134" s="36"/>
      <c r="V134" s="36"/>
      <c r="W134" s="36"/>
      <c r="X134" s="36"/>
      <c r="Y134" s="36"/>
      <c r="Z134" s="36"/>
      <c r="AA134" s="36"/>
      <c r="AB134" s="36"/>
      <c r="AC134" s="36"/>
      <c r="AD134" s="36"/>
      <c r="AE134" s="36"/>
      <c r="AR134" s="182" t="s">
        <v>160</v>
      </c>
      <c r="AT134" s="182" t="s">
        <v>155</v>
      </c>
      <c r="AU134" s="182" t="s">
        <v>175</v>
      </c>
      <c r="AY134" s="17" t="s">
        <v>152</v>
      </c>
      <c r="BE134" s="183">
        <f>IF(N134="základní",J134,0)</f>
        <v>0</v>
      </c>
      <c r="BF134" s="183">
        <f>IF(N134="snížená",J134,0)</f>
        <v>0</v>
      </c>
      <c r="BG134" s="183">
        <f>IF(N134="zákl. přenesená",J134,0)</f>
        <v>0</v>
      </c>
      <c r="BH134" s="183">
        <f>IF(N134="sníž. přenesená",J134,0)</f>
        <v>0</v>
      </c>
      <c r="BI134" s="183">
        <f>IF(N134="nulová",J134,0)</f>
        <v>0</v>
      </c>
      <c r="BJ134" s="17" t="s">
        <v>82</v>
      </c>
      <c r="BK134" s="183">
        <f>ROUND(I134*H134,2)</f>
        <v>0</v>
      </c>
      <c r="BL134" s="17" t="s">
        <v>160</v>
      </c>
      <c r="BM134" s="182" t="s">
        <v>227</v>
      </c>
    </row>
    <row r="135" s="2" customFormat="1">
      <c r="A135" s="36"/>
      <c r="B135" s="37"/>
      <c r="C135" s="36"/>
      <c r="D135" s="184" t="s">
        <v>162</v>
      </c>
      <c r="E135" s="36"/>
      <c r="F135" s="185" t="s">
        <v>1243</v>
      </c>
      <c r="G135" s="36"/>
      <c r="H135" s="36"/>
      <c r="I135" s="186"/>
      <c r="J135" s="36"/>
      <c r="K135" s="36"/>
      <c r="L135" s="37"/>
      <c r="M135" s="187"/>
      <c r="N135" s="188"/>
      <c r="O135" s="75"/>
      <c r="P135" s="75"/>
      <c r="Q135" s="75"/>
      <c r="R135" s="75"/>
      <c r="S135" s="75"/>
      <c r="T135" s="76"/>
      <c r="U135" s="36"/>
      <c r="V135" s="36"/>
      <c r="W135" s="36"/>
      <c r="X135" s="36"/>
      <c r="Y135" s="36"/>
      <c r="Z135" s="36"/>
      <c r="AA135" s="36"/>
      <c r="AB135" s="36"/>
      <c r="AC135" s="36"/>
      <c r="AD135" s="36"/>
      <c r="AE135" s="36"/>
      <c r="AT135" s="17" t="s">
        <v>162</v>
      </c>
      <c r="AU135" s="17" t="s">
        <v>175</v>
      </c>
    </row>
    <row r="136" s="2" customFormat="1" ht="19.8" customHeight="1">
      <c r="A136" s="36"/>
      <c r="B136" s="170"/>
      <c r="C136" s="171" t="s">
        <v>153</v>
      </c>
      <c r="D136" s="171" t="s">
        <v>155</v>
      </c>
      <c r="E136" s="172" t="s">
        <v>1244</v>
      </c>
      <c r="F136" s="173" t="s">
        <v>1245</v>
      </c>
      <c r="G136" s="174" t="s">
        <v>775</v>
      </c>
      <c r="H136" s="175">
        <v>55</v>
      </c>
      <c r="I136" s="176"/>
      <c r="J136" s="177">
        <f>ROUND(I136*H136,2)</f>
        <v>0</v>
      </c>
      <c r="K136" s="173" t="s">
        <v>1</v>
      </c>
      <c r="L136" s="37"/>
      <c r="M136" s="178" t="s">
        <v>1</v>
      </c>
      <c r="N136" s="179" t="s">
        <v>39</v>
      </c>
      <c r="O136" s="75"/>
      <c r="P136" s="180">
        <f>O136*H136</f>
        <v>0</v>
      </c>
      <c r="Q136" s="180">
        <v>0</v>
      </c>
      <c r="R136" s="180">
        <f>Q136*H136</f>
        <v>0</v>
      </c>
      <c r="S136" s="180">
        <v>0</v>
      </c>
      <c r="T136" s="181">
        <f>S136*H136</f>
        <v>0</v>
      </c>
      <c r="U136" s="36"/>
      <c r="V136" s="36"/>
      <c r="W136" s="36"/>
      <c r="X136" s="36"/>
      <c r="Y136" s="36"/>
      <c r="Z136" s="36"/>
      <c r="AA136" s="36"/>
      <c r="AB136" s="36"/>
      <c r="AC136" s="36"/>
      <c r="AD136" s="36"/>
      <c r="AE136" s="36"/>
      <c r="AR136" s="182" t="s">
        <v>160</v>
      </c>
      <c r="AT136" s="182" t="s">
        <v>155</v>
      </c>
      <c r="AU136" s="182" t="s">
        <v>175</v>
      </c>
      <c r="AY136" s="17" t="s">
        <v>152</v>
      </c>
      <c r="BE136" s="183">
        <f>IF(N136="základní",J136,0)</f>
        <v>0</v>
      </c>
      <c r="BF136" s="183">
        <f>IF(N136="snížená",J136,0)</f>
        <v>0</v>
      </c>
      <c r="BG136" s="183">
        <f>IF(N136="zákl. přenesená",J136,0)</f>
        <v>0</v>
      </c>
      <c r="BH136" s="183">
        <f>IF(N136="sníž. přenesená",J136,0)</f>
        <v>0</v>
      </c>
      <c r="BI136" s="183">
        <f>IF(N136="nulová",J136,0)</f>
        <v>0</v>
      </c>
      <c r="BJ136" s="17" t="s">
        <v>82</v>
      </c>
      <c r="BK136" s="183">
        <f>ROUND(I136*H136,2)</f>
        <v>0</v>
      </c>
      <c r="BL136" s="17" t="s">
        <v>160</v>
      </c>
      <c r="BM136" s="182" t="s">
        <v>8</v>
      </c>
    </row>
    <row r="137" s="2" customFormat="1">
      <c r="A137" s="36"/>
      <c r="B137" s="37"/>
      <c r="C137" s="36"/>
      <c r="D137" s="184" t="s">
        <v>162</v>
      </c>
      <c r="E137" s="36"/>
      <c r="F137" s="185" t="s">
        <v>1245</v>
      </c>
      <c r="G137" s="36"/>
      <c r="H137" s="36"/>
      <c r="I137" s="186"/>
      <c r="J137" s="36"/>
      <c r="K137" s="36"/>
      <c r="L137" s="37"/>
      <c r="M137" s="187"/>
      <c r="N137" s="188"/>
      <c r="O137" s="75"/>
      <c r="P137" s="75"/>
      <c r="Q137" s="75"/>
      <c r="R137" s="75"/>
      <c r="S137" s="75"/>
      <c r="T137" s="76"/>
      <c r="U137" s="36"/>
      <c r="V137" s="36"/>
      <c r="W137" s="36"/>
      <c r="X137" s="36"/>
      <c r="Y137" s="36"/>
      <c r="Z137" s="36"/>
      <c r="AA137" s="36"/>
      <c r="AB137" s="36"/>
      <c r="AC137" s="36"/>
      <c r="AD137" s="36"/>
      <c r="AE137" s="36"/>
      <c r="AT137" s="17" t="s">
        <v>162</v>
      </c>
      <c r="AU137" s="17" t="s">
        <v>175</v>
      </c>
    </row>
    <row r="138" s="2" customFormat="1" ht="14.4" customHeight="1">
      <c r="A138" s="36"/>
      <c r="B138" s="170"/>
      <c r="C138" s="171" t="s">
        <v>205</v>
      </c>
      <c r="D138" s="171" t="s">
        <v>155</v>
      </c>
      <c r="E138" s="172" t="s">
        <v>1246</v>
      </c>
      <c r="F138" s="173" t="s">
        <v>1247</v>
      </c>
      <c r="G138" s="174" t="s">
        <v>775</v>
      </c>
      <c r="H138" s="175">
        <v>140</v>
      </c>
      <c r="I138" s="176"/>
      <c r="J138" s="177">
        <f>ROUND(I138*H138,2)</f>
        <v>0</v>
      </c>
      <c r="K138" s="173" t="s">
        <v>1</v>
      </c>
      <c r="L138" s="37"/>
      <c r="M138" s="178" t="s">
        <v>1</v>
      </c>
      <c r="N138" s="179" t="s">
        <v>39</v>
      </c>
      <c r="O138" s="75"/>
      <c r="P138" s="180">
        <f>O138*H138</f>
        <v>0</v>
      </c>
      <c r="Q138" s="180">
        <v>0</v>
      </c>
      <c r="R138" s="180">
        <f>Q138*H138</f>
        <v>0</v>
      </c>
      <c r="S138" s="180">
        <v>0</v>
      </c>
      <c r="T138" s="181">
        <f>S138*H138</f>
        <v>0</v>
      </c>
      <c r="U138" s="36"/>
      <c r="V138" s="36"/>
      <c r="W138" s="36"/>
      <c r="X138" s="36"/>
      <c r="Y138" s="36"/>
      <c r="Z138" s="36"/>
      <c r="AA138" s="36"/>
      <c r="AB138" s="36"/>
      <c r="AC138" s="36"/>
      <c r="AD138" s="36"/>
      <c r="AE138" s="36"/>
      <c r="AR138" s="182" t="s">
        <v>160</v>
      </c>
      <c r="AT138" s="182" t="s">
        <v>155</v>
      </c>
      <c r="AU138" s="182" t="s">
        <v>175</v>
      </c>
      <c r="AY138" s="17" t="s">
        <v>152</v>
      </c>
      <c r="BE138" s="183">
        <f>IF(N138="základní",J138,0)</f>
        <v>0</v>
      </c>
      <c r="BF138" s="183">
        <f>IF(N138="snížená",J138,0)</f>
        <v>0</v>
      </c>
      <c r="BG138" s="183">
        <f>IF(N138="zákl. přenesená",J138,0)</f>
        <v>0</v>
      </c>
      <c r="BH138" s="183">
        <f>IF(N138="sníž. přenesená",J138,0)</f>
        <v>0</v>
      </c>
      <c r="BI138" s="183">
        <f>IF(N138="nulová",J138,0)</f>
        <v>0</v>
      </c>
      <c r="BJ138" s="17" t="s">
        <v>82</v>
      </c>
      <c r="BK138" s="183">
        <f>ROUND(I138*H138,2)</f>
        <v>0</v>
      </c>
      <c r="BL138" s="17" t="s">
        <v>160</v>
      </c>
      <c r="BM138" s="182" t="s">
        <v>257</v>
      </c>
    </row>
    <row r="139" s="2" customFormat="1">
      <c r="A139" s="36"/>
      <c r="B139" s="37"/>
      <c r="C139" s="36"/>
      <c r="D139" s="184" t="s">
        <v>162</v>
      </c>
      <c r="E139" s="36"/>
      <c r="F139" s="185" t="s">
        <v>1247</v>
      </c>
      <c r="G139" s="36"/>
      <c r="H139" s="36"/>
      <c r="I139" s="186"/>
      <c r="J139" s="36"/>
      <c r="K139" s="36"/>
      <c r="L139" s="37"/>
      <c r="M139" s="187"/>
      <c r="N139" s="188"/>
      <c r="O139" s="75"/>
      <c r="P139" s="75"/>
      <c r="Q139" s="75"/>
      <c r="R139" s="75"/>
      <c r="S139" s="75"/>
      <c r="T139" s="76"/>
      <c r="U139" s="36"/>
      <c r="V139" s="36"/>
      <c r="W139" s="36"/>
      <c r="X139" s="36"/>
      <c r="Y139" s="36"/>
      <c r="Z139" s="36"/>
      <c r="AA139" s="36"/>
      <c r="AB139" s="36"/>
      <c r="AC139" s="36"/>
      <c r="AD139" s="36"/>
      <c r="AE139" s="36"/>
      <c r="AT139" s="17" t="s">
        <v>162</v>
      </c>
      <c r="AU139" s="17" t="s">
        <v>175</v>
      </c>
    </row>
    <row r="140" s="2" customFormat="1" ht="14.4" customHeight="1">
      <c r="A140" s="36"/>
      <c r="B140" s="170"/>
      <c r="C140" s="171" t="s">
        <v>212</v>
      </c>
      <c r="D140" s="171" t="s">
        <v>155</v>
      </c>
      <c r="E140" s="172" t="s">
        <v>1248</v>
      </c>
      <c r="F140" s="173" t="s">
        <v>1249</v>
      </c>
      <c r="G140" s="174" t="s">
        <v>178</v>
      </c>
      <c r="H140" s="175">
        <v>110</v>
      </c>
      <c r="I140" s="176"/>
      <c r="J140" s="177">
        <f>ROUND(I140*H140,2)</f>
        <v>0</v>
      </c>
      <c r="K140" s="173" t="s">
        <v>1</v>
      </c>
      <c r="L140" s="37"/>
      <c r="M140" s="178" t="s">
        <v>1</v>
      </c>
      <c r="N140" s="179" t="s">
        <v>39</v>
      </c>
      <c r="O140" s="75"/>
      <c r="P140" s="180">
        <f>O140*H140</f>
        <v>0</v>
      </c>
      <c r="Q140" s="180">
        <v>0</v>
      </c>
      <c r="R140" s="180">
        <f>Q140*H140</f>
        <v>0</v>
      </c>
      <c r="S140" s="180">
        <v>0</v>
      </c>
      <c r="T140" s="181">
        <f>S140*H140</f>
        <v>0</v>
      </c>
      <c r="U140" s="36"/>
      <c r="V140" s="36"/>
      <c r="W140" s="36"/>
      <c r="X140" s="36"/>
      <c r="Y140" s="36"/>
      <c r="Z140" s="36"/>
      <c r="AA140" s="36"/>
      <c r="AB140" s="36"/>
      <c r="AC140" s="36"/>
      <c r="AD140" s="36"/>
      <c r="AE140" s="36"/>
      <c r="AR140" s="182" t="s">
        <v>160</v>
      </c>
      <c r="AT140" s="182" t="s">
        <v>155</v>
      </c>
      <c r="AU140" s="182" t="s">
        <v>175</v>
      </c>
      <c r="AY140" s="17" t="s">
        <v>152</v>
      </c>
      <c r="BE140" s="183">
        <f>IF(N140="základní",J140,0)</f>
        <v>0</v>
      </c>
      <c r="BF140" s="183">
        <f>IF(N140="snížená",J140,0)</f>
        <v>0</v>
      </c>
      <c r="BG140" s="183">
        <f>IF(N140="zákl. přenesená",J140,0)</f>
        <v>0</v>
      </c>
      <c r="BH140" s="183">
        <f>IF(N140="sníž. přenesená",J140,0)</f>
        <v>0</v>
      </c>
      <c r="BI140" s="183">
        <f>IF(N140="nulová",J140,0)</f>
        <v>0</v>
      </c>
      <c r="BJ140" s="17" t="s">
        <v>82</v>
      </c>
      <c r="BK140" s="183">
        <f>ROUND(I140*H140,2)</f>
        <v>0</v>
      </c>
      <c r="BL140" s="17" t="s">
        <v>160</v>
      </c>
      <c r="BM140" s="182" t="s">
        <v>260</v>
      </c>
    </row>
    <row r="141" s="2" customFormat="1">
      <c r="A141" s="36"/>
      <c r="B141" s="37"/>
      <c r="C141" s="36"/>
      <c r="D141" s="184" t="s">
        <v>162</v>
      </c>
      <c r="E141" s="36"/>
      <c r="F141" s="185" t="s">
        <v>1249</v>
      </c>
      <c r="G141" s="36"/>
      <c r="H141" s="36"/>
      <c r="I141" s="186"/>
      <c r="J141" s="36"/>
      <c r="K141" s="36"/>
      <c r="L141" s="37"/>
      <c r="M141" s="187"/>
      <c r="N141" s="188"/>
      <c r="O141" s="75"/>
      <c r="P141" s="75"/>
      <c r="Q141" s="75"/>
      <c r="R141" s="75"/>
      <c r="S141" s="75"/>
      <c r="T141" s="76"/>
      <c r="U141" s="36"/>
      <c r="V141" s="36"/>
      <c r="W141" s="36"/>
      <c r="X141" s="36"/>
      <c r="Y141" s="36"/>
      <c r="Z141" s="36"/>
      <c r="AA141" s="36"/>
      <c r="AB141" s="36"/>
      <c r="AC141" s="36"/>
      <c r="AD141" s="36"/>
      <c r="AE141" s="36"/>
      <c r="AT141" s="17" t="s">
        <v>162</v>
      </c>
      <c r="AU141" s="17" t="s">
        <v>175</v>
      </c>
    </row>
    <row r="142" s="2" customFormat="1" ht="14.4" customHeight="1">
      <c r="A142" s="36"/>
      <c r="B142" s="170"/>
      <c r="C142" s="171" t="s">
        <v>182</v>
      </c>
      <c r="D142" s="171" t="s">
        <v>155</v>
      </c>
      <c r="E142" s="172" t="s">
        <v>1250</v>
      </c>
      <c r="F142" s="173" t="s">
        <v>1251</v>
      </c>
      <c r="G142" s="174" t="s">
        <v>178</v>
      </c>
      <c r="H142" s="175">
        <v>180</v>
      </c>
      <c r="I142" s="176"/>
      <c r="J142" s="177">
        <f>ROUND(I142*H142,2)</f>
        <v>0</v>
      </c>
      <c r="K142" s="173" t="s">
        <v>1</v>
      </c>
      <c r="L142" s="37"/>
      <c r="M142" s="178" t="s">
        <v>1</v>
      </c>
      <c r="N142" s="179" t="s">
        <v>39</v>
      </c>
      <c r="O142" s="75"/>
      <c r="P142" s="180">
        <f>O142*H142</f>
        <v>0</v>
      </c>
      <c r="Q142" s="180">
        <v>0</v>
      </c>
      <c r="R142" s="180">
        <f>Q142*H142</f>
        <v>0</v>
      </c>
      <c r="S142" s="180">
        <v>0</v>
      </c>
      <c r="T142" s="181">
        <f>S142*H142</f>
        <v>0</v>
      </c>
      <c r="U142" s="36"/>
      <c r="V142" s="36"/>
      <c r="W142" s="36"/>
      <c r="X142" s="36"/>
      <c r="Y142" s="36"/>
      <c r="Z142" s="36"/>
      <c r="AA142" s="36"/>
      <c r="AB142" s="36"/>
      <c r="AC142" s="36"/>
      <c r="AD142" s="36"/>
      <c r="AE142" s="36"/>
      <c r="AR142" s="182" t="s">
        <v>160</v>
      </c>
      <c r="AT142" s="182" t="s">
        <v>155</v>
      </c>
      <c r="AU142" s="182" t="s">
        <v>175</v>
      </c>
      <c r="AY142" s="17" t="s">
        <v>152</v>
      </c>
      <c r="BE142" s="183">
        <f>IF(N142="základní",J142,0)</f>
        <v>0</v>
      </c>
      <c r="BF142" s="183">
        <f>IF(N142="snížená",J142,0)</f>
        <v>0</v>
      </c>
      <c r="BG142" s="183">
        <f>IF(N142="zákl. přenesená",J142,0)</f>
        <v>0</v>
      </c>
      <c r="BH142" s="183">
        <f>IF(N142="sníž. přenesená",J142,0)</f>
        <v>0</v>
      </c>
      <c r="BI142" s="183">
        <f>IF(N142="nulová",J142,0)</f>
        <v>0</v>
      </c>
      <c r="BJ142" s="17" t="s">
        <v>82</v>
      </c>
      <c r="BK142" s="183">
        <f>ROUND(I142*H142,2)</f>
        <v>0</v>
      </c>
      <c r="BL142" s="17" t="s">
        <v>160</v>
      </c>
      <c r="BM142" s="182" t="s">
        <v>284</v>
      </c>
    </row>
    <row r="143" s="2" customFormat="1">
      <c r="A143" s="36"/>
      <c r="B143" s="37"/>
      <c r="C143" s="36"/>
      <c r="D143" s="184" t="s">
        <v>162</v>
      </c>
      <c r="E143" s="36"/>
      <c r="F143" s="185" t="s">
        <v>1251</v>
      </c>
      <c r="G143" s="36"/>
      <c r="H143" s="36"/>
      <c r="I143" s="186"/>
      <c r="J143" s="36"/>
      <c r="K143" s="36"/>
      <c r="L143" s="37"/>
      <c r="M143" s="187"/>
      <c r="N143" s="188"/>
      <c r="O143" s="75"/>
      <c r="P143" s="75"/>
      <c r="Q143" s="75"/>
      <c r="R143" s="75"/>
      <c r="S143" s="75"/>
      <c r="T143" s="76"/>
      <c r="U143" s="36"/>
      <c r="V143" s="36"/>
      <c r="W143" s="36"/>
      <c r="X143" s="36"/>
      <c r="Y143" s="36"/>
      <c r="Z143" s="36"/>
      <c r="AA143" s="36"/>
      <c r="AB143" s="36"/>
      <c r="AC143" s="36"/>
      <c r="AD143" s="36"/>
      <c r="AE143" s="36"/>
      <c r="AT143" s="17" t="s">
        <v>162</v>
      </c>
      <c r="AU143" s="17" t="s">
        <v>175</v>
      </c>
    </row>
    <row r="144" s="2" customFormat="1" ht="14.4" customHeight="1">
      <c r="A144" s="36"/>
      <c r="B144" s="170"/>
      <c r="C144" s="171" t="s">
        <v>227</v>
      </c>
      <c r="D144" s="171" t="s">
        <v>155</v>
      </c>
      <c r="E144" s="172" t="s">
        <v>1252</v>
      </c>
      <c r="F144" s="173" t="s">
        <v>1253</v>
      </c>
      <c r="G144" s="174" t="s">
        <v>178</v>
      </c>
      <c r="H144" s="175">
        <v>320</v>
      </c>
      <c r="I144" s="176"/>
      <c r="J144" s="177">
        <f>ROUND(I144*H144,2)</f>
        <v>0</v>
      </c>
      <c r="K144" s="173" t="s">
        <v>1</v>
      </c>
      <c r="L144" s="37"/>
      <c r="M144" s="178" t="s">
        <v>1</v>
      </c>
      <c r="N144" s="179" t="s">
        <v>39</v>
      </c>
      <c r="O144" s="75"/>
      <c r="P144" s="180">
        <f>O144*H144</f>
        <v>0</v>
      </c>
      <c r="Q144" s="180">
        <v>0</v>
      </c>
      <c r="R144" s="180">
        <f>Q144*H144</f>
        <v>0</v>
      </c>
      <c r="S144" s="180">
        <v>0</v>
      </c>
      <c r="T144" s="181">
        <f>S144*H144</f>
        <v>0</v>
      </c>
      <c r="U144" s="36"/>
      <c r="V144" s="36"/>
      <c r="W144" s="36"/>
      <c r="X144" s="36"/>
      <c r="Y144" s="36"/>
      <c r="Z144" s="36"/>
      <c r="AA144" s="36"/>
      <c r="AB144" s="36"/>
      <c r="AC144" s="36"/>
      <c r="AD144" s="36"/>
      <c r="AE144" s="36"/>
      <c r="AR144" s="182" t="s">
        <v>160</v>
      </c>
      <c r="AT144" s="182" t="s">
        <v>155</v>
      </c>
      <c r="AU144" s="182" t="s">
        <v>175</v>
      </c>
      <c r="AY144" s="17" t="s">
        <v>152</v>
      </c>
      <c r="BE144" s="183">
        <f>IF(N144="základní",J144,0)</f>
        <v>0</v>
      </c>
      <c r="BF144" s="183">
        <f>IF(N144="snížená",J144,0)</f>
        <v>0</v>
      </c>
      <c r="BG144" s="183">
        <f>IF(N144="zákl. přenesená",J144,0)</f>
        <v>0</v>
      </c>
      <c r="BH144" s="183">
        <f>IF(N144="sníž. přenesená",J144,0)</f>
        <v>0</v>
      </c>
      <c r="BI144" s="183">
        <f>IF(N144="nulová",J144,0)</f>
        <v>0</v>
      </c>
      <c r="BJ144" s="17" t="s">
        <v>82</v>
      </c>
      <c r="BK144" s="183">
        <f>ROUND(I144*H144,2)</f>
        <v>0</v>
      </c>
      <c r="BL144" s="17" t="s">
        <v>160</v>
      </c>
      <c r="BM144" s="182" t="s">
        <v>297</v>
      </c>
    </row>
    <row r="145" s="2" customFormat="1">
      <c r="A145" s="36"/>
      <c r="B145" s="37"/>
      <c r="C145" s="36"/>
      <c r="D145" s="184" t="s">
        <v>162</v>
      </c>
      <c r="E145" s="36"/>
      <c r="F145" s="185" t="s">
        <v>1253</v>
      </c>
      <c r="G145" s="36"/>
      <c r="H145" s="36"/>
      <c r="I145" s="186"/>
      <c r="J145" s="36"/>
      <c r="K145" s="36"/>
      <c r="L145" s="37"/>
      <c r="M145" s="187"/>
      <c r="N145" s="188"/>
      <c r="O145" s="75"/>
      <c r="P145" s="75"/>
      <c r="Q145" s="75"/>
      <c r="R145" s="75"/>
      <c r="S145" s="75"/>
      <c r="T145" s="76"/>
      <c r="U145" s="36"/>
      <c r="V145" s="36"/>
      <c r="W145" s="36"/>
      <c r="X145" s="36"/>
      <c r="Y145" s="36"/>
      <c r="Z145" s="36"/>
      <c r="AA145" s="36"/>
      <c r="AB145" s="36"/>
      <c r="AC145" s="36"/>
      <c r="AD145" s="36"/>
      <c r="AE145" s="36"/>
      <c r="AT145" s="17" t="s">
        <v>162</v>
      </c>
      <c r="AU145" s="17" t="s">
        <v>175</v>
      </c>
    </row>
    <row r="146" s="2" customFormat="1" ht="14.4" customHeight="1">
      <c r="A146" s="36"/>
      <c r="B146" s="170"/>
      <c r="C146" s="171" t="s">
        <v>233</v>
      </c>
      <c r="D146" s="171" t="s">
        <v>155</v>
      </c>
      <c r="E146" s="172" t="s">
        <v>1254</v>
      </c>
      <c r="F146" s="173" t="s">
        <v>1255</v>
      </c>
      <c r="G146" s="174" t="s">
        <v>178</v>
      </c>
      <c r="H146" s="175">
        <v>55</v>
      </c>
      <c r="I146" s="176"/>
      <c r="J146" s="177">
        <f>ROUND(I146*H146,2)</f>
        <v>0</v>
      </c>
      <c r="K146" s="173" t="s">
        <v>1</v>
      </c>
      <c r="L146" s="37"/>
      <c r="M146" s="178" t="s">
        <v>1</v>
      </c>
      <c r="N146" s="179" t="s">
        <v>39</v>
      </c>
      <c r="O146" s="75"/>
      <c r="P146" s="180">
        <f>O146*H146</f>
        <v>0</v>
      </c>
      <c r="Q146" s="180">
        <v>0</v>
      </c>
      <c r="R146" s="180">
        <f>Q146*H146</f>
        <v>0</v>
      </c>
      <c r="S146" s="180">
        <v>0</v>
      </c>
      <c r="T146" s="181">
        <f>S146*H146</f>
        <v>0</v>
      </c>
      <c r="U146" s="36"/>
      <c r="V146" s="36"/>
      <c r="W146" s="36"/>
      <c r="X146" s="36"/>
      <c r="Y146" s="36"/>
      <c r="Z146" s="36"/>
      <c r="AA146" s="36"/>
      <c r="AB146" s="36"/>
      <c r="AC146" s="36"/>
      <c r="AD146" s="36"/>
      <c r="AE146" s="36"/>
      <c r="AR146" s="182" t="s">
        <v>160</v>
      </c>
      <c r="AT146" s="182" t="s">
        <v>155</v>
      </c>
      <c r="AU146" s="182" t="s">
        <v>175</v>
      </c>
      <c r="AY146" s="17" t="s">
        <v>152</v>
      </c>
      <c r="BE146" s="183">
        <f>IF(N146="základní",J146,0)</f>
        <v>0</v>
      </c>
      <c r="BF146" s="183">
        <f>IF(N146="snížená",J146,0)</f>
        <v>0</v>
      </c>
      <c r="BG146" s="183">
        <f>IF(N146="zákl. přenesená",J146,0)</f>
        <v>0</v>
      </c>
      <c r="BH146" s="183">
        <f>IF(N146="sníž. přenesená",J146,0)</f>
        <v>0</v>
      </c>
      <c r="BI146" s="183">
        <f>IF(N146="nulová",J146,0)</f>
        <v>0</v>
      </c>
      <c r="BJ146" s="17" t="s">
        <v>82</v>
      </c>
      <c r="BK146" s="183">
        <f>ROUND(I146*H146,2)</f>
        <v>0</v>
      </c>
      <c r="BL146" s="17" t="s">
        <v>160</v>
      </c>
      <c r="BM146" s="182" t="s">
        <v>307</v>
      </c>
    </row>
    <row r="147" s="2" customFormat="1">
      <c r="A147" s="36"/>
      <c r="B147" s="37"/>
      <c r="C147" s="36"/>
      <c r="D147" s="184" t="s">
        <v>162</v>
      </c>
      <c r="E147" s="36"/>
      <c r="F147" s="185" t="s">
        <v>1255</v>
      </c>
      <c r="G147" s="36"/>
      <c r="H147" s="36"/>
      <c r="I147" s="186"/>
      <c r="J147" s="36"/>
      <c r="K147" s="36"/>
      <c r="L147" s="37"/>
      <c r="M147" s="187"/>
      <c r="N147" s="188"/>
      <c r="O147" s="75"/>
      <c r="P147" s="75"/>
      <c r="Q147" s="75"/>
      <c r="R147" s="75"/>
      <c r="S147" s="75"/>
      <c r="T147" s="76"/>
      <c r="U147" s="36"/>
      <c r="V147" s="36"/>
      <c r="W147" s="36"/>
      <c r="X147" s="36"/>
      <c r="Y147" s="36"/>
      <c r="Z147" s="36"/>
      <c r="AA147" s="36"/>
      <c r="AB147" s="36"/>
      <c r="AC147" s="36"/>
      <c r="AD147" s="36"/>
      <c r="AE147" s="36"/>
      <c r="AT147" s="17" t="s">
        <v>162</v>
      </c>
      <c r="AU147" s="17" t="s">
        <v>175</v>
      </c>
    </row>
    <row r="148" s="2" customFormat="1" ht="22.2" customHeight="1">
      <c r="A148" s="36"/>
      <c r="B148" s="170"/>
      <c r="C148" s="171" t="s">
        <v>8</v>
      </c>
      <c r="D148" s="171" t="s">
        <v>155</v>
      </c>
      <c r="E148" s="172" t="s">
        <v>1256</v>
      </c>
      <c r="F148" s="173" t="s">
        <v>1257</v>
      </c>
      <c r="G148" s="174" t="s">
        <v>775</v>
      </c>
      <c r="H148" s="175">
        <v>65</v>
      </c>
      <c r="I148" s="176"/>
      <c r="J148" s="177">
        <f>ROUND(I148*H148,2)</f>
        <v>0</v>
      </c>
      <c r="K148" s="173" t="s">
        <v>1</v>
      </c>
      <c r="L148" s="37"/>
      <c r="M148" s="178" t="s">
        <v>1</v>
      </c>
      <c r="N148" s="179" t="s">
        <v>39</v>
      </c>
      <c r="O148" s="75"/>
      <c r="P148" s="180">
        <f>O148*H148</f>
        <v>0</v>
      </c>
      <c r="Q148" s="180">
        <v>0</v>
      </c>
      <c r="R148" s="180">
        <f>Q148*H148</f>
        <v>0</v>
      </c>
      <c r="S148" s="180">
        <v>0</v>
      </c>
      <c r="T148" s="181">
        <f>S148*H148</f>
        <v>0</v>
      </c>
      <c r="U148" s="36"/>
      <c r="V148" s="36"/>
      <c r="W148" s="36"/>
      <c r="X148" s="36"/>
      <c r="Y148" s="36"/>
      <c r="Z148" s="36"/>
      <c r="AA148" s="36"/>
      <c r="AB148" s="36"/>
      <c r="AC148" s="36"/>
      <c r="AD148" s="36"/>
      <c r="AE148" s="36"/>
      <c r="AR148" s="182" t="s">
        <v>160</v>
      </c>
      <c r="AT148" s="182" t="s">
        <v>155</v>
      </c>
      <c r="AU148" s="182" t="s">
        <v>175</v>
      </c>
      <c r="AY148" s="17" t="s">
        <v>152</v>
      </c>
      <c r="BE148" s="183">
        <f>IF(N148="základní",J148,0)</f>
        <v>0</v>
      </c>
      <c r="BF148" s="183">
        <f>IF(N148="snížená",J148,0)</f>
        <v>0</v>
      </c>
      <c r="BG148" s="183">
        <f>IF(N148="zákl. přenesená",J148,0)</f>
        <v>0</v>
      </c>
      <c r="BH148" s="183">
        <f>IF(N148="sníž. přenesená",J148,0)</f>
        <v>0</v>
      </c>
      <c r="BI148" s="183">
        <f>IF(N148="nulová",J148,0)</f>
        <v>0</v>
      </c>
      <c r="BJ148" s="17" t="s">
        <v>82</v>
      </c>
      <c r="BK148" s="183">
        <f>ROUND(I148*H148,2)</f>
        <v>0</v>
      </c>
      <c r="BL148" s="17" t="s">
        <v>160</v>
      </c>
      <c r="BM148" s="182" t="s">
        <v>317</v>
      </c>
    </row>
    <row r="149" s="2" customFormat="1">
      <c r="A149" s="36"/>
      <c r="B149" s="37"/>
      <c r="C149" s="36"/>
      <c r="D149" s="184" t="s">
        <v>162</v>
      </c>
      <c r="E149" s="36"/>
      <c r="F149" s="185" t="s">
        <v>1257</v>
      </c>
      <c r="G149" s="36"/>
      <c r="H149" s="36"/>
      <c r="I149" s="186"/>
      <c r="J149" s="36"/>
      <c r="K149" s="36"/>
      <c r="L149" s="37"/>
      <c r="M149" s="187"/>
      <c r="N149" s="188"/>
      <c r="O149" s="75"/>
      <c r="P149" s="75"/>
      <c r="Q149" s="75"/>
      <c r="R149" s="75"/>
      <c r="S149" s="75"/>
      <c r="T149" s="76"/>
      <c r="U149" s="36"/>
      <c r="V149" s="36"/>
      <c r="W149" s="36"/>
      <c r="X149" s="36"/>
      <c r="Y149" s="36"/>
      <c r="Z149" s="36"/>
      <c r="AA149" s="36"/>
      <c r="AB149" s="36"/>
      <c r="AC149" s="36"/>
      <c r="AD149" s="36"/>
      <c r="AE149" s="36"/>
      <c r="AT149" s="17" t="s">
        <v>162</v>
      </c>
      <c r="AU149" s="17" t="s">
        <v>175</v>
      </c>
    </row>
    <row r="150" s="2" customFormat="1" ht="60.6" customHeight="1">
      <c r="A150" s="36"/>
      <c r="B150" s="170"/>
      <c r="C150" s="171" t="s">
        <v>247</v>
      </c>
      <c r="D150" s="171" t="s">
        <v>155</v>
      </c>
      <c r="E150" s="172" t="s">
        <v>1258</v>
      </c>
      <c r="F150" s="173" t="s">
        <v>1259</v>
      </c>
      <c r="G150" s="174" t="s">
        <v>489</v>
      </c>
      <c r="H150" s="175">
        <v>210</v>
      </c>
      <c r="I150" s="176"/>
      <c r="J150" s="177">
        <f>ROUND(I150*H150,2)</f>
        <v>0</v>
      </c>
      <c r="K150" s="173" t="s">
        <v>1</v>
      </c>
      <c r="L150" s="37"/>
      <c r="M150" s="178" t="s">
        <v>1</v>
      </c>
      <c r="N150" s="179" t="s">
        <v>39</v>
      </c>
      <c r="O150" s="75"/>
      <c r="P150" s="180">
        <f>O150*H150</f>
        <v>0</v>
      </c>
      <c r="Q150" s="180">
        <v>0</v>
      </c>
      <c r="R150" s="180">
        <f>Q150*H150</f>
        <v>0</v>
      </c>
      <c r="S150" s="180">
        <v>0</v>
      </c>
      <c r="T150" s="181">
        <f>S150*H150</f>
        <v>0</v>
      </c>
      <c r="U150" s="36"/>
      <c r="V150" s="36"/>
      <c r="W150" s="36"/>
      <c r="X150" s="36"/>
      <c r="Y150" s="36"/>
      <c r="Z150" s="36"/>
      <c r="AA150" s="36"/>
      <c r="AB150" s="36"/>
      <c r="AC150" s="36"/>
      <c r="AD150" s="36"/>
      <c r="AE150" s="36"/>
      <c r="AR150" s="182" t="s">
        <v>160</v>
      </c>
      <c r="AT150" s="182" t="s">
        <v>155</v>
      </c>
      <c r="AU150" s="182" t="s">
        <v>175</v>
      </c>
      <c r="AY150" s="17" t="s">
        <v>152</v>
      </c>
      <c r="BE150" s="183">
        <f>IF(N150="základní",J150,0)</f>
        <v>0</v>
      </c>
      <c r="BF150" s="183">
        <f>IF(N150="snížená",J150,0)</f>
        <v>0</v>
      </c>
      <c r="BG150" s="183">
        <f>IF(N150="zákl. přenesená",J150,0)</f>
        <v>0</v>
      </c>
      <c r="BH150" s="183">
        <f>IF(N150="sníž. přenesená",J150,0)</f>
        <v>0</v>
      </c>
      <c r="BI150" s="183">
        <f>IF(N150="nulová",J150,0)</f>
        <v>0</v>
      </c>
      <c r="BJ150" s="17" t="s">
        <v>82</v>
      </c>
      <c r="BK150" s="183">
        <f>ROUND(I150*H150,2)</f>
        <v>0</v>
      </c>
      <c r="BL150" s="17" t="s">
        <v>160</v>
      </c>
      <c r="BM150" s="182" t="s">
        <v>330</v>
      </c>
    </row>
    <row r="151" s="2" customFormat="1">
      <c r="A151" s="36"/>
      <c r="B151" s="37"/>
      <c r="C151" s="36"/>
      <c r="D151" s="184" t="s">
        <v>162</v>
      </c>
      <c r="E151" s="36"/>
      <c r="F151" s="185" t="s">
        <v>1260</v>
      </c>
      <c r="G151" s="36"/>
      <c r="H151" s="36"/>
      <c r="I151" s="186"/>
      <c r="J151" s="36"/>
      <c r="K151" s="36"/>
      <c r="L151" s="37"/>
      <c r="M151" s="187"/>
      <c r="N151" s="188"/>
      <c r="O151" s="75"/>
      <c r="P151" s="75"/>
      <c r="Q151" s="75"/>
      <c r="R151" s="75"/>
      <c r="S151" s="75"/>
      <c r="T151" s="76"/>
      <c r="U151" s="36"/>
      <c r="V151" s="36"/>
      <c r="W151" s="36"/>
      <c r="X151" s="36"/>
      <c r="Y151" s="36"/>
      <c r="Z151" s="36"/>
      <c r="AA151" s="36"/>
      <c r="AB151" s="36"/>
      <c r="AC151" s="36"/>
      <c r="AD151" s="36"/>
      <c r="AE151" s="36"/>
      <c r="AT151" s="17" t="s">
        <v>162</v>
      </c>
      <c r="AU151" s="17" t="s">
        <v>175</v>
      </c>
    </row>
    <row r="152" s="2" customFormat="1" ht="14.4" customHeight="1">
      <c r="A152" s="36"/>
      <c r="B152" s="170"/>
      <c r="C152" s="171" t="s">
        <v>257</v>
      </c>
      <c r="D152" s="171" t="s">
        <v>155</v>
      </c>
      <c r="E152" s="172" t="s">
        <v>1261</v>
      </c>
      <c r="F152" s="173" t="s">
        <v>1262</v>
      </c>
      <c r="G152" s="174" t="s">
        <v>775</v>
      </c>
      <c r="H152" s="175">
        <v>1</v>
      </c>
      <c r="I152" s="176"/>
      <c r="J152" s="177">
        <f>ROUND(I152*H152,2)</f>
        <v>0</v>
      </c>
      <c r="K152" s="173" t="s">
        <v>1</v>
      </c>
      <c r="L152" s="37"/>
      <c r="M152" s="178" t="s">
        <v>1</v>
      </c>
      <c r="N152" s="179" t="s">
        <v>39</v>
      </c>
      <c r="O152" s="75"/>
      <c r="P152" s="180">
        <f>O152*H152</f>
        <v>0</v>
      </c>
      <c r="Q152" s="180">
        <v>0</v>
      </c>
      <c r="R152" s="180">
        <f>Q152*H152</f>
        <v>0</v>
      </c>
      <c r="S152" s="180">
        <v>0</v>
      </c>
      <c r="T152" s="181">
        <f>S152*H152</f>
        <v>0</v>
      </c>
      <c r="U152" s="36"/>
      <c r="V152" s="36"/>
      <c r="W152" s="36"/>
      <c r="X152" s="36"/>
      <c r="Y152" s="36"/>
      <c r="Z152" s="36"/>
      <c r="AA152" s="36"/>
      <c r="AB152" s="36"/>
      <c r="AC152" s="36"/>
      <c r="AD152" s="36"/>
      <c r="AE152" s="36"/>
      <c r="AR152" s="182" t="s">
        <v>160</v>
      </c>
      <c r="AT152" s="182" t="s">
        <v>155</v>
      </c>
      <c r="AU152" s="182" t="s">
        <v>175</v>
      </c>
      <c r="AY152" s="17" t="s">
        <v>152</v>
      </c>
      <c r="BE152" s="183">
        <f>IF(N152="základní",J152,0)</f>
        <v>0</v>
      </c>
      <c r="BF152" s="183">
        <f>IF(N152="snížená",J152,0)</f>
        <v>0</v>
      </c>
      <c r="BG152" s="183">
        <f>IF(N152="zákl. přenesená",J152,0)</f>
        <v>0</v>
      </c>
      <c r="BH152" s="183">
        <f>IF(N152="sníž. přenesená",J152,0)</f>
        <v>0</v>
      </c>
      <c r="BI152" s="183">
        <f>IF(N152="nulová",J152,0)</f>
        <v>0</v>
      </c>
      <c r="BJ152" s="17" t="s">
        <v>82</v>
      </c>
      <c r="BK152" s="183">
        <f>ROUND(I152*H152,2)</f>
        <v>0</v>
      </c>
      <c r="BL152" s="17" t="s">
        <v>160</v>
      </c>
      <c r="BM152" s="182" t="s">
        <v>342</v>
      </c>
    </row>
    <row r="153" s="2" customFormat="1">
      <c r="A153" s="36"/>
      <c r="B153" s="37"/>
      <c r="C153" s="36"/>
      <c r="D153" s="184" t="s">
        <v>162</v>
      </c>
      <c r="E153" s="36"/>
      <c r="F153" s="185" t="s">
        <v>1262</v>
      </c>
      <c r="G153" s="36"/>
      <c r="H153" s="36"/>
      <c r="I153" s="186"/>
      <c r="J153" s="36"/>
      <c r="K153" s="36"/>
      <c r="L153" s="37"/>
      <c r="M153" s="187"/>
      <c r="N153" s="188"/>
      <c r="O153" s="75"/>
      <c r="P153" s="75"/>
      <c r="Q153" s="75"/>
      <c r="R153" s="75"/>
      <c r="S153" s="75"/>
      <c r="T153" s="76"/>
      <c r="U153" s="36"/>
      <c r="V153" s="36"/>
      <c r="W153" s="36"/>
      <c r="X153" s="36"/>
      <c r="Y153" s="36"/>
      <c r="Z153" s="36"/>
      <c r="AA153" s="36"/>
      <c r="AB153" s="36"/>
      <c r="AC153" s="36"/>
      <c r="AD153" s="36"/>
      <c r="AE153" s="36"/>
      <c r="AT153" s="17" t="s">
        <v>162</v>
      </c>
      <c r="AU153" s="17" t="s">
        <v>175</v>
      </c>
    </row>
    <row r="154" s="12" customFormat="1" ht="20.88" customHeight="1">
      <c r="A154" s="12"/>
      <c r="B154" s="157"/>
      <c r="C154" s="12"/>
      <c r="D154" s="158" t="s">
        <v>73</v>
      </c>
      <c r="E154" s="168" t="s">
        <v>1263</v>
      </c>
      <c r="F154" s="168" t="s">
        <v>1264</v>
      </c>
      <c r="G154" s="12"/>
      <c r="H154" s="12"/>
      <c r="I154" s="160"/>
      <c r="J154" s="169">
        <f>BK154</f>
        <v>0</v>
      </c>
      <c r="K154" s="12"/>
      <c r="L154" s="157"/>
      <c r="M154" s="162"/>
      <c r="N154" s="163"/>
      <c r="O154" s="163"/>
      <c r="P154" s="164">
        <f>SUM(P155:P160)</f>
        <v>0</v>
      </c>
      <c r="Q154" s="163"/>
      <c r="R154" s="164">
        <f>SUM(R155:R160)</f>
        <v>0</v>
      </c>
      <c r="S154" s="163"/>
      <c r="T154" s="165">
        <f>SUM(T155:T160)</f>
        <v>0</v>
      </c>
      <c r="U154" s="12"/>
      <c r="V154" s="12"/>
      <c r="W154" s="12"/>
      <c r="X154" s="12"/>
      <c r="Y154" s="12"/>
      <c r="Z154" s="12"/>
      <c r="AA154" s="12"/>
      <c r="AB154" s="12"/>
      <c r="AC154" s="12"/>
      <c r="AD154" s="12"/>
      <c r="AE154" s="12"/>
      <c r="AR154" s="158" t="s">
        <v>82</v>
      </c>
      <c r="AT154" s="166" t="s">
        <v>73</v>
      </c>
      <c r="AU154" s="166" t="s">
        <v>84</v>
      </c>
      <c r="AY154" s="158" t="s">
        <v>152</v>
      </c>
      <c r="BK154" s="167">
        <f>SUM(BK155:BK160)</f>
        <v>0</v>
      </c>
    </row>
    <row r="155" s="2" customFormat="1" ht="22.2" customHeight="1">
      <c r="A155" s="36"/>
      <c r="B155" s="170"/>
      <c r="C155" s="171" t="s">
        <v>264</v>
      </c>
      <c r="D155" s="171" t="s">
        <v>155</v>
      </c>
      <c r="E155" s="172" t="s">
        <v>1265</v>
      </c>
      <c r="F155" s="173" t="s">
        <v>1266</v>
      </c>
      <c r="G155" s="174" t="s">
        <v>178</v>
      </c>
      <c r="H155" s="175">
        <v>130</v>
      </c>
      <c r="I155" s="176"/>
      <c r="J155" s="177">
        <f>ROUND(I155*H155,2)</f>
        <v>0</v>
      </c>
      <c r="K155" s="173" t="s">
        <v>1</v>
      </c>
      <c r="L155" s="37"/>
      <c r="M155" s="178" t="s">
        <v>1</v>
      </c>
      <c r="N155" s="179" t="s">
        <v>39</v>
      </c>
      <c r="O155" s="75"/>
      <c r="P155" s="180">
        <f>O155*H155</f>
        <v>0</v>
      </c>
      <c r="Q155" s="180">
        <v>0</v>
      </c>
      <c r="R155" s="180">
        <f>Q155*H155</f>
        <v>0</v>
      </c>
      <c r="S155" s="180">
        <v>0</v>
      </c>
      <c r="T155" s="181">
        <f>S155*H155</f>
        <v>0</v>
      </c>
      <c r="U155" s="36"/>
      <c r="V155" s="36"/>
      <c r="W155" s="36"/>
      <c r="X155" s="36"/>
      <c r="Y155" s="36"/>
      <c r="Z155" s="36"/>
      <c r="AA155" s="36"/>
      <c r="AB155" s="36"/>
      <c r="AC155" s="36"/>
      <c r="AD155" s="36"/>
      <c r="AE155" s="36"/>
      <c r="AR155" s="182" t="s">
        <v>160</v>
      </c>
      <c r="AT155" s="182" t="s">
        <v>155</v>
      </c>
      <c r="AU155" s="182" t="s">
        <v>175</v>
      </c>
      <c r="AY155" s="17" t="s">
        <v>152</v>
      </c>
      <c r="BE155" s="183">
        <f>IF(N155="základní",J155,0)</f>
        <v>0</v>
      </c>
      <c r="BF155" s="183">
        <f>IF(N155="snížená",J155,0)</f>
        <v>0</v>
      </c>
      <c r="BG155" s="183">
        <f>IF(N155="zákl. přenesená",J155,0)</f>
        <v>0</v>
      </c>
      <c r="BH155" s="183">
        <f>IF(N155="sníž. přenesená",J155,0)</f>
        <v>0</v>
      </c>
      <c r="BI155" s="183">
        <f>IF(N155="nulová",J155,0)</f>
        <v>0</v>
      </c>
      <c r="BJ155" s="17" t="s">
        <v>82</v>
      </c>
      <c r="BK155" s="183">
        <f>ROUND(I155*H155,2)</f>
        <v>0</v>
      </c>
      <c r="BL155" s="17" t="s">
        <v>160</v>
      </c>
      <c r="BM155" s="182" t="s">
        <v>357</v>
      </c>
    </row>
    <row r="156" s="2" customFormat="1">
      <c r="A156" s="36"/>
      <c r="B156" s="37"/>
      <c r="C156" s="36"/>
      <c r="D156" s="184" t="s">
        <v>162</v>
      </c>
      <c r="E156" s="36"/>
      <c r="F156" s="185" t="s">
        <v>1266</v>
      </c>
      <c r="G156" s="36"/>
      <c r="H156" s="36"/>
      <c r="I156" s="186"/>
      <c r="J156" s="36"/>
      <c r="K156" s="36"/>
      <c r="L156" s="37"/>
      <c r="M156" s="187"/>
      <c r="N156" s="188"/>
      <c r="O156" s="75"/>
      <c r="P156" s="75"/>
      <c r="Q156" s="75"/>
      <c r="R156" s="75"/>
      <c r="S156" s="75"/>
      <c r="T156" s="76"/>
      <c r="U156" s="36"/>
      <c r="V156" s="36"/>
      <c r="W156" s="36"/>
      <c r="X156" s="36"/>
      <c r="Y156" s="36"/>
      <c r="Z156" s="36"/>
      <c r="AA156" s="36"/>
      <c r="AB156" s="36"/>
      <c r="AC156" s="36"/>
      <c r="AD156" s="36"/>
      <c r="AE156" s="36"/>
      <c r="AT156" s="17" t="s">
        <v>162</v>
      </c>
      <c r="AU156" s="17" t="s">
        <v>175</v>
      </c>
    </row>
    <row r="157" s="2" customFormat="1" ht="22.2" customHeight="1">
      <c r="A157" s="36"/>
      <c r="B157" s="170"/>
      <c r="C157" s="171" t="s">
        <v>260</v>
      </c>
      <c r="D157" s="171" t="s">
        <v>155</v>
      </c>
      <c r="E157" s="172" t="s">
        <v>1267</v>
      </c>
      <c r="F157" s="173" t="s">
        <v>1268</v>
      </c>
      <c r="G157" s="174" t="s">
        <v>178</v>
      </c>
      <c r="H157" s="175">
        <v>95</v>
      </c>
      <c r="I157" s="176"/>
      <c r="J157" s="177">
        <f>ROUND(I157*H157,2)</f>
        <v>0</v>
      </c>
      <c r="K157" s="173" t="s">
        <v>1</v>
      </c>
      <c r="L157" s="37"/>
      <c r="M157" s="178" t="s">
        <v>1</v>
      </c>
      <c r="N157" s="179" t="s">
        <v>39</v>
      </c>
      <c r="O157" s="75"/>
      <c r="P157" s="180">
        <f>O157*H157</f>
        <v>0</v>
      </c>
      <c r="Q157" s="180">
        <v>0</v>
      </c>
      <c r="R157" s="180">
        <f>Q157*H157</f>
        <v>0</v>
      </c>
      <c r="S157" s="180">
        <v>0</v>
      </c>
      <c r="T157" s="181">
        <f>S157*H157</f>
        <v>0</v>
      </c>
      <c r="U157" s="36"/>
      <c r="V157" s="36"/>
      <c r="W157" s="36"/>
      <c r="X157" s="36"/>
      <c r="Y157" s="36"/>
      <c r="Z157" s="36"/>
      <c r="AA157" s="36"/>
      <c r="AB157" s="36"/>
      <c r="AC157" s="36"/>
      <c r="AD157" s="36"/>
      <c r="AE157" s="36"/>
      <c r="AR157" s="182" t="s">
        <v>160</v>
      </c>
      <c r="AT157" s="182" t="s">
        <v>155</v>
      </c>
      <c r="AU157" s="182" t="s">
        <v>175</v>
      </c>
      <c r="AY157" s="17" t="s">
        <v>152</v>
      </c>
      <c r="BE157" s="183">
        <f>IF(N157="základní",J157,0)</f>
        <v>0</v>
      </c>
      <c r="BF157" s="183">
        <f>IF(N157="snížená",J157,0)</f>
        <v>0</v>
      </c>
      <c r="BG157" s="183">
        <f>IF(N157="zákl. přenesená",J157,0)</f>
        <v>0</v>
      </c>
      <c r="BH157" s="183">
        <f>IF(N157="sníž. přenesená",J157,0)</f>
        <v>0</v>
      </c>
      <c r="BI157" s="183">
        <f>IF(N157="nulová",J157,0)</f>
        <v>0</v>
      </c>
      <c r="BJ157" s="17" t="s">
        <v>82</v>
      </c>
      <c r="BK157" s="183">
        <f>ROUND(I157*H157,2)</f>
        <v>0</v>
      </c>
      <c r="BL157" s="17" t="s">
        <v>160</v>
      </c>
      <c r="BM157" s="182" t="s">
        <v>268</v>
      </c>
    </row>
    <row r="158" s="2" customFormat="1">
      <c r="A158" s="36"/>
      <c r="B158" s="37"/>
      <c r="C158" s="36"/>
      <c r="D158" s="184" t="s">
        <v>162</v>
      </c>
      <c r="E158" s="36"/>
      <c r="F158" s="185" t="s">
        <v>1268</v>
      </c>
      <c r="G158" s="36"/>
      <c r="H158" s="36"/>
      <c r="I158" s="186"/>
      <c r="J158" s="36"/>
      <c r="K158" s="36"/>
      <c r="L158" s="37"/>
      <c r="M158" s="187"/>
      <c r="N158" s="188"/>
      <c r="O158" s="75"/>
      <c r="P158" s="75"/>
      <c r="Q158" s="75"/>
      <c r="R158" s="75"/>
      <c r="S158" s="75"/>
      <c r="T158" s="76"/>
      <c r="U158" s="36"/>
      <c r="V158" s="36"/>
      <c r="W158" s="36"/>
      <c r="X158" s="36"/>
      <c r="Y158" s="36"/>
      <c r="Z158" s="36"/>
      <c r="AA158" s="36"/>
      <c r="AB158" s="36"/>
      <c r="AC158" s="36"/>
      <c r="AD158" s="36"/>
      <c r="AE158" s="36"/>
      <c r="AT158" s="17" t="s">
        <v>162</v>
      </c>
      <c r="AU158" s="17" t="s">
        <v>175</v>
      </c>
    </row>
    <row r="159" s="2" customFormat="1" ht="14.4" customHeight="1">
      <c r="A159" s="36"/>
      <c r="B159" s="170"/>
      <c r="C159" s="171" t="s">
        <v>278</v>
      </c>
      <c r="D159" s="171" t="s">
        <v>155</v>
      </c>
      <c r="E159" s="172" t="s">
        <v>1269</v>
      </c>
      <c r="F159" s="173" t="s">
        <v>1270</v>
      </c>
      <c r="G159" s="174" t="s">
        <v>775</v>
      </c>
      <c r="H159" s="175">
        <v>30</v>
      </c>
      <c r="I159" s="176"/>
      <c r="J159" s="177">
        <f>ROUND(I159*H159,2)</f>
        <v>0</v>
      </c>
      <c r="K159" s="173" t="s">
        <v>1</v>
      </c>
      <c r="L159" s="37"/>
      <c r="M159" s="178" t="s">
        <v>1</v>
      </c>
      <c r="N159" s="179" t="s">
        <v>39</v>
      </c>
      <c r="O159" s="75"/>
      <c r="P159" s="180">
        <f>O159*H159</f>
        <v>0</v>
      </c>
      <c r="Q159" s="180">
        <v>0</v>
      </c>
      <c r="R159" s="180">
        <f>Q159*H159</f>
        <v>0</v>
      </c>
      <c r="S159" s="180">
        <v>0</v>
      </c>
      <c r="T159" s="181">
        <f>S159*H159</f>
        <v>0</v>
      </c>
      <c r="U159" s="36"/>
      <c r="V159" s="36"/>
      <c r="W159" s="36"/>
      <c r="X159" s="36"/>
      <c r="Y159" s="36"/>
      <c r="Z159" s="36"/>
      <c r="AA159" s="36"/>
      <c r="AB159" s="36"/>
      <c r="AC159" s="36"/>
      <c r="AD159" s="36"/>
      <c r="AE159" s="36"/>
      <c r="AR159" s="182" t="s">
        <v>160</v>
      </c>
      <c r="AT159" s="182" t="s">
        <v>155</v>
      </c>
      <c r="AU159" s="182" t="s">
        <v>175</v>
      </c>
      <c r="AY159" s="17" t="s">
        <v>152</v>
      </c>
      <c r="BE159" s="183">
        <f>IF(N159="základní",J159,0)</f>
        <v>0</v>
      </c>
      <c r="BF159" s="183">
        <f>IF(N159="snížená",J159,0)</f>
        <v>0</v>
      </c>
      <c r="BG159" s="183">
        <f>IF(N159="zákl. přenesená",J159,0)</f>
        <v>0</v>
      </c>
      <c r="BH159" s="183">
        <f>IF(N159="sníž. přenesená",J159,0)</f>
        <v>0</v>
      </c>
      <c r="BI159" s="183">
        <f>IF(N159="nulová",J159,0)</f>
        <v>0</v>
      </c>
      <c r="BJ159" s="17" t="s">
        <v>82</v>
      </c>
      <c r="BK159" s="183">
        <f>ROUND(I159*H159,2)</f>
        <v>0</v>
      </c>
      <c r="BL159" s="17" t="s">
        <v>160</v>
      </c>
      <c r="BM159" s="182" t="s">
        <v>377</v>
      </c>
    </row>
    <row r="160" s="2" customFormat="1">
      <c r="A160" s="36"/>
      <c r="B160" s="37"/>
      <c r="C160" s="36"/>
      <c r="D160" s="184" t="s">
        <v>162</v>
      </c>
      <c r="E160" s="36"/>
      <c r="F160" s="185" t="s">
        <v>1270</v>
      </c>
      <c r="G160" s="36"/>
      <c r="H160" s="36"/>
      <c r="I160" s="186"/>
      <c r="J160" s="36"/>
      <c r="K160" s="36"/>
      <c r="L160" s="37"/>
      <c r="M160" s="187"/>
      <c r="N160" s="188"/>
      <c r="O160" s="75"/>
      <c r="P160" s="75"/>
      <c r="Q160" s="75"/>
      <c r="R160" s="75"/>
      <c r="S160" s="75"/>
      <c r="T160" s="76"/>
      <c r="U160" s="36"/>
      <c r="V160" s="36"/>
      <c r="W160" s="36"/>
      <c r="X160" s="36"/>
      <c r="Y160" s="36"/>
      <c r="Z160" s="36"/>
      <c r="AA160" s="36"/>
      <c r="AB160" s="36"/>
      <c r="AC160" s="36"/>
      <c r="AD160" s="36"/>
      <c r="AE160" s="36"/>
      <c r="AT160" s="17" t="s">
        <v>162</v>
      </c>
      <c r="AU160" s="17" t="s">
        <v>175</v>
      </c>
    </row>
    <row r="161" s="12" customFormat="1" ht="20.88" customHeight="1">
      <c r="A161" s="12"/>
      <c r="B161" s="157"/>
      <c r="C161" s="12"/>
      <c r="D161" s="158" t="s">
        <v>73</v>
      </c>
      <c r="E161" s="168" t="s">
        <v>1271</v>
      </c>
      <c r="F161" s="168" t="s">
        <v>1272</v>
      </c>
      <c r="G161" s="12"/>
      <c r="H161" s="12"/>
      <c r="I161" s="160"/>
      <c r="J161" s="169">
        <f>BK161</f>
        <v>0</v>
      </c>
      <c r="K161" s="12"/>
      <c r="L161" s="157"/>
      <c r="M161" s="162"/>
      <c r="N161" s="163"/>
      <c r="O161" s="163"/>
      <c r="P161" s="164">
        <f>SUM(P162:P163)</f>
        <v>0</v>
      </c>
      <c r="Q161" s="163"/>
      <c r="R161" s="164">
        <f>SUM(R162:R163)</f>
        <v>0</v>
      </c>
      <c r="S161" s="163"/>
      <c r="T161" s="165">
        <f>SUM(T162:T163)</f>
        <v>0</v>
      </c>
      <c r="U161" s="12"/>
      <c r="V161" s="12"/>
      <c r="W161" s="12"/>
      <c r="X161" s="12"/>
      <c r="Y161" s="12"/>
      <c r="Z161" s="12"/>
      <c r="AA161" s="12"/>
      <c r="AB161" s="12"/>
      <c r="AC161" s="12"/>
      <c r="AD161" s="12"/>
      <c r="AE161" s="12"/>
      <c r="AR161" s="158" t="s">
        <v>82</v>
      </c>
      <c r="AT161" s="166" t="s">
        <v>73</v>
      </c>
      <c r="AU161" s="166" t="s">
        <v>84</v>
      </c>
      <c r="AY161" s="158" t="s">
        <v>152</v>
      </c>
      <c r="BK161" s="167">
        <f>SUM(BK162:BK163)</f>
        <v>0</v>
      </c>
    </row>
    <row r="162" s="2" customFormat="1" ht="22.2" customHeight="1">
      <c r="A162" s="36"/>
      <c r="B162" s="170"/>
      <c r="C162" s="171" t="s">
        <v>284</v>
      </c>
      <c r="D162" s="171" t="s">
        <v>155</v>
      </c>
      <c r="E162" s="172" t="s">
        <v>1273</v>
      </c>
      <c r="F162" s="173" t="s">
        <v>1274</v>
      </c>
      <c r="G162" s="174" t="s">
        <v>489</v>
      </c>
      <c r="H162" s="175">
        <v>180</v>
      </c>
      <c r="I162" s="176"/>
      <c r="J162" s="177">
        <f>ROUND(I162*H162,2)</f>
        <v>0</v>
      </c>
      <c r="K162" s="173" t="s">
        <v>1</v>
      </c>
      <c r="L162" s="37"/>
      <c r="M162" s="178" t="s">
        <v>1</v>
      </c>
      <c r="N162" s="179" t="s">
        <v>39</v>
      </c>
      <c r="O162" s="75"/>
      <c r="P162" s="180">
        <f>O162*H162</f>
        <v>0</v>
      </c>
      <c r="Q162" s="180">
        <v>0</v>
      </c>
      <c r="R162" s="180">
        <f>Q162*H162</f>
        <v>0</v>
      </c>
      <c r="S162" s="180">
        <v>0</v>
      </c>
      <c r="T162" s="181">
        <f>S162*H162</f>
        <v>0</v>
      </c>
      <c r="U162" s="36"/>
      <c r="V162" s="36"/>
      <c r="W162" s="36"/>
      <c r="X162" s="36"/>
      <c r="Y162" s="36"/>
      <c r="Z162" s="36"/>
      <c r="AA162" s="36"/>
      <c r="AB162" s="36"/>
      <c r="AC162" s="36"/>
      <c r="AD162" s="36"/>
      <c r="AE162" s="36"/>
      <c r="AR162" s="182" t="s">
        <v>160</v>
      </c>
      <c r="AT162" s="182" t="s">
        <v>155</v>
      </c>
      <c r="AU162" s="182" t="s">
        <v>175</v>
      </c>
      <c r="AY162" s="17" t="s">
        <v>152</v>
      </c>
      <c r="BE162" s="183">
        <f>IF(N162="základní",J162,0)</f>
        <v>0</v>
      </c>
      <c r="BF162" s="183">
        <f>IF(N162="snížená",J162,0)</f>
        <v>0</v>
      </c>
      <c r="BG162" s="183">
        <f>IF(N162="zákl. přenesená",J162,0)</f>
        <v>0</v>
      </c>
      <c r="BH162" s="183">
        <f>IF(N162="sníž. přenesená",J162,0)</f>
        <v>0</v>
      </c>
      <c r="BI162" s="183">
        <f>IF(N162="nulová",J162,0)</f>
        <v>0</v>
      </c>
      <c r="BJ162" s="17" t="s">
        <v>82</v>
      </c>
      <c r="BK162" s="183">
        <f>ROUND(I162*H162,2)</f>
        <v>0</v>
      </c>
      <c r="BL162" s="17" t="s">
        <v>160</v>
      </c>
      <c r="BM162" s="182" t="s">
        <v>432</v>
      </c>
    </row>
    <row r="163" s="2" customFormat="1">
      <c r="A163" s="36"/>
      <c r="B163" s="37"/>
      <c r="C163" s="36"/>
      <c r="D163" s="184" t="s">
        <v>162</v>
      </c>
      <c r="E163" s="36"/>
      <c r="F163" s="185" t="s">
        <v>1274</v>
      </c>
      <c r="G163" s="36"/>
      <c r="H163" s="36"/>
      <c r="I163" s="186"/>
      <c r="J163" s="36"/>
      <c r="K163" s="36"/>
      <c r="L163" s="37"/>
      <c r="M163" s="187"/>
      <c r="N163" s="188"/>
      <c r="O163" s="75"/>
      <c r="P163" s="75"/>
      <c r="Q163" s="75"/>
      <c r="R163" s="75"/>
      <c r="S163" s="75"/>
      <c r="T163" s="76"/>
      <c r="U163" s="36"/>
      <c r="V163" s="36"/>
      <c r="W163" s="36"/>
      <c r="X163" s="36"/>
      <c r="Y163" s="36"/>
      <c r="Z163" s="36"/>
      <c r="AA163" s="36"/>
      <c r="AB163" s="36"/>
      <c r="AC163" s="36"/>
      <c r="AD163" s="36"/>
      <c r="AE163" s="36"/>
      <c r="AT163" s="17" t="s">
        <v>162</v>
      </c>
      <c r="AU163" s="17" t="s">
        <v>175</v>
      </c>
    </row>
    <row r="164" s="12" customFormat="1" ht="20.88" customHeight="1">
      <c r="A164" s="12"/>
      <c r="B164" s="157"/>
      <c r="C164" s="12"/>
      <c r="D164" s="158" t="s">
        <v>73</v>
      </c>
      <c r="E164" s="168" t="s">
        <v>1275</v>
      </c>
      <c r="F164" s="168" t="s">
        <v>1276</v>
      </c>
      <c r="G164" s="12"/>
      <c r="H164" s="12"/>
      <c r="I164" s="160"/>
      <c r="J164" s="169">
        <f>BK164</f>
        <v>0</v>
      </c>
      <c r="K164" s="12"/>
      <c r="L164" s="157"/>
      <c r="M164" s="162"/>
      <c r="N164" s="163"/>
      <c r="O164" s="163"/>
      <c r="P164" s="164">
        <f>SUM(P165:P170)</f>
        <v>0</v>
      </c>
      <c r="Q164" s="163"/>
      <c r="R164" s="164">
        <f>SUM(R165:R170)</f>
        <v>0</v>
      </c>
      <c r="S164" s="163"/>
      <c r="T164" s="165">
        <f>SUM(T165:T170)</f>
        <v>0</v>
      </c>
      <c r="U164" s="12"/>
      <c r="V164" s="12"/>
      <c r="W164" s="12"/>
      <c r="X164" s="12"/>
      <c r="Y164" s="12"/>
      <c r="Z164" s="12"/>
      <c r="AA164" s="12"/>
      <c r="AB164" s="12"/>
      <c r="AC164" s="12"/>
      <c r="AD164" s="12"/>
      <c r="AE164" s="12"/>
      <c r="AR164" s="158" t="s">
        <v>82</v>
      </c>
      <c r="AT164" s="166" t="s">
        <v>73</v>
      </c>
      <c r="AU164" s="166" t="s">
        <v>84</v>
      </c>
      <c r="AY164" s="158" t="s">
        <v>152</v>
      </c>
      <c r="BK164" s="167">
        <f>SUM(BK165:BK170)</f>
        <v>0</v>
      </c>
    </row>
    <row r="165" s="2" customFormat="1" ht="40.2" customHeight="1">
      <c r="A165" s="36"/>
      <c r="B165" s="170"/>
      <c r="C165" s="171" t="s">
        <v>289</v>
      </c>
      <c r="D165" s="171" t="s">
        <v>155</v>
      </c>
      <c r="E165" s="172" t="s">
        <v>1277</v>
      </c>
      <c r="F165" s="173" t="s">
        <v>1278</v>
      </c>
      <c r="G165" s="174" t="s">
        <v>775</v>
      </c>
      <c r="H165" s="175">
        <v>10</v>
      </c>
      <c r="I165" s="176"/>
      <c r="J165" s="177">
        <f>ROUND(I165*H165,2)</f>
        <v>0</v>
      </c>
      <c r="K165" s="173" t="s">
        <v>1</v>
      </c>
      <c r="L165" s="37"/>
      <c r="M165" s="178" t="s">
        <v>1</v>
      </c>
      <c r="N165" s="179" t="s">
        <v>39</v>
      </c>
      <c r="O165" s="75"/>
      <c r="P165" s="180">
        <f>O165*H165</f>
        <v>0</v>
      </c>
      <c r="Q165" s="180">
        <v>0</v>
      </c>
      <c r="R165" s="180">
        <f>Q165*H165</f>
        <v>0</v>
      </c>
      <c r="S165" s="180">
        <v>0</v>
      </c>
      <c r="T165" s="181">
        <f>S165*H165</f>
        <v>0</v>
      </c>
      <c r="U165" s="36"/>
      <c r="V165" s="36"/>
      <c r="W165" s="36"/>
      <c r="X165" s="36"/>
      <c r="Y165" s="36"/>
      <c r="Z165" s="36"/>
      <c r="AA165" s="36"/>
      <c r="AB165" s="36"/>
      <c r="AC165" s="36"/>
      <c r="AD165" s="36"/>
      <c r="AE165" s="36"/>
      <c r="AR165" s="182" t="s">
        <v>160</v>
      </c>
      <c r="AT165" s="182" t="s">
        <v>155</v>
      </c>
      <c r="AU165" s="182" t="s">
        <v>175</v>
      </c>
      <c r="AY165" s="17" t="s">
        <v>152</v>
      </c>
      <c r="BE165" s="183">
        <f>IF(N165="základní",J165,0)</f>
        <v>0</v>
      </c>
      <c r="BF165" s="183">
        <f>IF(N165="snížená",J165,0)</f>
        <v>0</v>
      </c>
      <c r="BG165" s="183">
        <f>IF(N165="zákl. přenesená",J165,0)</f>
        <v>0</v>
      </c>
      <c r="BH165" s="183">
        <f>IF(N165="sníž. přenesená",J165,0)</f>
        <v>0</v>
      </c>
      <c r="BI165" s="183">
        <f>IF(N165="nulová",J165,0)</f>
        <v>0</v>
      </c>
      <c r="BJ165" s="17" t="s">
        <v>82</v>
      </c>
      <c r="BK165" s="183">
        <f>ROUND(I165*H165,2)</f>
        <v>0</v>
      </c>
      <c r="BL165" s="17" t="s">
        <v>160</v>
      </c>
      <c r="BM165" s="182" t="s">
        <v>391</v>
      </c>
    </row>
    <row r="166" s="2" customFormat="1">
      <c r="A166" s="36"/>
      <c r="B166" s="37"/>
      <c r="C166" s="36"/>
      <c r="D166" s="184" t="s">
        <v>162</v>
      </c>
      <c r="E166" s="36"/>
      <c r="F166" s="185" t="s">
        <v>1278</v>
      </c>
      <c r="G166" s="36"/>
      <c r="H166" s="36"/>
      <c r="I166" s="186"/>
      <c r="J166" s="36"/>
      <c r="K166" s="36"/>
      <c r="L166" s="37"/>
      <c r="M166" s="187"/>
      <c r="N166" s="188"/>
      <c r="O166" s="75"/>
      <c r="P166" s="75"/>
      <c r="Q166" s="75"/>
      <c r="R166" s="75"/>
      <c r="S166" s="75"/>
      <c r="T166" s="76"/>
      <c r="U166" s="36"/>
      <c r="V166" s="36"/>
      <c r="W166" s="36"/>
      <c r="X166" s="36"/>
      <c r="Y166" s="36"/>
      <c r="Z166" s="36"/>
      <c r="AA166" s="36"/>
      <c r="AB166" s="36"/>
      <c r="AC166" s="36"/>
      <c r="AD166" s="36"/>
      <c r="AE166" s="36"/>
      <c r="AT166" s="17" t="s">
        <v>162</v>
      </c>
      <c r="AU166" s="17" t="s">
        <v>175</v>
      </c>
    </row>
    <row r="167" s="2" customFormat="1" ht="22.2" customHeight="1">
      <c r="A167" s="36"/>
      <c r="B167" s="170"/>
      <c r="C167" s="171" t="s">
        <v>297</v>
      </c>
      <c r="D167" s="171" t="s">
        <v>155</v>
      </c>
      <c r="E167" s="172" t="s">
        <v>1279</v>
      </c>
      <c r="F167" s="173" t="s">
        <v>1280</v>
      </c>
      <c r="G167" s="174" t="s">
        <v>775</v>
      </c>
      <c r="H167" s="175">
        <v>3</v>
      </c>
      <c r="I167" s="176"/>
      <c r="J167" s="177">
        <f>ROUND(I167*H167,2)</f>
        <v>0</v>
      </c>
      <c r="K167" s="173" t="s">
        <v>1</v>
      </c>
      <c r="L167" s="37"/>
      <c r="M167" s="178" t="s">
        <v>1</v>
      </c>
      <c r="N167" s="179" t="s">
        <v>39</v>
      </c>
      <c r="O167" s="75"/>
      <c r="P167" s="180">
        <f>O167*H167</f>
        <v>0</v>
      </c>
      <c r="Q167" s="180">
        <v>0</v>
      </c>
      <c r="R167" s="180">
        <f>Q167*H167</f>
        <v>0</v>
      </c>
      <c r="S167" s="180">
        <v>0</v>
      </c>
      <c r="T167" s="181">
        <f>S167*H167</f>
        <v>0</v>
      </c>
      <c r="U167" s="36"/>
      <c r="V167" s="36"/>
      <c r="W167" s="36"/>
      <c r="X167" s="36"/>
      <c r="Y167" s="36"/>
      <c r="Z167" s="36"/>
      <c r="AA167" s="36"/>
      <c r="AB167" s="36"/>
      <c r="AC167" s="36"/>
      <c r="AD167" s="36"/>
      <c r="AE167" s="36"/>
      <c r="AR167" s="182" t="s">
        <v>160</v>
      </c>
      <c r="AT167" s="182" t="s">
        <v>155</v>
      </c>
      <c r="AU167" s="182" t="s">
        <v>175</v>
      </c>
      <c r="AY167" s="17" t="s">
        <v>152</v>
      </c>
      <c r="BE167" s="183">
        <f>IF(N167="základní",J167,0)</f>
        <v>0</v>
      </c>
      <c r="BF167" s="183">
        <f>IF(N167="snížená",J167,0)</f>
        <v>0</v>
      </c>
      <c r="BG167" s="183">
        <f>IF(N167="zákl. přenesená",J167,0)</f>
        <v>0</v>
      </c>
      <c r="BH167" s="183">
        <f>IF(N167="sníž. přenesená",J167,0)</f>
        <v>0</v>
      </c>
      <c r="BI167" s="183">
        <f>IF(N167="nulová",J167,0)</f>
        <v>0</v>
      </c>
      <c r="BJ167" s="17" t="s">
        <v>82</v>
      </c>
      <c r="BK167" s="183">
        <f>ROUND(I167*H167,2)</f>
        <v>0</v>
      </c>
      <c r="BL167" s="17" t="s">
        <v>160</v>
      </c>
      <c r="BM167" s="182" t="s">
        <v>407</v>
      </c>
    </row>
    <row r="168" s="2" customFormat="1">
      <c r="A168" s="36"/>
      <c r="B168" s="37"/>
      <c r="C168" s="36"/>
      <c r="D168" s="184" t="s">
        <v>162</v>
      </c>
      <c r="E168" s="36"/>
      <c r="F168" s="185" t="s">
        <v>1280</v>
      </c>
      <c r="G168" s="36"/>
      <c r="H168" s="36"/>
      <c r="I168" s="186"/>
      <c r="J168" s="36"/>
      <c r="K168" s="36"/>
      <c r="L168" s="37"/>
      <c r="M168" s="187"/>
      <c r="N168" s="188"/>
      <c r="O168" s="75"/>
      <c r="P168" s="75"/>
      <c r="Q168" s="75"/>
      <c r="R168" s="75"/>
      <c r="S168" s="75"/>
      <c r="T168" s="76"/>
      <c r="U168" s="36"/>
      <c r="V168" s="36"/>
      <c r="W168" s="36"/>
      <c r="X168" s="36"/>
      <c r="Y168" s="36"/>
      <c r="Z168" s="36"/>
      <c r="AA168" s="36"/>
      <c r="AB168" s="36"/>
      <c r="AC168" s="36"/>
      <c r="AD168" s="36"/>
      <c r="AE168" s="36"/>
      <c r="AT168" s="17" t="s">
        <v>162</v>
      </c>
      <c r="AU168" s="17" t="s">
        <v>175</v>
      </c>
    </row>
    <row r="169" s="2" customFormat="1" ht="14.4" customHeight="1">
      <c r="A169" s="36"/>
      <c r="B169" s="170"/>
      <c r="C169" s="171" t="s">
        <v>7</v>
      </c>
      <c r="D169" s="171" t="s">
        <v>155</v>
      </c>
      <c r="E169" s="172" t="s">
        <v>1281</v>
      </c>
      <c r="F169" s="173" t="s">
        <v>1282</v>
      </c>
      <c r="G169" s="174" t="s">
        <v>775</v>
      </c>
      <c r="H169" s="175">
        <v>3</v>
      </c>
      <c r="I169" s="176"/>
      <c r="J169" s="177">
        <f>ROUND(I169*H169,2)</f>
        <v>0</v>
      </c>
      <c r="K169" s="173" t="s">
        <v>1</v>
      </c>
      <c r="L169" s="37"/>
      <c r="M169" s="178" t="s">
        <v>1</v>
      </c>
      <c r="N169" s="179" t="s">
        <v>39</v>
      </c>
      <c r="O169" s="75"/>
      <c r="P169" s="180">
        <f>O169*H169</f>
        <v>0</v>
      </c>
      <c r="Q169" s="180">
        <v>0</v>
      </c>
      <c r="R169" s="180">
        <f>Q169*H169</f>
        <v>0</v>
      </c>
      <c r="S169" s="180">
        <v>0</v>
      </c>
      <c r="T169" s="181">
        <f>S169*H169</f>
        <v>0</v>
      </c>
      <c r="U169" s="36"/>
      <c r="V169" s="36"/>
      <c r="W169" s="36"/>
      <c r="X169" s="36"/>
      <c r="Y169" s="36"/>
      <c r="Z169" s="36"/>
      <c r="AA169" s="36"/>
      <c r="AB169" s="36"/>
      <c r="AC169" s="36"/>
      <c r="AD169" s="36"/>
      <c r="AE169" s="36"/>
      <c r="AR169" s="182" t="s">
        <v>160</v>
      </c>
      <c r="AT169" s="182" t="s">
        <v>155</v>
      </c>
      <c r="AU169" s="182" t="s">
        <v>175</v>
      </c>
      <c r="AY169" s="17" t="s">
        <v>152</v>
      </c>
      <c r="BE169" s="183">
        <f>IF(N169="základní",J169,0)</f>
        <v>0</v>
      </c>
      <c r="BF169" s="183">
        <f>IF(N169="snížená",J169,0)</f>
        <v>0</v>
      </c>
      <c r="BG169" s="183">
        <f>IF(N169="zákl. přenesená",J169,0)</f>
        <v>0</v>
      </c>
      <c r="BH169" s="183">
        <f>IF(N169="sníž. přenesená",J169,0)</f>
        <v>0</v>
      </c>
      <c r="BI169" s="183">
        <f>IF(N169="nulová",J169,0)</f>
        <v>0</v>
      </c>
      <c r="BJ169" s="17" t="s">
        <v>82</v>
      </c>
      <c r="BK169" s="183">
        <f>ROUND(I169*H169,2)</f>
        <v>0</v>
      </c>
      <c r="BL169" s="17" t="s">
        <v>160</v>
      </c>
      <c r="BM169" s="182" t="s">
        <v>419</v>
      </c>
    </row>
    <row r="170" s="2" customFormat="1">
      <c r="A170" s="36"/>
      <c r="B170" s="37"/>
      <c r="C170" s="36"/>
      <c r="D170" s="184" t="s">
        <v>162</v>
      </c>
      <c r="E170" s="36"/>
      <c r="F170" s="185" t="s">
        <v>1282</v>
      </c>
      <c r="G170" s="36"/>
      <c r="H170" s="36"/>
      <c r="I170" s="186"/>
      <c r="J170" s="36"/>
      <c r="K170" s="36"/>
      <c r="L170" s="37"/>
      <c r="M170" s="218"/>
      <c r="N170" s="219"/>
      <c r="O170" s="220"/>
      <c r="P170" s="220"/>
      <c r="Q170" s="220"/>
      <c r="R170" s="220"/>
      <c r="S170" s="220"/>
      <c r="T170" s="221"/>
      <c r="U170" s="36"/>
      <c r="V170" s="36"/>
      <c r="W170" s="36"/>
      <c r="X170" s="36"/>
      <c r="Y170" s="36"/>
      <c r="Z170" s="36"/>
      <c r="AA170" s="36"/>
      <c r="AB170" s="36"/>
      <c r="AC170" s="36"/>
      <c r="AD170" s="36"/>
      <c r="AE170" s="36"/>
      <c r="AT170" s="17" t="s">
        <v>162</v>
      </c>
      <c r="AU170" s="17" t="s">
        <v>175</v>
      </c>
    </row>
    <row r="171" s="2" customFormat="1" ht="6.96" customHeight="1">
      <c r="A171" s="36"/>
      <c r="B171" s="58"/>
      <c r="C171" s="59"/>
      <c r="D171" s="59"/>
      <c r="E171" s="59"/>
      <c r="F171" s="59"/>
      <c r="G171" s="59"/>
      <c r="H171" s="59"/>
      <c r="I171" s="59"/>
      <c r="J171" s="59"/>
      <c r="K171" s="59"/>
      <c r="L171" s="37"/>
      <c r="M171" s="36"/>
      <c r="O171" s="36"/>
      <c r="P171" s="36"/>
      <c r="Q171" s="36"/>
      <c r="R171" s="36"/>
      <c r="S171" s="36"/>
      <c r="T171" s="36"/>
      <c r="U171" s="36"/>
      <c r="V171" s="36"/>
      <c r="W171" s="36"/>
      <c r="X171" s="36"/>
      <c r="Y171" s="36"/>
      <c r="Z171" s="36"/>
      <c r="AA171" s="36"/>
      <c r="AB171" s="36"/>
      <c r="AC171" s="36"/>
      <c r="AD171" s="36"/>
      <c r="AE171" s="36"/>
    </row>
  </sheetData>
  <autoFilter ref="C121:K170"/>
  <mergeCells count="9">
    <mergeCell ref="E7:H7"/>
    <mergeCell ref="E9:H9"/>
    <mergeCell ref="E18:H18"/>
    <mergeCell ref="E27:H27"/>
    <mergeCell ref="E85:H85"/>
    <mergeCell ref="E87:H87"/>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148438" style="1" customWidth="1"/>
    <col min="3" max="3" width="4.421875" style="1" customWidth="1"/>
    <col min="4" max="4" width="4.574219" style="1" customWidth="1"/>
    <col min="5" max="5" width="18.28125" style="1" customWidth="1"/>
    <col min="6" max="6" width="54.42188" style="1" customWidth="1"/>
    <col min="7" max="7" width="8.003906" style="1" customWidth="1"/>
    <col min="8" max="8" width="15.00391" style="1" customWidth="1"/>
    <col min="9" max="9" width="16.85156" style="1" customWidth="1"/>
    <col min="10" max="10" width="23.85156" style="1" customWidth="1"/>
    <col min="11" max="11" width="23.85156" style="1" customWidth="1"/>
    <col min="12" max="12" width="10.00391" style="1" customWidth="1"/>
    <col min="13" max="13" width="11.57422" style="1" hidden="1" customWidth="1"/>
    <col min="14" max="14" width="9.140625" style="1" hidden="1"/>
    <col min="15" max="15" width="15.14063" style="1" hidden="1" customWidth="1"/>
    <col min="16" max="16" width="15.14063" style="1" hidden="1" customWidth="1"/>
    <col min="17" max="17" width="15.14063" style="1" hidden="1" customWidth="1"/>
    <col min="18" max="18" width="15.14063" style="1" hidden="1" customWidth="1"/>
    <col min="19" max="19" width="15.14063" style="1" hidden="1" customWidth="1"/>
    <col min="20" max="20" width="15.14063" style="1" hidden="1" customWidth="1"/>
    <col min="21" max="21" width="17.42188" style="1" hidden="1" customWidth="1"/>
    <col min="22" max="22" width="13.14063" style="1" customWidth="1"/>
    <col min="23" max="23" width="17.42188" style="1" customWidth="1"/>
    <col min="24" max="24" width="13.14063" style="1" customWidth="1"/>
    <col min="25" max="25" width="16.00391" style="1" customWidth="1"/>
    <col min="26" max="26" width="11.71094" style="1" customWidth="1"/>
    <col min="27" max="27" width="16.00391" style="1" customWidth="1"/>
    <col min="28" max="28" width="17.42188" style="1" customWidth="1"/>
    <col min="29" max="29" width="11.71094" style="1" customWidth="1"/>
    <col min="30" max="30" width="16.00391" style="1" customWidth="1"/>
    <col min="31" max="31" width="17.42188" style="1" customWidth="1"/>
    <col min="44" max="44" width="9.140625" style="1" hidden="1"/>
    <col min="45" max="45" width="9.140625" style="1" hidden="1"/>
    <col min="46" max="46" width="9.140625" style="1" hidden="1"/>
    <col min="47" max="47" width="9.140625" style="1" hidden="1"/>
    <col min="48" max="48" width="9.140625" style="1" hidden="1"/>
    <col min="49" max="49" width="9.140625" style="1" hidden="1"/>
    <col min="50" max="50" width="9.140625" style="1" hidden="1"/>
    <col min="51" max="51" width="9.140625" style="1" hidden="1"/>
    <col min="52" max="52" width="9.140625" style="1" hidden="1"/>
    <col min="53" max="53" width="9.140625" style="1" hidden="1"/>
    <col min="54" max="54" width="9.140625" style="1" hidden="1"/>
    <col min="55" max="55" width="9.140625" style="1" hidden="1"/>
    <col min="56" max="56" width="9.140625" style="1" hidden="1"/>
    <col min="57" max="57" width="9.140625" style="1" hidden="1"/>
    <col min="58" max="58" width="9.140625" style="1" hidden="1"/>
    <col min="59" max="59" width="9.140625" style="1" hidden="1"/>
    <col min="60" max="60" width="9.140625" style="1" hidden="1"/>
    <col min="61" max="61" width="9.140625" style="1" hidden="1"/>
    <col min="62" max="62" width="9.140625" style="1" hidden="1"/>
    <col min="63" max="63" width="9.140625" style="1" hidden="1"/>
    <col min="64" max="64" width="9.140625" style="1" hidden="1"/>
    <col min="65" max="65" width="9.140625" style="1" hidden="1"/>
  </cols>
  <sheetData>
    <row r="2" s="1" customFormat="1" ht="36.96" customHeight="1">
      <c r="L2" s="16" t="s">
        <v>5</v>
      </c>
      <c r="M2" s="1"/>
      <c r="N2" s="1"/>
      <c r="O2" s="1"/>
      <c r="P2" s="1"/>
      <c r="Q2" s="1"/>
      <c r="R2" s="1"/>
      <c r="S2" s="1"/>
      <c r="T2" s="1"/>
      <c r="U2" s="1"/>
      <c r="V2" s="1"/>
      <c r="AT2" s="17" t="s">
        <v>102</v>
      </c>
    </row>
    <row r="3" s="1" customFormat="1" ht="6.96" customHeight="1">
      <c r="B3" s="18"/>
      <c r="C3" s="19"/>
      <c r="D3" s="19"/>
      <c r="E3" s="19"/>
      <c r="F3" s="19"/>
      <c r="G3" s="19"/>
      <c r="H3" s="19"/>
      <c r="I3" s="19"/>
      <c r="J3" s="19"/>
      <c r="K3" s="19"/>
      <c r="L3" s="20"/>
      <c r="AT3" s="17" t="s">
        <v>84</v>
      </c>
    </row>
    <row r="4" s="1" customFormat="1" ht="24.96" customHeight="1">
      <c r="B4" s="20"/>
      <c r="D4" s="21" t="s">
        <v>107</v>
      </c>
      <c r="L4" s="20"/>
      <c r="M4" s="119" t="s">
        <v>10</v>
      </c>
      <c r="AT4" s="17" t="s">
        <v>3</v>
      </c>
    </row>
    <row r="5" s="1" customFormat="1" ht="6.96" customHeight="1">
      <c r="B5" s="20"/>
      <c r="L5" s="20"/>
    </row>
    <row r="6" s="1" customFormat="1" ht="12" customHeight="1">
      <c r="B6" s="20"/>
      <c r="D6" s="30" t="s">
        <v>16</v>
      </c>
      <c r="L6" s="20"/>
    </row>
    <row r="7" s="1" customFormat="1" ht="27" customHeight="1">
      <c r="B7" s="20"/>
      <c r="E7" s="120" t="str">
        <f>'Rekapitulace stavby'!K6</f>
        <v>SOŠ veterinární, Budova č.p. 68/18 a budova č.p. 77/16 - Rekonstrukce elektro a slaboproudu 1PP a 1NP</v>
      </c>
      <c r="F7" s="30"/>
      <c r="G7" s="30"/>
      <c r="H7" s="30"/>
      <c r="L7" s="20"/>
    </row>
    <row r="8" s="2" customFormat="1" ht="12" customHeight="1">
      <c r="A8" s="36"/>
      <c r="B8" s="37"/>
      <c r="C8" s="36"/>
      <c r="D8" s="30" t="s">
        <v>115</v>
      </c>
      <c r="E8" s="36"/>
      <c r="F8" s="36"/>
      <c r="G8" s="36"/>
      <c r="H8" s="36"/>
      <c r="I8" s="36"/>
      <c r="J8" s="36"/>
      <c r="K8" s="36"/>
      <c r="L8" s="53"/>
      <c r="S8" s="36"/>
      <c r="T8" s="36"/>
      <c r="U8" s="36"/>
      <c r="V8" s="36"/>
      <c r="W8" s="36"/>
      <c r="X8" s="36"/>
      <c r="Y8" s="36"/>
      <c r="Z8" s="36"/>
      <c r="AA8" s="36"/>
      <c r="AB8" s="36"/>
      <c r="AC8" s="36"/>
      <c r="AD8" s="36"/>
      <c r="AE8" s="36"/>
    </row>
    <row r="9" s="2" customFormat="1" ht="15.6" customHeight="1">
      <c r="A9" s="36"/>
      <c r="B9" s="37"/>
      <c r="C9" s="36"/>
      <c r="D9" s="36"/>
      <c r="E9" s="65" t="s">
        <v>1283</v>
      </c>
      <c r="F9" s="36"/>
      <c r="G9" s="36"/>
      <c r="H9" s="36"/>
      <c r="I9" s="36"/>
      <c r="J9" s="36"/>
      <c r="K9" s="36"/>
      <c r="L9" s="53"/>
      <c r="S9" s="36"/>
      <c r="T9" s="36"/>
      <c r="U9" s="36"/>
      <c r="V9" s="36"/>
      <c r="W9" s="36"/>
      <c r="X9" s="36"/>
      <c r="Y9" s="36"/>
      <c r="Z9" s="36"/>
      <c r="AA9" s="36"/>
      <c r="AB9" s="36"/>
      <c r="AC9" s="36"/>
      <c r="AD9" s="36"/>
      <c r="AE9" s="36"/>
    </row>
    <row r="10" s="2" customFormat="1">
      <c r="A10" s="36"/>
      <c r="B10" s="37"/>
      <c r="C10" s="36"/>
      <c r="D10" s="36"/>
      <c r="E10" s="36"/>
      <c r="F10" s="36"/>
      <c r="G10" s="36"/>
      <c r="H10" s="36"/>
      <c r="I10" s="36"/>
      <c r="J10" s="36"/>
      <c r="K10" s="36"/>
      <c r="L10" s="53"/>
      <c r="S10" s="36"/>
      <c r="T10" s="36"/>
      <c r="U10" s="36"/>
      <c r="V10" s="36"/>
      <c r="W10" s="36"/>
      <c r="X10" s="36"/>
      <c r="Y10" s="36"/>
      <c r="Z10" s="36"/>
      <c r="AA10" s="36"/>
      <c r="AB10" s="36"/>
      <c r="AC10" s="36"/>
      <c r="AD10" s="36"/>
      <c r="AE10" s="36"/>
    </row>
    <row r="11" s="2" customFormat="1" ht="12" customHeight="1">
      <c r="A11" s="36"/>
      <c r="B11" s="37"/>
      <c r="C11" s="36"/>
      <c r="D11" s="30" t="s">
        <v>18</v>
      </c>
      <c r="E11" s="36"/>
      <c r="F11" s="25" t="s">
        <v>1</v>
      </c>
      <c r="G11" s="36"/>
      <c r="H11" s="36"/>
      <c r="I11" s="30" t="s">
        <v>19</v>
      </c>
      <c r="J11" s="25" t="s">
        <v>1</v>
      </c>
      <c r="K11" s="36"/>
      <c r="L11" s="53"/>
      <c r="S11" s="36"/>
      <c r="T11" s="36"/>
      <c r="U11" s="36"/>
      <c r="V11" s="36"/>
      <c r="W11" s="36"/>
      <c r="X11" s="36"/>
      <c r="Y11" s="36"/>
      <c r="Z11" s="36"/>
      <c r="AA11" s="36"/>
      <c r="AB11" s="36"/>
      <c r="AC11" s="36"/>
      <c r="AD11" s="36"/>
      <c r="AE11" s="36"/>
    </row>
    <row r="12" s="2" customFormat="1" ht="12" customHeight="1">
      <c r="A12" s="36"/>
      <c r="B12" s="37"/>
      <c r="C12" s="36"/>
      <c r="D12" s="30" t="s">
        <v>20</v>
      </c>
      <c r="E12" s="36"/>
      <c r="F12" s="25" t="s">
        <v>21</v>
      </c>
      <c r="G12" s="36"/>
      <c r="H12" s="36"/>
      <c r="I12" s="30" t="s">
        <v>22</v>
      </c>
      <c r="J12" s="67" t="str">
        <f>'Rekapitulace stavby'!AN8</f>
        <v>28. 2. 2025</v>
      </c>
      <c r="K12" s="36"/>
      <c r="L12" s="53"/>
      <c r="S12" s="36"/>
      <c r="T12" s="36"/>
      <c r="U12" s="36"/>
      <c r="V12" s="36"/>
      <c r="W12" s="36"/>
      <c r="X12" s="36"/>
      <c r="Y12" s="36"/>
      <c r="Z12" s="36"/>
      <c r="AA12" s="36"/>
      <c r="AB12" s="36"/>
      <c r="AC12" s="36"/>
      <c r="AD12" s="36"/>
      <c r="AE12" s="36"/>
    </row>
    <row r="13" s="2" customFormat="1" ht="10.8" customHeight="1">
      <c r="A13" s="36"/>
      <c r="B13" s="37"/>
      <c r="C13" s="36"/>
      <c r="D13" s="36"/>
      <c r="E13" s="36"/>
      <c r="F13" s="36"/>
      <c r="G13" s="36"/>
      <c r="H13" s="36"/>
      <c r="I13" s="36"/>
      <c r="J13" s="36"/>
      <c r="K13" s="36"/>
      <c r="L13" s="53"/>
      <c r="S13" s="36"/>
      <c r="T13" s="36"/>
      <c r="U13" s="36"/>
      <c r="V13" s="36"/>
      <c r="W13" s="36"/>
      <c r="X13" s="36"/>
      <c r="Y13" s="36"/>
      <c r="Z13" s="36"/>
      <c r="AA13" s="36"/>
      <c r="AB13" s="36"/>
      <c r="AC13" s="36"/>
      <c r="AD13" s="36"/>
      <c r="AE13" s="36"/>
    </row>
    <row r="14" s="2" customFormat="1" ht="12" customHeight="1">
      <c r="A14" s="36"/>
      <c r="B14" s="37"/>
      <c r="C14" s="36"/>
      <c r="D14" s="30" t="s">
        <v>24</v>
      </c>
      <c r="E14" s="36"/>
      <c r="F14" s="36"/>
      <c r="G14" s="36"/>
      <c r="H14" s="36"/>
      <c r="I14" s="30" t="s">
        <v>25</v>
      </c>
      <c r="J14" s="25" t="str">
        <f>IF('Rekapitulace stavby'!AN10="","",'Rekapitulace stavby'!AN10)</f>
        <v/>
      </c>
      <c r="K14" s="36"/>
      <c r="L14" s="53"/>
      <c r="S14" s="36"/>
      <c r="T14" s="36"/>
      <c r="U14" s="36"/>
      <c r="V14" s="36"/>
      <c r="W14" s="36"/>
      <c r="X14" s="36"/>
      <c r="Y14" s="36"/>
      <c r="Z14" s="36"/>
      <c r="AA14" s="36"/>
      <c r="AB14" s="36"/>
      <c r="AC14" s="36"/>
      <c r="AD14" s="36"/>
      <c r="AE14" s="36"/>
    </row>
    <row r="15" s="2" customFormat="1" ht="18" customHeight="1">
      <c r="A15" s="36"/>
      <c r="B15" s="37"/>
      <c r="C15" s="36"/>
      <c r="D15" s="36"/>
      <c r="E15" s="25" t="str">
        <f>IF('Rekapitulace stavby'!E11="","",'Rekapitulace stavby'!E11)</f>
        <v xml:space="preserve"> </v>
      </c>
      <c r="F15" s="36"/>
      <c r="G15" s="36"/>
      <c r="H15" s="36"/>
      <c r="I15" s="30" t="s">
        <v>27</v>
      </c>
      <c r="J15" s="25" t="str">
        <f>IF('Rekapitulace stavby'!AN11="","",'Rekapitulace stavby'!AN11)</f>
        <v/>
      </c>
      <c r="K15" s="36"/>
      <c r="L15" s="53"/>
      <c r="S15" s="36"/>
      <c r="T15" s="36"/>
      <c r="U15" s="36"/>
      <c r="V15" s="36"/>
      <c r="W15" s="36"/>
      <c r="X15" s="36"/>
      <c r="Y15" s="36"/>
      <c r="Z15" s="36"/>
      <c r="AA15" s="36"/>
      <c r="AB15" s="36"/>
      <c r="AC15" s="36"/>
      <c r="AD15" s="36"/>
      <c r="AE15" s="36"/>
    </row>
    <row r="16" s="2" customFormat="1" ht="6.96" customHeight="1">
      <c r="A16" s="36"/>
      <c r="B16" s="37"/>
      <c r="C16" s="36"/>
      <c r="D16" s="36"/>
      <c r="E16" s="36"/>
      <c r="F16" s="36"/>
      <c r="G16" s="36"/>
      <c r="H16" s="36"/>
      <c r="I16" s="36"/>
      <c r="J16" s="36"/>
      <c r="K16" s="36"/>
      <c r="L16" s="53"/>
      <c r="S16" s="36"/>
      <c r="T16" s="36"/>
      <c r="U16" s="36"/>
      <c r="V16" s="36"/>
      <c r="W16" s="36"/>
      <c r="X16" s="36"/>
      <c r="Y16" s="36"/>
      <c r="Z16" s="36"/>
      <c r="AA16" s="36"/>
      <c r="AB16" s="36"/>
      <c r="AC16" s="36"/>
      <c r="AD16" s="36"/>
      <c r="AE16" s="36"/>
    </row>
    <row r="17" s="2" customFormat="1" ht="12" customHeight="1">
      <c r="A17" s="36"/>
      <c r="B17" s="37"/>
      <c r="C17" s="36"/>
      <c r="D17" s="30" t="s">
        <v>28</v>
      </c>
      <c r="E17" s="36"/>
      <c r="F17" s="36"/>
      <c r="G17" s="36"/>
      <c r="H17" s="36"/>
      <c r="I17" s="30" t="s">
        <v>25</v>
      </c>
      <c r="J17" s="31" t="str">
        <f>'Rekapitulace stavby'!AN13</f>
        <v>Vyplň údaj</v>
      </c>
      <c r="K17" s="36"/>
      <c r="L17" s="53"/>
      <c r="S17" s="36"/>
      <c r="T17" s="36"/>
      <c r="U17" s="36"/>
      <c r="V17" s="36"/>
      <c r="W17" s="36"/>
      <c r="X17" s="36"/>
      <c r="Y17" s="36"/>
      <c r="Z17" s="36"/>
      <c r="AA17" s="36"/>
      <c r="AB17" s="36"/>
      <c r="AC17" s="36"/>
      <c r="AD17" s="36"/>
      <c r="AE17" s="36"/>
    </row>
    <row r="18" s="2" customFormat="1" ht="18" customHeight="1">
      <c r="A18" s="36"/>
      <c r="B18" s="37"/>
      <c r="C18" s="36"/>
      <c r="D18" s="36"/>
      <c r="E18" s="31" t="str">
        <f>'Rekapitulace stavby'!E14</f>
        <v>Vyplň údaj</v>
      </c>
      <c r="F18" s="25"/>
      <c r="G18" s="25"/>
      <c r="H18" s="25"/>
      <c r="I18" s="30" t="s">
        <v>27</v>
      </c>
      <c r="J18" s="31" t="str">
        <f>'Rekapitulace stavby'!AN14</f>
        <v>Vyplň údaj</v>
      </c>
      <c r="K18" s="36"/>
      <c r="L18" s="53"/>
      <c r="S18" s="36"/>
      <c r="T18" s="36"/>
      <c r="U18" s="36"/>
      <c r="V18" s="36"/>
      <c r="W18" s="36"/>
      <c r="X18" s="36"/>
      <c r="Y18" s="36"/>
      <c r="Z18" s="36"/>
      <c r="AA18" s="36"/>
      <c r="AB18" s="36"/>
      <c r="AC18" s="36"/>
      <c r="AD18" s="36"/>
      <c r="AE18" s="36"/>
    </row>
    <row r="19" s="2" customFormat="1" ht="6.96" customHeight="1">
      <c r="A19" s="36"/>
      <c r="B19" s="37"/>
      <c r="C19" s="36"/>
      <c r="D19" s="36"/>
      <c r="E19" s="36"/>
      <c r="F19" s="36"/>
      <c r="G19" s="36"/>
      <c r="H19" s="36"/>
      <c r="I19" s="36"/>
      <c r="J19" s="36"/>
      <c r="K19" s="36"/>
      <c r="L19" s="53"/>
      <c r="S19" s="36"/>
      <c r="T19" s="36"/>
      <c r="U19" s="36"/>
      <c r="V19" s="36"/>
      <c r="W19" s="36"/>
      <c r="X19" s="36"/>
      <c r="Y19" s="36"/>
      <c r="Z19" s="36"/>
      <c r="AA19" s="36"/>
      <c r="AB19" s="36"/>
      <c r="AC19" s="36"/>
      <c r="AD19" s="36"/>
      <c r="AE19" s="36"/>
    </row>
    <row r="20" s="2" customFormat="1" ht="12" customHeight="1">
      <c r="A20" s="36"/>
      <c r="B20" s="37"/>
      <c r="C20" s="36"/>
      <c r="D20" s="30" t="s">
        <v>30</v>
      </c>
      <c r="E20" s="36"/>
      <c r="F20" s="36"/>
      <c r="G20" s="36"/>
      <c r="H20" s="36"/>
      <c r="I20" s="30" t="s">
        <v>25</v>
      </c>
      <c r="J20" s="25" t="str">
        <f>IF('Rekapitulace stavby'!AN16="","",'Rekapitulace stavby'!AN16)</f>
        <v/>
      </c>
      <c r="K20" s="36"/>
      <c r="L20" s="53"/>
      <c r="S20" s="36"/>
      <c r="T20" s="36"/>
      <c r="U20" s="36"/>
      <c r="V20" s="36"/>
      <c r="W20" s="36"/>
      <c r="X20" s="36"/>
      <c r="Y20" s="36"/>
      <c r="Z20" s="36"/>
      <c r="AA20" s="36"/>
      <c r="AB20" s="36"/>
      <c r="AC20" s="36"/>
      <c r="AD20" s="36"/>
      <c r="AE20" s="36"/>
    </row>
    <row r="21" s="2" customFormat="1" ht="18" customHeight="1">
      <c r="A21" s="36"/>
      <c r="B21" s="37"/>
      <c r="C21" s="36"/>
      <c r="D21" s="36"/>
      <c r="E21" s="25" t="str">
        <f>IF('Rekapitulace stavby'!E17="","",'Rekapitulace stavby'!E17)</f>
        <v xml:space="preserve"> </v>
      </c>
      <c r="F21" s="36"/>
      <c r="G21" s="36"/>
      <c r="H21" s="36"/>
      <c r="I21" s="30" t="s">
        <v>27</v>
      </c>
      <c r="J21" s="25" t="str">
        <f>IF('Rekapitulace stavby'!AN17="","",'Rekapitulace stavby'!AN17)</f>
        <v/>
      </c>
      <c r="K21" s="36"/>
      <c r="L21" s="53"/>
      <c r="S21" s="36"/>
      <c r="T21" s="36"/>
      <c r="U21" s="36"/>
      <c r="V21" s="36"/>
      <c r="W21" s="36"/>
      <c r="X21" s="36"/>
      <c r="Y21" s="36"/>
      <c r="Z21" s="36"/>
      <c r="AA21" s="36"/>
      <c r="AB21" s="36"/>
      <c r="AC21" s="36"/>
      <c r="AD21" s="36"/>
      <c r="AE21" s="36"/>
    </row>
    <row r="22" s="2" customFormat="1" ht="6.96" customHeight="1">
      <c r="A22" s="36"/>
      <c r="B22" s="37"/>
      <c r="C22" s="36"/>
      <c r="D22" s="36"/>
      <c r="E22" s="36"/>
      <c r="F22" s="36"/>
      <c r="G22" s="36"/>
      <c r="H22" s="36"/>
      <c r="I22" s="36"/>
      <c r="J22" s="36"/>
      <c r="K22" s="36"/>
      <c r="L22" s="53"/>
      <c r="S22" s="36"/>
      <c r="T22" s="36"/>
      <c r="U22" s="36"/>
      <c r="V22" s="36"/>
      <c r="W22" s="36"/>
      <c r="X22" s="36"/>
      <c r="Y22" s="36"/>
      <c r="Z22" s="36"/>
      <c r="AA22" s="36"/>
      <c r="AB22" s="36"/>
      <c r="AC22" s="36"/>
      <c r="AD22" s="36"/>
      <c r="AE22" s="36"/>
    </row>
    <row r="23" s="2" customFormat="1" ht="12" customHeight="1">
      <c r="A23" s="36"/>
      <c r="B23" s="37"/>
      <c r="C23" s="36"/>
      <c r="D23" s="30" t="s">
        <v>32</v>
      </c>
      <c r="E23" s="36"/>
      <c r="F23" s="36"/>
      <c r="G23" s="36"/>
      <c r="H23" s="36"/>
      <c r="I23" s="30" t="s">
        <v>25</v>
      </c>
      <c r="J23" s="25" t="str">
        <f>IF('Rekapitulace stavby'!AN19="","",'Rekapitulace stavby'!AN19)</f>
        <v/>
      </c>
      <c r="K23" s="36"/>
      <c r="L23" s="53"/>
      <c r="S23" s="36"/>
      <c r="T23" s="36"/>
      <c r="U23" s="36"/>
      <c r="V23" s="36"/>
      <c r="W23" s="36"/>
      <c r="X23" s="36"/>
      <c r="Y23" s="36"/>
      <c r="Z23" s="36"/>
      <c r="AA23" s="36"/>
      <c r="AB23" s="36"/>
      <c r="AC23" s="36"/>
      <c r="AD23" s="36"/>
      <c r="AE23" s="36"/>
    </row>
    <row r="24" s="2" customFormat="1" ht="18" customHeight="1">
      <c r="A24" s="36"/>
      <c r="B24" s="37"/>
      <c r="C24" s="36"/>
      <c r="D24" s="36"/>
      <c r="E24" s="25" t="str">
        <f>IF('Rekapitulace stavby'!E20="","",'Rekapitulace stavby'!E20)</f>
        <v xml:space="preserve"> </v>
      </c>
      <c r="F24" s="36"/>
      <c r="G24" s="36"/>
      <c r="H24" s="36"/>
      <c r="I24" s="30" t="s">
        <v>27</v>
      </c>
      <c r="J24" s="25" t="str">
        <f>IF('Rekapitulace stavby'!AN20="","",'Rekapitulace stavby'!AN20)</f>
        <v/>
      </c>
      <c r="K24" s="36"/>
      <c r="L24" s="53"/>
      <c r="S24" s="36"/>
      <c r="T24" s="36"/>
      <c r="U24" s="36"/>
      <c r="V24" s="36"/>
      <c r="W24" s="36"/>
      <c r="X24" s="36"/>
      <c r="Y24" s="36"/>
      <c r="Z24" s="36"/>
      <c r="AA24" s="36"/>
      <c r="AB24" s="36"/>
      <c r="AC24" s="36"/>
      <c r="AD24" s="36"/>
      <c r="AE24" s="36"/>
    </row>
    <row r="25" s="2" customFormat="1" ht="6.96" customHeight="1">
      <c r="A25" s="36"/>
      <c r="B25" s="37"/>
      <c r="C25" s="36"/>
      <c r="D25" s="36"/>
      <c r="E25" s="36"/>
      <c r="F25" s="36"/>
      <c r="G25" s="36"/>
      <c r="H25" s="36"/>
      <c r="I25" s="36"/>
      <c r="J25" s="36"/>
      <c r="K25" s="36"/>
      <c r="L25" s="53"/>
      <c r="S25" s="36"/>
      <c r="T25" s="36"/>
      <c r="U25" s="36"/>
      <c r="V25" s="36"/>
      <c r="W25" s="36"/>
      <c r="X25" s="36"/>
      <c r="Y25" s="36"/>
      <c r="Z25" s="36"/>
      <c r="AA25" s="36"/>
      <c r="AB25" s="36"/>
      <c r="AC25" s="36"/>
      <c r="AD25" s="36"/>
      <c r="AE25" s="36"/>
    </row>
    <row r="26" s="2" customFormat="1" ht="12" customHeight="1">
      <c r="A26" s="36"/>
      <c r="B26" s="37"/>
      <c r="C26" s="36"/>
      <c r="D26" s="30" t="s">
        <v>33</v>
      </c>
      <c r="E26" s="36"/>
      <c r="F26" s="36"/>
      <c r="G26" s="36"/>
      <c r="H26" s="36"/>
      <c r="I26" s="36"/>
      <c r="J26" s="36"/>
      <c r="K26" s="36"/>
      <c r="L26" s="53"/>
      <c r="S26" s="36"/>
      <c r="T26" s="36"/>
      <c r="U26" s="36"/>
      <c r="V26" s="36"/>
      <c r="W26" s="36"/>
      <c r="X26" s="36"/>
      <c r="Y26" s="36"/>
      <c r="Z26" s="36"/>
      <c r="AA26" s="36"/>
      <c r="AB26" s="36"/>
      <c r="AC26" s="36"/>
      <c r="AD26" s="36"/>
      <c r="AE26" s="36"/>
    </row>
    <row r="27" s="8" customFormat="1" ht="14.4" customHeight="1">
      <c r="A27" s="121"/>
      <c r="B27" s="122"/>
      <c r="C27" s="121"/>
      <c r="D27" s="121"/>
      <c r="E27" s="34" t="s">
        <v>1</v>
      </c>
      <c r="F27" s="34"/>
      <c r="G27" s="34"/>
      <c r="H27" s="34"/>
      <c r="I27" s="121"/>
      <c r="J27" s="121"/>
      <c r="K27" s="121"/>
      <c r="L27" s="123"/>
      <c r="S27" s="121"/>
      <c r="T27" s="121"/>
      <c r="U27" s="121"/>
      <c r="V27" s="121"/>
      <c r="W27" s="121"/>
      <c r="X27" s="121"/>
      <c r="Y27" s="121"/>
      <c r="Z27" s="121"/>
      <c r="AA27" s="121"/>
      <c r="AB27" s="121"/>
      <c r="AC27" s="121"/>
      <c r="AD27" s="121"/>
      <c r="AE27" s="121"/>
    </row>
    <row r="28" s="2" customFormat="1" ht="6.96" customHeight="1">
      <c r="A28" s="36"/>
      <c r="B28" s="37"/>
      <c r="C28" s="36"/>
      <c r="D28" s="36"/>
      <c r="E28" s="36"/>
      <c r="F28" s="36"/>
      <c r="G28" s="36"/>
      <c r="H28" s="36"/>
      <c r="I28" s="36"/>
      <c r="J28" s="36"/>
      <c r="K28" s="36"/>
      <c r="L28" s="53"/>
      <c r="S28" s="36"/>
      <c r="T28" s="36"/>
      <c r="U28" s="36"/>
      <c r="V28" s="36"/>
      <c r="W28" s="36"/>
      <c r="X28" s="36"/>
      <c r="Y28" s="36"/>
      <c r="Z28" s="36"/>
      <c r="AA28" s="36"/>
      <c r="AB28" s="36"/>
      <c r="AC28" s="36"/>
      <c r="AD28" s="36"/>
      <c r="AE28" s="36"/>
    </row>
    <row r="29" s="2" customFormat="1" ht="6.96" customHeight="1">
      <c r="A29" s="36"/>
      <c r="B29" s="37"/>
      <c r="C29" s="36"/>
      <c r="D29" s="88"/>
      <c r="E29" s="88"/>
      <c r="F29" s="88"/>
      <c r="G29" s="88"/>
      <c r="H29" s="88"/>
      <c r="I29" s="88"/>
      <c r="J29" s="88"/>
      <c r="K29" s="88"/>
      <c r="L29" s="53"/>
      <c r="S29" s="36"/>
      <c r="T29" s="36"/>
      <c r="U29" s="36"/>
      <c r="V29" s="36"/>
      <c r="W29" s="36"/>
      <c r="X29" s="36"/>
      <c r="Y29" s="36"/>
      <c r="Z29" s="36"/>
      <c r="AA29" s="36"/>
      <c r="AB29" s="36"/>
      <c r="AC29" s="36"/>
      <c r="AD29" s="36"/>
      <c r="AE29" s="36"/>
    </row>
    <row r="30" s="2" customFormat="1" ht="25.44" customHeight="1">
      <c r="A30" s="36"/>
      <c r="B30" s="37"/>
      <c r="C30" s="36"/>
      <c r="D30" s="124" t="s">
        <v>34</v>
      </c>
      <c r="E30" s="36"/>
      <c r="F30" s="36"/>
      <c r="G30" s="36"/>
      <c r="H30" s="36"/>
      <c r="I30" s="36"/>
      <c r="J30" s="94">
        <f>ROUND(J122, 2)</f>
        <v>0</v>
      </c>
      <c r="K30" s="36"/>
      <c r="L30" s="53"/>
      <c r="S30" s="36"/>
      <c r="T30" s="36"/>
      <c r="U30" s="36"/>
      <c r="V30" s="36"/>
      <c r="W30" s="36"/>
      <c r="X30" s="36"/>
      <c r="Y30" s="36"/>
      <c r="Z30" s="36"/>
      <c r="AA30" s="36"/>
      <c r="AB30" s="36"/>
      <c r="AC30" s="36"/>
      <c r="AD30" s="36"/>
      <c r="AE30" s="36"/>
    </row>
    <row r="31" s="2" customFormat="1" ht="6.96" customHeight="1">
      <c r="A31" s="36"/>
      <c r="B31" s="37"/>
      <c r="C31" s="36"/>
      <c r="D31" s="88"/>
      <c r="E31" s="88"/>
      <c r="F31" s="88"/>
      <c r="G31" s="88"/>
      <c r="H31" s="88"/>
      <c r="I31" s="88"/>
      <c r="J31" s="88"/>
      <c r="K31" s="88"/>
      <c r="L31" s="53"/>
      <c r="S31" s="36"/>
      <c r="T31" s="36"/>
      <c r="U31" s="36"/>
      <c r="V31" s="36"/>
      <c r="W31" s="36"/>
      <c r="X31" s="36"/>
      <c r="Y31" s="36"/>
      <c r="Z31" s="36"/>
      <c r="AA31" s="36"/>
      <c r="AB31" s="36"/>
      <c r="AC31" s="36"/>
      <c r="AD31" s="36"/>
      <c r="AE31" s="36"/>
    </row>
    <row r="32" s="2" customFormat="1" ht="14.4" customHeight="1">
      <c r="A32" s="36"/>
      <c r="B32" s="37"/>
      <c r="C32" s="36"/>
      <c r="D32" s="36"/>
      <c r="E32" s="36"/>
      <c r="F32" s="41" t="s">
        <v>36</v>
      </c>
      <c r="G32" s="36"/>
      <c r="H32" s="36"/>
      <c r="I32" s="41" t="s">
        <v>35</v>
      </c>
      <c r="J32" s="41" t="s">
        <v>37</v>
      </c>
      <c r="K32" s="36"/>
      <c r="L32" s="53"/>
      <c r="S32" s="36"/>
      <c r="T32" s="36"/>
      <c r="U32" s="36"/>
      <c r="V32" s="36"/>
      <c r="W32" s="36"/>
      <c r="X32" s="36"/>
      <c r="Y32" s="36"/>
      <c r="Z32" s="36"/>
      <c r="AA32" s="36"/>
      <c r="AB32" s="36"/>
      <c r="AC32" s="36"/>
      <c r="AD32" s="36"/>
      <c r="AE32" s="36"/>
    </row>
    <row r="33" s="2" customFormat="1" ht="14.4" customHeight="1">
      <c r="A33" s="36"/>
      <c r="B33" s="37"/>
      <c r="C33" s="36"/>
      <c r="D33" s="125" t="s">
        <v>38</v>
      </c>
      <c r="E33" s="30" t="s">
        <v>39</v>
      </c>
      <c r="F33" s="126">
        <f>ROUND((SUM(BE122:BE148)),  2)</f>
        <v>0</v>
      </c>
      <c r="G33" s="36"/>
      <c r="H33" s="36"/>
      <c r="I33" s="127">
        <v>0.20999999999999999</v>
      </c>
      <c r="J33" s="126">
        <f>ROUND(((SUM(BE122:BE148))*I33),  2)</f>
        <v>0</v>
      </c>
      <c r="K33" s="36"/>
      <c r="L33" s="53"/>
      <c r="S33" s="36"/>
      <c r="T33" s="36"/>
      <c r="U33" s="36"/>
      <c r="V33" s="36"/>
      <c r="W33" s="36"/>
      <c r="X33" s="36"/>
      <c r="Y33" s="36"/>
      <c r="Z33" s="36"/>
      <c r="AA33" s="36"/>
      <c r="AB33" s="36"/>
      <c r="AC33" s="36"/>
      <c r="AD33" s="36"/>
      <c r="AE33" s="36"/>
    </row>
    <row r="34" s="2" customFormat="1" ht="14.4" customHeight="1">
      <c r="A34" s="36"/>
      <c r="B34" s="37"/>
      <c r="C34" s="36"/>
      <c r="D34" s="36"/>
      <c r="E34" s="30" t="s">
        <v>40</v>
      </c>
      <c r="F34" s="126">
        <f>ROUND((SUM(BF122:BF148)),  2)</f>
        <v>0</v>
      </c>
      <c r="G34" s="36"/>
      <c r="H34" s="36"/>
      <c r="I34" s="127">
        <v>0.12</v>
      </c>
      <c r="J34" s="126">
        <f>ROUND(((SUM(BF122:BF148))*I34),  2)</f>
        <v>0</v>
      </c>
      <c r="K34" s="36"/>
      <c r="L34" s="53"/>
      <c r="S34" s="36"/>
      <c r="T34" s="36"/>
      <c r="U34" s="36"/>
      <c r="V34" s="36"/>
      <c r="W34" s="36"/>
      <c r="X34" s="36"/>
      <c r="Y34" s="36"/>
      <c r="Z34" s="36"/>
      <c r="AA34" s="36"/>
      <c r="AB34" s="36"/>
      <c r="AC34" s="36"/>
      <c r="AD34" s="36"/>
      <c r="AE34" s="36"/>
    </row>
    <row r="35" hidden="1" s="2" customFormat="1" ht="14.4" customHeight="1">
      <c r="A35" s="36"/>
      <c r="B35" s="37"/>
      <c r="C35" s="36"/>
      <c r="D35" s="36"/>
      <c r="E35" s="30" t="s">
        <v>41</v>
      </c>
      <c r="F35" s="126">
        <f>ROUND((SUM(BG122:BG148)),  2)</f>
        <v>0</v>
      </c>
      <c r="G35" s="36"/>
      <c r="H35" s="36"/>
      <c r="I35" s="127">
        <v>0.20999999999999999</v>
      </c>
      <c r="J35" s="126">
        <f>0</f>
        <v>0</v>
      </c>
      <c r="K35" s="36"/>
      <c r="L35" s="53"/>
      <c r="S35" s="36"/>
      <c r="T35" s="36"/>
      <c r="U35" s="36"/>
      <c r="V35" s="36"/>
      <c r="W35" s="36"/>
      <c r="X35" s="36"/>
      <c r="Y35" s="36"/>
      <c r="Z35" s="36"/>
      <c r="AA35" s="36"/>
      <c r="AB35" s="36"/>
      <c r="AC35" s="36"/>
      <c r="AD35" s="36"/>
      <c r="AE35" s="36"/>
    </row>
    <row r="36" hidden="1" s="2" customFormat="1" ht="14.4" customHeight="1">
      <c r="A36" s="36"/>
      <c r="B36" s="37"/>
      <c r="C36" s="36"/>
      <c r="D36" s="36"/>
      <c r="E36" s="30" t="s">
        <v>42</v>
      </c>
      <c r="F36" s="126">
        <f>ROUND((SUM(BH122:BH148)),  2)</f>
        <v>0</v>
      </c>
      <c r="G36" s="36"/>
      <c r="H36" s="36"/>
      <c r="I36" s="127">
        <v>0.12</v>
      </c>
      <c r="J36" s="126">
        <f>0</f>
        <v>0</v>
      </c>
      <c r="K36" s="36"/>
      <c r="L36" s="53"/>
      <c r="S36" s="36"/>
      <c r="T36" s="36"/>
      <c r="U36" s="36"/>
      <c r="V36" s="36"/>
      <c r="W36" s="36"/>
      <c r="X36" s="36"/>
      <c r="Y36" s="36"/>
      <c r="Z36" s="36"/>
      <c r="AA36" s="36"/>
      <c r="AB36" s="36"/>
      <c r="AC36" s="36"/>
      <c r="AD36" s="36"/>
      <c r="AE36" s="36"/>
    </row>
    <row r="37" hidden="1" s="2" customFormat="1" ht="14.4" customHeight="1">
      <c r="A37" s="36"/>
      <c r="B37" s="37"/>
      <c r="C37" s="36"/>
      <c r="D37" s="36"/>
      <c r="E37" s="30" t="s">
        <v>43</v>
      </c>
      <c r="F37" s="126">
        <f>ROUND((SUM(BI122:BI148)),  2)</f>
        <v>0</v>
      </c>
      <c r="G37" s="36"/>
      <c r="H37" s="36"/>
      <c r="I37" s="127">
        <v>0</v>
      </c>
      <c r="J37" s="126">
        <f>0</f>
        <v>0</v>
      </c>
      <c r="K37" s="36"/>
      <c r="L37" s="53"/>
      <c r="S37" s="36"/>
      <c r="T37" s="36"/>
      <c r="U37" s="36"/>
      <c r="V37" s="36"/>
      <c r="W37" s="36"/>
      <c r="X37" s="36"/>
      <c r="Y37" s="36"/>
      <c r="Z37" s="36"/>
      <c r="AA37" s="36"/>
      <c r="AB37" s="36"/>
      <c r="AC37" s="36"/>
      <c r="AD37" s="36"/>
      <c r="AE37" s="36"/>
    </row>
    <row r="38" s="2" customFormat="1" ht="6.96" customHeight="1">
      <c r="A38" s="36"/>
      <c r="B38" s="37"/>
      <c r="C38" s="36"/>
      <c r="D38" s="36"/>
      <c r="E38" s="36"/>
      <c r="F38" s="36"/>
      <c r="G38" s="36"/>
      <c r="H38" s="36"/>
      <c r="I38" s="36"/>
      <c r="J38" s="36"/>
      <c r="K38" s="36"/>
      <c r="L38" s="53"/>
      <c r="S38" s="36"/>
      <c r="T38" s="36"/>
      <c r="U38" s="36"/>
      <c r="V38" s="36"/>
      <c r="W38" s="36"/>
      <c r="X38" s="36"/>
      <c r="Y38" s="36"/>
      <c r="Z38" s="36"/>
      <c r="AA38" s="36"/>
      <c r="AB38" s="36"/>
      <c r="AC38" s="36"/>
      <c r="AD38" s="36"/>
      <c r="AE38" s="36"/>
    </row>
    <row r="39" s="2" customFormat="1" ht="25.44" customHeight="1">
      <c r="A39" s="36"/>
      <c r="B39" s="37"/>
      <c r="C39" s="128"/>
      <c r="D39" s="129" t="s">
        <v>44</v>
      </c>
      <c r="E39" s="79"/>
      <c r="F39" s="79"/>
      <c r="G39" s="130" t="s">
        <v>45</v>
      </c>
      <c r="H39" s="131" t="s">
        <v>46</v>
      </c>
      <c r="I39" s="79"/>
      <c r="J39" s="132">
        <f>SUM(J30:J37)</f>
        <v>0</v>
      </c>
      <c r="K39" s="133"/>
      <c r="L39" s="53"/>
      <c r="S39" s="36"/>
      <c r="T39" s="36"/>
      <c r="U39" s="36"/>
      <c r="V39" s="36"/>
      <c r="W39" s="36"/>
      <c r="X39" s="36"/>
      <c r="Y39" s="36"/>
      <c r="Z39" s="36"/>
      <c r="AA39" s="36"/>
      <c r="AB39" s="36"/>
      <c r="AC39" s="36"/>
      <c r="AD39" s="36"/>
      <c r="AE39" s="36"/>
    </row>
    <row r="40" s="2" customFormat="1" ht="14.4" customHeight="1">
      <c r="A40" s="36"/>
      <c r="B40" s="37"/>
      <c r="C40" s="36"/>
      <c r="D40" s="36"/>
      <c r="E40" s="36"/>
      <c r="F40" s="36"/>
      <c r="G40" s="36"/>
      <c r="H40" s="36"/>
      <c r="I40" s="36"/>
      <c r="J40" s="36"/>
      <c r="K40" s="36"/>
      <c r="L40" s="53"/>
      <c r="S40" s="36"/>
      <c r="T40" s="36"/>
      <c r="U40" s="36"/>
      <c r="V40" s="36"/>
      <c r="W40" s="36"/>
      <c r="X40" s="36"/>
      <c r="Y40" s="36"/>
      <c r="Z40" s="36"/>
      <c r="AA40" s="36"/>
      <c r="AB40" s="36"/>
      <c r="AC40" s="36"/>
      <c r="AD40" s="36"/>
      <c r="AE40" s="36"/>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53"/>
      <c r="D50" s="54" t="s">
        <v>47</v>
      </c>
      <c r="E50" s="55"/>
      <c r="F50" s="55"/>
      <c r="G50" s="54" t="s">
        <v>48</v>
      </c>
      <c r="H50" s="55"/>
      <c r="I50" s="55"/>
      <c r="J50" s="55"/>
      <c r="K50" s="55"/>
      <c r="L50" s="5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6"/>
      <c r="B61" s="37"/>
      <c r="C61" s="36"/>
      <c r="D61" s="56" t="s">
        <v>49</v>
      </c>
      <c r="E61" s="39"/>
      <c r="F61" s="134" t="s">
        <v>50</v>
      </c>
      <c r="G61" s="56" t="s">
        <v>49</v>
      </c>
      <c r="H61" s="39"/>
      <c r="I61" s="39"/>
      <c r="J61" s="135" t="s">
        <v>50</v>
      </c>
      <c r="K61" s="39"/>
      <c r="L61" s="53"/>
      <c r="S61" s="36"/>
      <c r="T61" s="36"/>
      <c r="U61" s="36"/>
      <c r="V61" s="36"/>
      <c r="W61" s="36"/>
      <c r="X61" s="36"/>
      <c r="Y61" s="36"/>
      <c r="Z61" s="36"/>
      <c r="AA61" s="36"/>
      <c r="AB61" s="36"/>
      <c r="AC61" s="36"/>
      <c r="AD61" s="36"/>
      <c r="AE61" s="36"/>
    </row>
    <row r="62">
      <c r="B62" s="20"/>
      <c r="L62" s="20"/>
    </row>
    <row r="63">
      <c r="B63" s="20"/>
      <c r="L63" s="20"/>
    </row>
    <row r="64">
      <c r="B64" s="20"/>
      <c r="L64" s="20"/>
    </row>
    <row r="65" s="2" customFormat="1">
      <c r="A65" s="36"/>
      <c r="B65" s="37"/>
      <c r="C65" s="36"/>
      <c r="D65" s="54" t="s">
        <v>51</v>
      </c>
      <c r="E65" s="57"/>
      <c r="F65" s="57"/>
      <c r="G65" s="54" t="s">
        <v>52</v>
      </c>
      <c r="H65" s="57"/>
      <c r="I65" s="57"/>
      <c r="J65" s="57"/>
      <c r="K65" s="57"/>
      <c r="L65" s="53"/>
      <c r="S65" s="36"/>
      <c r="T65" s="36"/>
      <c r="U65" s="36"/>
      <c r="V65" s="36"/>
      <c r="W65" s="36"/>
      <c r="X65" s="36"/>
      <c r="Y65" s="36"/>
      <c r="Z65" s="36"/>
      <c r="AA65" s="36"/>
      <c r="AB65" s="36"/>
      <c r="AC65" s="36"/>
      <c r="AD65" s="36"/>
      <c r="AE65" s="36"/>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6"/>
      <c r="B76" s="37"/>
      <c r="C76" s="36"/>
      <c r="D76" s="56" t="s">
        <v>49</v>
      </c>
      <c r="E76" s="39"/>
      <c r="F76" s="134" t="s">
        <v>50</v>
      </c>
      <c r="G76" s="56" t="s">
        <v>49</v>
      </c>
      <c r="H76" s="39"/>
      <c r="I76" s="39"/>
      <c r="J76" s="135" t="s">
        <v>50</v>
      </c>
      <c r="K76" s="39"/>
      <c r="L76" s="53"/>
      <c r="S76" s="36"/>
      <c r="T76" s="36"/>
      <c r="U76" s="36"/>
      <c r="V76" s="36"/>
      <c r="W76" s="36"/>
      <c r="X76" s="36"/>
      <c r="Y76" s="36"/>
      <c r="Z76" s="36"/>
      <c r="AA76" s="36"/>
      <c r="AB76" s="36"/>
      <c r="AC76" s="36"/>
      <c r="AD76" s="36"/>
      <c r="AE76" s="36"/>
    </row>
    <row r="77" s="2" customFormat="1" ht="14.4" customHeight="1">
      <c r="A77" s="36"/>
      <c r="B77" s="58"/>
      <c r="C77" s="59"/>
      <c r="D77" s="59"/>
      <c r="E77" s="59"/>
      <c r="F77" s="59"/>
      <c r="G77" s="59"/>
      <c r="H77" s="59"/>
      <c r="I77" s="59"/>
      <c r="J77" s="59"/>
      <c r="K77" s="59"/>
      <c r="L77" s="53"/>
      <c r="S77" s="36"/>
      <c r="T77" s="36"/>
      <c r="U77" s="36"/>
      <c r="V77" s="36"/>
      <c r="W77" s="36"/>
      <c r="X77" s="36"/>
      <c r="Y77" s="36"/>
      <c r="Z77" s="36"/>
      <c r="AA77" s="36"/>
      <c r="AB77" s="36"/>
      <c r="AC77" s="36"/>
      <c r="AD77" s="36"/>
      <c r="AE77" s="36"/>
    </row>
    <row r="81" s="2" customFormat="1" ht="6.96" customHeight="1">
      <c r="A81" s="36"/>
      <c r="B81" s="60"/>
      <c r="C81" s="61"/>
      <c r="D81" s="61"/>
      <c r="E81" s="61"/>
      <c r="F81" s="61"/>
      <c r="G81" s="61"/>
      <c r="H81" s="61"/>
      <c r="I81" s="61"/>
      <c r="J81" s="61"/>
      <c r="K81" s="61"/>
      <c r="L81" s="53"/>
      <c r="S81" s="36"/>
      <c r="T81" s="36"/>
      <c r="U81" s="36"/>
      <c r="V81" s="36"/>
      <c r="W81" s="36"/>
      <c r="X81" s="36"/>
      <c r="Y81" s="36"/>
      <c r="Z81" s="36"/>
      <c r="AA81" s="36"/>
      <c r="AB81" s="36"/>
      <c r="AC81" s="36"/>
      <c r="AD81" s="36"/>
      <c r="AE81" s="36"/>
    </row>
    <row r="82" s="2" customFormat="1" ht="24.96" customHeight="1">
      <c r="A82" s="36"/>
      <c r="B82" s="37"/>
      <c r="C82" s="21" t="s">
        <v>117</v>
      </c>
      <c r="D82" s="36"/>
      <c r="E82" s="36"/>
      <c r="F82" s="36"/>
      <c r="G82" s="36"/>
      <c r="H82" s="36"/>
      <c r="I82" s="36"/>
      <c r="J82" s="36"/>
      <c r="K82" s="36"/>
      <c r="L82" s="53"/>
      <c r="S82" s="36"/>
      <c r="T82" s="36"/>
      <c r="U82" s="36"/>
      <c r="V82" s="36"/>
      <c r="W82" s="36"/>
      <c r="X82" s="36"/>
      <c r="Y82" s="36"/>
      <c r="Z82" s="36"/>
      <c r="AA82" s="36"/>
      <c r="AB82" s="36"/>
      <c r="AC82" s="36"/>
      <c r="AD82" s="36"/>
      <c r="AE82" s="36"/>
    </row>
    <row r="83" s="2" customFormat="1" ht="6.96" customHeight="1">
      <c r="A83" s="36"/>
      <c r="B83" s="37"/>
      <c r="C83" s="36"/>
      <c r="D83" s="36"/>
      <c r="E83" s="36"/>
      <c r="F83" s="36"/>
      <c r="G83" s="36"/>
      <c r="H83" s="36"/>
      <c r="I83" s="36"/>
      <c r="J83" s="36"/>
      <c r="K83" s="36"/>
      <c r="L83" s="53"/>
      <c r="S83" s="36"/>
      <c r="T83" s="36"/>
      <c r="U83" s="36"/>
      <c r="V83" s="36"/>
      <c r="W83" s="36"/>
      <c r="X83" s="36"/>
      <c r="Y83" s="36"/>
      <c r="Z83" s="36"/>
      <c r="AA83" s="36"/>
      <c r="AB83" s="36"/>
      <c r="AC83" s="36"/>
      <c r="AD83" s="36"/>
      <c r="AE83" s="36"/>
    </row>
    <row r="84" s="2" customFormat="1" ht="12" customHeight="1">
      <c r="A84" s="36"/>
      <c r="B84" s="37"/>
      <c r="C84" s="30" t="s">
        <v>16</v>
      </c>
      <c r="D84" s="36"/>
      <c r="E84" s="36"/>
      <c r="F84" s="36"/>
      <c r="G84" s="36"/>
      <c r="H84" s="36"/>
      <c r="I84" s="36"/>
      <c r="J84" s="36"/>
      <c r="K84" s="36"/>
      <c r="L84" s="53"/>
      <c r="S84" s="36"/>
      <c r="T84" s="36"/>
      <c r="U84" s="36"/>
      <c r="V84" s="36"/>
      <c r="W84" s="36"/>
      <c r="X84" s="36"/>
      <c r="Y84" s="36"/>
      <c r="Z84" s="36"/>
      <c r="AA84" s="36"/>
      <c r="AB84" s="36"/>
      <c r="AC84" s="36"/>
      <c r="AD84" s="36"/>
      <c r="AE84" s="36"/>
    </row>
    <row r="85" s="2" customFormat="1" ht="27" customHeight="1">
      <c r="A85" s="36"/>
      <c r="B85" s="37"/>
      <c r="C85" s="36"/>
      <c r="D85" s="36"/>
      <c r="E85" s="120" t="str">
        <f>E7</f>
        <v>SOŠ veterinární, Budova č.p. 68/18 a budova č.p. 77/16 - Rekonstrukce elektro a slaboproudu 1PP a 1NP</v>
      </c>
      <c r="F85" s="30"/>
      <c r="G85" s="30"/>
      <c r="H85" s="30"/>
      <c r="I85" s="36"/>
      <c r="J85" s="36"/>
      <c r="K85" s="36"/>
      <c r="L85" s="53"/>
      <c r="S85" s="36"/>
      <c r="T85" s="36"/>
      <c r="U85" s="36"/>
      <c r="V85" s="36"/>
      <c r="W85" s="36"/>
      <c r="X85" s="36"/>
      <c r="Y85" s="36"/>
      <c r="Z85" s="36"/>
      <c r="AA85" s="36"/>
      <c r="AB85" s="36"/>
      <c r="AC85" s="36"/>
      <c r="AD85" s="36"/>
      <c r="AE85" s="36"/>
    </row>
    <row r="86" s="2" customFormat="1" ht="12" customHeight="1">
      <c r="A86" s="36"/>
      <c r="B86" s="37"/>
      <c r="C86" s="30" t="s">
        <v>115</v>
      </c>
      <c r="D86" s="36"/>
      <c r="E86" s="36"/>
      <c r="F86" s="36"/>
      <c r="G86" s="36"/>
      <c r="H86" s="36"/>
      <c r="I86" s="36"/>
      <c r="J86" s="36"/>
      <c r="K86" s="36"/>
      <c r="L86" s="53"/>
      <c r="S86" s="36"/>
      <c r="T86" s="36"/>
      <c r="U86" s="36"/>
      <c r="V86" s="36"/>
      <c r="W86" s="36"/>
      <c r="X86" s="36"/>
      <c r="Y86" s="36"/>
      <c r="Z86" s="36"/>
      <c r="AA86" s="36"/>
      <c r="AB86" s="36"/>
      <c r="AC86" s="36"/>
      <c r="AD86" s="36"/>
      <c r="AE86" s="36"/>
    </row>
    <row r="87" s="2" customFormat="1" ht="15.6" customHeight="1">
      <c r="A87" s="36"/>
      <c r="B87" s="37"/>
      <c r="C87" s="36"/>
      <c r="D87" s="36"/>
      <c r="E87" s="65" t="str">
        <f>E9</f>
        <v>vrn - Vedlejší a ostatní náklady</v>
      </c>
      <c r="F87" s="36"/>
      <c r="G87" s="36"/>
      <c r="H87" s="36"/>
      <c r="I87" s="36"/>
      <c r="J87" s="36"/>
      <c r="K87" s="36"/>
      <c r="L87" s="53"/>
      <c r="S87" s="36"/>
      <c r="T87" s="36"/>
      <c r="U87" s="36"/>
      <c r="V87" s="36"/>
      <c r="W87" s="36"/>
      <c r="X87" s="36"/>
      <c r="Y87" s="36"/>
      <c r="Z87" s="36"/>
      <c r="AA87" s="36"/>
      <c r="AB87" s="36"/>
      <c r="AC87" s="36"/>
      <c r="AD87" s="36"/>
      <c r="AE87" s="36"/>
    </row>
    <row r="88" s="2" customFormat="1" ht="6.96" customHeight="1">
      <c r="A88" s="36"/>
      <c r="B88" s="37"/>
      <c r="C88" s="36"/>
      <c r="D88" s="36"/>
      <c r="E88" s="36"/>
      <c r="F88" s="36"/>
      <c r="G88" s="36"/>
      <c r="H88" s="36"/>
      <c r="I88" s="36"/>
      <c r="J88" s="36"/>
      <c r="K88" s="36"/>
      <c r="L88" s="53"/>
      <c r="S88" s="36"/>
      <c r="T88" s="36"/>
      <c r="U88" s="36"/>
      <c r="V88" s="36"/>
      <c r="W88" s="36"/>
      <c r="X88" s="36"/>
      <c r="Y88" s="36"/>
      <c r="Z88" s="36"/>
      <c r="AA88" s="36"/>
      <c r="AB88" s="36"/>
      <c r="AC88" s="36"/>
      <c r="AD88" s="36"/>
      <c r="AE88" s="36"/>
    </row>
    <row r="89" s="2" customFormat="1" ht="12" customHeight="1">
      <c r="A89" s="36"/>
      <c r="B89" s="37"/>
      <c r="C89" s="30" t="s">
        <v>20</v>
      </c>
      <c r="D89" s="36"/>
      <c r="E89" s="36"/>
      <c r="F89" s="25" t="str">
        <f>F12</f>
        <v>Hradec Králové, Pražská 68</v>
      </c>
      <c r="G89" s="36"/>
      <c r="H89" s="36"/>
      <c r="I89" s="30" t="s">
        <v>22</v>
      </c>
      <c r="J89" s="67" t="str">
        <f>IF(J12="","",J12)</f>
        <v>28. 2. 2025</v>
      </c>
      <c r="K89" s="36"/>
      <c r="L89" s="53"/>
      <c r="S89" s="36"/>
      <c r="T89" s="36"/>
      <c r="U89" s="36"/>
      <c r="V89" s="36"/>
      <c r="W89" s="36"/>
      <c r="X89" s="36"/>
      <c r="Y89" s="36"/>
      <c r="Z89" s="36"/>
      <c r="AA89" s="36"/>
      <c r="AB89" s="36"/>
      <c r="AC89" s="36"/>
      <c r="AD89" s="36"/>
      <c r="AE89" s="36"/>
    </row>
    <row r="90" s="2" customFormat="1" ht="6.96" customHeight="1">
      <c r="A90" s="36"/>
      <c r="B90" s="37"/>
      <c r="C90" s="36"/>
      <c r="D90" s="36"/>
      <c r="E90" s="36"/>
      <c r="F90" s="36"/>
      <c r="G90" s="36"/>
      <c r="H90" s="36"/>
      <c r="I90" s="36"/>
      <c r="J90" s="36"/>
      <c r="K90" s="36"/>
      <c r="L90" s="53"/>
      <c r="S90" s="36"/>
      <c r="T90" s="36"/>
      <c r="U90" s="36"/>
      <c r="V90" s="36"/>
      <c r="W90" s="36"/>
      <c r="X90" s="36"/>
      <c r="Y90" s="36"/>
      <c r="Z90" s="36"/>
      <c r="AA90" s="36"/>
      <c r="AB90" s="36"/>
      <c r="AC90" s="36"/>
      <c r="AD90" s="36"/>
      <c r="AE90" s="36"/>
    </row>
    <row r="91" s="2" customFormat="1" ht="15.6" customHeight="1">
      <c r="A91" s="36"/>
      <c r="B91" s="37"/>
      <c r="C91" s="30" t="s">
        <v>24</v>
      </c>
      <c r="D91" s="36"/>
      <c r="E91" s="36"/>
      <c r="F91" s="25" t="str">
        <f>E15</f>
        <v xml:space="preserve"> </v>
      </c>
      <c r="G91" s="36"/>
      <c r="H91" s="36"/>
      <c r="I91" s="30" t="s">
        <v>30</v>
      </c>
      <c r="J91" s="34" t="str">
        <f>E21</f>
        <v xml:space="preserve"> </v>
      </c>
      <c r="K91" s="36"/>
      <c r="L91" s="53"/>
      <c r="S91" s="36"/>
      <c r="T91" s="36"/>
      <c r="U91" s="36"/>
      <c r="V91" s="36"/>
      <c r="W91" s="36"/>
      <c r="X91" s="36"/>
      <c r="Y91" s="36"/>
      <c r="Z91" s="36"/>
      <c r="AA91" s="36"/>
      <c r="AB91" s="36"/>
      <c r="AC91" s="36"/>
      <c r="AD91" s="36"/>
      <c r="AE91" s="36"/>
    </row>
    <row r="92" s="2" customFormat="1" ht="15.6" customHeight="1">
      <c r="A92" s="36"/>
      <c r="B92" s="37"/>
      <c r="C92" s="30" t="s">
        <v>28</v>
      </c>
      <c r="D92" s="36"/>
      <c r="E92" s="36"/>
      <c r="F92" s="25" t="str">
        <f>IF(E18="","",E18)</f>
        <v>Vyplň údaj</v>
      </c>
      <c r="G92" s="36"/>
      <c r="H92" s="36"/>
      <c r="I92" s="30" t="s">
        <v>32</v>
      </c>
      <c r="J92" s="34" t="str">
        <f>E24</f>
        <v xml:space="preserve"> </v>
      </c>
      <c r="K92" s="36"/>
      <c r="L92" s="53"/>
      <c r="S92" s="36"/>
      <c r="T92" s="36"/>
      <c r="U92" s="36"/>
      <c r="V92" s="36"/>
      <c r="W92" s="36"/>
      <c r="X92" s="36"/>
      <c r="Y92" s="36"/>
      <c r="Z92" s="36"/>
      <c r="AA92" s="36"/>
      <c r="AB92" s="36"/>
      <c r="AC92" s="36"/>
      <c r="AD92" s="36"/>
      <c r="AE92" s="36"/>
    </row>
    <row r="93" s="2" customFormat="1" ht="10.32" customHeight="1">
      <c r="A93" s="36"/>
      <c r="B93" s="37"/>
      <c r="C93" s="36"/>
      <c r="D93" s="36"/>
      <c r="E93" s="36"/>
      <c r="F93" s="36"/>
      <c r="G93" s="36"/>
      <c r="H93" s="36"/>
      <c r="I93" s="36"/>
      <c r="J93" s="36"/>
      <c r="K93" s="36"/>
      <c r="L93" s="53"/>
      <c r="S93" s="36"/>
      <c r="T93" s="36"/>
      <c r="U93" s="36"/>
      <c r="V93" s="36"/>
      <c r="W93" s="36"/>
      <c r="X93" s="36"/>
      <c r="Y93" s="36"/>
      <c r="Z93" s="36"/>
      <c r="AA93" s="36"/>
      <c r="AB93" s="36"/>
      <c r="AC93" s="36"/>
      <c r="AD93" s="36"/>
      <c r="AE93" s="36"/>
    </row>
    <row r="94" s="2" customFormat="1" ht="29.28" customHeight="1">
      <c r="A94" s="36"/>
      <c r="B94" s="37"/>
      <c r="C94" s="136" t="s">
        <v>118</v>
      </c>
      <c r="D94" s="128"/>
      <c r="E94" s="128"/>
      <c r="F94" s="128"/>
      <c r="G94" s="128"/>
      <c r="H94" s="128"/>
      <c r="I94" s="128"/>
      <c r="J94" s="137" t="s">
        <v>119</v>
      </c>
      <c r="K94" s="128"/>
      <c r="L94" s="53"/>
      <c r="S94" s="36"/>
      <c r="T94" s="36"/>
      <c r="U94" s="36"/>
      <c r="V94" s="36"/>
      <c r="W94" s="36"/>
      <c r="X94" s="36"/>
      <c r="Y94" s="36"/>
      <c r="Z94" s="36"/>
      <c r="AA94" s="36"/>
      <c r="AB94" s="36"/>
      <c r="AC94" s="36"/>
      <c r="AD94" s="36"/>
      <c r="AE94" s="36"/>
    </row>
    <row r="95" s="2" customFormat="1" ht="10.32" customHeight="1">
      <c r="A95" s="36"/>
      <c r="B95" s="37"/>
      <c r="C95" s="36"/>
      <c r="D95" s="36"/>
      <c r="E95" s="36"/>
      <c r="F95" s="36"/>
      <c r="G95" s="36"/>
      <c r="H95" s="36"/>
      <c r="I95" s="36"/>
      <c r="J95" s="36"/>
      <c r="K95" s="36"/>
      <c r="L95" s="53"/>
      <c r="S95" s="36"/>
      <c r="T95" s="36"/>
      <c r="U95" s="36"/>
      <c r="V95" s="36"/>
      <c r="W95" s="36"/>
      <c r="X95" s="36"/>
      <c r="Y95" s="36"/>
      <c r="Z95" s="36"/>
      <c r="AA95" s="36"/>
      <c r="AB95" s="36"/>
      <c r="AC95" s="36"/>
      <c r="AD95" s="36"/>
      <c r="AE95" s="36"/>
    </row>
    <row r="96" s="2" customFormat="1" ht="22.8" customHeight="1">
      <c r="A96" s="36"/>
      <c r="B96" s="37"/>
      <c r="C96" s="138" t="s">
        <v>120</v>
      </c>
      <c r="D96" s="36"/>
      <c r="E96" s="36"/>
      <c r="F96" s="36"/>
      <c r="G96" s="36"/>
      <c r="H96" s="36"/>
      <c r="I96" s="36"/>
      <c r="J96" s="94">
        <f>J122</f>
        <v>0</v>
      </c>
      <c r="K96" s="36"/>
      <c r="L96" s="53"/>
      <c r="S96" s="36"/>
      <c r="T96" s="36"/>
      <c r="U96" s="36"/>
      <c r="V96" s="36"/>
      <c r="W96" s="36"/>
      <c r="X96" s="36"/>
      <c r="Y96" s="36"/>
      <c r="Z96" s="36"/>
      <c r="AA96" s="36"/>
      <c r="AB96" s="36"/>
      <c r="AC96" s="36"/>
      <c r="AD96" s="36"/>
      <c r="AE96" s="36"/>
      <c r="AU96" s="17" t="s">
        <v>121</v>
      </c>
    </row>
    <row r="97" s="9" customFormat="1" ht="24.96" customHeight="1">
      <c r="A97" s="9"/>
      <c r="B97" s="139"/>
      <c r="C97" s="9"/>
      <c r="D97" s="140" t="s">
        <v>1284</v>
      </c>
      <c r="E97" s="141"/>
      <c r="F97" s="141"/>
      <c r="G97" s="141"/>
      <c r="H97" s="141"/>
      <c r="I97" s="141"/>
      <c r="J97" s="142">
        <f>J123</f>
        <v>0</v>
      </c>
      <c r="K97" s="9"/>
      <c r="L97" s="139"/>
      <c r="S97" s="9"/>
      <c r="T97" s="9"/>
      <c r="U97" s="9"/>
      <c r="V97" s="9"/>
      <c r="W97" s="9"/>
      <c r="X97" s="9"/>
      <c r="Y97" s="9"/>
      <c r="Z97" s="9"/>
      <c r="AA97" s="9"/>
      <c r="AB97" s="9"/>
      <c r="AC97" s="9"/>
      <c r="AD97" s="9"/>
      <c r="AE97" s="9"/>
    </row>
    <row r="98" s="10" customFormat="1" ht="19.92" customHeight="1">
      <c r="A98" s="10"/>
      <c r="B98" s="143"/>
      <c r="C98" s="10"/>
      <c r="D98" s="144" t="s">
        <v>1285</v>
      </c>
      <c r="E98" s="145"/>
      <c r="F98" s="145"/>
      <c r="G98" s="145"/>
      <c r="H98" s="145"/>
      <c r="I98" s="145"/>
      <c r="J98" s="146">
        <f>J124</f>
        <v>0</v>
      </c>
      <c r="K98" s="10"/>
      <c r="L98" s="143"/>
      <c r="S98" s="10"/>
      <c r="T98" s="10"/>
      <c r="U98" s="10"/>
      <c r="V98" s="10"/>
      <c r="W98" s="10"/>
      <c r="X98" s="10"/>
      <c r="Y98" s="10"/>
      <c r="Z98" s="10"/>
      <c r="AA98" s="10"/>
      <c r="AB98" s="10"/>
      <c r="AC98" s="10"/>
      <c r="AD98" s="10"/>
      <c r="AE98" s="10"/>
    </row>
    <row r="99" s="10" customFormat="1" ht="19.92" customHeight="1">
      <c r="A99" s="10"/>
      <c r="B99" s="143"/>
      <c r="C99" s="10"/>
      <c r="D99" s="144" t="s">
        <v>1286</v>
      </c>
      <c r="E99" s="145"/>
      <c r="F99" s="145"/>
      <c r="G99" s="145"/>
      <c r="H99" s="145"/>
      <c r="I99" s="145"/>
      <c r="J99" s="146">
        <f>J132</f>
        <v>0</v>
      </c>
      <c r="K99" s="10"/>
      <c r="L99" s="143"/>
      <c r="S99" s="10"/>
      <c r="T99" s="10"/>
      <c r="U99" s="10"/>
      <c r="V99" s="10"/>
      <c r="W99" s="10"/>
      <c r="X99" s="10"/>
      <c r="Y99" s="10"/>
      <c r="Z99" s="10"/>
      <c r="AA99" s="10"/>
      <c r="AB99" s="10"/>
      <c r="AC99" s="10"/>
      <c r="AD99" s="10"/>
      <c r="AE99" s="10"/>
    </row>
    <row r="100" s="10" customFormat="1" ht="19.92" customHeight="1">
      <c r="A100" s="10"/>
      <c r="B100" s="143"/>
      <c r="C100" s="10"/>
      <c r="D100" s="144" t="s">
        <v>1287</v>
      </c>
      <c r="E100" s="145"/>
      <c r="F100" s="145"/>
      <c r="G100" s="145"/>
      <c r="H100" s="145"/>
      <c r="I100" s="145"/>
      <c r="J100" s="146">
        <f>J136</f>
        <v>0</v>
      </c>
      <c r="K100" s="10"/>
      <c r="L100" s="143"/>
      <c r="S100" s="10"/>
      <c r="T100" s="10"/>
      <c r="U100" s="10"/>
      <c r="V100" s="10"/>
      <c r="W100" s="10"/>
      <c r="X100" s="10"/>
      <c r="Y100" s="10"/>
      <c r="Z100" s="10"/>
      <c r="AA100" s="10"/>
      <c r="AB100" s="10"/>
      <c r="AC100" s="10"/>
      <c r="AD100" s="10"/>
      <c r="AE100" s="10"/>
    </row>
    <row r="101" s="10" customFormat="1" ht="19.92" customHeight="1">
      <c r="A101" s="10"/>
      <c r="B101" s="143"/>
      <c r="C101" s="10"/>
      <c r="D101" s="144" t="s">
        <v>1288</v>
      </c>
      <c r="E101" s="145"/>
      <c r="F101" s="145"/>
      <c r="G101" s="145"/>
      <c r="H101" s="145"/>
      <c r="I101" s="145"/>
      <c r="J101" s="146">
        <f>J140</f>
        <v>0</v>
      </c>
      <c r="K101" s="10"/>
      <c r="L101" s="143"/>
      <c r="S101" s="10"/>
      <c r="T101" s="10"/>
      <c r="U101" s="10"/>
      <c r="V101" s="10"/>
      <c r="W101" s="10"/>
      <c r="X101" s="10"/>
      <c r="Y101" s="10"/>
      <c r="Z101" s="10"/>
      <c r="AA101" s="10"/>
      <c r="AB101" s="10"/>
      <c r="AC101" s="10"/>
      <c r="AD101" s="10"/>
      <c r="AE101" s="10"/>
    </row>
    <row r="102" s="10" customFormat="1" ht="19.92" customHeight="1">
      <c r="A102" s="10"/>
      <c r="B102" s="143"/>
      <c r="C102" s="10"/>
      <c r="D102" s="144" t="s">
        <v>1289</v>
      </c>
      <c r="E102" s="145"/>
      <c r="F102" s="145"/>
      <c r="G102" s="145"/>
      <c r="H102" s="145"/>
      <c r="I102" s="145"/>
      <c r="J102" s="146">
        <f>J144</f>
        <v>0</v>
      </c>
      <c r="K102" s="10"/>
      <c r="L102" s="143"/>
      <c r="S102" s="10"/>
      <c r="T102" s="10"/>
      <c r="U102" s="10"/>
      <c r="V102" s="10"/>
      <c r="W102" s="10"/>
      <c r="X102" s="10"/>
      <c r="Y102" s="10"/>
      <c r="Z102" s="10"/>
      <c r="AA102" s="10"/>
      <c r="AB102" s="10"/>
      <c r="AC102" s="10"/>
      <c r="AD102" s="10"/>
      <c r="AE102" s="10"/>
    </row>
    <row r="103" s="2" customFormat="1" ht="21.84" customHeight="1">
      <c r="A103" s="36"/>
      <c r="B103" s="37"/>
      <c r="C103" s="36"/>
      <c r="D103" s="36"/>
      <c r="E103" s="36"/>
      <c r="F103" s="36"/>
      <c r="G103" s="36"/>
      <c r="H103" s="36"/>
      <c r="I103" s="36"/>
      <c r="J103" s="36"/>
      <c r="K103" s="36"/>
      <c r="L103" s="53"/>
      <c r="S103" s="36"/>
      <c r="T103" s="36"/>
      <c r="U103" s="36"/>
      <c r="V103" s="36"/>
      <c r="W103" s="36"/>
      <c r="X103" s="36"/>
      <c r="Y103" s="36"/>
      <c r="Z103" s="36"/>
      <c r="AA103" s="36"/>
      <c r="AB103" s="36"/>
      <c r="AC103" s="36"/>
      <c r="AD103" s="36"/>
      <c r="AE103" s="36"/>
    </row>
    <row r="104" s="2" customFormat="1" ht="6.96" customHeight="1">
      <c r="A104" s="36"/>
      <c r="B104" s="58"/>
      <c r="C104" s="59"/>
      <c r="D104" s="59"/>
      <c r="E104" s="59"/>
      <c r="F104" s="59"/>
      <c r="G104" s="59"/>
      <c r="H104" s="59"/>
      <c r="I104" s="59"/>
      <c r="J104" s="59"/>
      <c r="K104" s="59"/>
      <c r="L104" s="53"/>
      <c r="S104" s="36"/>
      <c r="T104" s="36"/>
      <c r="U104" s="36"/>
      <c r="V104" s="36"/>
      <c r="W104" s="36"/>
      <c r="X104" s="36"/>
      <c r="Y104" s="36"/>
      <c r="Z104" s="36"/>
      <c r="AA104" s="36"/>
      <c r="AB104" s="36"/>
      <c r="AC104" s="36"/>
      <c r="AD104" s="36"/>
      <c r="AE104" s="36"/>
    </row>
    <row r="108" s="2" customFormat="1" ht="6.96" customHeight="1">
      <c r="A108" s="36"/>
      <c r="B108" s="60"/>
      <c r="C108" s="61"/>
      <c r="D108" s="61"/>
      <c r="E108" s="61"/>
      <c r="F108" s="61"/>
      <c r="G108" s="61"/>
      <c r="H108" s="61"/>
      <c r="I108" s="61"/>
      <c r="J108" s="61"/>
      <c r="K108" s="61"/>
      <c r="L108" s="53"/>
      <c r="S108" s="36"/>
      <c r="T108" s="36"/>
      <c r="U108" s="36"/>
      <c r="V108" s="36"/>
      <c r="W108" s="36"/>
      <c r="X108" s="36"/>
      <c r="Y108" s="36"/>
      <c r="Z108" s="36"/>
      <c r="AA108" s="36"/>
      <c r="AB108" s="36"/>
      <c r="AC108" s="36"/>
      <c r="AD108" s="36"/>
      <c r="AE108" s="36"/>
    </row>
    <row r="109" s="2" customFormat="1" ht="24.96" customHeight="1">
      <c r="A109" s="36"/>
      <c r="B109" s="37"/>
      <c r="C109" s="21" t="s">
        <v>137</v>
      </c>
      <c r="D109" s="36"/>
      <c r="E109" s="36"/>
      <c r="F109" s="36"/>
      <c r="G109" s="36"/>
      <c r="H109" s="36"/>
      <c r="I109" s="36"/>
      <c r="J109" s="36"/>
      <c r="K109" s="36"/>
      <c r="L109" s="53"/>
      <c r="S109" s="36"/>
      <c r="T109" s="36"/>
      <c r="U109" s="36"/>
      <c r="V109" s="36"/>
      <c r="W109" s="36"/>
      <c r="X109" s="36"/>
      <c r="Y109" s="36"/>
      <c r="Z109" s="36"/>
      <c r="AA109" s="36"/>
      <c r="AB109" s="36"/>
      <c r="AC109" s="36"/>
      <c r="AD109" s="36"/>
      <c r="AE109" s="36"/>
    </row>
    <row r="110" s="2" customFormat="1" ht="6.96" customHeight="1">
      <c r="A110" s="36"/>
      <c r="B110" s="37"/>
      <c r="C110" s="36"/>
      <c r="D110" s="36"/>
      <c r="E110" s="36"/>
      <c r="F110" s="36"/>
      <c r="G110" s="36"/>
      <c r="H110" s="36"/>
      <c r="I110" s="36"/>
      <c r="J110" s="36"/>
      <c r="K110" s="36"/>
      <c r="L110" s="53"/>
      <c r="S110" s="36"/>
      <c r="T110" s="36"/>
      <c r="U110" s="36"/>
      <c r="V110" s="36"/>
      <c r="W110" s="36"/>
      <c r="X110" s="36"/>
      <c r="Y110" s="36"/>
      <c r="Z110" s="36"/>
      <c r="AA110" s="36"/>
      <c r="AB110" s="36"/>
      <c r="AC110" s="36"/>
      <c r="AD110" s="36"/>
      <c r="AE110" s="36"/>
    </row>
    <row r="111" s="2" customFormat="1" ht="12" customHeight="1">
      <c r="A111" s="36"/>
      <c r="B111" s="37"/>
      <c r="C111" s="30" t="s">
        <v>16</v>
      </c>
      <c r="D111" s="36"/>
      <c r="E111" s="36"/>
      <c r="F111" s="36"/>
      <c r="G111" s="36"/>
      <c r="H111" s="36"/>
      <c r="I111" s="36"/>
      <c r="J111" s="36"/>
      <c r="K111" s="36"/>
      <c r="L111" s="53"/>
      <c r="S111" s="36"/>
      <c r="T111" s="36"/>
      <c r="U111" s="36"/>
      <c r="V111" s="36"/>
      <c r="W111" s="36"/>
      <c r="X111" s="36"/>
      <c r="Y111" s="36"/>
      <c r="Z111" s="36"/>
      <c r="AA111" s="36"/>
      <c r="AB111" s="36"/>
      <c r="AC111" s="36"/>
      <c r="AD111" s="36"/>
      <c r="AE111" s="36"/>
    </row>
    <row r="112" s="2" customFormat="1" ht="27" customHeight="1">
      <c r="A112" s="36"/>
      <c r="B112" s="37"/>
      <c r="C112" s="36"/>
      <c r="D112" s="36"/>
      <c r="E112" s="120" t="str">
        <f>E7</f>
        <v>SOŠ veterinární, Budova č.p. 68/18 a budova č.p. 77/16 - Rekonstrukce elektro a slaboproudu 1PP a 1NP</v>
      </c>
      <c r="F112" s="30"/>
      <c r="G112" s="30"/>
      <c r="H112" s="30"/>
      <c r="I112" s="36"/>
      <c r="J112" s="36"/>
      <c r="K112" s="36"/>
      <c r="L112" s="53"/>
      <c r="S112" s="36"/>
      <c r="T112" s="36"/>
      <c r="U112" s="36"/>
      <c r="V112" s="36"/>
      <c r="W112" s="36"/>
      <c r="X112" s="36"/>
      <c r="Y112" s="36"/>
      <c r="Z112" s="36"/>
      <c r="AA112" s="36"/>
      <c r="AB112" s="36"/>
      <c r="AC112" s="36"/>
      <c r="AD112" s="36"/>
      <c r="AE112" s="36"/>
    </row>
    <row r="113" s="2" customFormat="1" ht="12" customHeight="1">
      <c r="A113" s="36"/>
      <c r="B113" s="37"/>
      <c r="C113" s="30" t="s">
        <v>115</v>
      </c>
      <c r="D113" s="36"/>
      <c r="E113" s="36"/>
      <c r="F113" s="36"/>
      <c r="G113" s="36"/>
      <c r="H113" s="36"/>
      <c r="I113" s="36"/>
      <c r="J113" s="36"/>
      <c r="K113" s="36"/>
      <c r="L113" s="53"/>
      <c r="S113" s="36"/>
      <c r="T113" s="36"/>
      <c r="U113" s="36"/>
      <c r="V113" s="36"/>
      <c r="W113" s="36"/>
      <c r="X113" s="36"/>
      <c r="Y113" s="36"/>
      <c r="Z113" s="36"/>
      <c r="AA113" s="36"/>
      <c r="AB113" s="36"/>
      <c r="AC113" s="36"/>
      <c r="AD113" s="36"/>
      <c r="AE113" s="36"/>
    </row>
    <row r="114" s="2" customFormat="1" ht="15.6" customHeight="1">
      <c r="A114" s="36"/>
      <c r="B114" s="37"/>
      <c r="C114" s="36"/>
      <c r="D114" s="36"/>
      <c r="E114" s="65" t="str">
        <f>E9</f>
        <v>vrn - Vedlejší a ostatní náklady</v>
      </c>
      <c r="F114" s="36"/>
      <c r="G114" s="36"/>
      <c r="H114" s="36"/>
      <c r="I114" s="36"/>
      <c r="J114" s="36"/>
      <c r="K114" s="36"/>
      <c r="L114" s="53"/>
      <c r="S114" s="36"/>
      <c r="T114" s="36"/>
      <c r="U114" s="36"/>
      <c r="V114" s="36"/>
      <c r="W114" s="36"/>
      <c r="X114" s="36"/>
      <c r="Y114" s="36"/>
      <c r="Z114" s="36"/>
      <c r="AA114" s="36"/>
      <c r="AB114" s="36"/>
      <c r="AC114" s="36"/>
      <c r="AD114" s="36"/>
      <c r="AE114" s="36"/>
    </row>
    <row r="115" s="2" customFormat="1" ht="6.96" customHeight="1">
      <c r="A115" s="36"/>
      <c r="B115" s="37"/>
      <c r="C115" s="36"/>
      <c r="D115" s="36"/>
      <c r="E115" s="36"/>
      <c r="F115" s="36"/>
      <c r="G115" s="36"/>
      <c r="H115" s="36"/>
      <c r="I115" s="36"/>
      <c r="J115" s="36"/>
      <c r="K115" s="36"/>
      <c r="L115" s="53"/>
      <c r="S115" s="36"/>
      <c r="T115" s="36"/>
      <c r="U115" s="36"/>
      <c r="V115" s="36"/>
      <c r="W115" s="36"/>
      <c r="X115" s="36"/>
      <c r="Y115" s="36"/>
      <c r="Z115" s="36"/>
      <c r="AA115" s="36"/>
      <c r="AB115" s="36"/>
      <c r="AC115" s="36"/>
      <c r="AD115" s="36"/>
      <c r="AE115" s="36"/>
    </row>
    <row r="116" s="2" customFormat="1" ht="12" customHeight="1">
      <c r="A116" s="36"/>
      <c r="B116" s="37"/>
      <c r="C116" s="30" t="s">
        <v>20</v>
      </c>
      <c r="D116" s="36"/>
      <c r="E116" s="36"/>
      <c r="F116" s="25" t="str">
        <f>F12</f>
        <v>Hradec Králové, Pražská 68</v>
      </c>
      <c r="G116" s="36"/>
      <c r="H116" s="36"/>
      <c r="I116" s="30" t="s">
        <v>22</v>
      </c>
      <c r="J116" s="67" t="str">
        <f>IF(J12="","",J12)</f>
        <v>28. 2. 2025</v>
      </c>
      <c r="K116" s="36"/>
      <c r="L116" s="53"/>
      <c r="S116" s="36"/>
      <c r="T116" s="36"/>
      <c r="U116" s="36"/>
      <c r="V116" s="36"/>
      <c r="W116" s="36"/>
      <c r="X116" s="36"/>
      <c r="Y116" s="36"/>
      <c r="Z116" s="36"/>
      <c r="AA116" s="36"/>
      <c r="AB116" s="36"/>
      <c r="AC116" s="36"/>
      <c r="AD116" s="36"/>
      <c r="AE116" s="36"/>
    </row>
    <row r="117" s="2" customFormat="1" ht="6.96" customHeight="1">
      <c r="A117" s="36"/>
      <c r="B117" s="37"/>
      <c r="C117" s="36"/>
      <c r="D117" s="36"/>
      <c r="E117" s="36"/>
      <c r="F117" s="36"/>
      <c r="G117" s="36"/>
      <c r="H117" s="36"/>
      <c r="I117" s="36"/>
      <c r="J117" s="36"/>
      <c r="K117" s="36"/>
      <c r="L117" s="53"/>
      <c r="S117" s="36"/>
      <c r="T117" s="36"/>
      <c r="U117" s="36"/>
      <c r="V117" s="36"/>
      <c r="W117" s="36"/>
      <c r="X117" s="36"/>
      <c r="Y117" s="36"/>
      <c r="Z117" s="36"/>
      <c r="AA117" s="36"/>
      <c r="AB117" s="36"/>
      <c r="AC117" s="36"/>
      <c r="AD117" s="36"/>
      <c r="AE117" s="36"/>
    </row>
    <row r="118" s="2" customFormat="1" ht="15.6" customHeight="1">
      <c r="A118" s="36"/>
      <c r="B118" s="37"/>
      <c r="C118" s="30" t="s">
        <v>24</v>
      </c>
      <c r="D118" s="36"/>
      <c r="E118" s="36"/>
      <c r="F118" s="25" t="str">
        <f>E15</f>
        <v xml:space="preserve"> </v>
      </c>
      <c r="G118" s="36"/>
      <c r="H118" s="36"/>
      <c r="I118" s="30" t="s">
        <v>30</v>
      </c>
      <c r="J118" s="34" t="str">
        <f>E21</f>
        <v xml:space="preserve"> </v>
      </c>
      <c r="K118" s="36"/>
      <c r="L118" s="53"/>
      <c r="S118" s="36"/>
      <c r="T118" s="36"/>
      <c r="U118" s="36"/>
      <c r="V118" s="36"/>
      <c r="W118" s="36"/>
      <c r="X118" s="36"/>
      <c r="Y118" s="36"/>
      <c r="Z118" s="36"/>
      <c r="AA118" s="36"/>
      <c r="AB118" s="36"/>
      <c r="AC118" s="36"/>
      <c r="AD118" s="36"/>
      <c r="AE118" s="36"/>
    </row>
    <row r="119" s="2" customFormat="1" ht="15.6" customHeight="1">
      <c r="A119" s="36"/>
      <c r="B119" s="37"/>
      <c r="C119" s="30" t="s">
        <v>28</v>
      </c>
      <c r="D119" s="36"/>
      <c r="E119" s="36"/>
      <c r="F119" s="25" t="str">
        <f>IF(E18="","",E18)</f>
        <v>Vyplň údaj</v>
      </c>
      <c r="G119" s="36"/>
      <c r="H119" s="36"/>
      <c r="I119" s="30" t="s">
        <v>32</v>
      </c>
      <c r="J119" s="34" t="str">
        <f>E24</f>
        <v xml:space="preserve"> </v>
      </c>
      <c r="K119" s="36"/>
      <c r="L119" s="53"/>
      <c r="S119" s="36"/>
      <c r="T119" s="36"/>
      <c r="U119" s="36"/>
      <c r="V119" s="36"/>
      <c r="W119" s="36"/>
      <c r="X119" s="36"/>
      <c r="Y119" s="36"/>
      <c r="Z119" s="36"/>
      <c r="AA119" s="36"/>
      <c r="AB119" s="36"/>
      <c r="AC119" s="36"/>
      <c r="AD119" s="36"/>
      <c r="AE119" s="36"/>
    </row>
    <row r="120" s="2" customFormat="1" ht="10.32" customHeight="1">
      <c r="A120" s="36"/>
      <c r="B120" s="37"/>
      <c r="C120" s="36"/>
      <c r="D120" s="36"/>
      <c r="E120" s="36"/>
      <c r="F120" s="36"/>
      <c r="G120" s="36"/>
      <c r="H120" s="36"/>
      <c r="I120" s="36"/>
      <c r="J120" s="36"/>
      <c r="K120" s="36"/>
      <c r="L120" s="53"/>
      <c r="S120" s="36"/>
      <c r="T120" s="36"/>
      <c r="U120" s="36"/>
      <c r="V120" s="36"/>
      <c r="W120" s="36"/>
      <c r="X120" s="36"/>
      <c r="Y120" s="36"/>
      <c r="Z120" s="36"/>
      <c r="AA120" s="36"/>
      <c r="AB120" s="36"/>
      <c r="AC120" s="36"/>
      <c r="AD120" s="36"/>
      <c r="AE120" s="36"/>
    </row>
    <row r="121" s="11" customFormat="1" ht="29.28" customHeight="1">
      <c r="A121" s="147"/>
      <c r="B121" s="148"/>
      <c r="C121" s="149" t="s">
        <v>138</v>
      </c>
      <c r="D121" s="150" t="s">
        <v>59</v>
      </c>
      <c r="E121" s="150" t="s">
        <v>55</v>
      </c>
      <c r="F121" s="150" t="s">
        <v>56</v>
      </c>
      <c r="G121" s="150" t="s">
        <v>139</v>
      </c>
      <c r="H121" s="150" t="s">
        <v>140</v>
      </c>
      <c r="I121" s="150" t="s">
        <v>141</v>
      </c>
      <c r="J121" s="150" t="s">
        <v>119</v>
      </c>
      <c r="K121" s="151" t="s">
        <v>142</v>
      </c>
      <c r="L121" s="152"/>
      <c r="M121" s="84" t="s">
        <v>1</v>
      </c>
      <c r="N121" s="85" t="s">
        <v>38</v>
      </c>
      <c r="O121" s="85" t="s">
        <v>143</v>
      </c>
      <c r="P121" s="85" t="s">
        <v>144</v>
      </c>
      <c r="Q121" s="85" t="s">
        <v>145</v>
      </c>
      <c r="R121" s="85" t="s">
        <v>146</v>
      </c>
      <c r="S121" s="85" t="s">
        <v>147</v>
      </c>
      <c r="T121" s="86" t="s">
        <v>148</v>
      </c>
      <c r="U121" s="147"/>
      <c r="V121" s="147"/>
      <c r="W121" s="147"/>
      <c r="X121" s="147"/>
      <c r="Y121" s="147"/>
      <c r="Z121" s="147"/>
      <c r="AA121" s="147"/>
      <c r="AB121" s="147"/>
      <c r="AC121" s="147"/>
      <c r="AD121" s="147"/>
      <c r="AE121" s="147"/>
    </row>
    <row r="122" s="2" customFormat="1" ht="22.8" customHeight="1">
      <c r="A122" s="36"/>
      <c r="B122" s="37"/>
      <c r="C122" s="91" t="s">
        <v>149</v>
      </c>
      <c r="D122" s="36"/>
      <c r="E122" s="36"/>
      <c r="F122" s="36"/>
      <c r="G122" s="36"/>
      <c r="H122" s="36"/>
      <c r="I122" s="36"/>
      <c r="J122" s="153">
        <f>BK122</f>
        <v>0</v>
      </c>
      <c r="K122" s="36"/>
      <c r="L122" s="37"/>
      <c r="M122" s="87"/>
      <c r="N122" s="71"/>
      <c r="O122" s="88"/>
      <c r="P122" s="154">
        <f>P123</f>
        <v>0</v>
      </c>
      <c r="Q122" s="88"/>
      <c r="R122" s="154">
        <f>R123</f>
        <v>0</v>
      </c>
      <c r="S122" s="88"/>
      <c r="T122" s="155">
        <f>T123</f>
        <v>0</v>
      </c>
      <c r="U122" s="36"/>
      <c r="V122" s="36"/>
      <c r="W122" s="36"/>
      <c r="X122" s="36"/>
      <c r="Y122" s="36"/>
      <c r="Z122" s="36"/>
      <c r="AA122" s="36"/>
      <c r="AB122" s="36"/>
      <c r="AC122" s="36"/>
      <c r="AD122" s="36"/>
      <c r="AE122" s="36"/>
      <c r="AT122" s="17" t="s">
        <v>73</v>
      </c>
      <c r="AU122" s="17" t="s">
        <v>121</v>
      </c>
      <c r="BK122" s="156">
        <f>BK123</f>
        <v>0</v>
      </c>
    </row>
    <row r="123" s="12" customFormat="1" ht="25.92" customHeight="1">
      <c r="A123" s="12"/>
      <c r="B123" s="157"/>
      <c r="C123" s="12"/>
      <c r="D123" s="158" t="s">
        <v>73</v>
      </c>
      <c r="E123" s="159" t="s">
        <v>1290</v>
      </c>
      <c r="F123" s="159" t="s">
        <v>1291</v>
      </c>
      <c r="G123" s="12"/>
      <c r="H123" s="12"/>
      <c r="I123" s="160"/>
      <c r="J123" s="161">
        <f>BK123</f>
        <v>0</v>
      </c>
      <c r="K123" s="12"/>
      <c r="L123" s="157"/>
      <c r="M123" s="162"/>
      <c r="N123" s="163"/>
      <c r="O123" s="163"/>
      <c r="P123" s="164">
        <f>P124+P132+P136+P140+P144</f>
        <v>0</v>
      </c>
      <c r="Q123" s="163"/>
      <c r="R123" s="164">
        <f>R124+R132+R136+R140+R144</f>
        <v>0</v>
      </c>
      <c r="S123" s="163"/>
      <c r="T123" s="165">
        <f>T124+T132+T136+T140+T144</f>
        <v>0</v>
      </c>
      <c r="U123" s="12"/>
      <c r="V123" s="12"/>
      <c r="W123" s="12"/>
      <c r="X123" s="12"/>
      <c r="Y123" s="12"/>
      <c r="Z123" s="12"/>
      <c r="AA123" s="12"/>
      <c r="AB123" s="12"/>
      <c r="AC123" s="12"/>
      <c r="AD123" s="12"/>
      <c r="AE123" s="12"/>
      <c r="AR123" s="158" t="s">
        <v>190</v>
      </c>
      <c r="AT123" s="166" t="s">
        <v>73</v>
      </c>
      <c r="AU123" s="166" t="s">
        <v>74</v>
      </c>
      <c r="AY123" s="158" t="s">
        <v>152</v>
      </c>
      <c r="BK123" s="167">
        <f>BK124+BK132+BK136+BK140+BK144</f>
        <v>0</v>
      </c>
    </row>
    <row r="124" s="12" customFormat="1" ht="22.8" customHeight="1">
      <c r="A124" s="12"/>
      <c r="B124" s="157"/>
      <c r="C124" s="12"/>
      <c r="D124" s="158" t="s">
        <v>73</v>
      </c>
      <c r="E124" s="168" t="s">
        <v>1292</v>
      </c>
      <c r="F124" s="168" t="s">
        <v>1293</v>
      </c>
      <c r="G124" s="12"/>
      <c r="H124" s="12"/>
      <c r="I124" s="160"/>
      <c r="J124" s="169">
        <f>BK124</f>
        <v>0</v>
      </c>
      <c r="K124" s="12"/>
      <c r="L124" s="157"/>
      <c r="M124" s="162"/>
      <c r="N124" s="163"/>
      <c r="O124" s="163"/>
      <c r="P124" s="164">
        <f>SUM(P125:P131)</f>
        <v>0</v>
      </c>
      <c r="Q124" s="163"/>
      <c r="R124" s="164">
        <f>SUM(R125:R131)</f>
        <v>0</v>
      </c>
      <c r="S124" s="163"/>
      <c r="T124" s="165">
        <f>SUM(T125:T131)</f>
        <v>0</v>
      </c>
      <c r="U124" s="12"/>
      <c r="V124" s="12"/>
      <c r="W124" s="12"/>
      <c r="X124" s="12"/>
      <c r="Y124" s="12"/>
      <c r="Z124" s="12"/>
      <c r="AA124" s="12"/>
      <c r="AB124" s="12"/>
      <c r="AC124" s="12"/>
      <c r="AD124" s="12"/>
      <c r="AE124" s="12"/>
      <c r="AR124" s="158" t="s">
        <v>190</v>
      </c>
      <c r="AT124" s="166" t="s">
        <v>73</v>
      </c>
      <c r="AU124" s="166" t="s">
        <v>82</v>
      </c>
      <c r="AY124" s="158" t="s">
        <v>152</v>
      </c>
      <c r="BK124" s="167">
        <f>SUM(BK125:BK131)</f>
        <v>0</v>
      </c>
    </row>
    <row r="125" s="2" customFormat="1" ht="14.4" customHeight="1">
      <c r="A125" s="36"/>
      <c r="B125" s="170"/>
      <c r="C125" s="171" t="s">
        <v>82</v>
      </c>
      <c r="D125" s="171" t="s">
        <v>155</v>
      </c>
      <c r="E125" s="172" t="s">
        <v>1294</v>
      </c>
      <c r="F125" s="173" t="s">
        <v>1295</v>
      </c>
      <c r="G125" s="174" t="s">
        <v>1134</v>
      </c>
      <c r="H125" s="175">
        <v>1</v>
      </c>
      <c r="I125" s="176"/>
      <c r="J125" s="177">
        <f>ROUND(I125*H125,2)</f>
        <v>0</v>
      </c>
      <c r="K125" s="173" t="s">
        <v>159</v>
      </c>
      <c r="L125" s="37"/>
      <c r="M125" s="178" t="s">
        <v>1</v>
      </c>
      <c r="N125" s="179" t="s">
        <v>39</v>
      </c>
      <c r="O125" s="75"/>
      <c r="P125" s="180">
        <f>O125*H125</f>
        <v>0</v>
      </c>
      <c r="Q125" s="180">
        <v>0</v>
      </c>
      <c r="R125" s="180">
        <f>Q125*H125</f>
        <v>0</v>
      </c>
      <c r="S125" s="180">
        <v>0</v>
      </c>
      <c r="T125" s="181">
        <f>S125*H125</f>
        <v>0</v>
      </c>
      <c r="U125" s="36"/>
      <c r="V125" s="36"/>
      <c r="W125" s="36"/>
      <c r="X125" s="36"/>
      <c r="Y125" s="36"/>
      <c r="Z125" s="36"/>
      <c r="AA125" s="36"/>
      <c r="AB125" s="36"/>
      <c r="AC125" s="36"/>
      <c r="AD125" s="36"/>
      <c r="AE125" s="36"/>
      <c r="AR125" s="182" t="s">
        <v>1296</v>
      </c>
      <c r="AT125" s="182" t="s">
        <v>155</v>
      </c>
      <c r="AU125" s="182" t="s">
        <v>84</v>
      </c>
      <c r="AY125" s="17" t="s">
        <v>152</v>
      </c>
      <c r="BE125" s="183">
        <f>IF(N125="základní",J125,0)</f>
        <v>0</v>
      </c>
      <c r="BF125" s="183">
        <f>IF(N125="snížená",J125,0)</f>
        <v>0</v>
      </c>
      <c r="BG125" s="183">
        <f>IF(N125="zákl. přenesená",J125,0)</f>
        <v>0</v>
      </c>
      <c r="BH125" s="183">
        <f>IF(N125="sníž. přenesená",J125,0)</f>
        <v>0</v>
      </c>
      <c r="BI125" s="183">
        <f>IF(N125="nulová",J125,0)</f>
        <v>0</v>
      </c>
      <c r="BJ125" s="17" t="s">
        <v>82</v>
      </c>
      <c r="BK125" s="183">
        <f>ROUND(I125*H125,2)</f>
        <v>0</v>
      </c>
      <c r="BL125" s="17" t="s">
        <v>1296</v>
      </c>
      <c r="BM125" s="182" t="s">
        <v>1297</v>
      </c>
    </row>
    <row r="126" s="2" customFormat="1">
      <c r="A126" s="36"/>
      <c r="B126" s="37"/>
      <c r="C126" s="36"/>
      <c r="D126" s="184" t="s">
        <v>162</v>
      </c>
      <c r="E126" s="36"/>
      <c r="F126" s="185" t="s">
        <v>1295</v>
      </c>
      <c r="G126" s="36"/>
      <c r="H126" s="36"/>
      <c r="I126" s="186"/>
      <c r="J126" s="36"/>
      <c r="K126" s="36"/>
      <c r="L126" s="37"/>
      <c r="M126" s="187"/>
      <c r="N126" s="188"/>
      <c r="O126" s="75"/>
      <c r="P126" s="75"/>
      <c r="Q126" s="75"/>
      <c r="R126" s="75"/>
      <c r="S126" s="75"/>
      <c r="T126" s="76"/>
      <c r="U126" s="36"/>
      <c r="V126" s="36"/>
      <c r="W126" s="36"/>
      <c r="X126" s="36"/>
      <c r="Y126" s="36"/>
      <c r="Z126" s="36"/>
      <c r="AA126" s="36"/>
      <c r="AB126" s="36"/>
      <c r="AC126" s="36"/>
      <c r="AD126" s="36"/>
      <c r="AE126" s="36"/>
      <c r="AT126" s="17" t="s">
        <v>162</v>
      </c>
      <c r="AU126" s="17" t="s">
        <v>84</v>
      </c>
    </row>
    <row r="127" s="2" customFormat="1">
      <c r="A127" s="36"/>
      <c r="B127" s="37"/>
      <c r="C127" s="36"/>
      <c r="D127" s="189" t="s">
        <v>164</v>
      </c>
      <c r="E127" s="36"/>
      <c r="F127" s="190" t="s">
        <v>1298</v>
      </c>
      <c r="G127" s="36"/>
      <c r="H127" s="36"/>
      <c r="I127" s="186"/>
      <c r="J127" s="36"/>
      <c r="K127" s="36"/>
      <c r="L127" s="37"/>
      <c r="M127" s="187"/>
      <c r="N127" s="188"/>
      <c r="O127" s="75"/>
      <c r="P127" s="75"/>
      <c r="Q127" s="75"/>
      <c r="R127" s="75"/>
      <c r="S127" s="75"/>
      <c r="T127" s="76"/>
      <c r="U127" s="36"/>
      <c r="V127" s="36"/>
      <c r="W127" s="36"/>
      <c r="X127" s="36"/>
      <c r="Y127" s="36"/>
      <c r="Z127" s="36"/>
      <c r="AA127" s="36"/>
      <c r="AB127" s="36"/>
      <c r="AC127" s="36"/>
      <c r="AD127" s="36"/>
      <c r="AE127" s="36"/>
      <c r="AT127" s="17" t="s">
        <v>164</v>
      </c>
      <c r="AU127" s="17" t="s">
        <v>84</v>
      </c>
    </row>
    <row r="128" s="2" customFormat="1" ht="14.4" customHeight="1">
      <c r="A128" s="36"/>
      <c r="B128" s="170"/>
      <c r="C128" s="171" t="s">
        <v>84</v>
      </c>
      <c r="D128" s="171" t="s">
        <v>155</v>
      </c>
      <c r="E128" s="172" t="s">
        <v>1299</v>
      </c>
      <c r="F128" s="173" t="s">
        <v>1300</v>
      </c>
      <c r="G128" s="174" t="s">
        <v>1134</v>
      </c>
      <c r="H128" s="175">
        <v>1</v>
      </c>
      <c r="I128" s="176"/>
      <c r="J128" s="177">
        <f>ROUND(I128*H128,2)</f>
        <v>0</v>
      </c>
      <c r="K128" s="173" t="s">
        <v>159</v>
      </c>
      <c r="L128" s="37"/>
      <c r="M128" s="178" t="s">
        <v>1</v>
      </c>
      <c r="N128" s="179" t="s">
        <v>39</v>
      </c>
      <c r="O128" s="75"/>
      <c r="P128" s="180">
        <f>O128*H128</f>
        <v>0</v>
      </c>
      <c r="Q128" s="180">
        <v>0</v>
      </c>
      <c r="R128" s="180">
        <f>Q128*H128</f>
        <v>0</v>
      </c>
      <c r="S128" s="180">
        <v>0</v>
      </c>
      <c r="T128" s="181">
        <f>S128*H128</f>
        <v>0</v>
      </c>
      <c r="U128" s="36"/>
      <c r="V128" s="36"/>
      <c r="W128" s="36"/>
      <c r="X128" s="36"/>
      <c r="Y128" s="36"/>
      <c r="Z128" s="36"/>
      <c r="AA128" s="36"/>
      <c r="AB128" s="36"/>
      <c r="AC128" s="36"/>
      <c r="AD128" s="36"/>
      <c r="AE128" s="36"/>
      <c r="AR128" s="182" t="s">
        <v>1296</v>
      </c>
      <c r="AT128" s="182" t="s">
        <v>155</v>
      </c>
      <c r="AU128" s="182" t="s">
        <v>84</v>
      </c>
      <c r="AY128" s="17" t="s">
        <v>152</v>
      </c>
      <c r="BE128" s="183">
        <f>IF(N128="základní",J128,0)</f>
        <v>0</v>
      </c>
      <c r="BF128" s="183">
        <f>IF(N128="snížená",J128,0)</f>
        <v>0</v>
      </c>
      <c r="BG128" s="183">
        <f>IF(N128="zákl. přenesená",J128,0)</f>
        <v>0</v>
      </c>
      <c r="BH128" s="183">
        <f>IF(N128="sníž. přenesená",J128,0)</f>
        <v>0</v>
      </c>
      <c r="BI128" s="183">
        <f>IF(N128="nulová",J128,0)</f>
        <v>0</v>
      </c>
      <c r="BJ128" s="17" t="s">
        <v>82</v>
      </c>
      <c r="BK128" s="183">
        <f>ROUND(I128*H128,2)</f>
        <v>0</v>
      </c>
      <c r="BL128" s="17" t="s">
        <v>1296</v>
      </c>
      <c r="BM128" s="182" t="s">
        <v>1301</v>
      </c>
    </row>
    <row r="129" s="2" customFormat="1">
      <c r="A129" s="36"/>
      <c r="B129" s="37"/>
      <c r="C129" s="36"/>
      <c r="D129" s="184" t="s">
        <v>162</v>
      </c>
      <c r="E129" s="36"/>
      <c r="F129" s="185" t="s">
        <v>1300</v>
      </c>
      <c r="G129" s="36"/>
      <c r="H129" s="36"/>
      <c r="I129" s="186"/>
      <c r="J129" s="36"/>
      <c r="K129" s="36"/>
      <c r="L129" s="37"/>
      <c r="M129" s="187"/>
      <c r="N129" s="188"/>
      <c r="O129" s="75"/>
      <c r="P129" s="75"/>
      <c r="Q129" s="75"/>
      <c r="R129" s="75"/>
      <c r="S129" s="75"/>
      <c r="T129" s="76"/>
      <c r="U129" s="36"/>
      <c r="V129" s="36"/>
      <c r="W129" s="36"/>
      <c r="X129" s="36"/>
      <c r="Y129" s="36"/>
      <c r="Z129" s="36"/>
      <c r="AA129" s="36"/>
      <c r="AB129" s="36"/>
      <c r="AC129" s="36"/>
      <c r="AD129" s="36"/>
      <c r="AE129" s="36"/>
      <c r="AT129" s="17" t="s">
        <v>162</v>
      </c>
      <c r="AU129" s="17" t="s">
        <v>84</v>
      </c>
    </row>
    <row r="130" s="2" customFormat="1">
      <c r="A130" s="36"/>
      <c r="B130" s="37"/>
      <c r="C130" s="36"/>
      <c r="D130" s="189" t="s">
        <v>164</v>
      </c>
      <c r="E130" s="36"/>
      <c r="F130" s="190" t="s">
        <v>1302</v>
      </c>
      <c r="G130" s="36"/>
      <c r="H130" s="36"/>
      <c r="I130" s="186"/>
      <c r="J130" s="36"/>
      <c r="K130" s="36"/>
      <c r="L130" s="37"/>
      <c r="M130" s="187"/>
      <c r="N130" s="188"/>
      <c r="O130" s="75"/>
      <c r="P130" s="75"/>
      <c r="Q130" s="75"/>
      <c r="R130" s="75"/>
      <c r="S130" s="75"/>
      <c r="T130" s="76"/>
      <c r="U130" s="36"/>
      <c r="V130" s="36"/>
      <c r="W130" s="36"/>
      <c r="X130" s="36"/>
      <c r="Y130" s="36"/>
      <c r="Z130" s="36"/>
      <c r="AA130" s="36"/>
      <c r="AB130" s="36"/>
      <c r="AC130" s="36"/>
      <c r="AD130" s="36"/>
      <c r="AE130" s="36"/>
      <c r="AT130" s="17" t="s">
        <v>164</v>
      </c>
      <c r="AU130" s="17" t="s">
        <v>84</v>
      </c>
    </row>
    <row r="131" s="2" customFormat="1">
      <c r="A131" s="36"/>
      <c r="B131" s="37"/>
      <c r="C131" s="36"/>
      <c r="D131" s="184" t="s">
        <v>173</v>
      </c>
      <c r="E131" s="36"/>
      <c r="F131" s="199" t="s">
        <v>1303</v>
      </c>
      <c r="G131" s="36"/>
      <c r="H131" s="36"/>
      <c r="I131" s="186"/>
      <c r="J131" s="36"/>
      <c r="K131" s="36"/>
      <c r="L131" s="37"/>
      <c r="M131" s="187"/>
      <c r="N131" s="188"/>
      <c r="O131" s="75"/>
      <c r="P131" s="75"/>
      <c r="Q131" s="75"/>
      <c r="R131" s="75"/>
      <c r="S131" s="75"/>
      <c r="T131" s="76"/>
      <c r="U131" s="36"/>
      <c r="V131" s="36"/>
      <c r="W131" s="36"/>
      <c r="X131" s="36"/>
      <c r="Y131" s="36"/>
      <c r="Z131" s="36"/>
      <c r="AA131" s="36"/>
      <c r="AB131" s="36"/>
      <c r="AC131" s="36"/>
      <c r="AD131" s="36"/>
      <c r="AE131" s="36"/>
      <c r="AT131" s="17" t="s">
        <v>173</v>
      </c>
      <c r="AU131" s="17" t="s">
        <v>84</v>
      </c>
    </row>
    <row r="132" s="12" customFormat="1" ht="22.8" customHeight="1">
      <c r="A132" s="12"/>
      <c r="B132" s="157"/>
      <c r="C132" s="12"/>
      <c r="D132" s="158" t="s">
        <v>73</v>
      </c>
      <c r="E132" s="168" t="s">
        <v>1304</v>
      </c>
      <c r="F132" s="168" t="s">
        <v>1305</v>
      </c>
      <c r="G132" s="12"/>
      <c r="H132" s="12"/>
      <c r="I132" s="160"/>
      <c r="J132" s="169">
        <f>BK132</f>
        <v>0</v>
      </c>
      <c r="K132" s="12"/>
      <c r="L132" s="157"/>
      <c r="M132" s="162"/>
      <c r="N132" s="163"/>
      <c r="O132" s="163"/>
      <c r="P132" s="164">
        <f>SUM(P133:P135)</f>
        <v>0</v>
      </c>
      <c r="Q132" s="163"/>
      <c r="R132" s="164">
        <f>SUM(R133:R135)</f>
        <v>0</v>
      </c>
      <c r="S132" s="163"/>
      <c r="T132" s="165">
        <f>SUM(T133:T135)</f>
        <v>0</v>
      </c>
      <c r="U132" s="12"/>
      <c r="V132" s="12"/>
      <c r="W132" s="12"/>
      <c r="X132" s="12"/>
      <c r="Y132" s="12"/>
      <c r="Z132" s="12"/>
      <c r="AA132" s="12"/>
      <c r="AB132" s="12"/>
      <c r="AC132" s="12"/>
      <c r="AD132" s="12"/>
      <c r="AE132" s="12"/>
      <c r="AR132" s="158" t="s">
        <v>190</v>
      </c>
      <c r="AT132" s="166" t="s">
        <v>73</v>
      </c>
      <c r="AU132" s="166" t="s">
        <v>82</v>
      </c>
      <c r="AY132" s="158" t="s">
        <v>152</v>
      </c>
      <c r="BK132" s="167">
        <f>SUM(BK133:BK135)</f>
        <v>0</v>
      </c>
    </row>
    <row r="133" s="2" customFormat="1" ht="14.4" customHeight="1">
      <c r="A133" s="36"/>
      <c r="B133" s="170"/>
      <c r="C133" s="171" t="s">
        <v>175</v>
      </c>
      <c r="D133" s="171" t="s">
        <v>155</v>
      </c>
      <c r="E133" s="172" t="s">
        <v>1306</v>
      </c>
      <c r="F133" s="173" t="s">
        <v>1305</v>
      </c>
      <c r="G133" s="174" t="s">
        <v>1134</v>
      </c>
      <c r="H133" s="175">
        <v>1</v>
      </c>
      <c r="I133" s="176"/>
      <c r="J133" s="177">
        <f>ROUND(I133*H133,2)</f>
        <v>0</v>
      </c>
      <c r="K133" s="173" t="s">
        <v>159</v>
      </c>
      <c r="L133" s="37"/>
      <c r="M133" s="178" t="s">
        <v>1</v>
      </c>
      <c r="N133" s="179" t="s">
        <v>39</v>
      </c>
      <c r="O133" s="75"/>
      <c r="P133" s="180">
        <f>O133*H133</f>
        <v>0</v>
      </c>
      <c r="Q133" s="180">
        <v>0</v>
      </c>
      <c r="R133" s="180">
        <f>Q133*H133</f>
        <v>0</v>
      </c>
      <c r="S133" s="180">
        <v>0</v>
      </c>
      <c r="T133" s="181">
        <f>S133*H133</f>
        <v>0</v>
      </c>
      <c r="U133" s="36"/>
      <c r="V133" s="36"/>
      <c r="W133" s="36"/>
      <c r="X133" s="36"/>
      <c r="Y133" s="36"/>
      <c r="Z133" s="36"/>
      <c r="AA133" s="36"/>
      <c r="AB133" s="36"/>
      <c r="AC133" s="36"/>
      <c r="AD133" s="36"/>
      <c r="AE133" s="36"/>
      <c r="AR133" s="182" t="s">
        <v>1296</v>
      </c>
      <c r="AT133" s="182" t="s">
        <v>155</v>
      </c>
      <c r="AU133" s="182" t="s">
        <v>84</v>
      </c>
      <c r="AY133" s="17" t="s">
        <v>152</v>
      </c>
      <c r="BE133" s="183">
        <f>IF(N133="základní",J133,0)</f>
        <v>0</v>
      </c>
      <c r="BF133" s="183">
        <f>IF(N133="snížená",J133,0)</f>
        <v>0</v>
      </c>
      <c r="BG133" s="183">
        <f>IF(N133="zákl. přenesená",J133,0)</f>
        <v>0</v>
      </c>
      <c r="BH133" s="183">
        <f>IF(N133="sníž. přenesená",J133,0)</f>
        <v>0</v>
      </c>
      <c r="BI133" s="183">
        <f>IF(N133="nulová",J133,0)</f>
        <v>0</v>
      </c>
      <c r="BJ133" s="17" t="s">
        <v>82</v>
      </c>
      <c r="BK133" s="183">
        <f>ROUND(I133*H133,2)</f>
        <v>0</v>
      </c>
      <c r="BL133" s="17" t="s">
        <v>1296</v>
      </c>
      <c r="BM133" s="182" t="s">
        <v>1307</v>
      </c>
    </row>
    <row r="134" s="2" customFormat="1">
      <c r="A134" s="36"/>
      <c r="B134" s="37"/>
      <c r="C134" s="36"/>
      <c r="D134" s="184" t="s">
        <v>162</v>
      </c>
      <c r="E134" s="36"/>
      <c r="F134" s="185" t="s">
        <v>1305</v>
      </c>
      <c r="G134" s="36"/>
      <c r="H134" s="36"/>
      <c r="I134" s="186"/>
      <c r="J134" s="36"/>
      <c r="K134" s="36"/>
      <c r="L134" s="37"/>
      <c r="M134" s="187"/>
      <c r="N134" s="188"/>
      <c r="O134" s="75"/>
      <c r="P134" s="75"/>
      <c r="Q134" s="75"/>
      <c r="R134" s="75"/>
      <c r="S134" s="75"/>
      <c r="T134" s="76"/>
      <c r="U134" s="36"/>
      <c r="V134" s="36"/>
      <c r="W134" s="36"/>
      <c r="X134" s="36"/>
      <c r="Y134" s="36"/>
      <c r="Z134" s="36"/>
      <c r="AA134" s="36"/>
      <c r="AB134" s="36"/>
      <c r="AC134" s="36"/>
      <c r="AD134" s="36"/>
      <c r="AE134" s="36"/>
      <c r="AT134" s="17" t="s">
        <v>162</v>
      </c>
      <c r="AU134" s="17" t="s">
        <v>84</v>
      </c>
    </row>
    <row r="135" s="2" customFormat="1">
      <c r="A135" s="36"/>
      <c r="B135" s="37"/>
      <c r="C135" s="36"/>
      <c r="D135" s="189" t="s">
        <v>164</v>
      </c>
      <c r="E135" s="36"/>
      <c r="F135" s="190" t="s">
        <v>1308</v>
      </c>
      <c r="G135" s="36"/>
      <c r="H135" s="36"/>
      <c r="I135" s="186"/>
      <c r="J135" s="36"/>
      <c r="K135" s="36"/>
      <c r="L135" s="37"/>
      <c r="M135" s="187"/>
      <c r="N135" s="188"/>
      <c r="O135" s="75"/>
      <c r="P135" s="75"/>
      <c r="Q135" s="75"/>
      <c r="R135" s="75"/>
      <c r="S135" s="75"/>
      <c r="T135" s="76"/>
      <c r="U135" s="36"/>
      <c r="V135" s="36"/>
      <c r="W135" s="36"/>
      <c r="X135" s="36"/>
      <c r="Y135" s="36"/>
      <c r="Z135" s="36"/>
      <c r="AA135" s="36"/>
      <c r="AB135" s="36"/>
      <c r="AC135" s="36"/>
      <c r="AD135" s="36"/>
      <c r="AE135" s="36"/>
      <c r="AT135" s="17" t="s">
        <v>164</v>
      </c>
      <c r="AU135" s="17" t="s">
        <v>84</v>
      </c>
    </row>
    <row r="136" s="12" customFormat="1" ht="22.8" customHeight="1">
      <c r="A136" s="12"/>
      <c r="B136" s="157"/>
      <c r="C136" s="12"/>
      <c r="D136" s="158" t="s">
        <v>73</v>
      </c>
      <c r="E136" s="168" t="s">
        <v>1309</v>
      </c>
      <c r="F136" s="168" t="s">
        <v>1310</v>
      </c>
      <c r="G136" s="12"/>
      <c r="H136" s="12"/>
      <c r="I136" s="160"/>
      <c r="J136" s="169">
        <f>BK136</f>
        <v>0</v>
      </c>
      <c r="K136" s="12"/>
      <c r="L136" s="157"/>
      <c r="M136" s="162"/>
      <c r="N136" s="163"/>
      <c r="O136" s="163"/>
      <c r="P136" s="164">
        <f>SUM(P137:P139)</f>
        <v>0</v>
      </c>
      <c r="Q136" s="163"/>
      <c r="R136" s="164">
        <f>SUM(R137:R139)</f>
        <v>0</v>
      </c>
      <c r="S136" s="163"/>
      <c r="T136" s="165">
        <f>SUM(T137:T139)</f>
        <v>0</v>
      </c>
      <c r="U136" s="12"/>
      <c r="V136" s="12"/>
      <c r="W136" s="12"/>
      <c r="X136" s="12"/>
      <c r="Y136" s="12"/>
      <c r="Z136" s="12"/>
      <c r="AA136" s="12"/>
      <c r="AB136" s="12"/>
      <c r="AC136" s="12"/>
      <c r="AD136" s="12"/>
      <c r="AE136" s="12"/>
      <c r="AR136" s="158" t="s">
        <v>190</v>
      </c>
      <c r="AT136" s="166" t="s">
        <v>73</v>
      </c>
      <c r="AU136" s="166" t="s">
        <v>82</v>
      </c>
      <c r="AY136" s="158" t="s">
        <v>152</v>
      </c>
      <c r="BK136" s="167">
        <f>SUM(BK137:BK139)</f>
        <v>0</v>
      </c>
    </row>
    <row r="137" s="2" customFormat="1" ht="14.4" customHeight="1">
      <c r="A137" s="36"/>
      <c r="B137" s="170"/>
      <c r="C137" s="171" t="s">
        <v>160</v>
      </c>
      <c r="D137" s="171" t="s">
        <v>155</v>
      </c>
      <c r="E137" s="172" t="s">
        <v>1311</v>
      </c>
      <c r="F137" s="173" t="s">
        <v>1312</v>
      </c>
      <c r="G137" s="174" t="s">
        <v>1134</v>
      </c>
      <c r="H137" s="175">
        <v>1</v>
      </c>
      <c r="I137" s="176"/>
      <c r="J137" s="177">
        <f>ROUND(I137*H137,2)</f>
        <v>0</v>
      </c>
      <c r="K137" s="173" t="s">
        <v>159</v>
      </c>
      <c r="L137" s="37"/>
      <c r="M137" s="178" t="s">
        <v>1</v>
      </c>
      <c r="N137" s="179" t="s">
        <v>39</v>
      </c>
      <c r="O137" s="75"/>
      <c r="P137" s="180">
        <f>O137*H137</f>
        <v>0</v>
      </c>
      <c r="Q137" s="180">
        <v>0</v>
      </c>
      <c r="R137" s="180">
        <f>Q137*H137</f>
        <v>0</v>
      </c>
      <c r="S137" s="180">
        <v>0</v>
      </c>
      <c r="T137" s="181">
        <f>S137*H137</f>
        <v>0</v>
      </c>
      <c r="U137" s="36"/>
      <c r="V137" s="36"/>
      <c r="W137" s="36"/>
      <c r="X137" s="36"/>
      <c r="Y137" s="36"/>
      <c r="Z137" s="36"/>
      <c r="AA137" s="36"/>
      <c r="AB137" s="36"/>
      <c r="AC137" s="36"/>
      <c r="AD137" s="36"/>
      <c r="AE137" s="36"/>
      <c r="AR137" s="182" t="s">
        <v>1296</v>
      </c>
      <c r="AT137" s="182" t="s">
        <v>155</v>
      </c>
      <c r="AU137" s="182" t="s">
        <v>84</v>
      </c>
      <c r="AY137" s="17" t="s">
        <v>152</v>
      </c>
      <c r="BE137" s="183">
        <f>IF(N137="základní",J137,0)</f>
        <v>0</v>
      </c>
      <c r="BF137" s="183">
        <f>IF(N137="snížená",J137,0)</f>
        <v>0</v>
      </c>
      <c r="BG137" s="183">
        <f>IF(N137="zákl. přenesená",J137,0)</f>
        <v>0</v>
      </c>
      <c r="BH137" s="183">
        <f>IF(N137="sníž. přenesená",J137,0)</f>
        <v>0</v>
      </c>
      <c r="BI137" s="183">
        <f>IF(N137="nulová",J137,0)</f>
        <v>0</v>
      </c>
      <c r="BJ137" s="17" t="s">
        <v>82</v>
      </c>
      <c r="BK137" s="183">
        <f>ROUND(I137*H137,2)</f>
        <v>0</v>
      </c>
      <c r="BL137" s="17" t="s">
        <v>1296</v>
      </c>
      <c r="BM137" s="182" t="s">
        <v>1313</v>
      </c>
    </row>
    <row r="138" s="2" customFormat="1">
      <c r="A138" s="36"/>
      <c r="B138" s="37"/>
      <c r="C138" s="36"/>
      <c r="D138" s="184" t="s">
        <v>162</v>
      </c>
      <c r="E138" s="36"/>
      <c r="F138" s="185" t="s">
        <v>1312</v>
      </c>
      <c r="G138" s="36"/>
      <c r="H138" s="36"/>
      <c r="I138" s="186"/>
      <c r="J138" s="36"/>
      <c r="K138" s="36"/>
      <c r="L138" s="37"/>
      <c r="M138" s="187"/>
      <c r="N138" s="188"/>
      <c r="O138" s="75"/>
      <c r="P138" s="75"/>
      <c r="Q138" s="75"/>
      <c r="R138" s="75"/>
      <c r="S138" s="75"/>
      <c r="T138" s="76"/>
      <c r="U138" s="36"/>
      <c r="V138" s="36"/>
      <c r="W138" s="36"/>
      <c r="X138" s="36"/>
      <c r="Y138" s="36"/>
      <c r="Z138" s="36"/>
      <c r="AA138" s="36"/>
      <c r="AB138" s="36"/>
      <c r="AC138" s="36"/>
      <c r="AD138" s="36"/>
      <c r="AE138" s="36"/>
      <c r="AT138" s="17" t="s">
        <v>162</v>
      </c>
      <c r="AU138" s="17" t="s">
        <v>84</v>
      </c>
    </row>
    <row r="139" s="2" customFormat="1">
      <c r="A139" s="36"/>
      <c r="B139" s="37"/>
      <c r="C139" s="36"/>
      <c r="D139" s="189" t="s">
        <v>164</v>
      </c>
      <c r="E139" s="36"/>
      <c r="F139" s="190" t="s">
        <v>1314</v>
      </c>
      <c r="G139" s="36"/>
      <c r="H139" s="36"/>
      <c r="I139" s="186"/>
      <c r="J139" s="36"/>
      <c r="K139" s="36"/>
      <c r="L139" s="37"/>
      <c r="M139" s="187"/>
      <c r="N139" s="188"/>
      <c r="O139" s="75"/>
      <c r="P139" s="75"/>
      <c r="Q139" s="75"/>
      <c r="R139" s="75"/>
      <c r="S139" s="75"/>
      <c r="T139" s="76"/>
      <c r="U139" s="36"/>
      <c r="V139" s="36"/>
      <c r="W139" s="36"/>
      <c r="X139" s="36"/>
      <c r="Y139" s="36"/>
      <c r="Z139" s="36"/>
      <c r="AA139" s="36"/>
      <c r="AB139" s="36"/>
      <c r="AC139" s="36"/>
      <c r="AD139" s="36"/>
      <c r="AE139" s="36"/>
      <c r="AT139" s="17" t="s">
        <v>164</v>
      </c>
      <c r="AU139" s="17" t="s">
        <v>84</v>
      </c>
    </row>
    <row r="140" s="12" customFormat="1" ht="22.8" customHeight="1">
      <c r="A140" s="12"/>
      <c r="B140" s="157"/>
      <c r="C140" s="12"/>
      <c r="D140" s="158" t="s">
        <v>73</v>
      </c>
      <c r="E140" s="168" t="s">
        <v>1315</v>
      </c>
      <c r="F140" s="168" t="s">
        <v>1316</v>
      </c>
      <c r="G140" s="12"/>
      <c r="H140" s="12"/>
      <c r="I140" s="160"/>
      <c r="J140" s="169">
        <f>BK140</f>
        <v>0</v>
      </c>
      <c r="K140" s="12"/>
      <c r="L140" s="157"/>
      <c r="M140" s="162"/>
      <c r="N140" s="163"/>
      <c r="O140" s="163"/>
      <c r="P140" s="164">
        <f>SUM(P141:P143)</f>
        <v>0</v>
      </c>
      <c r="Q140" s="163"/>
      <c r="R140" s="164">
        <f>SUM(R141:R143)</f>
        <v>0</v>
      </c>
      <c r="S140" s="163"/>
      <c r="T140" s="165">
        <f>SUM(T141:T143)</f>
        <v>0</v>
      </c>
      <c r="U140" s="12"/>
      <c r="V140" s="12"/>
      <c r="W140" s="12"/>
      <c r="X140" s="12"/>
      <c r="Y140" s="12"/>
      <c r="Z140" s="12"/>
      <c r="AA140" s="12"/>
      <c r="AB140" s="12"/>
      <c r="AC140" s="12"/>
      <c r="AD140" s="12"/>
      <c r="AE140" s="12"/>
      <c r="AR140" s="158" t="s">
        <v>190</v>
      </c>
      <c r="AT140" s="166" t="s">
        <v>73</v>
      </c>
      <c r="AU140" s="166" t="s">
        <v>82</v>
      </c>
      <c r="AY140" s="158" t="s">
        <v>152</v>
      </c>
      <c r="BK140" s="167">
        <f>SUM(BK141:BK143)</f>
        <v>0</v>
      </c>
    </row>
    <row r="141" s="2" customFormat="1" ht="14.4" customHeight="1">
      <c r="A141" s="36"/>
      <c r="B141" s="170"/>
      <c r="C141" s="171" t="s">
        <v>190</v>
      </c>
      <c r="D141" s="171" t="s">
        <v>155</v>
      </c>
      <c r="E141" s="172" t="s">
        <v>1317</v>
      </c>
      <c r="F141" s="173" t="s">
        <v>1316</v>
      </c>
      <c r="G141" s="174" t="s">
        <v>1134</v>
      </c>
      <c r="H141" s="175">
        <v>1</v>
      </c>
      <c r="I141" s="176"/>
      <c r="J141" s="177">
        <f>ROUND(I141*H141,2)</f>
        <v>0</v>
      </c>
      <c r="K141" s="173" t="s">
        <v>159</v>
      </c>
      <c r="L141" s="37"/>
      <c r="M141" s="178" t="s">
        <v>1</v>
      </c>
      <c r="N141" s="179" t="s">
        <v>39</v>
      </c>
      <c r="O141" s="75"/>
      <c r="P141" s="180">
        <f>O141*H141</f>
        <v>0</v>
      </c>
      <c r="Q141" s="180">
        <v>0</v>
      </c>
      <c r="R141" s="180">
        <f>Q141*H141</f>
        <v>0</v>
      </c>
      <c r="S141" s="180">
        <v>0</v>
      </c>
      <c r="T141" s="181">
        <f>S141*H141</f>
        <v>0</v>
      </c>
      <c r="U141" s="36"/>
      <c r="V141" s="36"/>
      <c r="W141" s="36"/>
      <c r="X141" s="36"/>
      <c r="Y141" s="36"/>
      <c r="Z141" s="36"/>
      <c r="AA141" s="36"/>
      <c r="AB141" s="36"/>
      <c r="AC141" s="36"/>
      <c r="AD141" s="36"/>
      <c r="AE141" s="36"/>
      <c r="AR141" s="182" t="s">
        <v>1296</v>
      </c>
      <c r="AT141" s="182" t="s">
        <v>155</v>
      </c>
      <c r="AU141" s="182" t="s">
        <v>84</v>
      </c>
      <c r="AY141" s="17" t="s">
        <v>152</v>
      </c>
      <c r="BE141" s="183">
        <f>IF(N141="základní",J141,0)</f>
        <v>0</v>
      </c>
      <c r="BF141" s="183">
        <f>IF(N141="snížená",J141,0)</f>
        <v>0</v>
      </c>
      <c r="BG141" s="183">
        <f>IF(N141="zákl. přenesená",J141,0)</f>
        <v>0</v>
      </c>
      <c r="BH141" s="183">
        <f>IF(N141="sníž. přenesená",J141,0)</f>
        <v>0</v>
      </c>
      <c r="BI141" s="183">
        <f>IF(N141="nulová",J141,0)</f>
        <v>0</v>
      </c>
      <c r="BJ141" s="17" t="s">
        <v>82</v>
      </c>
      <c r="BK141" s="183">
        <f>ROUND(I141*H141,2)</f>
        <v>0</v>
      </c>
      <c r="BL141" s="17" t="s">
        <v>1296</v>
      </c>
      <c r="BM141" s="182" t="s">
        <v>1318</v>
      </c>
    </row>
    <row r="142" s="2" customFormat="1">
      <c r="A142" s="36"/>
      <c r="B142" s="37"/>
      <c r="C142" s="36"/>
      <c r="D142" s="184" t="s">
        <v>162</v>
      </c>
      <c r="E142" s="36"/>
      <c r="F142" s="185" t="s">
        <v>1316</v>
      </c>
      <c r="G142" s="36"/>
      <c r="H142" s="36"/>
      <c r="I142" s="186"/>
      <c r="J142" s="36"/>
      <c r="K142" s="36"/>
      <c r="L142" s="37"/>
      <c r="M142" s="187"/>
      <c r="N142" s="188"/>
      <c r="O142" s="75"/>
      <c r="P142" s="75"/>
      <c r="Q142" s="75"/>
      <c r="R142" s="75"/>
      <c r="S142" s="75"/>
      <c r="T142" s="76"/>
      <c r="U142" s="36"/>
      <c r="V142" s="36"/>
      <c r="W142" s="36"/>
      <c r="X142" s="36"/>
      <c r="Y142" s="36"/>
      <c r="Z142" s="36"/>
      <c r="AA142" s="36"/>
      <c r="AB142" s="36"/>
      <c r="AC142" s="36"/>
      <c r="AD142" s="36"/>
      <c r="AE142" s="36"/>
      <c r="AT142" s="17" t="s">
        <v>162</v>
      </c>
      <c r="AU142" s="17" t="s">
        <v>84</v>
      </c>
    </row>
    <row r="143" s="2" customFormat="1">
      <c r="A143" s="36"/>
      <c r="B143" s="37"/>
      <c r="C143" s="36"/>
      <c r="D143" s="189" t="s">
        <v>164</v>
      </c>
      <c r="E143" s="36"/>
      <c r="F143" s="190" t="s">
        <v>1319</v>
      </c>
      <c r="G143" s="36"/>
      <c r="H143" s="36"/>
      <c r="I143" s="186"/>
      <c r="J143" s="36"/>
      <c r="K143" s="36"/>
      <c r="L143" s="37"/>
      <c r="M143" s="187"/>
      <c r="N143" s="188"/>
      <c r="O143" s="75"/>
      <c r="P143" s="75"/>
      <c r="Q143" s="75"/>
      <c r="R143" s="75"/>
      <c r="S143" s="75"/>
      <c r="T143" s="76"/>
      <c r="U143" s="36"/>
      <c r="V143" s="36"/>
      <c r="W143" s="36"/>
      <c r="X143" s="36"/>
      <c r="Y143" s="36"/>
      <c r="Z143" s="36"/>
      <c r="AA143" s="36"/>
      <c r="AB143" s="36"/>
      <c r="AC143" s="36"/>
      <c r="AD143" s="36"/>
      <c r="AE143" s="36"/>
      <c r="AT143" s="17" t="s">
        <v>164</v>
      </c>
      <c r="AU143" s="17" t="s">
        <v>84</v>
      </c>
    </row>
    <row r="144" s="12" customFormat="1" ht="22.8" customHeight="1">
      <c r="A144" s="12"/>
      <c r="B144" s="157"/>
      <c r="C144" s="12"/>
      <c r="D144" s="158" t="s">
        <v>73</v>
      </c>
      <c r="E144" s="168" t="s">
        <v>1320</v>
      </c>
      <c r="F144" s="168" t="s">
        <v>1321</v>
      </c>
      <c r="G144" s="12"/>
      <c r="H144" s="12"/>
      <c r="I144" s="160"/>
      <c r="J144" s="169">
        <f>BK144</f>
        <v>0</v>
      </c>
      <c r="K144" s="12"/>
      <c r="L144" s="157"/>
      <c r="M144" s="162"/>
      <c r="N144" s="163"/>
      <c r="O144" s="163"/>
      <c r="P144" s="164">
        <f>SUM(P145:P148)</f>
        <v>0</v>
      </c>
      <c r="Q144" s="163"/>
      <c r="R144" s="164">
        <f>SUM(R145:R148)</f>
        <v>0</v>
      </c>
      <c r="S144" s="163"/>
      <c r="T144" s="165">
        <f>SUM(T145:T148)</f>
        <v>0</v>
      </c>
      <c r="U144" s="12"/>
      <c r="V144" s="12"/>
      <c r="W144" s="12"/>
      <c r="X144" s="12"/>
      <c r="Y144" s="12"/>
      <c r="Z144" s="12"/>
      <c r="AA144" s="12"/>
      <c r="AB144" s="12"/>
      <c r="AC144" s="12"/>
      <c r="AD144" s="12"/>
      <c r="AE144" s="12"/>
      <c r="AR144" s="158" t="s">
        <v>190</v>
      </c>
      <c r="AT144" s="166" t="s">
        <v>73</v>
      </c>
      <c r="AU144" s="166" t="s">
        <v>82</v>
      </c>
      <c r="AY144" s="158" t="s">
        <v>152</v>
      </c>
      <c r="BK144" s="167">
        <f>SUM(BK145:BK148)</f>
        <v>0</v>
      </c>
    </row>
    <row r="145" s="2" customFormat="1" ht="14.4" customHeight="1">
      <c r="A145" s="36"/>
      <c r="B145" s="170"/>
      <c r="C145" s="171" t="s">
        <v>153</v>
      </c>
      <c r="D145" s="171" t="s">
        <v>155</v>
      </c>
      <c r="E145" s="172" t="s">
        <v>1322</v>
      </c>
      <c r="F145" s="173" t="s">
        <v>1323</v>
      </c>
      <c r="G145" s="174" t="s">
        <v>1134</v>
      </c>
      <c r="H145" s="175">
        <v>1</v>
      </c>
      <c r="I145" s="176"/>
      <c r="J145" s="177">
        <f>ROUND(I145*H145,2)</f>
        <v>0</v>
      </c>
      <c r="K145" s="173" t="s">
        <v>159</v>
      </c>
      <c r="L145" s="37"/>
      <c r="M145" s="178" t="s">
        <v>1</v>
      </c>
      <c r="N145" s="179" t="s">
        <v>39</v>
      </c>
      <c r="O145" s="75"/>
      <c r="P145" s="180">
        <f>O145*H145</f>
        <v>0</v>
      </c>
      <c r="Q145" s="180">
        <v>0</v>
      </c>
      <c r="R145" s="180">
        <f>Q145*H145</f>
        <v>0</v>
      </c>
      <c r="S145" s="180">
        <v>0</v>
      </c>
      <c r="T145" s="181">
        <f>S145*H145</f>
        <v>0</v>
      </c>
      <c r="U145" s="36"/>
      <c r="V145" s="36"/>
      <c r="W145" s="36"/>
      <c r="X145" s="36"/>
      <c r="Y145" s="36"/>
      <c r="Z145" s="36"/>
      <c r="AA145" s="36"/>
      <c r="AB145" s="36"/>
      <c r="AC145" s="36"/>
      <c r="AD145" s="36"/>
      <c r="AE145" s="36"/>
      <c r="AR145" s="182" t="s">
        <v>1296</v>
      </c>
      <c r="AT145" s="182" t="s">
        <v>155</v>
      </c>
      <c r="AU145" s="182" t="s">
        <v>84</v>
      </c>
      <c r="AY145" s="17" t="s">
        <v>152</v>
      </c>
      <c r="BE145" s="183">
        <f>IF(N145="základní",J145,0)</f>
        <v>0</v>
      </c>
      <c r="BF145" s="183">
        <f>IF(N145="snížená",J145,0)</f>
        <v>0</v>
      </c>
      <c r="BG145" s="183">
        <f>IF(N145="zákl. přenesená",J145,0)</f>
        <v>0</v>
      </c>
      <c r="BH145" s="183">
        <f>IF(N145="sníž. přenesená",J145,0)</f>
        <v>0</v>
      </c>
      <c r="BI145" s="183">
        <f>IF(N145="nulová",J145,0)</f>
        <v>0</v>
      </c>
      <c r="BJ145" s="17" t="s">
        <v>82</v>
      </c>
      <c r="BK145" s="183">
        <f>ROUND(I145*H145,2)</f>
        <v>0</v>
      </c>
      <c r="BL145" s="17" t="s">
        <v>1296</v>
      </c>
      <c r="BM145" s="182" t="s">
        <v>1324</v>
      </c>
    </row>
    <row r="146" s="2" customFormat="1">
      <c r="A146" s="36"/>
      <c r="B146" s="37"/>
      <c r="C146" s="36"/>
      <c r="D146" s="184" t="s">
        <v>162</v>
      </c>
      <c r="E146" s="36"/>
      <c r="F146" s="185" t="s">
        <v>1323</v>
      </c>
      <c r="G146" s="36"/>
      <c r="H146" s="36"/>
      <c r="I146" s="186"/>
      <c r="J146" s="36"/>
      <c r="K146" s="36"/>
      <c r="L146" s="37"/>
      <c r="M146" s="187"/>
      <c r="N146" s="188"/>
      <c r="O146" s="75"/>
      <c r="P146" s="75"/>
      <c r="Q146" s="75"/>
      <c r="R146" s="75"/>
      <c r="S146" s="75"/>
      <c r="T146" s="76"/>
      <c r="U146" s="36"/>
      <c r="V146" s="36"/>
      <c r="W146" s="36"/>
      <c r="X146" s="36"/>
      <c r="Y146" s="36"/>
      <c r="Z146" s="36"/>
      <c r="AA146" s="36"/>
      <c r="AB146" s="36"/>
      <c r="AC146" s="36"/>
      <c r="AD146" s="36"/>
      <c r="AE146" s="36"/>
      <c r="AT146" s="17" t="s">
        <v>162</v>
      </c>
      <c r="AU146" s="17" t="s">
        <v>84</v>
      </c>
    </row>
    <row r="147" s="2" customFormat="1">
      <c r="A147" s="36"/>
      <c r="B147" s="37"/>
      <c r="C147" s="36"/>
      <c r="D147" s="189" t="s">
        <v>164</v>
      </c>
      <c r="E147" s="36"/>
      <c r="F147" s="190" t="s">
        <v>1325</v>
      </c>
      <c r="G147" s="36"/>
      <c r="H147" s="36"/>
      <c r="I147" s="186"/>
      <c r="J147" s="36"/>
      <c r="K147" s="36"/>
      <c r="L147" s="37"/>
      <c r="M147" s="187"/>
      <c r="N147" s="188"/>
      <c r="O147" s="75"/>
      <c r="P147" s="75"/>
      <c r="Q147" s="75"/>
      <c r="R147" s="75"/>
      <c r="S147" s="75"/>
      <c r="T147" s="76"/>
      <c r="U147" s="36"/>
      <c r="V147" s="36"/>
      <c r="W147" s="36"/>
      <c r="X147" s="36"/>
      <c r="Y147" s="36"/>
      <c r="Z147" s="36"/>
      <c r="AA147" s="36"/>
      <c r="AB147" s="36"/>
      <c r="AC147" s="36"/>
      <c r="AD147" s="36"/>
      <c r="AE147" s="36"/>
      <c r="AT147" s="17" t="s">
        <v>164</v>
      </c>
      <c r="AU147" s="17" t="s">
        <v>84</v>
      </c>
    </row>
    <row r="148" s="2" customFormat="1">
      <c r="A148" s="36"/>
      <c r="B148" s="37"/>
      <c r="C148" s="36"/>
      <c r="D148" s="184" t="s">
        <v>173</v>
      </c>
      <c r="E148" s="36"/>
      <c r="F148" s="199" t="s">
        <v>1326</v>
      </c>
      <c r="G148" s="36"/>
      <c r="H148" s="36"/>
      <c r="I148" s="186"/>
      <c r="J148" s="36"/>
      <c r="K148" s="36"/>
      <c r="L148" s="37"/>
      <c r="M148" s="218"/>
      <c r="N148" s="219"/>
      <c r="O148" s="220"/>
      <c r="P148" s="220"/>
      <c r="Q148" s="220"/>
      <c r="R148" s="220"/>
      <c r="S148" s="220"/>
      <c r="T148" s="221"/>
      <c r="U148" s="36"/>
      <c r="V148" s="36"/>
      <c r="W148" s="36"/>
      <c r="X148" s="36"/>
      <c r="Y148" s="36"/>
      <c r="Z148" s="36"/>
      <c r="AA148" s="36"/>
      <c r="AB148" s="36"/>
      <c r="AC148" s="36"/>
      <c r="AD148" s="36"/>
      <c r="AE148" s="36"/>
      <c r="AT148" s="17" t="s">
        <v>173</v>
      </c>
      <c r="AU148" s="17" t="s">
        <v>84</v>
      </c>
    </row>
    <row r="149" s="2" customFormat="1" ht="6.96" customHeight="1">
      <c r="A149" s="36"/>
      <c r="B149" s="58"/>
      <c r="C149" s="59"/>
      <c r="D149" s="59"/>
      <c r="E149" s="59"/>
      <c r="F149" s="59"/>
      <c r="G149" s="59"/>
      <c r="H149" s="59"/>
      <c r="I149" s="59"/>
      <c r="J149" s="59"/>
      <c r="K149" s="59"/>
      <c r="L149" s="37"/>
      <c r="M149" s="36"/>
      <c r="O149" s="36"/>
      <c r="P149" s="36"/>
      <c r="Q149" s="36"/>
      <c r="R149" s="36"/>
      <c r="S149" s="36"/>
      <c r="T149" s="36"/>
      <c r="U149" s="36"/>
      <c r="V149" s="36"/>
      <c r="W149" s="36"/>
      <c r="X149" s="36"/>
      <c r="Y149" s="36"/>
      <c r="Z149" s="36"/>
      <c r="AA149" s="36"/>
      <c r="AB149" s="36"/>
      <c r="AC149" s="36"/>
      <c r="AD149" s="36"/>
      <c r="AE149" s="36"/>
    </row>
  </sheetData>
  <autoFilter ref="C121:K148"/>
  <mergeCells count="9">
    <mergeCell ref="E7:H7"/>
    <mergeCell ref="E9:H9"/>
    <mergeCell ref="E18:H18"/>
    <mergeCell ref="E27:H27"/>
    <mergeCell ref="E85:H85"/>
    <mergeCell ref="E87:H87"/>
    <mergeCell ref="E112:H112"/>
    <mergeCell ref="E114:H114"/>
    <mergeCell ref="L2:V2"/>
  </mergeCells>
  <hyperlinks>
    <hyperlink ref="F127" r:id="rId1" display="https://podminky.urs.cz/item/CS_URS_2025_01/013254000"/>
    <hyperlink ref="F130" r:id="rId2" display="https://podminky.urs.cz/item/CS_URS_2025_01/013294000"/>
    <hyperlink ref="F135" r:id="rId3" display="https://podminky.urs.cz/item/CS_URS_2025_01/030001000"/>
    <hyperlink ref="F139" r:id="rId4" display="https://podminky.urs.cz/item/CS_URS_2025_01/043103000"/>
    <hyperlink ref="F143" r:id="rId5" display="https://podminky.urs.cz/item/CS_URS_2025_01/070001000"/>
    <hyperlink ref="F147" r:id="rId6" display="https://podminky.urs.cz/item/CS_URS_2025_01/091003000"/>
  </hyperlinks>
  <pageMargins left="0.39375" right="0.39375" top="0.39375" bottom="0.39375" header="0" footer="0"/>
  <pageSetup paperSize="9" orientation="portrait" blackAndWhite="1" fitToHeight="100"/>
  <headerFooter>
    <oddFooter>&amp;CStrana &amp;P z &amp;N</oddFooter>
  </headerFooter>
  <drawing r:id="rId7"/>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851563" style="1" customWidth="1"/>
    <col min="2" max="2" width="1.710938" style="1" customWidth="1"/>
    <col min="3" max="3" width="26.71094" style="1" customWidth="1"/>
    <col min="4" max="4" width="81.14063" style="1" customWidth="1"/>
    <col min="5" max="5" width="14.28125" style="1" customWidth="1"/>
    <col min="6" max="6" width="21.42188" style="1" customWidth="1"/>
    <col min="7" max="7" width="1.710938" style="1" customWidth="1"/>
    <col min="8" max="8" width="8.851563" style="1" customWidth="1"/>
  </cols>
  <sheetData>
    <row r="1" s="1" customFormat="1" ht="11.28" customHeight="1"/>
    <row r="2" s="1" customFormat="1" ht="36.96" customHeight="1"/>
    <row r="3" s="1" customFormat="1" ht="6.96" customHeight="1">
      <c r="B3" s="18"/>
      <c r="C3" s="19"/>
      <c r="D3" s="19"/>
      <c r="E3" s="19"/>
      <c r="F3" s="19"/>
      <c r="G3" s="19"/>
      <c r="H3" s="20"/>
    </row>
    <row r="4" s="1" customFormat="1" ht="24.96" customHeight="1">
      <c r="B4" s="20"/>
      <c r="C4" s="21" t="s">
        <v>1327</v>
      </c>
      <c r="H4" s="20"/>
    </row>
    <row r="5" s="1" customFormat="1" ht="12" customHeight="1">
      <c r="B5" s="20"/>
      <c r="C5" s="24" t="s">
        <v>13</v>
      </c>
      <c r="D5" s="34" t="s">
        <v>14</v>
      </c>
      <c r="E5" s="1"/>
      <c r="F5" s="1"/>
      <c r="H5" s="20"/>
    </row>
    <row r="6" s="1" customFormat="1" ht="36.96" customHeight="1">
      <c r="B6" s="20"/>
      <c r="C6" s="27" t="s">
        <v>16</v>
      </c>
      <c r="D6" s="28" t="s">
        <v>17</v>
      </c>
      <c r="E6" s="1"/>
      <c r="F6" s="1"/>
      <c r="H6" s="20"/>
    </row>
    <row r="7" s="1" customFormat="1" ht="24.6" customHeight="1">
      <c r="B7" s="20"/>
      <c r="C7" s="30" t="s">
        <v>22</v>
      </c>
      <c r="D7" s="67" t="str">
        <f>'Rekapitulace stavby'!AN8</f>
        <v>28. 2. 2025</v>
      </c>
      <c r="H7" s="20"/>
    </row>
    <row r="8" s="2" customFormat="1" ht="10.8" customHeight="1">
      <c r="A8" s="36"/>
      <c r="B8" s="37"/>
      <c r="C8" s="36"/>
      <c r="D8" s="36"/>
      <c r="E8" s="36"/>
      <c r="F8" s="36"/>
      <c r="G8" s="36"/>
      <c r="H8" s="37"/>
    </row>
    <row r="9" s="11" customFormat="1" ht="29.28" customHeight="1">
      <c r="A9" s="147"/>
      <c r="B9" s="148"/>
      <c r="C9" s="149" t="s">
        <v>55</v>
      </c>
      <c r="D9" s="150" t="s">
        <v>56</v>
      </c>
      <c r="E9" s="150" t="s">
        <v>139</v>
      </c>
      <c r="F9" s="151" t="s">
        <v>1328</v>
      </c>
      <c r="G9" s="147"/>
      <c r="H9" s="148"/>
    </row>
    <row r="10" s="2" customFormat="1" ht="26.4" customHeight="1">
      <c r="A10" s="36"/>
      <c r="B10" s="37"/>
      <c r="C10" s="222" t="s">
        <v>79</v>
      </c>
      <c r="D10" s="222" t="s">
        <v>80</v>
      </c>
      <c r="E10" s="36"/>
      <c r="F10" s="36"/>
      <c r="G10" s="36"/>
      <c r="H10" s="37"/>
    </row>
    <row r="11" s="2" customFormat="1" ht="16.8" customHeight="1">
      <c r="A11" s="36"/>
      <c r="B11" s="37"/>
      <c r="C11" s="223" t="s">
        <v>103</v>
      </c>
      <c r="D11" s="224" t="s">
        <v>1</v>
      </c>
      <c r="E11" s="225" t="s">
        <v>1</v>
      </c>
      <c r="F11" s="226">
        <v>12.879</v>
      </c>
      <c r="G11" s="36"/>
      <c r="H11" s="37"/>
    </row>
    <row r="12" s="2" customFormat="1" ht="16.8" customHeight="1">
      <c r="A12" s="36"/>
      <c r="B12" s="37"/>
      <c r="C12" s="227" t="s">
        <v>103</v>
      </c>
      <c r="D12" s="227" t="s">
        <v>202</v>
      </c>
      <c r="E12" s="17" t="s">
        <v>1</v>
      </c>
      <c r="F12" s="228">
        <v>12.879</v>
      </c>
      <c r="G12" s="36"/>
      <c r="H12" s="37"/>
    </row>
    <row r="13" s="2" customFormat="1" ht="16.8" customHeight="1">
      <c r="A13" s="36"/>
      <c r="B13" s="37"/>
      <c r="C13" s="229" t="s">
        <v>1329</v>
      </c>
      <c r="D13" s="36"/>
      <c r="E13" s="36"/>
      <c r="F13" s="36"/>
      <c r="G13" s="36"/>
      <c r="H13" s="37"/>
    </row>
    <row r="14" s="2" customFormat="1">
      <c r="A14" s="36"/>
      <c r="B14" s="37"/>
      <c r="C14" s="227" t="s">
        <v>196</v>
      </c>
      <c r="D14" s="227" t="s">
        <v>197</v>
      </c>
      <c r="E14" s="17" t="s">
        <v>198</v>
      </c>
      <c r="F14" s="228">
        <v>12.879</v>
      </c>
      <c r="G14" s="36"/>
      <c r="H14" s="37"/>
    </row>
    <row r="15" s="2" customFormat="1" ht="16.8" customHeight="1">
      <c r="A15" s="36"/>
      <c r="B15" s="37"/>
      <c r="C15" s="227" t="s">
        <v>156</v>
      </c>
      <c r="D15" s="227" t="s">
        <v>157</v>
      </c>
      <c r="E15" s="17" t="s">
        <v>158</v>
      </c>
      <c r="F15" s="228">
        <v>286.19999999999999</v>
      </c>
      <c r="G15" s="36"/>
      <c r="H15" s="37"/>
    </row>
    <row r="16" s="2" customFormat="1" ht="16.8" customHeight="1">
      <c r="A16" s="36"/>
      <c r="B16" s="37"/>
      <c r="C16" s="223" t="s">
        <v>110</v>
      </c>
      <c r="D16" s="224" t="s">
        <v>1</v>
      </c>
      <c r="E16" s="225" t="s">
        <v>1</v>
      </c>
      <c r="F16" s="226">
        <v>42.75</v>
      </c>
      <c r="G16" s="36"/>
      <c r="H16" s="37"/>
    </row>
    <row r="17" s="2" customFormat="1" ht="16.8" customHeight="1">
      <c r="A17" s="36"/>
      <c r="B17" s="37"/>
      <c r="C17" s="227" t="s">
        <v>110</v>
      </c>
      <c r="D17" s="227" t="s">
        <v>397</v>
      </c>
      <c r="E17" s="17" t="s">
        <v>1</v>
      </c>
      <c r="F17" s="228">
        <v>42.75</v>
      </c>
      <c r="G17" s="36"/>
      <c r="H17" s="37"/>
    </row>
    <row r="18" s="2" customFormat="1" ht="16.8" customHeight="1">
      <c r="A18" s="36"/>
      <c r="B18" s="37"/>
      <c r="C18" s="229" t="s">
        <v>1329</v>
      </c>
      <c r="D18" s="36"/>
      <c r="E18" s="36"/>
      <c r="F18" s="36"/>
      <c r="G18" s="36"/>
      <c r="H18" s="37"/>
    </row>
    <row r="19" s="2" customFormat="1" ht="16.8" customHeight="1">
      <c r="A19" s="36"/>
      <c r="B19" s="37"/>
      <c r="C19" s="227" t="s">
        <v>392</v>
      </c>
      <c r="D19" s="227" t="s">
        <v>393</v>
      </c>
      <c r="E19" s="17" t="s">
        <v>158</v>
      </c>
      <c r="F19" s="228">
        <v>42.75</v>
      </c>
      <c r="G19" s="36"/>
      <c r="H19" s="37"/>
    </row>
    <row r="20" s="2" customFormat="1" ht="16.8" customHeight="1">
      <c r="A20" s="36"/>
      <c r="B20" s="37"/>
      <c r="C20" s="227" t="s">
        <v>399</v>
      </c>
      <c r="D20" s="227" t="s">
        <v>400</v>
      </c>
      <c r="E20" s="17" t="s">
        <v>158</v>
      </c>
      <c r="F20" s="228">
        <v>42.75</v>
      </c>
      <c r="G20" s="36"/>
      <c r="H20" s="37"/>
    </row>
    <row r="21" s="2" customFormat="1" ht="16.8" customHeight="1">
      <c r="A21" s="36"/>
      <c r="B21" s="37"/>
      <c r="C21" s="223" t="s">
        <v>203</v>
      </c>
      <c r="D21" s="224" t="s">
        <v>1</v>
      </c>
      <c r="E21" s="225" t="s">
        <v>1</v>
      </c>
      <c r="F21" s="226">
        <v>0</v>
      </c>
      <c r="G21" s="36"/>
      <c r="H21" s="37"/>
    </row>
    <row r="22" s="2" customFormat="1" ht="16.8" customHeight="1">
      <c r="A22" s="36"/>
      <c r="B22" s="37"/>
      <c r="C22" s="227" t="s">
        <v>203</v>
      </c>
      <c r="D22" s="227" t="s">
        <v>74</v>
      </c>
      <c r="E22" s="17" t="s">
        <v>1</v>
      </c>
      <c r="F22" s="228">
        <v>0</v>
      </c>
      <c r="G22" s="36"/>
      <c r="H22" s="37"/>
    </row>
    <row r="23" s="2" customFormat="1" ht="16.8" customHeight="1">
      <c r="A23" s="36"/>
      <c r="B23" s="37"/>
      <c r="C23" s="223" t="s">
        <v>105</v>
      </c>
      <c r="D23" s="224" t="s">
        <v>1</v>
      </c>
      <c r="E23" s="225" t="s">
        <v>1</v>
      </c>
      <c r="F23" s="226">
        <v>286.19999999999999</v>
      </c>
      <c r="G23" s="36"/>
      <c r="H23" s="37"/>
    </row>
    <row r="24" s="2" customFormat="1" ht="16.8" customHeight="1">
      <c r="A24" s="36"/>
      <c r="B24" s="37"/>
      <c r="C24" s="227" t="s">
        <v>105</v>
      </c>
      <c r="D24" s="227" t="s">
        <v>277</v>
      </c>
      <c r="E24" s="17" t="s">
        <v>1</v>
      </c>
      <c r="F24" s="228">
        <v>286.19999999999999</v>
      </c>
      <c r="G24" s="36"/>
      <c r="H24" s="37"/>
    </row>
    <row r="25" s="2" customFormat="1" ht="16.8" customHeight="1">
      <c r="A25" s="36"/>
      <c r="B25" s="37"/>
      <c r="C25" s="229" t="s">
        <v>1329</v>
      </c>
      <c r="D25" s="36"/>
      <c r="E25" s="36"/>
      <c r="F25" s="36"/>
      <c r="G25" s="36"/>
      <c r="H25" s="37"/>
    </row>
    <row r="26" s="2" customFormat="1">
      <c r="A26" s="36"/>
      <c r="B26" s="37"/>
      <c r="C26" s="227" t="s">
        <v>272</v>
      </c>
      <c r="D26" s="227" t="s">
        <v>273</v>
      </c>
      <c r="E26" s="17" t="s">
        <v>158</v>
      </c>
      <c r="F26" s="228">
        <v>286.19999999999999</v>
      </c>
      <c r="G26" s="36"/>
      <c r="H26" s="37"/>
    </row>
    <row r="27" s="2" customFormat="1" ht="16.8" customHeight="1">
      <c r="A27" s="36"/>
      <c r="B27" s="37"/>
      <c r="C27" s="227" t="s">
        <v>168</v>
      </c>
      <c r="D27" s="227" t="s">
        <v>169</v>
      </c>
      <c r="E27" s="17" t="s">
        <v>158</v>
      </c>
      <c r="F27" s="228">
        <v>286.19999999999999</v>
      </c>
      <c r="G27" s="36"/>
      <c r="H27" s="37"/>
    </row>
    <row r="28" s="2" customFormat="1">
      <c r="A28" s="36"/>
      <c r="B28" s="37"/>
      <c r="C28" s="227" t="s">
        <v>176</v>
      </c>
      <c r="D28" s="227" t="s">
        <v>177</v>
      </c>
      <c r="E28" s="17" t="s">
        <v>178</v>
      </c>
      <c r="F28" s="228">
        <v>286.19999999999999</v>
      </c>
      <c r="G28" s="36"/>
      <c r="H28" s="37"/>
    </row>
    <row r="29" s="2" customFormat="1" ht="16.8" customHeight="1">
      <c r="A29" s="36"/>
      <c r="B29" s="37"/>
      <c r="C29" s="227" t="s">
        <v>258</v>
      </c>
      <c r="D29" s="227" t="s">
        <v>259</v>
      </c>
      <c r="E29" s="17" t="s">
        <v>158</v>
      </c>
      <c r="F29" s="228">
        <v>286.19999999999999</v>
      </c>
      <c r="G29" s="36"/>
      <c r="H29" s="37"/>
    </row>
    <row r="30" s="2" customFormat="1" ht="16.8" customHeight="1">
      <c r="A30" s="36"/>
      <c r="B30" s="37"/>
      <c r="C30" s="227" t="s">
        <v>279</v>
      </c>
      <c r="D30" s="227" t="s">
        <v>280</v>
      </c>
      <c r="E30" s="17" t="s">
        <v>158</v>
      </c>
      <c r="F30" s="228">
        <v>286.19999999999999</v>
      </c>
      <c r="G30" s="36"/>
      <c r="H30" s="37"/>
    </row>
    <row r="31" s="2" customFormat="1">
      <c r="A31" s="36"/>
      <c r="B31" s="37"/>
      <c r="C31" s="227" t="s">
        <v>420</v>
      </c>
      <c r="D31" s="227" t="s">
        <v>421</v>
      </c>
      <c r="E31" s="17" t="s">
        <v>178</v>
      </c>
      <c r="F31" s="228">
        <v>286.19999999999999</v>
      </c>
      <c r="G31" s="36"/>
      <c r="H31" s="37"/>
    </row>
    <row r="32" s="2" customFormat="1">
      <c r="A32" s="36"/>
      <c r="B32" s="37"/>
      <c r="C32" s="227" t="s">
        <v>426</v>
      </c>
      <c r="D32" s="227" t="s">
        <v>427</v>
      </c>
      <c r="E32" s="17" t="s">
        <v>158</v>
      </c>
      <c r="F32" s="228">
        <v>286.56</v>
      </c>
      <c r="G32" s="36"/>
      <c r="H32" s="37"/>
    </row>
    <row r="33" s="2" customFormat="1" ht="16.8" customHeight="1">
      <c r="A33" s="36"/>
      <c r="B33" s="37"/>
      <c r="C33" s="227" t="s">
        <v>266</v>
      </c>
      <c r="D33" s="227" t="s">
        <v>267</v>
      </c>
      <c r="E33" s="17" t="s">
        <v>223</v>
      </c>
      <c r="F33" s="228">
        <v>0.094</v>
      </c>
      <c r="G33" s="36"/>
      <c r="H33" s="37"/>
    </row>
    <row r="34" s="2" customFormat="1">
      <c r="A34" s="36"/>
      <c r="B34" s="37"/>
      <c r="C34" s="227" t="s">
        <v>433</v>
      </c>
      <c r="D34" s="227" t="s">
        <v>434</v>
      </c>
      <c r="E34" s="17" t="s">
        <v>158</v>
      </c>
      <c r="F34" s="228">
        <v>362.43900000000002</v>
      </c>
      <c r="G34" s="36"/>
      <c r="H34" s="37"/>
    </row>
    <row r="35" s="2" customFormat="1">
      <c r="A35" s="36"/>
      <c r="B35" s="37"/>
      <c r="C35" s="227" t="s">
        <v>285</v>
      </c>
      <c r="D35" s="227" t="s">
        <v>286</v>
      </c>
      <c r="E35" s="17" t="s">
        <v>158</v>
      </c>
      <c r="F35" s="228">
        <v>333.56599999999997</v>
      </c>
      <c r="G35" s="36"/>
      <c r="H35" s="37"/>
    </row>
    <row r="36" s="2" customFormat="1" ht="16.8" customHeight="1">
      <c r="A36" s="36"/>
      <c r="B36" s="37"/>
      <c r="C36" s="223" t="s">
        <v>498</v>
      </c>
      <c r="D36" s="224" t="s">
        <v>1</v>
      </c>
      <c r="E36" s="225" t="s">
        <v>1</v>
      </c>
      <c r="F36" s="226">
        <v>6.5</v>
      </c>
      <c r="G36" s="36"/>
      <c r="H36" s="37"/>
    </row>
    <row r="37" s="2" customFormat="1" ht="16.8" customHeight="1">
      <c r="A37" s="36"/>
      <c r="B37" s="37"/>
      <c r="C37" s="227" t="s">
        <v>498</v>
      </c>
      <c r="D37" s="227" t="s">
        <v>1330</v>
      </c>
      <c r="E37" s="17" t="s">
        <v>1</v>
      </c>
      <c r="F37" s="228">
        <v>6.5</v>
      </c>
      <c r="G37" s="36"/>
      <c r="H37" s="37"/>
    </row>
    <row r="38" s="2" customFormat="1" ht="16.8" customHeight="1">
      <c r="A38" s="36"/>
      <c r="B38" s="37"/>
      <c r="C38" s="223" t="s">
        <v>499</v>
      </c>
      <c r="D38" s="224" t="s">
        <v>1</v>
      </c>
      <c r="E38" s="225" t="s">
        <v>1</v>
      </c>
      <c r="F38" s="226">
        <v>3.7000000000000002</v>
      </c>
      <c r="G38" s="36"/>
      <c r="H38" s="37"/>
    </row>
    <row r="39" s="2" customFormat="1" ht="16.8" customHeight="1">
      <c r="A39" s="36"/>
      <c r="B39" s="37"/>
      <c r="C39" s="227" t="s">
        <v>499</v>
      </c>
      <c r="D39" s="227" t="s">
        <v>1331</v>
      </c>
      <c r="E39" s="17" t="s">
        <v>1</v>
      </c>
      <c r="F39" s="228">
        <v>3.7000000000000002</v>
      </c>
      <c r="G39" s="36"/>
      <c r="H39" s="37"/>
    </row>
    <row r="40" s="2" customFormat="1" ht="16.8" customHeight="1">
      <c r="A40" s="36"/>
      <c r="B40" s="37"/>
      <c r="C40" s="223" t="s">
        <v>1332</v>
      </c>
      <c r="D40" s="224" t="s">
        <v>1</v>
      </c>
      <c r="E40" s="225" t="s">
        <v>1</v>
      </c>
      <c r="F40" s="226">
        <v>2.9399999999999999</v>
      </c>
      <c r="G40" s="36"/>
      <c r="H40" s="37"/>
    </row>
    <row r="41" s="2" customFormat="1" ht="16.8" customHeight="1">
      <c r="A41" s="36"/>
      <c r="B41" s="37"/>
      <c r="C41" s="227" t="s">
        <v>1332</v>
      </c>
      <c r="D41" s="227" t="s">
        <v>1333</v>
      </c>
      <c r="E41" s="17" t="s">
        <v>1</v>
      </c>
      <c r="F41" s="228">
        <v>2.9399999999999999</v>
      </c>
      <c r="G41" s="36"/>
      <c r="H41" s="37"/>
    </row>
    <row r="42" s="2" customFormat="1" ht="16.8" customHeight="1">
      <c r="A42" s="36"/>
      <c r="B42" s="37"/>
      <c r="C42" s="223" t="s">
        <v>1334</v>
      </c>
      <c r="D42" s="224" t="s">
        <v>1</v>
      </c>
      <c r="E42" s="225" t="s">
        <v>1</v>
      </c>
      <c r="F42" s="226">
        <v>0</v>
      </c>
      <c r="G42" s="36"/>
      <c r="H42" s="37"/>
    </row>
    <row r="43" s="2" customFormat="1" ht="16.8" customHeight="1">
      <c r="A43" s="36"/>
      <c r="B43" s="37"/>
      <c r="C43" s="227" t="s">
        <v>1334</v>
      </c>
      <c r="D43" s="227" t="s">
        <v>74</v>
      </c>
      <c r="E43" s="17" t="s">
        <v>1</v>
      </c>
      <c r="F43" s="228">
        <v>0</v>
      </c>
      <c r="G43" s="36"/>
      <c r="H43" s="37"/>
    </row>
    <row r="44" s="2" customFormat="1" ht="16.8" customHeight="1">
      <c r="A44" s="36"/>
      <c r="B44" s="37"/>
      <c r="C44" s="223" t="s">
        <v>108</v>
      </c>
      <c r="D44" s="224" t="s">
        <v>1</v>
      </c>
      <c r="E44" s="225" t="s">
        <v>1</v>
      </c>
      <c r="F44" s="226">
        <v>286.56</v>
      </c>
      <c r="G44" s="36"/>
      <c r="H44" s="37"/>
    </row>
    <row r="45" s="2" customFormat="1" ht="16.8" customHeight="1">
      <c r="A45" s="36"/>
      <c r="B45" s="37"/>
      <c r="C45" s="227" t="s">
        <v>108</v>
      </c>
      <c r="D45" s="227" t="s">
        <v>431</v>
      </c>
      <c r="E45" s="17" t="s">
        <v>1</v>
      </c>
      <c r="F45" s="228">
        <v>286.56</v>
      </c>
      <c r="G45" s="36"/>
      <c r="H45" s="37"/>
    </row>
    <row r="46" s="2" customFormat="1" ht="16.8" customHeight="1">
      <c r="A46" s="36"/>
      <c r="B46" s="37"/>
      <c r="C46" s="229" t="s">
        <v>1329</v>
      </c>
      <c r="D46" s="36"/>
      <c r="E46" s="36"/>
      <c r="F46" s="36"/>
      <c r="G46" s="36"/>
      <c r="H46" s="37"/>
    </row>
    <row r="47" s="2" customFormat="1">
      <c r="A47" s="36"/>
      <c r="B47" s="37"/>
      <c r="C47" s="227" t="s">
        <v>426</v>
      </c>
      <c r="D47" s="227" t="s">
        <v>427</v>
      </c>
      <c r="E47" s="17" t="s">
        <v>158</v>
      </c>
      <c r="F47" s="228">
        <v>286.56</v>
      </c>
      <c r="G47" s="36"/>
      <c r="H47" s="37"/>
    </row>
    <row r="48" s="2" customFormat="1" ht="16.8" customHeight="1">
      <c r="A48" s="36"/>
      <c r="B48" s="37"/>
      <c r="C48" s="227" t="s">
        <v>408</v>
      </c>
      <c r="D48" s="227" t="s">
        <v>409</v>
      </c>
      <c r="E48" s="17" t="s">
        <v>158</v>
      </c>
      <c r="F48" s="228">
        <v>286.56</v>
      </c>
      <c r="G48" s="36"/>
      <c r="H48" s="37"/>
    </row>
    <row r="49" s="2" customFormat="1" ht="16.8" customHeight="1">
      <c r="A49" s="36"/>
      <c r="B49" s="37"/>
      <c r="C49" s="227" t="s">
        <v>414</v>
      </c>
      <c r="D49" s="227" t="s">
        <v>415</v>
      </c>
      <c r="E49" s="17" t="s">
        <v>158</v>
      </c>
      <c r="F49" s="228">
        <v>286.56</v>
      </c>
      <c r="G49" s="36"/>
      <c r="H49" s="37"/>
    </row>
    <row r="50" s="2" customFormat="1" ht="16.8" customHeight="1">
      <c r="A50" s="36"/>
      <c r="B50" s="37"/>
      <c r="C50" s="227" t="s">
        <v>191</v>
      </c>
      <c r="D50" s="227" t="s">
        <v>192</v>
      </c>
      <c r="E50" s="17" t="s">
        <v>158</v>
      </c>
      <c r="F50" s="228">
        <v>286.56</v>
      </c>
      <c r="G50" s="36"/>
      <c r="H50" s="37"/>
    </row>
    <row r="51" s="2" customFormat="1">
      <c r="A51" s="36"/>
      <c r="B51" s="37"/>
      <c r="C51" s="227" t="s">
        <v>433</v>
      </c>
      <c r="D51" s="227" t="s">
        <v>434</v>
      </c>
      <c r="E51" s="17" t="s">
        <v>158</v>
      </c>
      <c r="F51" s="228">
        <v>362.43900000000002</v>
      </c>
      <c r="G51" s="36"/>
      <c r="H51" s="37"/>
    </row>
    <row r="52" s="2" customFormat="1" ht="16.8" customHeight="1">
      <c r="A52" s="36"/>
      <c r="B52" s="37"/>
      <c r="C52" s="223" t="s">
        <v>112</v>
      </c>
      <c r="D52" s="224" t="s">
        <v>1</v>
      </c>
      <c r="E52" s="225" t="s">
        <v>1</v>
      </c>
      <c r="F52" s="226">
        <v>1.232</v>
      </c>
      <c r="G52" s="36"/>
      <c r="H52" s="37"/>
    </row>
    <row r="53" s="2" customFormat="1" ht="16.8" customHeight="1">
      <c r="A53" s="36"/>
      <c r="B53" s="37"/>
      <c r="C53" s="227" t="s">
        <v>112</v>
      </c>
      <c r="D53" s="227" t="s">
        <v>453</v>
      </c>
      <c r="E53" s="17" t="s">
        <v>1</v>
      </c>
      <c r="F53" s="228">
        <v>1.232</v>
      </c>
      <c r="G53" s="36"/>
      <c r="H53" s="37"/>
    </row>
    <row r="54" s="2" customFormat="1" ht="16.8" customHeight="1">
      <c r="A54" s="36"/>
      <c r="B54" s="37"/>
      <c r="C54" s="229" t="s">
        <v>1329</v>
      </c>
      <c r="D54" s="36"/>
      <c r="E54" s="36"/>
      <c r="F54" s="36"/>
      <c r="G54" s="36"/>
      <c r="H54" s="37"/>
    </row>
    <row r="55" s="2" customFormat="1" ht="16.8" customHeight="1">
      <c r="A55" s="36"/>
      <c r="B55" s="37"/>
      <c r="C55" s="227" t="s">
        <v>448</v>
      </c>
      <c r="D55" s="227" t="s">
        <v>449</v>
      </c>
      <c r="E55" s="17" t="s">
        <v>158</v>
      </c>
      <c r="F55" s="228">
        <v>1.232</v>
      </c>
      <c r="G55" s="36"/>
      <c r="H55" s="37"/>
    </row>
    <row r="56" s="2" customFormat="1" ht="16.8" customHeight="1">
      <c r="A56" s="36"/>
      <c r="B56" s="37"/>
      <c r="C56" s="227" t="s">
        <v>455</v>
      </c>
      <c r="D56" s="227" t="s">
        <v>456</v>
      </c>
      <c r="E56" s="17" t="s">
        <v>158</v>
      </c>
      <c r="F56" s="228">
        <v>1.232</v>
      </c>
      <c r="G56" s="36"/>
      <c r="H56" s="37"/>
    </row>
    <row r="57" s="2" customFormat="1" ht="16.8" customHeight="1">
      <c r="A57" s="36"/>
      <c r="B57" s="37"/>
      <c r="C57" s="223" t="s">
        <v>114</v>
      </c>
      <c r="D57" s="224" t="s">
        <v>1</v>
      </c>
      <c r="E57" s="225" t="s">
        <v>1</v>
      </c>
      <c r="F57" s="226">
        <v>1.232</v>
      </c>
      <c r="G57" s="36"/>
      <c r="H57" s="37"/>
    </row>
    <row r="58" s="2" customFormat="1" ht="16.8" customHeight="1">
      <c r="A58" s="36"/>
      <c r="B58" s="37"/>
      <c r="C58" s="227" t="s">
        <v>1</v>
      </c>
      <c r="D58" s="227" t="s">
        <v>112</v>
      </c>
      <c r="E58" s="17" t="s">
        <v>1</v>
      </c>
      <c r="F58" s="228">
        <v>1.232</v>
      </c>
      <c r="G58" s="36"/>
      <c r="H58" s="37"/>
    </row>
    <row r="59" s="2" customFormat="1" ht="16.8" customHeight="1">
      <c r="A59" s="36"/>
      <c r="B59" s="37"/>
      <c r="C59" s="227" t="s">
        <v>114</v>
      </c>
      <c r="D59" s="227" t="s">
        <v>204</v>
      </c>
      <c r="E59" s="17" t="s">
        <v>1</v>
      </c>
      <c r="F59" s="228">
        <v>1.232</v>
      </c>
      <c r="G59" s="36"/>
      <c r="H59" s="37"/>
    </row>
    <row r="60" s="2" customFormat="1" ht="16.8" customHeight="1">
      <c r="A60" s="36"/>
      <c r="B60" s="37"/>
      <c r="C60" s="229" t="s">
        <v>1329</v>
      </c>
      <c r="D60" s="36"/>
      <c r="E60" s="36"/>
      <c r="F60" s="36"/>
      <c r="G60" s="36"/>
      <c r="H60" s="37"/>
    </row>
    <row r="61" s="2" customFormat="1" ht="16.8" customHeight="1">
      <c r="A61" s="36"/>
      <c r="B61" s="37"/>
      <c r="C61" s="227" t="s">
        <v>455</v>
      </c>
      <c r="D61" s="227" t="s">
        <v>456</v>
      </c>
      <c r="E61" s="17" t="s">
        <v>158</v>
      </c>
      <c r="F61" s="228">
        <v>1.232</v>
      </c>
      <c r="G61" s="36"/>
      <c r="H61" s="37"/>
    </row>
    <row r="62" s="2" customFormat="1" ht="16.8" customHeight="1">
      <c r="A62" s="36"/>
      <c r="B62" s="37"/>
      <c r="C62" s="227" t="s">
        <v>461</v>
      </c>
      <c r="D62" s="227" t="s">
        <v>462</v>
      </c>
      <c r="E62" s="17" t="s">
        <v>158</v>
      </c>
      <c r="F62" s="228">
        <v>1.232</v>
      </c>
      <c r="G62" s="36"/>
      <c r="H62" s="37"/>
    </row>
    <row r="63" s="2" customFormat="1" ht="16.8" customHeight="1">
      <c r="A63" s="36"/>
      <c r="B63" s="37"/>
      <c r="C63" s="227" t="s">
        <v>467</v>
      </c>
      <c r="D63" s="227" t="s">
        <v>468</v>
      </c>
      <c r="E63" s="17" t="s">
        <v>158</v>
      </c>
      <c r="F63" s="228">
        <v>1.232</v>
      </c>
      <c r="G63" s="36"/>
      <c r="H63" s="37"/>
    </row>
    <row r="64" s="2" customFormat="1" ht="16.8" customHeight="1">
      <c r="A64" s="36"/>
      <c r="B64" s="37"/>
      <c r="C64" s="223" t="s">
        <v>1335</v>
      </c>
      <c r="D64" s="224" t="s">
        <v>1</v>
      </c>
      <c r="E64" s="225" t="s">
        <v>1</v>
      </c>
      <c r="F64" s="226">
        <v>0</v>
      </c>
      <c r="G64" s="36"/>
      <c r="H64" s="37"/>
    </row>
    <row r="65" s="2" customFormat="1" ht="16.8" customHeight="1">
      <c r="A65" s="36"/>
      <c r="B65" s="37"/>
      <c r="C65" s="227" t="s">
        <v>1</v>
      </c>
      <c r="D65" s="227" t="s">
        <v>1336</v>
      </c>
      <c r="E65" s="17" t="s">
        <v>1</v>
      </c>
      <c r="F65" s="228">
        <v>0</v>
      </c>
      <c r="G65" s="36"/>
      <c r="H65" s="37"/>
    </row>
    <row r="66" s="2" customFormat="1" ht="16.8" customHeight="1">
      <c r="A66" s="36"/>
      <c r="B66" s="37"/>
      <c r="C66" s="227" t="s">
        <v>1</v>
      </c>
      <c r="D66" s="227" t="s">
        <v>1337</v>
      </c>
      <c r="E66" s="17" t="s">
        <v>1</v>
      </c>
      <c r="F66" s="228">
        <v>0</v>
      </c>
      <c r="G66" s="36"/>
      <c r="H66" s="37"/>
    </row>
    <row r="67" s="2" customFormat="1" ht="16.8" customHeight="1">
      <c r="A67" s="36"/>
      <c r="B67" s="37"/>
      <c r="C67" s="227" t="s">
        <v>1335</v>
      </c>
      <c r="D67" s="227" t="s">
        <v>204</v>
      </c>
      <c r="E67" s="17" t="s">
        <v>1</v>
      </c>
      <c r="F67" s="228">
        <v>0</v>
      </c>
      <c r="G67" s="36"/>
      <c r="H67" s="37"/>
    </row>
    <row r="68" s="2" customFormat="1" ht="16.8" customHeight="1">
      <c r="A68" s="36"/>
      <c r="B68" s="37"/>
      <c r="C68" s="223" t="s">
        <v>1338</v>
      </c>
      <c r="D68" s="224" t="s">
        <v>1</v>
      </c>
      <c r="E68" s="225" t="s">
        <v>1</v>
      </c>
      <c r="F68" s="226">
        <v>0</v>
      </c>
      <c r="G68" s="36"/>
      <c r="H68" s="37"/>
    </row>
    <row r="69" s="2" customFormat="1" ht="16.8" customHeight="1">
      <c r="A69" s="36"/>
      <c r="B69" s="37"/>
      <c r="C69" s="227" t="s">
        <v>1338</v>
      </c>
      <c r="D69" s="227" t="s">
        <v>74</v>
      </c>
      <c r="E69" s="17" t="s">
        <v>1</v>
      </c>
      <c r="F69" s="228">
        <v>0</v>
      </c>
      <c r="G69" s="36"/>
      <c r="H69" s="37"/>
    </row>
    <row r="70" s="2" customFormat="1" ht="16.8" customHeight="1">
      <c r="A70" s="36"/>
      <c r="B70" s="37"/>
      <c r="C70" s="223" t="s">
        <v>1339</v>
      </c>
      <c r="D70" s="224" t="s">
        <v>1</v>
      </c>
      <c r="E70" s="225" t="s">
        <v>1</v>
      </c>
      <c r="F70" s="226">
        <v>14.300000000000001</v>
      </c>
      <c r="G70" s="36"/>
      <c r="H70" s="37"/>
    </row>
    <row r="71" s="2" customFormat="1" ht="16.8" customHeight="1">
      <c r="A71" s="36"/>
      <c r="B71" s="37"/>
      <c r="C71" s="227" t="s">
        <v>1339</v>
      </c>
      <c r="D71" s="227" t="s">
        <v>1340</v>
      </c>
      <c r="E71" s="17" t="s">
        <v>1</v>
      </c>
      <c r="F71" s="228">
        <v>14.300000000000001</v>
      </c>
      <c r="G71" s="36"/>
      <c r="H71" s="37"/>
    </row>
    <row r="72" s="2" customFormat="1" ht="26.4" customHeight="1">
      <c r="A72" s="36"/>
      <c r="B72" s="37"/>
      <c r="C72" s="222" t="s">
        <v>85</v>
      </c>
      <c r="D72" s="222" t="s">
        <v>86</v>
      </c>
      <c r="E72" s="36"/>
      <c r="F72" s="36"/>
      <c r="G72" s="36"/>
      <c r="H72" s="37"/>
    </row>
    <row r="73" s="2" customFormat="1" ht="16.8" customHeight="1">
      <c r="A73" s="36"/>
      <c r="B73" s="37"/>
      <c r="C73" s="223" t="s">
        <v>103</v>
      </c>
      <c r="D73" s="224" t="s">
        <v>1</v>
      </c>
      <c r="E73" s="225" t="s">
        <v>1</v>
      </c>
      <c r="F73" s="226">
        <v>78.900000000000006</v>
      </c>
      <c r="G73" s="36"/>
      <c r="H73" s="37"/>
    </row>
    <row r="74" s="2" customFormat="1" ht="16.8" customHeight="1">
      <c r="A74" s="36"/>
      <c r="B74" s="37"/>
      <c r="C74" s="227" t="s">
        <v>1</v>
      </c>
      <c r="D74" s="227" t="s">
        <v>554</v>
      </c>
      <c r="E74" s="17" t="s">
        <v>1</v>
      </c>
      <c r="F74" s="228">
        <v>75</v>
      </c>
      <c r="G74" s="36"/>
      <c r="H74" s="37"/>
    </row>
    <row r="75" s="2" customFormat="1" ht="16.8" customHeight="1">
      <c r="A75" s="36"/>
      <c r="B75" s="37"/>
      <c r="C75" s="227" t="s">
        <v>1</v>
      </c>
      <c r="D75" s="227" t="s">
        <v>555</v>
      </c>
      <c r="E75" s="17" t="s">
        <v>1</v>
      </c>
      <c r="F75" s="228">
        <v>3.8999999999999999</v>
      </c>
      <c r="G75" s="36"/>
      <c r="H75" s="37"/>
    </row>
    <row r="76" s="2" customFormat="1" ht="16.8" customHeight="1">
      <c r="A76" s="36"/>
      <c r="B76" s="37"/>
      <c r="C76" s="227" t="s">
        <v>103</v>
      </c>
      <c r="D76" s="227" t="s">
        <v>204</v>
      </c>
      <c r="E76" s="17" t="s">
        <v>1</v>
      </c>
      <c r="F76" s="228">
        <v>78.900000000000006</v>
      </c>
      <c r="G76" s="36"/>
      <c r="H76" s="37"/>
    </row>
    <row r="77" s="2" customFormat="1" ht="16.8" customHeight="1">
      <c r="A77" s="36"/>
      <c r="B77" s="37"/>
      <c r="C77" s="229" t="s">
        <v>1329</v>
      </c>
      <c r="D77" s="36"/>
      <c r="E77" s="36"/>
      <c r="F77" s="36"/>
      <c r="G77" s="36"/>
      <c r="H77" s="37"/>
    </row>
    <row r="78" s="2" customFormat="1" ht="16.8" customHeight="1">
      <c r="A78" s="36"/>
      <c r="B78" s="37"/>
      <c r="C78" s="227" t="s">
        <v>549</v>
      </c>
      <c r="D78" s="227" t="s">
        <v>550</v>
      </c>
      <c r="E78" s="17" t="s">
        <v>158</v>
      </c>
      <c r="F78" s="228">
        <v>78.900000000000006</v>
      </c>
      <c r="G78" s="36"/>
      <c r="H78" s="37"/>
    </row>
    <row r="79" s="2" customFormat="1" ht="16.8" customHeight="1">
      <c r="A79" s="36"/>
      <c r="B79" s="37"/>
      <c r="C79" s="227" t="s">
        <v>595</v>
      </c>
      <c r="D79" s="227" t="s">
        <v>596</v>
      </c>
      <c r="E79" s="17" t="s">
        <v>158</v>
      </c>
      <c r="F79" s="228">
        <v>91.778999999999996</v>
      </c>
      <c r="G79" s="36"/>
      <c r="H79" s="37"/>
    </row>
    <row r="80" s="2" customFormat="1">
      <c r="A80" s="36"/>
      <c r="B80" s="37"/>
      <c r="C80" s="227" t="s">
        <v>184</v>
      </c>
      <c r="D80" s="227" t="s">
        <v>185</v>
      </c>
      <c r="E80" s="17" t="s">
        <v>158</v>
      </c>
      <c r="F80" s="228">
        <v>480.30000000000001</v>
      </c>
      <c r="G80" s="36"/>
      <c r="H80" s="37"/>
    </row>
    <row r="81" s="2" customFormat="1" ht="16.8" customHeight="1">
      <c r="A81" s="36"/>
      <c r="B81" s="37"/>
      <c r="C81" s="227" t="s">
        <v>191</v>
      </c>
      <c r="D81" s="227" t="s">
        <v>192</v>
      </c>
      <c r="E81" s="17" t="s">
        <v>158</v>
      </c>
      <c r="F81" s="228">
        <v>480.30000000000001</v>
      </c>
      <c r="G81" s="36"/>
      <c r="H81" s="37"/>
    </row>
    <row r="82" s="2" customFormat="1" ht="16.8" customHeight="1">
      <c r="A82" s="36"/>
      <c r="B82" s="37"/>
      <c r="C82" s="223" t="s">
        <v>203</v>
      </c>
      <c r="D82" s="224" t="s">
        <v>1</v>
      </c>
      <c r="E82" s="225" t="s">
        <v>1</v>
      </c>
      <c r="F82" s="226">
        <v>374.39999999999998</v>
      </c>
      <c r="G82" s="36"/>
      <c r="H82" s="37"/>
    </row>
    <row r="83" s="2" customFormat="1" ht="16.8" customHeight="1">
      <c r="A83" s="36"/>
      <c r="B83" s="37"/>
      <c r="C83" s="227" t="s">
        <v>1</v>
      </c>
      <c r="D83" s="227" t="s">
        <v>531</v>
      </c>
      <c r="E83" s="17" t="s">
        <v>1</v>
      </c>
      <c r="F83" s="228">
        <v>192.09999999999999</v>
      </c>
      <c r="G83" s="36"/>
      <c r="H83" s="37"/>
    </row>
    <row r="84" s="2" customFormat="1" ht="16.8" customHeight="1">
      <c r="A84" s="36"/>
      <c r="B84" s="37"/>
      <c r="C84" s="227" t="s">
        <v>1</v>
      </c>
      <c r="D84" s="227" t="s">
        <v>532</v>
      </c>
      <c r="E84" s="17" t="s">
        <v>1</v>
      </c>
      <c r="F84" s="228">
        <v>182.30000000000001</v>
      </c>
      <c r="G84" s="36"/>
      <c r="H84" s="37"/>
    </row>
    <row r="85" s="2" customFormat="1" ht="16.8" customHeight="1">
      <c r="A85" s="36"/>
      <c r="B85" s="37"/>
      <c r="C85" s="227" t="s">
        <v>203</v>
      </c>
      <c r="D85" s="227" t="s">
        <v>204</v>
      </c>
      <c r="E85" s="17" t="s">
        <v>1</v>
      </c>
      <c r="F85" s="228">
        <v>374.39999999999998</v>
      </c>
      <c r="G85" s="36"/>
      <c r="H85" s="37"/>
    </row>
    <row r="86" s="2" customFormat="1" ht="16.8" customHeight="1">
      <c r="A86" s="36"/>
      <c r="B86" s="37"/>
      <c r="C86" s="229" t="s">
        <v>1329</v>
      </c>
      <c r="D86" s="36"/>
      <c r="E86" s="36"/>
      <c r="F86" s="36"/>
      <c r="G86" s="36"/>
      <c r="H86" s="37"/>
    </row>
    <row r="87" s="2" customFormat="1" ht="16.8" customHeight="1">
      <c r="A87" s="36"/>
      <c r="B87" s="37"/>
      <c r="C87" s="227" t="s">
        <v>526</v>
      </c>
      <c r="D87" s="227" t="s">
        <v>527</v>
      </c>
      <c r="E87" s="17" t="s">
        <v>158</v>
      </c>
      <c r="F87" s="228">
        <v>374.39999999999998</v>
      </c>
      <c r="G87" s="36"/>
      <c r="H87" s="37"/>
    </row>
    <row r="88" s="2" customFormat="1">
      <c r="A88" s="36"/>
      <c r="B88" s="37"/>
      <c r="C88" s="227" t="s">
        <v>184</v>
      </c>
      <c r="D88" s="227" t="s">
        <v>185</v>
      </c>
      <c r="E88" s="17" t="s">
        <v>158</v>
      </c>
      <c r="F88" s="228">
        <v>480.30000000000001</v>
      </c>
      <c r="G88" s="36"/>
      <c r="H88" s="37"/>
    </row>
    <row r="89" s="2" customFormat="1" ht="16.8" customHeight="1">
      <c r="A89" s="36"/>
      <c r="B89" s="37"/>
      <c r="C89" s="227" t="s">
        <v>191</v>
      </c>
      <c r="D89" s="227" t="s">
        <v>192</v>
      </c>
      <c r="E89" s="17" t="s">
        <v>158</v>
      </c>
      <c r="F89" s="228">
        <v>480.30000000000001</v>
      </c>
      <c r="G89" s="36"/>
      <c r="H89" s="37"/>
    </row>
    <row r="90" s="2" customFormat="1">
      <c r="A90" s="36"/>
      <c r="B90" s="37"/>
      <c r="C90" s="227" t="s">
        <v>533</v>
      </c>
      <c r="D90" s="227" t="s">
        <v>534</v>
      </c>
      <c r="E90" s="17" t="s">
        <v>158</v>
      </c>
      <c r="F90" s="228">
        <v>393.12</v>
      </c>
      <c r="G90" s="36"/>
      <c r="H90" s="37"/>
    </row>
    <row r="91" s="2" customFormat="1" ht="16.8" customHeight="1">
      <c r="A91" s="36"/>
      <c r="B91" s="37"/>
      <c r="C91" s="223" t="s">
        <v>105</v>
      </c>
      <c r="D91" s="224" t="s">
        <v>1</v>
      </c>
      <c r="E91" s="225" t="s">
        <v>1</v>
      </c>
      <c r="F91" s="226">
        <v>21.739999999999998</v>
      </c>
      <c r="G91" s="36"/>
      <c r="H91" s="37"/>
    </row>
    <row r="92" s="2" customFormat="1" ht="16.8" customHeight="1">
      <c r="A92" s="36"/>
      <c r="B92" s="37"/>
      <c r="C92" s="227" t="s">
        <v>105</v>
      </c>
      <c r="D92" s="227" t="s">
        <v>567</v>
      </c>
      <c r="E92" s="17" t="s">
        <v>1</v>
      </c>
      <c r="F92" s="228">
        <v>21.739999999999998</v>
      </c>
      <c r="G92" s="36"/>
      <c r="H92" s="37"/>
    </row>
    <row r="93" s="2" customFormat="1" ht="16.8" customHeight="1">
      <c r="A93" s="36"/>
      <c r="B93" s="37"/>
      <c r="C93" s="229" t="s">
        <v>1329</v>
      </c>
      <c r="D93" s="36"/>
      <c r="E93" s="36"/>
      <c r="F93" s="36"/>
      <c r="G93" s="36"/>
      <c r="H93" s="37"/>
    </row>
    <row r="94" s="2" customFormat="1" ht="16.8" customHeight="1">
      <c r="A94" s="36"/>
      <c r="B94" s="37"/>
      <c r="C94" s="227" t="s">
        <v>562</v>
      </c>
      <c r="D94" s="227" t="s">
        <v>563</v>
      </c>
      <c r="E94" s="17" t="s">
        <v>178</v>
      </c>
      <c r="F94" s="228">
        <v>21.739999999999998</v>
      </c>
      <c r="G94" s="36"/>
      <c r="H94" s="37"/>
    </row>
    <row r="95" s="2" customFormat="1" ht="16.8" customHeight="1">
      <c r="A95" s="36"/>
      <c r="B95" s="37"/>
      <c r="C95" s="227" t="s">
        <v>595</v>
      </c>
      <c r="D95" s="227" t="s">
        <v>596</v>
      </c>
      <c r="E95" s="17" t="s">
        <v>158</v>
      </c>
      <c r="F95" s="228">
        <v>91.778999999999996</v>
      </c>
      <c r="G95" s="36"/>
      <c r="H95" s="37"/>
    </row>
    <row r="96" s="2" customFormat="1" ht="16.8" customHeight="1">
      <c r="A96" s="36"/>
      <c r="B96" s="37"/>
      <c r="C96" s="223" t="s">
        <v>498</v>
      </c>
      <c r="D96" s="224" t="s">
        <v>1</v>
      </c>
      <c r="E96" s="225" t="s">
        <v>1</v>
      </c>
      <c r="F96" s="226">
        <v>27</v>
      </c>
      <c r="G96" s="36"/>
      <c r="H96" s="37"/>
    </row>
    <row r="97" s="2" customFormat="1" ht="16.8" customHeight="1">
      <c r="A97" s="36"/>
      <c r="B97" s="37"/>
      <c r="C97" s="227" t="s">
        <v>498</v>
      </c>
      <c r="D97" s="227" t="s">
        <v>573</v>
      </c>
      <c r="E97" s="17" t="s">
        <v>1</v>
      </c>
      <c r="F97" s="228">
        <v>27</v>
      </c>
      <c r="G97" s="36"/>
      <c r="H97" s="37"/>
    </row>
    <row r="98" s="2" customFormat="1" ht="16.8" customHeight="1">
      <c r="A98" s="36"/>
      <c r="B98" s="37"/>
      <c r="C98" s="229" t="s">
        <v>1329</v>
      </c>
      <c r="D98" s="36"/>
      <c r="E98" s="36"/>
      <c r="F98" s="36"/>
      <c r="G98" s="36"/>
      <c r="H98" s="37"/>
    </row>
    <row r="99" s="2" customFormat="1">
      <c r="A99" s="36"/>
      <c r="B99" s="37"/>
      <c r="C99" s="227" t="s">
        <v>568</v>
      </c>
      <c r="D99" s="227" t="s">
        <v>569</v>
      </c>
      <c r="E99" s="17" t="s">
        <v>158</v>
      </c>
      <c r="F99" s="228">
        <v>27</v>
      </c>
      <c r="G99" s="36"/>
      <c r="H99" s="37"/>
    </row>
    <row r="100" s="2" customFormat="1">
      <c r="A100" s="36"/>
      <c r="B100" s="37"/>
      <c r="C100" s="227" t="s">
        <v>184</v>
      </c>
      <c r="D100" s="227" t="s">
        <v>185</v>
      </c>
      <c r="E100" s="17" t="s">
        <v>158</v>
      </c>
      <c r="F100" s="228">
        <v>480.30000000000001</v>
      </c>
      <c r="G100" s="36"/>
      <c r="H100" s="37"/>
    </row>
    <row r="101" s="2" customFormat="1" ht="16.8" customHeight="1">
      <c r="A101" s="36"/>
      <c r="B101" s="37"/>
      <c r="C101" s="227" t="s">
        <v>191</v>
      </c>
      <c r="D101" s="227" t="s">
        <v>192</v>
      </c>
      <c r="E101" s="17" t="s">
        <v>158</v>
      </c>
      <c r="F101" s="228">
        <v>480.30000000000001</v>
      </c>
      <c r="G101" s="36"/>
      <c r="H101" s="37"/>
    </row>
    <row r="102" s="2" customFormat="1" ht="16.8" customHeight="1">
      <c r="A102" s="36"/>
      <c r="B102" s="37"/>
      <c r="C102" s="227" t="s">
        <v>337</v>
      </c>
      <c r="D102" s="227" t="s">
        <v>338</v>
      </c>
      <c r="E102" s="17" t="s">
        <v>158</v>
      </c>
      <c r="F102" s="228">
        <v>28.350000000000001</v>
      </c>
      <c r="G102" s="36"/>
      <c r="H102" s="37"/>
    </row>
    <row r="103" s="2" customFormat="1" ht="16.8" customHeight="1">
      <c r="A103" s="36"/>
      <c r="B103" s="37"/>
      <c r="C103" s="223" t="s">
        <v>499</v>
      </c>
      <c r="D103" s="224" t="s">
        <v>1</v>
      </c>
      <c r="E103" s="225" t="s">
        <v>1</v>
      </c>
      <c r="F103" s="226">
        <v>2.7000000000000002</v>
      </c>
      <c r="G103" s="36"/>
      <c r="H103" s="37"/>
    </row>
    <row r="104" s="2" customFormat="1" ht="16.8" customHeight="1">
      <c r="A104" s="36"/>
      <c r="B104" s="37"/>
      <c r="C104" s="227" t="s">
        <v>499</v>
      </c>
      <c r="D104" s="227" t="s">
        <v>508</v>
      </c>
      <c r="E104" s="17" t="s">
        <v>1</v>
      </c>
      <c r="F104" s="228">
        <v>2.7000000000000002</v>
      </c>
      <c r="G104" s="36"/>
      <c r="H104" s="37"/>
    </row>
    <row r="105" s="2" customFormat="1" ht="16.8" customHeight="1">
      <c r="A105" s="36"/>
      <c r="B105" s="37"/>
      <c r="C105" s="229" t="s">
        <v>1329</v>
      </c>
      <c r="D105" s="36"/>
      <c r="E105" s="36"/>
      <c r="F105" s="36"/>
      <c r="G105" s="36"/>
      <c r="H105" s="37"/>
    </row>
    <row r="106" s="2" customFormat="1">
      <c r="A106" s="36"/>
      <c r="B106" s="37"/>
      <c r="C106" s="227" t="s">
        <v>503</v>
      </c>
      <c r="D106" s="227" t="s">
        <v>504</v>
      </c>
      <c r="E106" s="17" t="s">
        <v>158</v>
      </c>
      <c r="F106" s="228">
        <v>2.7000000000000002</v>
      </c>
      <c r="G106" s="36"/>
      <c r="H106" s="37"/>
    </row>
    <row r="107" s="2" customFormat="1" ht="16.8" customHeight="1">
      <c r="A107" s="36"/>
      <c r="B107" s="37"/>
      <c r="C107" s="227" t="s">
        <v>509</v>
      </c>
      <c r="D107" s="227" t="s">
        <v>510</v>
      </c>
      <c r="E107" s="17" t="s">
        <v>158</v>
      </c>
      <c r="F107" s="228">
        <v>2.835</v>
      </c>
      <c r="G107" s="36"/>
      <c r="H107" s="37"/>
    </row>
    <row r="108" s="2" customFormat="1" ht="7.44" customHeight="1">
      <c r="A108" s="36"/>
      <c r="B108" s="58"/>
      <c r="C108" s="59"/>
      <c r="D108" s="59"/>
      <c r="E108" s="59"/>
      <c r="F108" s="59"/>
      <c r="G108" s="59"/>
      <c r="H108" s="37"/>
    </row>
    <row r="109" s="2" customFormat="1">
      <c r="A109" s="36"/>
      <c r="B109" s="36"/>
      <c r="C109" s="36"/>
      <c r="D109" s="36"/>
      <c r="E109" s="36"/>
      <c r="F109" s="36"/>
      <c r="G109" s="36"/>
      <c r="H109" s="36"/>
    </row>
  </sheetData>
  <mergeCells count="2">
    <mergeCell ref="D5:F5"/>
    <mergeCell ref="D6:F6"/>
  </mergeCells>
  <pageSetup paperSize="9" orientation="portrait" blackAndWhite="1" fitToHeight="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Havlista-PC\Havlista</dc:creator>
  <cp:lastModifiedBy>Havlista-PC\Havlista</cp:lastModifiedBy>
  <dcterms:created xsi:type="dcterms:W3CDTF">2025-03-11T12:20:53Z</dcterms:created>
  <dcterms:modified xsi:type="dcterms:W3CDTF">2025-03-11T12:21:16Z</dcterms:modified>
</cp:coreProperties>
</file>