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2 - Rehabilitace - objekt A" sheetId="2" r:id="rId2"/>
    <sheet name="B2 - Rehabilitace - objekt B" sheetId="3" r:id="rId3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'A2 - Rehabilitace - objekt A'!$C$120:$K$128</definedName>
    <definedName name="_xlnm.Print_Area" localSheetId="1">'A2 - Rehabilitace - objekt A'!$C$4:$J$76,'A2 - Rehabilitace - objekt A'!$C$106:$K$128</definedName>
    <definedName name="_xlnm.Print_Titles" localSheetId="1">'A2 - Rehabilitace - objekt A'!$120:$120</definedName>
    <definedName name="_xlnm._FilterDatabase" localSheetId="2" hidden="1">'B2 - Rehabilitace - objekt B'!$C$120:$K$125</definedName>
    <definedName name="_xlnm.Print_Area" localSheetId="2">'B2 - Rehabilitace - objekt B'!$C$4:$J$76,'B2 - Rehabilitace - objekt B'!$C$106:$K$125</definedName>
    <definedName name="_xlnm.Print_Titles" localSheetId="2">'B2 - Rehabilitace - objekt B'!$120:$120</definedName>
  </definedNames>
  <calcPr/>
</workbook>
</file>

<file path=xl/calcChain.xml><?xml version="1.0" encoding="utf-8"?>
<calcChain xmlns="http://schemas.openxmlformats.org/spreadsheetml/2006/main">
  <c i="3" l="1" r="J39"/>
  <c r="J38"/>
  <c i="1" r="AY98"/>
  <c i="3" r="J37"/>
  <c i="1" r="AX98"/>
  <c i="3"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F117"/>
  <c r="F115"/>
  <c r="E113"/>
  <c r="J93"/>
  <c r="F93"/>
  <c r="F91"/>
  <c r="E89"/>
  <c r="J26"/>
  <c r="E26"/>
  <c r="J118"/>
  <c r="J25"/>
  <c r="J20"/>
  <c r="E20"/>
  <c r="F118"/>
  <c r="J19"/>
  <c r="J14"/>
  <c r="J91"/>
  <c r="E7"/>
  <c r="E109"/>
  <c i="2" r="J39"/>
  <c r="J38"/>
  <c i="1" r="AY96"/>
  <c i="2" r="J37"/>
  <c i="1" r="AX96"/>
  <c i="2"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F117"/>
  <c r="F115"/>
  <c r="E113"/>
  <c r="J93"/>
  <c r="F93"/>
  <c r="F91"/>
  <c r="E89"/>
  <c r="J26"/>
  <c r="E26"/>
  <c r="J118"/>
  <c r="J25"/>
  <c r="J20"/>
  <c r="E20"/>
  <c r="F118"/>
  <c r="J19"/>
  <c r="J14"/>
  <c r="J115"/>
  <c r="E7"/>
  <c r="E109"/>
  <c i="1" r="L90"/>
  <c r="AM90"/>
  <c r="AM89"/>
  <c r="L89"/>
  <c r="AM87"/>
  <c r="L87"/>
  <c r="L85"/>
  <c r="L84"/>
  <c i="2" r="J128"/>
  <c r="BK123"/>
  <c r="J126"/>
  <c i="3" r="BK124"/>
  <c i="2" r="J123"/>
  <c i="3" r="BK125"/>
  <c i="2" r="BK126"/>
  <c r="J124"/>
  <c r="J127"/>
  <c r="BK128"/>
  <c r="BK124"/>
  <c i="1" r="AS97"/>
  <c i="3" r="J124"/>
  <c r="J125"/>
  <c i="2" r="BK125"/>
  <c r="BK127"/>
  <c i="3" r="BK123"/>
  <c i="2" r="J125"/>
  <c i="1" r="AS95"/>
  <c i="3" r="J123"/>
  <c i="2" l="1" r="BK122"/>
  <c r="BK121"/>
  <c r="J121"/>
  <c r="J98"/>
  <c r="P122"/>
  <c r="P121"/>
  <c i="1" r="AU96"/>
  <c i="3" r="BK122"/>
  <c r="J122"/>
  <c r="J99"/>
  <c i="2" r="R122"/>
  <c r="R121"/>
  <c r="T122"/>
  <c r="T121"/>
  <c i="3" r="P122"/>
  <c r="P121"/>
  <c i="1" r="AU98"/>
  <c i="3" r="R122"/>
  <c r="R121"/>
  <c r="T122"/>
  <c r="T121"/>
  <c i="2" r="J122"/>
  <c r="J99"/>
  <c i="3" r="J94"/>
  <c r="J115"/>
  <c r="F94"/>
  <c r="E85"/>
  <c r="BE124"/>
  <c r="BE123"/>
  <c r="BE125"/>
  <c i="2" r="BE127"/>
  <c r="BE128"/>
  <c r="E85"/>
  <c r="J91"/>
  <c r="F94"/>
  <c r="J94"/>
  <c r="BE123"/>
  <c r="BE124"/>
  <c r="BE125"/>
  <c r="BE126"/>
  <c i="1" r="AU95"/>
  <c i="2" r="F36"/>
  <c i="1" r="BA96"/>
  <c r="BA95"/>
  <c i="2" r="F37"/>
  <c i="1" r="BB96"/>
  <c r="BB95"/>
  <c r="AX95"/>
  <c i="3" r="F38"/>
  <c i="1" r="BC98"/>
  <c r="BC97"/>
  <c r="AY97"/>
  <c i="3" r="F39"/>
  <c i="1" r="BD98"/>
  <c r="BD97"/>
  <c i="3" r="J36"/>
  <c i="1" r="AW98"/>
  <c r="AU97"/>
  <c i="2" r="J36"/>
  <c i="1" r="AW96"/>
  <c i="2" r="F39"/>
  <c i="1" r="BD96"/>
  <c r="BD95"/>
  <c i="2" r="F38"/>
  <c i="1" r="BC96"/>
  <c r="BC95"/>
  <c r="AY95"/>
  <c r="AS94"/>
  <c i="3" r="F36"/>
  <c i="1" r="BA98"/>
  <c r="BA97"/>
  <c r="AW97"/>
  <c i="2" r="J32"/>
  <c i="3" r="F37"/>
  <c i="1" r="BB98"/>
  <c r="BB97"/>
  <c r="AX97"/>
  <c i="3" l="1" r="BK121"/>
  <c r="J121"/>
  <c r="J98"/>
  <c i="1" r="AG96"/>
  <c r="AU94"/>
  <c r="AW95"/>
  <c i="2" r="F35"/>
  <c i="1" r="AZ96"/>
  <c r="AZ95"/>
  <c r="AV95"/>
  <c i="2" r="J35"/>
  <c i="1" r="AV96"/>
  <c r="AT96"/>
  <c r="AN96"/>
  <c r="BC94"/>
  <c r="W32"/>
  <c i="3" r="J35"/>
  <c i="1" r="AV98"/>
  <c r="AT98"/>
  <c r="BA94"/>
  <c r="W30"/>
  <c r="BD94"/>
  <c r="W33"/>
  <c r="AG95"/>
  <c i="3" r="F35"/>
  <c i="1" r="AZ98"/>
  <c r="AZ97"/>
  <c r="AV97"/>
  <c r="AT97"/>
  <c r="BB94"/>
  <c r="W31"/>
  <c i="2" l="1" r="J41"/>
  <c i="3" r="J32"/>
  <c i="1" r="AG98"/>
  <c r="AG97"/>
  <c r="AW94"/>
  <c r="AK30"/>
  <c r="AX94"/>
  <c r="AZ94"/>
  <c r="W29"/>
  <c r="AY94"/>
  <c r="AT95"/>
  <c r="AN95"/>
  <c i="3" l="1" r="J41"/>
  <c i="1" r="AN98"/>
  <c r="AG94"/>
  <c r="AK26"/>
  <c r="AN97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<sst xmlns="http://schemas.openxmlformats.org/spreadsheetml/2006/main">
  <si>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</si>
  <si>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</si>
  <si>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</si>
  <si>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</si>
  <si>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</si>
  <si>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{0c08f882-e992-4684-a09d-a807b203448e}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</si>
  <si>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</si>
  <si>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</si>
  <si>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</si>
  <si>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</si>
  <si>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</si>
  <si>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</si>
  <si>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</si>
  <si>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</si>
  <si>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JC2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</si>
  <si>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</si>
  <si>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</si>
  <si>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Interiér DOZP Jičín - Rehabilitace</t>
  </si>
  <si>
    <t>KSO:</t>
  </si>
  <si>
    <t>CC-CZ:</t>
  </si>
  <si>
    <t>Místo:</t>
  </si>
  <si>
    <t>Jičín parc. č.1628</t>
  </si>
  <si>
    <t>Datum:</t>
  </si>
  <si>
    <t>23. 10. 2021</t>
  </si>
  <si>
    <t>Zadavatel:</t>
  </si>
  <si>
    <t>IČ:</t>
  </si>
  <si>
    <t>Královéhradecký kraj</t>
  </si>
  <si>
    <t>DIČ:</t>
  </si>
  <si>
    <t>Uchazeč:</t>
  </si>
  <si>
    <t>Vyplň údaj</t>
  </si>
  <si>
    <t>Projektant:</t>
  </si>
  <si>
    <t>Ing.arch. Kušnierik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</si>
  <si>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</si>
  <si>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</si>
  <si>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</si>
  <si>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</si>
  <si>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</si>
  <si>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</si>
  <si>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</si>
  <si>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</si>
  <si>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</si>
  <si>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</si>
  <si>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</si>
  <si>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</si>
  <si>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</si>
  <si>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</si>
  <si>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</si>
  <si>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</si>
  <si>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</si>
  <si>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</si>
  <si>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</si>
  <si>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</si>
  <si>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</si>
  <si>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</si>
  <si>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</si>
  <si>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</si>
  <si>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</si>
  <si>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</si>
  <si>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</si>
  <si>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</si>
  <si>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</si>
  <si>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</si>
  <si>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</si>
  <si>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</si>
  <si>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</si>
  <si>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</si>
  <si>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</si>
  <si>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</si>
  <si>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</si>
  <si>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</si>
  <si>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</si>
  <si>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</si>
  <si>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</si>
  <si>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</si>
  <si>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</si>
  <si>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</si>
  <si>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</si>
  <si>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</si>
  <si>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</si>
  <si>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</si>
  <si>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JCI-A</t>
  </si>
  <si>
    <t>Nábytek a vybavení budov - Objekt A</t>
  </si>
  <si>
    <t>STA</t>
  </si>
  <si>
    <t>1</t>
  </si>
  <si>
    <t>{ff1033ae-08b5-42b3-ae37-76f18ac4fb52}</t>
  </si>
  <si>
    <t>2</t>
  </si>
  <si>
    <t>/</t>
  </si>
  <si>
    <t>A2</t>
  </si>
  <si>
    <t>Rehabilitace - objekt A</t>
  </si>
  <si>
    <t>Soupis</t>
  </si>
  <si>
    <t>{89acb053-5574-4a30-906b-7dbf90a1b7d0}</t>
  </si>
  <si>
    <t>JCI-B</t>
  </si>
  <si>
    <t>Nábytek a vybavení budov - Objekt B</t>
  </si>
  <si>
    <t>{40db34f8-b602-4a53-abf6-f118176caadb}</t>
  </si>
  <si>
    <t>B2</t>
  </si>
  <si>
    <t>Rehabilitace - objekt B</t>
  </si>
  <si>
    <t>{77b0ee87-20c2-4436-98e5-ef07d95af25b}</t>
  </si>
  <si>
    <t>KRYCÍ LIST SOUPISU PRACÍ</t>
  </si>
  <si>
    <t>Objekt:</t>
  </si>
  <si>
    <t>JCI-A - Nábytek a vybavení budov - Objekt A</t>
  </si>
  <si>
    <t>Soupis:</t>
  </si>
  <si>
    <t>A2 - Rehabilitace - objekt A</t>
  </si>
  <si>
    <t>REKAPITULACE ČLENĚNÍ SOUPISU PRACÍ</t>
  </si>
  <si>
    <t>Kód dílu - Popis</t>
  </si>
  <si>
    <t>Cena celkem [CZK]</t>
  </si>
  <si>
    <t>Náklady ze soupisu prací</t>
  </si>
  <si>
    <t>-1</t>
  </si>
  <si>
    <t>797 - Interier - podrobný popis a parametry viz Interier - Výpis zařizovacích předmětů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</si>
  <si>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</si>
  <si>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</si>
  <si>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</si>
  <si>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</si>
  <si>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</si>
  <si>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</si>
  <si>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</si>
  <si>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</si>
  <si>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</si>
  <si>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</si>
  <si>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</si>
  <si>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</si>
  <si>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</si>
  <si>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797</t>
  </si>
  <si>
    <t>Interier - podrobný popis a parametry viz Interier - Výpis zařizovacích předmětů</t>
  </si>
  <si>
    <t>ROZPOCET</t>
  </si>
  <si>
    <t>K</t>
  </si>
  <si>
    <t>797007</t>
  </si>
  <si>
    <t xml:space="preserve">Masážní lehátko nosnost 200 kg </t>
  </si>
  <si>
    <t>ks</t>
  </si>
  <si>
    <t>16</t>
  </si>
  <si>
    <t>1605966378</t>
  </si>
  <si>
    <t>797008</t>
  </si>
  <si>
    <t>Pomocná stolička koupelnová rám hliník</t>
  </si>
  <si>
    <t>1145040987</t>
  </si>
  <si>
    <t>3</t>
  </si>
  <si>
    <t>797011</t>
  </si>
  <si>
    <t>Fyzioterapeutické lehátko 195/100cm zátěž 180kg</t>
  </si>
  <si>
    <t>-472821411</t>
  </si>
  <si>
    <t>4</t>
  </si>
  <si>
    <t>797012</t>
  </si>
  <si>
    <t xml:space="preserve">D+M osobní jeřáb nosnost 140 kg </t>
  </si>
  <si>
    <t>-1486483815</t>
  </si>
  <si>
    <t>5</t>
  </si>
  <si>
    <t>797025</t>
  </si>
  <si>
    <t xml:space="preserve">Zvedací vana s bočním vstupem celotělová </t>
  </si>
  <si>
    <t>-1358126432</t>
  </si>
  <si>
    <t>6</t>
  </si>
  <si>
    <t>797026</t>
  </si>
  <si>
    <t xml:space="preserve">Pedikéřské křeslo </t>
  </si>
  <si>
    <t>2058786875</t>
  </si>
  <si>
    <t>JCI-B - Nábytek a vybavení budov - Objekt B</t>
  </si>
  <si>
    <t>B2 - Rehabilitace - objekt B</t>
  </si>
  <si>
    <t>-968872954</t>
  </si>
  <si>
    <t>1541322571</t>
  </si>
  <si>
    <t>-249097921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</si>
</sst>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sz val="10"/>
      <color rgb="FF00336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4" fillId="0" borderId="14" xfId="0" applyNumberFormat="1" applyFont="1" applyBorder="1" applyAlignment="1" applyProtection="1">
      <alignment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4" fontId="24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167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12</v>
      </c>
    </row>
    <row r="5" s="1" customFormat="1" ht="12" customHeight="1">
      <c r="B5" s="17"/>
      <c r="C5" s="18"/>
      <c r="D5" s="22" t="s">
        <v>13</v>
      </c>
      <c r="E5" s="18"/>
      <c r="F5" s="18"/>
      <c r="G5" s="18"/>
      <c r="H5" s="18"/>
      <c r="I5" s="18"/>
      <c r="J5" s="18"/>
      <c r="K5" s="23" t="s">
        <v>14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15</v>
      </c>
      <c r="BS5" s="13" t="s">
        <v>6</v>
      </c>
    </row>
    <row r="6" s="1" customFormat="1" ht="36.96" customHeight="1">
      <c r="B6" s="17"/>
      <c r="C6" s="18"/>
      <c r="D6" s="25" t="s">
        <v>16</v>
      </c>
      <c r="E6" s="18"/>
      <c r="F6" s="18"/>
      <c r="G6" s="18"/>
      <c r="H6" s="18"/>
      <c r="I6" s="18"/>
      <c r="J6" s="18"/>
      <c r="K6" s="26" t="s">
        <v>17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18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19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20</v>
      </c>
      <c r="E8" s="18"/>
      <c r="F8" s="18"/>
      <c r="G8" s="18"/>
      <c r="H8" s="18"/>
      <c r="I8" s="18"/>
      <c r="J8" s="18"/>
      <c r="K8" s="23" t="s">
        <v>21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22</v>
      </c>
      <c r="AL8" s="18"/>
      <c r="AM8" s="18"/>
      <c r="AN8" s="29" t="s">
        <v>23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24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25</v>
      </c>
      <c r="AL10" s="18"/>
      <c r="AM10" s="18"/>
      <c r="AN10" s="23" t="s">
        <v>1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26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27</v>
      </c>
      <c r="AL11" s="18"/>
      <c r="AM11" s="18"/>
      <c r="AN11" s="23" t="s">
        <v>1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28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25</v>
      </c>
      <c r="AL13" s="18"/>
      <c r="AM13" s="18"/>
      <c r="AN13" s="30" t="s">
        <v>29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29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L14" s="18"/>
      <c r="AM14" s="18"/>
      <c r="AN14" s="30" t="s">
        <v>29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30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25</v>
      </c>
      <c r="AL16" s="18"/>
      <c r="AM16" s="18"/>
      <c r="AN16" s="23" t="s">
        <v>1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31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27</v>
      </c>
      <c r="AL17" s="18"/>
      <c r="AM17" s="18"/>
      <c r="AN17" s="23" t="s">
        <v>1</v>
      </c>
      <c r="AO17" s="18"/>
      <c r="AP17" s="18"/>
      <c r="AQ17" s="18"/>
      <c r="AR17" s="16"/>
      <c r="BE17" s="27"/>
      <c r="BS17" s="13" t="s">
        <v>32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33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25</v>
      </c>
      <c r="AL19" s="18"/>
      <c r="AM19" s="18"/>
      <c r="AN19" s="23" t="s">
        <v>1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34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27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4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35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16.5" customHeight="1">
      <c r="B23" s="17"/>
      <c r="C23" s="18"/>
      <c r="D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37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38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39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40</v>
      </c>
      <c r="E29" s="43"/>
      <c r="F29" s="28" t="s">
        <v>41</v>
      </c>
      <c r="G29" s="43"/>
      <c r="H29" s="43"/>
      <c r="I29" s="43"/>
      <c r="J29" s="43"/>
      <c r="K29" s="43"/>
      <c r="L29" s="44">
        <v>0.20999999999999999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42</v>
      </c>
      <c r="G30" s="43"/>
      <c r="H30" s="43"/>
      <c r="I30" s="43"/>
      <c r="J30" s="43"/>
      <c r="K30" s="43"/>
      <c r="L30" s="44">
        <v>0.12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43</v>
      </c>
      <c r="G31" s="43"/>
      <c r="H31" s="43"/>
      <c r="I31" s="43"/>
      <c r="J31" s="43"/>
      <c r="K31" s="43"/>
      <c r="L31" s="44">
        <v>0.20999999999999999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44</v>
      </c>
      <c r="G32" s="43"/>
      <c r="H32" s="43"/>
      <c r="I32" s="43"/>
      <c r="J32" s="43"/>
      <c r="K32" s="43"/>
      <c r="L32" s="44">
        <v>0.12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45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47</v>
      </c>
      <c r="U35" s="50"/>
      <c r="V35" s="50"/>
      <c r="W35" s="50"/>
      <c r="X35" s="52" t="s">
        <v>48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49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50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51</v>
      </c>
      <c r="AI60" s="38"/>
      <c r="AJ60" s="38"/>
      <c r="AK60" s="38"/>
      <c r="AL60" s="38"/>
      <c r="AM60" s="60" t="s">
        <v>52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53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54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51</v>
      </c>
      <c r="AI75" s="38"/>
      <c r="AJ75" s="38"/>
      <c r="AK75" s="38"/>
      <c r="AL75" s="38"/>
      <c r="AM75" s="60" t="s">
        <v>52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13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JC2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16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Interiér DOZP Jičín - Rehabilitace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20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>Jičín parc. č.1628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22</v>
      </c>
      <c r="AJ87" s="36"/>
      <c r="AK87" s="36"/>
      <c r="AL87" s="36"/>
      <c r="AM87" s="75" t="str">
        <f>IF(AN8= "","",AN8)</f>
        <v>23. 10. 2021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24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>Královéhradecký kraj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30</v>
      </c>
      <c r="AJ89" s="36"/>
      <c r="AK89" s="36"/>
      <c r="AL89" s="36"/>
      <c r="AM89" s="76" t="str">
        <f>IF(E17="","",E17)</f>
        <v>Ing.arch. Kušnierik</v>
      </c>
      <c r="AN89" s="67"/>
      <c r="AO89" s="67"/>
      <c r="AP89" s="67"/>
      <c r="AQ89" s="36"/>
      <c r="AR89" s="40"/>
      <c r="AS89" s="77" t="s">
        <v>56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28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33</v>
      </c>
      <c r="AJ90" s="36"/>
      <c r="AK90" s="36"/>
      <c r="AL90" s="36"/>
      <c r="AM90" s="76" t="str">
        <f>IF(E20="","",E20)</f>
        <v xml:space="preserve"> 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57</v>
      </c>
      <c r="D92" s="90"/>
      <c r="E92" s="90"/>
      <c r="F92" s="90"/>
      <c r="G92" s="90"/>
      <c r="H92" s="91"/>
      <c r="I92" s="92" t="s">
        <v>58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59</v>
      </c>
      <c r="AH92" s="90"/>
      <c r="AI92" s="90"/>
      <c r="AJ92" s="90"/>
      <c r="AK92" s="90"/>
      <c r="AL92" s="90"/>
      <c r="AM92" s="90"/>
      <c r="AN92" s="92" t="s">
        <v>60</v>
      </c>
      <c r="AO92" s="90"/>
      <c r="AP92" s="94"/>
      <c r="AQ92" s="95" t="s">
        <v>61</v>
      </c>
      <c r="AR92" s="40"/>
      <c r="AS92" s="96" t="s">
        <v>62</v>
      </c>
      <c r="AT92" s="97" t="s">
        <v>63</v>
      </c>
      <c r="AU92" s="97" t="s">
        <v>64</v>
      </c>
      <c r="AV92" s="97" t="s">
        <v>65</v>
      </c>
      <c r="AW92" s="97" t="s">
        <v>66</v>
      </c>
      <c r="AX92" s="97" t="s">
        <v>67</v>
      </c>
      <c r="AY92" s="97" t="s">
        <v>68</v>
      </c>
      <c r="AZ92" s="97" t="s">
        <v>69</v>
      </c>
      <c r="BA92" s="97" t="s">
        <v>70</v>
      </c>
      <c r="BB92" s="97" t="s">
        <v>71</v>
      </c>
      <c r="BC92" s="97" t="s">
        <v>72</v>
      </c>
      <c r="BD92" s="98" t="s">
        <v>73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74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ROUND(AG95+AG97,2)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ROUND(AS95+AS97,2)</f>
        <v>0</v>
      </c>
      <c r="AT94" s="110">
        <f>ROUND(SUM(AV94:AW94),2)</f>
        <v>0</v>
      </c>
      <c r="AU94" s="111">
        <f>ROUND(AU95+AU97,5)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ROUND(AZ95+AZ97,2)</f>
        <v>0</v>
      </c>
      <c r="BA94" s="110">
        <f>ROUND(BA95+BA97,2)</f>
        <v>0</v>
      </c>
      <c r="BB94" s="110">
        <f>ROUND(BB95+BB97,2)</f>
        <v>0</v>
      </c>
      <c r="BC94" s="110">
        <f>ROUND(BC95+BC97,2)</f>
        <v>0</v>
      </c>
      <c r="BD94" s="112">
        <f>ROUND(BD95+BD97,2)</f>
        <v>0</v>
      </c>
      <c r="BE94" s="6"/>
      <c r="BS94" s="113" t="s">
        <v>75</v>
      </c>
      <c r="BT94" s="113" t="s">
        <v>76</v>
      </c>
      <c r="BU94" s="114" t="s">
        <v>77</v>
      </c>
      <c r="BV94" s="113" t="s">
        <v>78</v>
      </c>
      <c r="BW94" s="113" t="s">
        <v>5</v>
      </c>
      <c r="BX94" s="113" t="s">
        <v>79</v>
      </c>
      <c r="CL94" s="113" t="s">
        <v>1</v>
      </c>
    </row>
    <row r="95" s="7" customFormat="1" ht="16.5" customHeight="1">
      <c r="A95" s="7"/>
      <c r="B95" s="115"/>
      <c r="C95" s="116"/>
      <c r="D95" s="117" t="s">
        <v>80</v>
      </c>
      <c r="E95" s="117"/>
      <c r="F95" s="117"/>
      <c r="G95" s="117"/>
      <c r="H95" s="117"/>
      <c r="I95" s="118"/>
      <c r="J95" s="117" t="s">
        <v>81</v>
      </c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9">
        <f>ROUND(AG96,2)</f>
        <v>0</v>
      </c>
      <c r="AH95" s="118"/>
      <c r="AI95" s="118"/>
      <c r="AJ95" s="118"/>
      <c r="AK95" s="118"/>
      <c r="AL95" s="118"/>
      <c r="AM95" s="118"/>
      <c r="AN95" s="120">
        <f>SUM(AG95,AT95)</f>
        <v>0</v>
      </c>
      <c r="AO95" s="118"/>
      <c r="AP95" s="118"/>
      <c r="AQ95" s="121" t="s">
        <v>82</v>
      </c>
      <c r="AR95" s="122"/>
      <c r="AS95" s="123">
        <f>ROUND(AS96,2)</f>
        <v>0</v>
      </c>
      <c r="AT95" s="124">
        <f>ROUND(SUM(AV95:AW95),2)</f>
        <v>0</v>
      </c>
      <c r="AU95" s="125">
        <f>ROUND(AU96,5)</f>
        <v>0</v>
      </c>
      <c r="AV95" s="124">
        <f>ROUND(AZ95*L29,2)</f>
        <v>0</v>
      </c>
      <c r="AW95" s="124">
        <f>ROUND(BA95*L30,2)</f>
        <v>0</v>
      </c>
      <c r="AX95" s="124">
        <f>ROUND(BB95*L29,2)</f>
        <v>0</v>
      </c>
      <c r="AY95" s="124">
        <f>ROUND(BC95*L30,2)</f>
        <v>0</v>
      </c>
      <c r="AZ95" s="124">
        <f>ROUND(AZ96,2)</f>
        <v>0</v>
      </c>
      <c r="BA95" s="124">
        <f>ROUND(BA96,2)</f>
        <v>0</v>
      </c>
      <c r="BB95" s="124">
        <f>ROUND(BB96,2)</f>
        <v>0</v>
      </c>
      <c r="BC95" s="124">
        <f>ROUND(BC96,2)</f>
        <v>0</v>
      </c>
      <c r="BD95" s="126">
        <f>ROUND(BD96,2)</f>
        <v>0</v>
      </c>
      <c r="BE95" s="7"/>
      <c r="BS95" s="127" t="s">
        <v>75</v>
      </c>
      <c r="BT95" s="127" t="s">
        <v>83</v>
      </c>
      <c r="BU95" s="127" t="s">
        <v>77</v>
      </c>
      <c r="BV95" s="127" t="s">
        <v>78</v>
      </c>
      <c r="BW95" s="127" t="s">
        <v>84</v>
      </c>
      <c r="BX95" s="127" t="s">
        <v>5</v>
      </c>
      <c r="CL95" s="127" t="s">
        <v>1</v>
      </c>
      <c r="CM95" s="127" t="s">
        <v>85</v>
      </c>
    </row>
    <row r="96" s="4" customFormat="1" ht="16.5" customHeight="1">
      <c r="A96" s="128" t="s">
        <v>86</v>
      </c>
      <c r="B96" s="66"/>
      <c r="C96" s="129"/>
      <c r="D96" s="129"/>
      <c r="E96" s="130" t="s">
        <v>87</v>
      </c>
      <c r="F96" s="130"/>
      <c r="G96" s="130"/>
      <c r="H96" s="130"/>
      <c r="I96" s="130"/>
      <c r="J96" s="129"/>
      <c r="K96" s="130" t="s">
        <v>88</v>
      </c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1">
        <f>'A2 - Rehabilitace - objekt A'!J32</f>
        <v>0</v>
      </c>
      <c r="AH96" s="129"/>
      <c r="AI96" s="129"/>
      <c r="AJ96" s="129"/>
      <c r="AK96" s="129"/>
      <c r="AL96" s="129"/>
      <c r="AM96" s="129"/>
      <c r="AN96" s="131">
        <f>SUM(AG96,AT96)</f>
        <v>0</v>
      </c>
      <c r="AO96" s="129"/>
      <c r="AP96" s="129"/>
      <c r="AQ96" s="132" t="s">
        <v>89</v>
      </c>
      <c r="AR96" s="68"/>
      <c r="AS96" s="133">
        <v>0</v>
      </c>
      <c r="AT96" s="134">
        <f>ROUND(SUM(AV96:AW96),2)</f>
        <v>0</v>
      </c>
      <c r="AU96" s="135">
        <f>'A2 - Rehabilitace - objekt A'!P121</f>
        <v>0</v>
      </c>
      <c r="AV96" s="134">
        <f>'A2 - Rehabilitace - objekt A'!J35</f>
        <v>0</v>
      </c>
      <c r="AW96" s="134">
        <f>'A2 - Rehabilitace - objekt A'!J36</f>
        <v>0</v>
      </c>
      <c r="AX96" s="134">
        <f>'A2 - Rehabilitace - objekt A'!J37</f>
        <v>0</v>
      </c>
      <c r="AY96" s="134">
        <f>'A2 - Rehabilitace - objekt A'!J38</f>
        <v>0</v>
      </c>
      <c r="AZ96" s="134">
        <f>'A2 - Rehabilitace - objekt A'!F35</f>
        <v>0</v>
      </c>
      <c r="BA96" s="134">
        <f>'A2 - Rehabilitace - objekt A'!F36</f>
        <v>0</v>
      </c>
      <c r="BB96" s="134">
        <f>'A2 - Rehabilitace - objekt A'!F37</f>
        <v>0</v>
      </c>
      <c r="BC96" s="134">
        <f>'A2 - Rehabilitace - objekt A'!F38</f>
        <v>0</v>
      </c>
      <c r="BD96" s="136">
        <f>'A2 - Rehabilitace - objekt A'!F39</f>
        <v>0</v>
      </c>
      <c r="BE96" s="4"/>
      <c r="BT96" s="137" t="s">
        <v>85</v>
      </c>
      <c r="BV96" s="137" t="s">
        <v>78</v>
      </c>
      <c r="BW96" s="137" t="s">
        <v>90</v>
      </c>
      <c r="BX96" s="137" t="s">
        <v>84</v>
      </c>
      <c r="CL96" s="137" t="s">
        <v>1</v>
      </c>
    </row>
    <row r="97" s="7" customFormat="1" ht="16.5" customHeight="1">
      <c r="A97" s="7"/>
      <c r="B97" s="115"/>
      <c r="C97" s="116"/>
      <c r="D97" s="117" t="s">
        <v>91</v>
      </c>
      <c r="E97" s="117"/>
      <c r="F97" s="117"/>
      <c r="G97" s="117"/>
      <c r="H97" s="117"/>
      <c r="I97" s="118"/>
      <c r="J97" s="117" t="s">
        <v>92</v>
      </c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9">
        <f>ROUND(AG98,2)</f>
        <v>0</v>
      </c>
      <c r="AH97" s="118"/>
      <c r="AI97" s="118"/>
      <c r="AJ97" s="118"/>
      <c r="AK97" s="118"/>
      <c r="AL97" s="118"/>
      <c r="AM97" s="118"/>
      <c r="AN97" s="120">
        <f>SUM(AG97,AT97)</f>
        <v>0</v>
      </c>
      <c r="AO97" s="118"/>
      <c r="AP97" s="118"/>
      <c r="AQ97" s="121" t="s">
        <v>82</v>
      </c>
      <c r="AR97" s="122"/>
      <c r="AS97" s="123">
        <f>ROUND(AS98,2)</f>
        <v>0</v>
      </c>
      <c r="AT97" s="124">
        <f>ROUND(SUM(AV97:AW97),2)</f>
        <v>0</v>
      </c>
      <c r="AU97" s="125">
        <f>ROUND(AU98,5)</f>
        <v>0</v>
      </c>
      <c r="AV97" s="124">
        <f>ROUND(AZ97*L29,2)</f>
        <v>0</v>
      </c>
      <c r="AW97" s="124">
        <f>ROUND(BA97*L30,2)</f>
        <v>0</v>
      </c>
      <c r="AX97" s="124">
        <f>ROUND(BB97*L29,2)</f>
        <v>0</v>
      </c>
      <c r="AY97" s="124">
        <f>ROUND(BC97*L30,2)</f>
        <v>0</v>
      </c>
      <c r="AZ97" s="124">
        <f>ROUND(AZ98,2)</f>
        <v>0</v>
      </c>
      <c r="BA97" s="124">
        <f>ROUND(BA98,2)</f>
        <v>0</v>
      </c>
      <c r="BB97" s="124">
        <f>ROUND(BB98,2)</f>
        <v>0</v>
      </c>
      <c r="BC97" s="124">
        <f>ROUND(BC98,2)</f>
        <v>0</v>
      </c>
      <c r="BD97" s="126">
        <f>ROUND(BD98,2)</f>
        <v>0</v>
      </c>
      <c r="BE97" s="7"/>
      <c r="BS97" s="127" t="s">
        <v>75</v>
      </c>
      <c r="BT97" s="127" t="s">
        <v>83</v>
      </c>
      <c r="BU97" s="127" t="s">
        <v>77</v>
      </c>
      <c r="BV97" s="127" t="s">
        <v>78</v>
      </c>
      <c r="BW97" s="127" t="s">
        <v>93</v>
      </c>
      <c r="BX97" s="127" t="s">
        <v>5</v>
      </c>
      <c r="CL97" s="127" t="s">
        <v>1</v>
      </c>
      <c r="CM97" s="127" t="s">
        <v>85</v>
      </c>
    </row>
    <row r="98" s="4" customFormat="1" ht="16.5" customHeight="1">
      <c r="A98" s="128" t="s">
        <v>86</v>
      </c>
      <c r="B98" s="66"/>
      <c r="C98" s="129"/>
      <c r="D98" s="129"/>
      <c r="E98" s="130" t="s">
        <v>94</v>
      </c>
      <c r="F98" s="130"/>
      <c r="G98" s="130"/>
      <c r="H98" s="130"/>
      <c r="I98" s="130"/>
      <c r="J98" s="129"/>
      <c r="K98" s="130" t="s">
        <v>95</v>
      </c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1">
        <f>'B2 - Rehabilitace - objekt B'!J32</f>
        <v>0</v>
      </c>
      <c r="AH98" s="129"/>
      <c r="AI98" s="129"/>
      <c r="AJ98" s="129"/>
      <c r="AK98" s="129"/>
      <c r="AL98" s="129"/>
      <c r="AM98" s="129"/>
      <c r="AN98" s="131">
        <f>SUM(AG98,AT98)</f>
        <v>0</v>
      </c>
      <c r="AO98" s="129"/>
      <c r="AP98" s="129"/>
      <c r="AQ98" s="132" t="s">
        <v>89</v>
      </c>
      <c r="AR98" s="68"/>
      <c r="AS98" s="138">
        <v>0</v>
      </c>
      <c r="AT98" s="139">
        <f>ROUND(SUM(AV98:AW98),2)</f>
        <v>0</v>
      </c>
      <c r="AU98" s="140">
        <f>'B2 - Rehabilitace - objekt B'!P121</f>
        <v>0</v>
      </c>
      <c r="AV98" s="139">
        <f>'B2 - Rehabilitace - objekt B'!J35</f>
        <v>0</v>
      </c>
      <c r="AW98" s="139">
        <f>'B2 - Rehabilitace - objekt B'!J36</f>
        <v>0</v>
      </c>
      <c r="AX98" s="139">
        <f>'B2 - Rehabilitace - objekt B'!J37</f>
        <v>0</v>
      </c>
      <c r="AY98" s="139">
        <f>'B2 - Rehabilitace - objekt B'!J38</f>
        <v>0</v>
      </c>
      <c r="AZ98" s="139">
        <f>'B2 - Rehabilitace - objekt B'!F35</f>
        <v>0</v>
      </c>
      <c r="BA98" s="139">
        <f>'B2 - Rehabilitace - objekt B'!F36</f>
        <v>0</v>
      </c>
      <c r="BB98" s="139">
        <f>'B2 - Rehabilitace - objekt B'!F37</f>
        <v>0</v>
      </c>
      <c r="BC98" s="139">
        <f>'B2 - Rehabilitace - objekt B'!F38</f>
        <v>0</v>
      </c>
      <c r="BD98" s="141">
        <f>'B2 - Rehabilitace - objekt B'!F39</f>
        <v>0</v>
      </c>
      <c r="BE98" s="4"/>
      <c r="BT98" s="137" t="s">
        <v>85</v>
      </c>
      <c r="BV98" s="137" t="s">
        <v>78</v>
      </c>
      <c r="BW98" s="137" t="s">
        <v>96</v>
      </c>
      <c r="BX98" s="137" t="s">
        <v>93</v>
      </c>
      <c r="CL98" s="137" t="s">
        <v>1</v>
      </c>
    </row>
    <row r="99" s="2" customFormat="1" ht="30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40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="2" customFormat="1" ht="6.96" customHeight="1">
      <c r="A100" s="34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40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</sheetData>
  <sheetProtection sheet="1" formatColumns="0" formatRows="0" objects="1" scenarios="1" spinCount="100000" saltValue="pP1SwQUsDNU5ZWQgh4KkuPNCCf3HYFSejpe6WS0E7s3uqTiBGjswAr8joS8JiL2L/axkqyw8XuvXkisCiTb2RQ==" hashValue="VNdTGfjPJfGKs9xYvhi1Qfg3PfoLxEzeQ3EUCTwdrXlrxFMtNsCyij7SauniyYWgSrACX0a5ijZOrpV7sTBNzw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K96:AF96"/>
    <mergeCell ref="AN96:AP96"/>
    <mergeCell ref="AG96:AM96"/>
    <mergeCell ref="E96:I96"/>
    <mergeCell ref="D97:H97"/>
    <mergeCell ref="J97:AF97"/>
    <mergeCell ref="AN97:AP97"/>
    <mergeCell ref="AG97:AM97"/>
    <mergeCell ref="AG98:AM98"/>
    <mergeCell ref="AN98:AP98"/>
    <mergeCell ref="E98:I98"/>
    <mergeCell ref="K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AK30:AO30"/>
    <mergeCell ref="W30:AE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6" location="'A2 - Rehabilitace - objekt A'!C2" display="/"/>
    <hyperlink ref="A98" location="'B2 - Rehabilitace - objekt B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90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6"/>
      <c r="AT3" s="13" t="s">
        <v>85</v>
      </c>
    </row>
    <row r="4" s="1" customFormat="1" ht="24.96" customHeight="1">
      <c r="B4" s="16"/>
      <c r="D4" s="144" t="s">
        <v>97</v>
      </c>
      <c r="L4" s="16"/>
      <c r="M4" s="145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46" t="s">
        <v>16</v>
      </c>
      <c r="L6" s="16"/>
    </row>
    <row r="7" s="1" customFormat="1" ht="16.5" customHeight="1">
      <c r="B7" s="16"/>
      <c r="E7" s="147" t="str">
        <f>'Rekapitulace stavby'!K6</f>
        <v>Interiér DOZP Jičín - Rehabilitace</v>
      </c>
      <c r="F7" s="146"/>
      <c r="G7" s="146"/>
      <c r="H7" s="146"/>
      <c r="L7" s="16"/>
    </row>
    <row r="8" s="1" customFormat="1" ht="12" customHeight="1">
      <c r="B8" s="16"/>
      <c r="D8" s="146" t="s">
        <v>98</v>
      </c>
      <c r="L8" s="16"/>
    </row>
    <row r="9" s="2" customFormat="1" ht="16.5" customHeight="1">
      <c r="A9" s="34"/>
      <c r="B9" s="40"/>
      <c r="C9" s="34"/>
      <c r="D9" s="34"/>
      <c r="E9" s="147" t="s">
        <v>99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40"/>
      <c r="C10" s="34"/>
      <c r="D10" s="146" t="s">
        <v>100</v>
      </c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40"/>
      <c r="C11" s="34"/>
      <c r="D11" s="34"/>
      <c r="E11" s="148" t="s">
        <v>101</v>
      </c>
      <c r="F11" s="34"/>
      <c r="G11" s="34"/>
      <c r="H11" s="34"/>
      <c r="I11" s="34"/>
      <c r="J11" s="34"/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40"/>
      <c r="C12" s="34"/>
      <c r="D12" s="34"/>
      <c r="E12" s="34"/>
      <c r="F12" s="34"/>
      <c r="G12" s="34"/>
      <c r="H12" s="34"/>
      <c r="I12" s="34"/>
      <c r="J12" s="34"/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40"/>
      <c r="C13" s="34"/>
      <c r="D13" s="146" t="s">
        <v>18</v>
      </c>
      <c r="E13" s="34"/>
      <c r="F13" s="137" t="s">
        <v>1</v>
      </c>
      <c r="G13" s="34"/>
      <c r="H13" s="34"/>
      <c r="I13" s="146" t="s">
        <v>19</v>
      </c>
      <c r="J13" s="137" t="s">
        <v>1</v>
      </c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46" t="s">
        <v>20</v>
      </c>
      <c r="E14" s="34"/>
      <c r="F14" s="137" t="s">
        <v>21</v>
      </c>
      <c r="G14" s="34"/>
      <c r="H14" s="34"/>
      <c r="I14" s="146" t="s">
        <v>22</v>
      </c>
      <c r="J14" s="149" t="str">
        <f>'Rekapitulace stavby'!AN8</f>
        <v>23. 10. 2021</v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40"/>
      <c r="C15" s="34"/>
      <c r="D15" s="34"/>
      <c r="E15" s="34"/>
      <c r="F15" s="34"/>
      <c r="G15" s="34"/>
      <c r="H15" s="34"/>
      <c r="I15" s="34"/>
      <c r="J15" s="34"/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40"/>
      <c r="C16" s="34"/>
      <c r="D16" s="146" t="s">
        <v>24</v>
      </c>
      <c r="E16" s="34"/>
      <c r="F16" s="34"/>
      <c r="G16" s="34"/>
      <c r="H16" s="34"/>
      <c r="I16" s="146" t="s">
        <v>25</v>
      </c>
      <c r="J16" s="137" t="s">
        <v>1</v>
      </c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40"/>
      <c r="C17" s="34"/>
      <c r="D17" s="34"/>
      <c r="E17" s="137" t="s">
        <v>26</v>
      </c>
      <c r="F17" s="34"/>
      <c r="G17" s="34"/>
      <c r="H17" s="34"/>
      <c r="I17" s="146" t="s">
        <v>27</v>
      </c>
      <c r="J17" s="137" t="s">
        <v>1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40"/>
      <c r="C18" s="34"/>
      <c r="D18" s="34"/>
      <c r="E18" s="34"/>
      <c r="F18" s="34"/>
      <c r="G18" s="34"/>
      <c r="H18" s="34"/>
      <c r="I18" s="34"/>
      <c r="J18" s="34"/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40"/>
      <c r="C19" s="34"/>
      <c r="D19" s="146" t="s">
        <v>28</v>
      </c>
      <c r="E19" s="34"/>
      <c r="F19" s="34"/>
      <c r="G19" s="34"/>
      <c r="H19" s="34"/>
      <c r="I19" s="146" t="s">
        <v>25</v>
      </c>
      <c r="J19" s="29" t="str">
        <f>'Rekapitulace stavby'!AN13</f>
        <v>Vyplň údaj</v>
      </c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40"/>
      <c r="C20" s="34"/>
      <c r="D20" s="34"/>
      <c r="E20" s="29" t="str">
        <f>'Rekapitulace stavby'!E14</f>
        <v>Vyplň údaj</v>
      </c>
      <c r="F20" s="137"/>
      <c r="G20" s="137"/>
      <c r="H20" s="137"/>
      <c r="I20" s="146" t="s">
        <v>27</v>
      </c>
      <c r="J20" s="29" t="str">
        <f>'Rekapitulace stavby'!AN14</f>
        <v>Vyplň údaj</v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40"/>
      <c r="C21" s="34"/>
      <c r="D21" s="34"/>
      <c r="E21" s="34"/>
      <c r="F21" s="34"/>
      <c r="G21" s="34"/>
      <c r="H21" s="34"/>
      <c r="I21" s="34"/>
      <c r="J21" s="34"/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40"/>
      <c r="C22" s="34"/>
      <c r="D22" s="146" t="s">
        <v>30</v>
      </c>
      <c r="E22" s="34"/>
      <c r="F22" s="34"/>
      <c r="G22" s="34"/>
      <c r="H22" s="34"/>
      <c r="I22" s="146" t="s">
        <v>25</v>
      </c>
      <c r="J22" s="137" t="s">
        <v>1</v>
      </c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40"/>
      <c r="C23" s="34"/>
      <c r="D23" s="34"/>
      <c r="E23" s="137" t="s">
        <v>31</v>
      </c>
      <c r="F23" s="34"/>
      <c r="G23" s="34"/>
      <c r="H23" s="34"/>
      <c r="I23" s="146" t="s">
        <v>27</v>
      </c>
      <c r="J23" s="137" t="s">
        <v>1</v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40"/>
      <c r="C24" s="34"/>
      <c r="D24" s="34"/>
      <c r="E24" s="34"/>
      <c r="F24" s="34"/>
      <c r="G24" s="34"/>
      <c r="H24" s="34"/>
      <c r="I24" s="34"/>
      <c r="J24" s="34"/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40"/>
      <c r="C25" s="34"/>
      <c r="D25" s="146" t="s">
        <v>33</v>
      </c>
      <c r="E25" s="34"/>
      <c r="F25" s="34"/>
      <c r="G25" s="34"/>
      <c r="H25" s="34"/>
      <c r="I25" s="146" t="s">
        <v>25</v>
      </c>
      <c r="J25" s="137" t="str">
        <f>IF('Rekapitulace stavby'!AN19="","",'Rekapitulace stavby'!AN19)</f>
        <v/>
      </c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40"/>
      <c r="C26" s="34"/>
      <c r="D26" s="34"/>
      <c r="E26" s="137" t="str">
        <f>IF('Rekapitulace stavby'!E20="","",'Rekapitulace stavby'!E20)</f>
        <v xml:space="preserve"> </v>
      </c>
      <c r="F26" s="34"/>
      <c r="G26" s="34"/>
      <c r="H26" s="34"/>
      <c r="I26" s="146" t="s">
        <v>27</v>
      </c>
      <c r="J26" s="137" t="str">
        <f>IF('Rekapitulace stavby'!AN20="","",'Rekapitulace stavby'!AN20)</f>
        <v/>
      </c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40"/>
      <c r="C27" s="34"/>
      <c r="D27" s="34"/>
      <c r="E27" s="34"/>
      <c r="F27" s="34"/>
      <c r="G27" s="34"/>
      <c r="H27" s="34"/>
      <c r="I27" s="34"/>
      <c r="J27" s="34"/>
      <c r="K27" s="34"/>
      <c r="L27" s="59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40"/>
      <c r="C28" s="34"/>
      <c r="D28" s="146" t="s">
        <v>35</v>
      </c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50"/>
      <c r="B29" s="151"/>
      <c r="C29" s="150"/>
      <c r="D29" s="150"/>
      <c r="E29" s="152" t="s">
        <v>1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34"/>
      <c r="B30" s="40"/>
      <c r="C30" s="34"/>
      <c r="D30" s="34"/>
      <c r="E30" s="34"/>
      <c r="F30" s="34"/>
      <c r="G30" s="34"/>
      <c r="H30" s="34"/>
      <c r="I30" s="34"/>
      <c r="J30" s="34"/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54"/>
      <c r="E31" s="154"/>
      <c r="F31" s="154"/>
      <c r="G31" s="154"/>
      <c r="H31" s="154"/>
      <c r="I31" s="154"/>
      <c r="J31" s="154"/>
      <c r="K31" s="154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40"/>
      <c r="C32" s="34"/>
      <c r="D32" s="155" t="s">
        <v>36</v>
      </c>
      <c r="E32" s="34"/>
      <c r="F32" s="34"/>
      <c r="G32" s="34"/>
      <c r="H32" s="34"/>
      <c r="I32" s="34"/>
      <c r="J32" s="156">
        <f>ROUND(J121, 2)</f>
        <v>0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40"/>
      <c r="C33" s="34"/>
      <c r="D33" s="154"/>
      <c r="E33" s="154"/>
      <c r="F33" s="154"/>
      <c r="G33" s="154"/>
      <c r="H33" s="154"/>
      <c r="I33" s="154"/>
      <c r="J33" s="154"/>
      <c r="K33" s="15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34"/>
      <c r="F34" s="157" t="s">
        <v>38</v>
      </c>
      <c r="G34" s="34"/>
      <c r="H34" s="34"/>
      <c r="I34" s="157" t="s">
        <v>37</v>
      </c>
      <c r="J34" s="157" t="s">
        <v>39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40"/>
      <c r="C35" s="34"/>
      <c r="D35" s="158" t="s">
        <v>40</v>
      </c>
      <c r="E35" s="146" t="s">
        <v>41</v>
      </c>
      <c r="F35" s="159">
        <f>ROUND((SUM(BE121:BE128)),  2)</f>
        <v>0</v>
      </c>
      <c r="G35" s="34"/>
      <c r="H35" s="34"/>
      <c r="I35" s="160">
        <v>0.20999999999999999</v>
      </c>
      <c r="J35" s="159">
        <f>ROUND(((SUM(BE121:BE128))*I35),  2)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40"/>
      <c r="C36" s="34"/>
      <c r="D36" s="34"/>
      <c r="E36" s="146" t="s">
        <v>42</v>
      </c>
      <c r="F36" s="159">
        <f>ROUND((SUM(BF121:BF128)),  2)</f>
        <v>0</v>
      </c>
      <c r="G36" s="34"/>
      <c r="H36" s="34"/>
      <c r="I36" s="160">
        <v>0.12</v>
      </c>
      <c r="J36" s="159">
        <f>ROUND(((SUM(BF121:BF128))*I36),  2)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46" t="s">
        <v>43</v>
      </c>
      <c r="F37" s="159">
        <f>ROUND((SUM(BG121:BG128)),  2)</f>
        <v>0</v>
      </c>
      <c r="G37" s="34"/>
      <c r="H37" s="34"/>
      <c r="I37" s="160">
        <v>0.20999999999999999</v>
      </c>
      <c r="J37" s="159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40"/>
      <c r="C38" s="34"/>
      <c r="D38" s="34"/>
      <c r="E38" s="146" t="s">
        <v>44</v>
      </c>
      <c r="F38" s="159">
        <f>ROUND((SUM(BH121:BH128)),  2)</f>
        <v>0</v>
      </c>
      <c r="G38" s="34"/>
      <c r="H38" s="34"/>
      <c r="I38" s="160">
        <v>0.12</v>
      </c>
      <c r="J38" s="159">
        <f>0</f>
        <v>0</v>
      </c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40"/>
      <c r="C39" s="34"/>
      <c r="D39" s="34"/>
      <c r="E39" s="146" t="s">
        <v>45</v>
      </c>
      <c r="F39" s="159">
        <f>ROUND((SUM(BI121:BI128)),  2)</f>
        <v>0</v>
      </c>
      <c r="G39" s="34"/>
      <c r="H39" s="34"/>
      <c r="I39" s="160">
        <v>0</v>
      </c>
      <c r="J39" s="159">
        <f>0</f>
        <v>0</v>
      </c>
      <c r="K39" s="34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40"/>
      <c r="C41" s="161"/>
      <c r="D41" s="162" t="s">
        <v>46</v>
      </c>
      <c r="E41" s="163"/>
      <c r="F41" s="163"/>
      <c r="G41" s="164" t="s">
        <v>47</v>
      </c>
      <c r="H41" s="165" t="s">
        <v>48</v>
      </c>
      <c r="I41" s="163"/>
      <c r="J41" s="166">
        <f>SUM(J32:J39)</f>
        <v>0</v>
      </c>
      <c r="K41" s="167"/>
      <c r="L41" s="59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40"/>
      <c r="C42" s="34"/>
      <c r="D42" s="34"/>
      <c r="E42" s="34"/>
      <c r="F42" s="34"/>
      <c r="G42" s="34"/>
      <c r="H42" s="34"/>
      <c r="I42" s="34"/>
      <c r="J42" s="34"/>
      <c r="K42" s="34"/>
      <c r="L42" s="59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68" t="s">
        <v>49</v>
      </c>
      <c r="E50" s="169"/>
      <c r="F50" s="169"/>
      <c r="G50" s="168" t="s">
        <v>50</v>
      </c>
      <c r="H50" s="169"/>
      <c r="I50" s="169"/>
      <c r="J50" s="169"/>
      <c r="K50" s="169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70" t="s">
        <v>51</v>
      </c>
      <c r="E61" s="171"/>
      <c r="F61" s="172" t="s">
        <v>52</v>
      </c>
      <c r="G61" s="170" t="s">
        <v>51</v>
      </c>
      <c r="H61" s="171"/>
      <c r="I61" s="171"/>
      <c r="J61" s="173" t="s">
        <v>52</v>
      </c>
      <c r="K61" s="171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68" t="s">
        <v>53</v>
      </c>
      <c r="E65" s="174"/>
      <c r="F65" s="174"/>
      <c r="G65" s="168" t="s">
        <v>54</v>
      </c>
      <c r="H65" s="174"/>
      <c r="I65" s="174"/>
      <c r="J65" s="174"/>
      <c r="K65" s="174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70" t="s">
        <v>51</v>
      </c>
      <c r="E76" s="171"/>
      <c r="F76" s="172" t="s">
        <v>52</v>
      </c>
      <c r="G76" s="170" t="s">
        <v>51</v>
      </c>
      <c r="H76" s="171"/>
      <c r="I76" s="171"/>
      <c r="J76" s="173" t="s">
        <v>52</v>
      </c>
      <c r="K76" s="171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75"/>
      <c r="C77" s="176"/>
      <c r="D77" s="176"/>
      <c r="E77" s="176"/>
      <c r="F77" s="176"/>
      <c r="G77" s="176"/>
      <c r="H77" s="176"/>
      <c r="I77" s="176"/>
      <c r="J77" s="176"/>
      <c r="K77" s="176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177"/>
      <c r="C81" s="178"/>
      <c r="D81" s="178"/>
      <c r="E81" s="178"/>
      <c r="F81" s="178"/>
      <c r="G81" s="178"/>
      <c r="H81" s="178"/>
      <c r="I81" s="178"/>
      <c r="J81" s="178"/>
      <c r="K81" s="178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102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6"/>
      <c r="D85" s="36"/>
      <c r="E85" s="179" t="str">
        <f>E7</f>
        <v>Interiér DOZP Jičín - Rehabilitace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7"/>
      <c r="C86" s="28" t="s">
        <v>98</v>
      </c>
      <c r="D86" s="18"/>
      <c r="E86" s="18"/>
      <c r="F86" s="18"/>
      <c r="G86" s="18"/>
      <c r="H86" s="18"/>
      <c r="I86" s="18"/>
      <c r="J86" s="18"/>
      <c r="K86" s="18"/>
      <c r="L86" s="16"/>
    </row>
    <row r="87" hidden="1" s="2" customFormat="1" ht="16.5" customHeight="1">
      <c r="A87" s="34"/>
      <c r="B87" s="35"/>
      <c r="C87" s="36"/>
      <c r="D87" s="36"/>
      <c r="E87" s="179" t="s">
        <v>99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100</v>
      </c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6"/>
      <c r="D89" s="36"/>
      <c r="E89" s="72" t="str">
        <f>E11</f>
        <v>A2 - Rehabilitace - objekt A</v>
      </c>
      <c r="F89" s="36"/>
      <c r="G89" s="36"/>
      <c r="H89" s="36"/>
      <c r="I89" s="36"/>
      <c r="J89" s="36"/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20</v>
      </c>
      <c r="D91" s="36"/>
      <c r="E91" s="36"/>
      <c r="F91" s="23" t="str">
        <f>F14</f>
        <v>Jičín parc. č.1628</v>
      </c>
      <c r="G91" s="36"/>
      <c r="H91" s="36"/>
      <c r="I91" s="28" t="s">
        <v>22</v>
      </c>
      <c r="J91" s="75" t="str">
        <f>IF(J14="","",J14)</f>
        <v>23. 10. 2021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5.15" customHeight="1">
      <c r="A93" s="34"/>
      <c r="B93" s="35"/>
      <c r="C93" s="28" t="s">
        <v>24</v>
      </c>
      <c r="D93" s="36"/>
      <c r="E93" s="36"/>
      <c r="F93" s="23" t="str">
        <f>E17</f>
        <v>Královéhradecký kraj</v>
      </c>
      <c r="G93" s="36"/>
      <c r="H93" s="36"/>
      <c r="I93" s="28" t="s">
        <v>30</v>
      </c>
      <c r="J93" s="32" t="str">
        <f>E23</f>
        <v>Ing.arch. Kušnierik</v>
      </c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28</v>
      </c>
      <c r="D94" s="36"/>
      <c r="E94" s="36"/>
      <c r="F94" s="23" t="str">
        <f>IF(E20="","",E20)</f>
        <v>Vyplň údaj</v>
      </c>
      <c r="G94" s="36"/>
      <c r="H94" s="36"/>
      <c r="I94" s="28" t="s">
        <v>33</v>
      </c>
      <c r="J94" s="32" t="str">
        <f>E26</f>
        <v xml:space="preserve"> </v>
      </c>
      <c r="K94" s="36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80" t="s">
        <v>103</v>
      </c>
      <c r="D96" s="181"/>
      <c r="E96" s="181"/>
      <c r="F96" s="181"/>
      <c r="G96" s="181"/>
      <c r="H96" s="181"/>
      <c r="I96" s="181"/>
      <c r="J96" s="182" t="s">
        <v>104</v>
      </c>
      <c r="K96" s="181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59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83" t="s">
        <v>105</v>
      </c>
      <c r="D98" s="36"/>
      <c r="E98" s="36"/>
      <c r="F98" s="36"/>
      <c r="G98" s="36"/>
      <c r="H98" s="36"/>
      <c r="I98" s="36"/>
      <c r="J98" s="106">
        <f>J121</f>
        <v>0</v>
      </c>
      <c r="K98" s="36"/>
      <c r="L98" s="59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3" t="s">
        <v>106</v>
      </c>
    </row>
    <row r="99" hidden="1" s="9" customFormat="1" ht="24.96" customHeight="1">
      <c r="A99" s="9"/>
      <c r="B99" s="184"/>
      <c r="C99" s="185"/>
      <c r="D99" s="186" t="s">
        <v>107</v>
      </c>
      <c r="E99" s="187"/>
      <c r="F99" s="187"/>
      <c r="G99" s="187"/>
      <c r="H99" s="187"/>
      <c r="I99" s="187"/>
      <c r="J99" s="188">
        <f>J122</f>
        <v>0</v>
      </c>
      <c r="K99" s="185"/>
      <c r="L99" s="18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9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hidden="1" s="2" customFormat="1" ht="6.96" customHeight="1">
      <c r="A101" s="34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59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hidden="1"/>
    <row r="103" hidden="1"/>
    <row r="104" hidden="1"/>
    <row r="105" s="2" customFormat="1" ht="6.96" customHeight="1">
      <c r="A105" s="34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108</v>
      </c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16</v>
      </c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6"/>
      <c r="D109" s="36"/>
      <c r="E109" s="179" t="str">
        <f>E7</f>
        <v>Interiér DOZP Jičín - Rehabilitace</v>
      </c>
      <c r="F109" s="28"/>
      <c r="G109" s="28"/>
      <c r="H109" s="28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1" customFormat="1" ht="12" customHeight="1">
      <c r="B110" s="17"/>
      <c r="C110" s="28" t="s">
        <v>98</v>
      </c>
      <c r="D110" s="18"/>
      <c r="E110" s="18"/>
      <c r="F110" s="18"/>
      <c r="G110" s="18"/>
      <c r="H110" s="18"/>
      <c r="I110" s="18"/>
      <c r="J110" s="18"/>
      <c r="K110" s="18"/>
      <c r="L110" s="16"/>
    </row>
    <row r="111" s="2" customFormat="1" ht="16.5" customHeight="1">
      <c r="A111" s="34"/>
      <c r="B111" s="35"/>
      <c r="C111" s="36"/>
      <c r="D111" s="36"/>
      <c r="E111" s="179" t="s">
        <v>99</v>
      </c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100</v>
      </c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6"/>
      <c r="D113" s="36"/>
      <c r="E113" s="72" t="str">
        <f>E11</f>
        <v>A2 - Rehabilitace - objekt A</v>
      </c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20</v>
      </c>
      <c r="D115" s="36"/>
      <c r="E115" s="36"/>
      <c r="F115" s="23" t="str">
        <f>F14</f>
        <v>Jičín parc. č.1628</v>
      </c>
      <c r="G115" s="36"/>
      <c r="H115" s="36"/>
      <c r="I115" s="28" t="s">
        <v>22</v>
      </c>
      <c r="J115" s="75" t="str">
        <f>IF(J14="","",J14)</f>
        <v>23. 10. 2021</v>
      </c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24</v>
      </c>
      <c r="D117" s="36"/>
      <c r="E117" s="36"/>
      <c r="F117" s="23" t="str">
        <f>E17</f>
        <v>Královéhradecký kraj</v>
      </c>
      <c r="G117" s="36"/>
      <c r="H117" s="36"/>
      <c r="I117" s="28" t="s">
        <v>30</v>
      </c>
      <c r="J117" s="32" t="str">
        <f>E23</f>
        <v>Ing.arch. Kušnierik</v>
      </c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28</v>
      </c>
      <c r="D118" s="36"/>
      <c r="E118" s="36"/>
      <c r="F118" s="23" t="str">
        <f>IF(E20="","",E20)</f>
        <v>Vyplň údaj</v>
      </c>
      <c r="G118" s="36"/>
      <c r="H118" s="36"/>
      <c r="I118" s="28" t="s">
        <v>33</v>
      </c>
      <c r="J118" s="32" t="str">
        <f>E26</f>
        <v xml:space="preserve"> </v>
      </c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0" customFormat="1" ht="29.28" customHeight="1">
      <c r="A120" s="190"/>
      <c r="B120" s="191"/>
      <c r="C120" s="192" t="s">
        <v>109</v>
      </c>
      <c r="D120" s="193" t="s">
        <v>61</v>
      </c>
      <c r="E120" s="193" t="s">
        <v>57</v>
      </c>
      <c r="F120" s="193" t="s">
        <v>58</v>
      </c>
      <c r="G120" s="193" t="s">
        <v>110</v>
      </c>
      <c r="H120" s="193" t="s">
        <v>111</v>
      </c>
      <c r="I120" s="193" t="s">
        <v>112</v>
      </c>
      <c r="J120" s="193" t="s">
        <v>104</v>
      </c>
      <c r="K120" s="194" t="s">
        <v>113</v>
      </c>
      <c r="L120" s="195"/>
      <c r="M120" s="96" t="s">
        <v>1</v>
      </c>
      <c r="N120" s="97" t="s">
        <v>40</v>
      </c>
      <c r="O120" s="97" t="s">
        <v>114</v>
      </c>
      <c r="P120" s="97" t="s">
        <v>115</v>
      </c>
      <c r="Q120" s="97" t="s">
        <v>116</v>
      </c>
      <c r="R120" s="97" t="s">
        <v>117</v>
      </c>
      <c r="S120" s="97" t="s">
        <v>118</v>
      </c>
      <c r="T120" s="98" t="s">
        <v>119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4"/>
      <c r="B121" s="35"/>
      <c r="C121" s="103" t="s">
        <v>120</v>
      </c>
      <c r="D121" s="36"/>
      <c r="E121" s="36"/>
      <c r="F121" s="36"/>
      <c r="G121" s="36"/>
      <c r="H121" s="36"/>
      <c r="I121" s="36"/>
      <c r="J121" s="196">
        <f>BK121</f>
        <v>0</v>
      </c>
      <c r="K121" s="36"/>
      <c r="L121" s="40"/>
      <c r="M121" s="99"/>
      <c r="N121" s="197"/>
      <c r="O121" s="100"/>
      <c r="P121" s="198">
        <f>P122</f>
        <v>0</v>
      </c>
      <c r="Q121" s="100"/>
      <c r="R121" s="198">
        <f>R122</f>
        <v>0</v>
      </c>
      <c r="S121" s="100"/>
      <c r="T121" s="199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3" t="s">
        <v>75</v>
      </c>
      <c r="AU121" s="13" t="s">
        <v>106</v>
      </c>
      <c r="BK121" s="200">
        <f>BK122</f>
        <v>0</v>
      </c>
    </row>
    <row r="122" s="11" customFormat="1" ht="25.92" customHeight="1">
      <c r="A122" s="11"/>
      <c r="B122" s="201"/>
      <c r="C122" s="202"/>
      <c r="D122" s="203" t="s">
        <v>75</v>
      </c>
      <c r="E122" s="204" t="s">
        <v>121</v>
      </c>
      <c r="F122" s="204" t="s">
        <v>122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SUM(P123:P128)</f>
        <v>0</v>
      </c>
      <c r="Q122" s="209"/>
      <c r="R122" s="210">
        <f>SUM(R123:R128)</f>
        <v>0</v>
      </c>
      <c r="S122" s="209"/>
      <c r="T122" s="211">
        <f>SUM(T123:T128)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2" t="s">
        <v>85</v>
      </c>
      <c r="AT122" s="213" t="s">
        <v>75</v>
      </c>
      <c r="AU122" s="213" t="s">
        <v>76</v>
      </c>
      <c r="AY122" s="212" t="s">
        <v>123</v>
      </c>
      <c r="BK122" s="214">
        <f>SUM(BK123:BK128)</f>
        <v>0</v>
      </c>
    </row>
    <row r="123" s="2" customFormat="1" ht="16.5" customHeight="1">
      <c r="A123" s="34"/>
      <c r="B123" s="35"/>
      <c r="C123" s="215" t="s">
        <v>83</v>
      </c>
      <c r="D123" s="215" t="s">
        <v>124</v>
      </c>
      <c r="E123" s="216" t="s">
        <v>125</v>
      </c>
      <c r="F123" s="217" t="s">
        <v>126</v>
      </c>
      <c r="G123" s="218" t="s">
        <v>127</v>
      </c>
      <c r="H123" s="219">
        <v>1</v>
      </c>
      <c r="I123" s="220"/>
      <c r="J123" s="221">
        <f>ROUND(I123*H123,2)</f>
        <v>0</v>
      </c>
      <c r="K123" s="217" t="s">
        <v>1</v>
      </c>
      <c r="L123" s="40"/>
      <c r="M123" s="222" t="s">
        <v>1</v>
      </c>
      <c r="N123" s="223" t="s">
        <v>41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26" t="s">
        <v>128</v>
      </c>
      <c r="AT123" s="226" t="s">
        <v>124</v>
      </c>
      <c r="AU123" s="226" t="s">
        <v>83</v>
      </c>
      <c r="AY123" s="13" t="s">
        <v>123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3" t="s">
        <v>83</v>
      </c>
      <c r="BK123" s="227">
        <f>ROUND(I123*H123,2)</f>
        <v>0</v>
      </c>
      <c r="BL123" s="13" t="s">
        <v>128</v>
      </c>
      <c r="BM123" s="226" t="s">
        <v>129</v>
      </c>
    </row>
    <row r="124" s="2" customFormat="1" ht="16.5" customHeight="1">
      <c r="A124" s="34"/>
      <c r="B124" s="35"/>
      <c r="C124" s="215" t="s">
        <v>85</v>
      </c>
      <c r="D124" s="215" t="s">
        <v>124</v>
      </c>
      <c r="E124" s="216" t="s">
        <v>130</v>
      </c>
      <c r="F124" s="217" t="s">
        <v>131</v>
      </c>
      <c r="G124" s="218" t="s">
        <v>127</v>
      </c>
      <c r="H124" s="219">
        <v>3</v>
      </c>
      <c r="I124" s="220"/>
      <c r="J124" s="221">
        <f>ROUND(I124*H124,2)</f>
        <v>0</v>
      </c>
      <c r="K124" s="217" t="s">
        <v>1</v>
      </c>
      <c r="L124" s="40"/>
      <c r="M124" s="222" t="s">
        <v>1</v>
      </c>
      <c r="N124" s="223" t="s">
        <v>41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26" t="s">
        <v>128</v>
      </c>
      <c r="AT124" s="226" t="s">
        <v>124</v>
      </c>
      <c r="AU124" s="226" t="s">
        <v>83</v>
      </c>
      <c r="AY124" s="13" t="s">
        <v>123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3" t="s">
        <v>83</v>
      </c>
      <c r="BK124" s="227">
        <f>ROUND(I124*H124,2)</f>
        <v>0</v>
      </c>
      <c r="BL124" s="13" t="s">
        <v>128</v>
      </c>
      <c r="BM124" s="226" t="s">
        <v>132</v>
      </c>
    </row>
    <row r="125" s="2" customFormat="1" ht="16.5" customHeight="1">
      <c r="A125" s="34"/>
      <c r="B125" s="35"/>
      <c r="C125" s="215" t="s">
        <v>133</v>
      </c>
      <c r="D125" s="215" t="s">
        <v>124</v>
      </c>
      <c r="E125" s="216" t="s">
        <v>134</v>
      </c>
      <c r="F125" s="217" t="s">
        <v>135</v>
      </c>
      <c r="G125" s="218" t="s">
        <v>127</v>
      </c>
      <c r="H125" s="219">
        <v>4</v>
      </c>
      <c r="I125" s="220"/>
      <c r="J125" s="221">
        <f>ROUND(I125*H125,2)</f>
        <v>0</v>
      </c>
      <c r="K125" s="217" t="s">
        <v>1</v>
      </c>
      <c r="L125" s="40"/>
      <c r="M125" s="222" t="s">
        <v>1</v>
      </c>
      <c r="N125" s="223" t="s">
        <v>41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26" t="s">
        <v>128</v>
      </c>
      <c r="AT125" s="226" t="s">
        <v>124</v>
      </c>
      <c r="AU125" s="226" t="s">
        <v>83</v>
      </c>
      <c r="AY125" s="13" t="s">
        <v>123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3" t="s">
        <v>83</v>
      </c>
      <c r="BK125" s="227">
        <f>ROUND(I125*H125,2)</f>
        <v>0</v>
      </c>
      <c r="BL125" s="13" t="s">
        <v>128</v>
      </c>
      <c r="BM125" s="226" t="s">
        <v>136</v>
      </c>
    </row>
    <row r="126" s="2" customFormat="1" ht="16.5" customHeight="1">
      <c r="A126" s="34"/>
      <c r="B126" s="35"/>
      <c r="C126" s="215" t="s">
        <v>137</v>
      </c>
      <c r="D126" s="215" t="s">
        <v>124</v>
      </c>
      <c r="E126" s="216" t="s">
        <v>138</v>
      </c>
      <c r="F126" s="217" t="s">
        <v>139</v>
      </c>
      <c r="G126" s="218" t="s">
        <v>127</v>
      </c>
      <c r="H126" s="219">
        <v>2</v>
      </c>
      <c r="I126" s="220"/>
      <c r="J126" s="221">
        <f>ROUND(I126*H126,2)</f>
        <v>0</v>
      </c>
      <c r="K126" s="217" t="s">
        <v>1</v>
      </c>
      <c r="L126" s="40"/>
      <c r="M126" s="222" t="s">
        <v>1</v>
      </c>
      <c r="N126" s="223" t="s">
        <v>41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26" t="s">
        <v>128</v>
      </c>
      <c r="AT126" s="226" t="s">
        <v>124</v>
      </c>
      <c r="AU126" s="226" t="s">
        <v>83</v>
      </c>
      <c r="AY126" s="13" t="s">
        <v>123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13" t="s">
        <v>83</v>
      </c>
      <c r="BK126" s="227">
        <f>ROUND(I126*H126,2)</f>
        <v>0</v>
      </c>
      <c r="BL126" s="13" t="s">
        <v>128</v>
      </c>
      <c r="BM126" s="226" t="s">
        <v>140</v>
      </c>
    </row>
    <row r="127" s="2" customFormat="1" ht="16.5" customHeight="1">
      <c r="A127" s="34"/>
      <c r="B127" s="35"/>
      <c r="C127" s="215" t="s">
        <v>141</v>
      </c>
      <c r="D127" s="215" t="s">
        <v>124</v>
      </c>
      <c r="E127" s="216" t="s">
        <v>142</v>
      </c>
      <c r="F127" s="217" t="s">
        <v>143</v>
      </c>
      <c r="G127" s="218" t="s">
        <v>127</v>
      </c>
      <c r="H127" s="219">
        <v>1</v>
      </c>
      <c r="I127" s="220"/>
      <c r="J127" s="221">
        <f>ROUND(I127*H127,2)</f>
        <v>0</v>
      </c>
      <c r="K127" s="217" t="s">
        <v>1</v>
      </c>
      <c r="L127" s="40"/>
      <c r="M127" s="222" t="s">
        <v>1</v>
      </c>
      <c r="N127" s="223" t="s">
        <v>41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26" t="s">
        <v>128</v>
      </c>
      <c r="AT127" s="226" t="s">
        <v>124</v>
      </c>
      <c r="AU127" s="226" t="s">
        <v>83</v>
      </c>
      <c r="AY127" s="13" t="s">
        <v>123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13" t="s">
        <v>83</v>
      </c>
      <c r="BK127" s="227">
        <f>ROUND(I127*H127,2)</f>
        <v>0</v>
      </c>
      <c r="BL127" s="13" t="s">
        <v>128</v>
      </c>
      <c r="BM127" s="226" t="s">
        <v>144</v>
      </c>
    </row>
    <row r="128" s="2" customFormat="1" ht="16.5" customHeight="1">
      <c r="A128" s="34"/>
      <c r="B128" s="35"/>
      <c r="C128" s="215" t="s">
        <v>145</v>
      </c>
      <c r="D128" s="215" t="s">
        <v>124</v>
      </c>
      <c r="E128" s="216" t="s">
        <v>146</v>
      </c>
      <c r="F128" s="217" t="s">
        <v>147</v>
      </c>
      <c r="G128" s="218" t="s">
        <v>127</v>
      </c>
      <c r="H128" s="219">
        <v>1</v>
      </c>
      <c r="I128" s="220"/>
      <c r="J128" s="221">
        <f>ROUND(I128*H128,2)</f>
        <v>0</v>
      </c>
      <c r="K128" s="217" t="s">
        <v>1</v>
      </c>
      <c r="L128" s="40"/>
      <c r="M128" s="228" t="s">
        <v>1</v>
      </c>
      <c r="N128" s="229" t="s">
        <v>41</v>
      </c>
      <c r="O128" s="230"/>
      <c r="P128" s="231">
        <f>O128*H128</f>
        <v>0</v>
      </c>
      <c r="Q128" s="231">
        <v>0</v>
      </c>
      <c r="R128" s="231">
        <f>Q128*H128</f>
        <v>0</v>
      </c>
      <c r="S128" s="231">
        <v>0</v>
      </c>
      <c r="T128" s="232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26" t="s">
        <v>128</v>
      </c>
      <c r="AT128" s="226" t="s">
        <v>124</v>
      </c>
      <c r="AU128" s="226" t="s">
        <v>83</v>
      </c>
      <c r="AY128" s="13" t="s">
        <v>123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13" t="s">
        <v>83</v>
      </c>
      <c r="BK128" s="227">
        <f>ROUND(I128*H128,2)</f>
        <v>0</v>
      </c>
      <c r="BL128" s="13" t="s">
        <v>128</v>
      </c>
      <c r="BM128" s="226" t="s">
        <v>148</v>
      </c>
    </row>
    <row r="129" s="2" customFormat="1" ht="6.96" customHeight="1">
      <c r="A129" s="34"/>
      <c r="B129" s="62"/>
      <c r="C129" s="63"/>
      <c r="D129" s="63"/>
      <c r="E129" s="63"/>
      <c r="F129" s="63"/>
      <c r="G129" s="63"/>
      <c r="H129" s="63"/>
      <c r="I129" s="63"/>
      <c r="J129" s="63"/>
      <c r="K129" s="63"/>
      <c r="L129" s="40"/>
      <c r="M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</sheetData>
  <sheetProtection sheet="1" autoFilter="0" formatColumns="0" formatRows="0" objects="1" scenarios="1" spinCount="100000" saltValue="ElP1yXtjVl7Xleknba+InHMWFtwtJco88T03c1HNTQ8rfeGdAzHRBlR0DWGyiIcRVF95Ui1a/Wzmg0xsJirVYQ==" hashValue="eAZG+PMa8MNC5XOSNxL1Zqo51b3LcayGSAllFqeCnK2eUCbyeppBUdgqlMl657/ZfqRaG6sVdzXv/vaTU6CFGg==" algorithmName="SHA-512" password="CC35"/>
  <autoFilter ref="C120:K12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96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16"/>
      <c r="AT3" s="13" t="s">
        <v>85</v>
      </c>
    </row>
    <row r="4" s="1" customFormat="1" ht="24.96" customHeight="1">
      <c r="B4" s="16"/>
      <c r="D4" s="144" t="s">
        <v>97</v>
      </c>
      <c r="L4" s="16"/>
      <c r="M4" s="145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46" t="s">
        <v>16</v>
      </c>
      <c r="L6" s="16"/>
    </row>
    <row r="7" s="1" customFormat="1" ht="16.5" customHeight="1">
      <c r="B7" s="16"/>
      <c r="E7" s="147" t="str">
        <f>'Rekapitulace stavby'!K6</f>
        <v>Interiér DOZP Jičín - Rehabilitace</v>
      </c>
      <c r="F7" s="146"/>
      <c r="G7" s="146"/>
      <c r="H7" s="146"/>
      <c r="L7" s="16"/>
    </row>
    <row r="8" s="1" customFormat="1" ht="12" customHeight="1">
      <c r="B8" s="16"/>
      <c r="D8" s="146" t="s">
        <v>98</v>
      </c>
      <c r="L8" s="16"/>
    </row>
    <row r="9" s="2" customFormat="1" ht="16.5" customHeight="1">
      <c r="A9" s="34"/>
      <c r="B9" s="40"/>
      <c r="C9" s="34"/>
      <c r="D9" s="34"/>
      <c r="E9" s="147" t="s">
        <v>149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40"/>
      <c r="C10" s="34"/>
      <c r="D10" s="146" t="s">
        <v>100</v>
      </c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40"/>
      <c r="C11" s="34"/>
      <c r="D11" s="34"/>
      <c r="E11" s="148" t="s">
        <v>150</v>
      </c>
      <c r="F11" s="34"/>
      <c r="G11" s="34"/>
      <c r="H11" s="34"/>
      <c r="I11" s="34"/>
      <c r="J11" s="34"/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40"/>
      <c r="C12" s="34"/>
      <c r="D12" s="34"/>
      <c r="E12" s="34"/>
      <c r="F12" s="34"/>
      <c r="G12" s="34"/>
      <c r="H12" s="34"/>
      <c r="I12" s="34"/>
      <c r="J12" s="34"/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40"/>
      <c r="C13" s="34"/>
      <c r="D13" s="146" t="s">
        <v>18</v>
      </c>
      <c r="E13" s="34"/>
      <c r="F13" s="137" t="s">
        <v>1</v>
      </c>
      <c r="G13" s="34"/>
      <c r="H13" s="34"/>
      <c r="I13" s="146" t="s">
        <v>19</v>
      </c>
      <c r="J13" s="137" t="s">
        <v>1</v>
      </c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46" t="s">
        <v>20</v>
      </c>
      <c r="E14" s="34"/>
      <c r="F14" s="137" t="s">
        <v>21</v>
      </c>
      <c r="G14" s="34"/>
      <c r="H14" s="34"/>
      <c r="I14" s="146" t="s">
        <v>22</v>
      </c>
      <c r="J14" s="149" t="str">
        <f>'Rekapitulace stavby'!AN8</f>
        <v>23. 10. 2021</v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40"/>
      <c r="C15" s="34"/>
      <c r="D15" s="34"/>
      <c r="E15" s="34"/>
      <c r="F15" s="34"/>
      <c r="G15" s="34"/>
      <c r="H15" s="34"/>
      <c r="I15" s="34"/>
      <c r="J15" s="34"/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40"/>
      <c r="C16" s="34"/>
      <c r="D16" s="146" t="s">
        <v>24</v>
      </c>
      <c r="E16" s="34"/>
      <c r="F16" s="34"/>
      <c r="G16" s="34"/>
      <c r="H16" s="34"/>
      <c r="I16" s="146" t="s">
        <v>25</v>
      </c>
      <c r="J16" s="137" t="s">
        <v>1</v>
      </c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40"/>
      <c r="C17" s="34"/>
      <c r="D17" s="34"/>
      <c r="E17" s="137" t="s">
        <v>26</v>
      </c>
      <c r="F17" s="34"/>
      <c r="G17" s="34"/>
      <c r="H17" s="34"/>
      <c r="I17" s="146" t="s">
        <v>27</v>
      </c>
      <c r="J17" s="137" t="s">
        <v>1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40"/>
      <c r="C18" s="34"/>
      <c r="D18" s="34"/>
      <c r="E18" s="34"/>
      <c r="F18" s="34"/>
      <c r="G18" s="34"/>
      <c r="H18" s="34"/>
      <c r="I18" s="34"/>
      <c r="J18" s="34"/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40"/>
      <c r="C19" s="34"/>
      <c r="D19" s="146" t="s">
        <v>28</v>
      </c>
      <c r="E19" s="34"/>
      <c r="F19" s="34"/>
      <c r="G19" s="34"/>
      <c r="H19" s="34"/>
      <c r="I19" s="146" t="s">
        <v>25</v>
      </c>
      <c r="J19" s="29" t="str">
        <f>'Rekapitulace stavby'!AN13</f>
        <v>Vyplň údaj</v>
      </c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40"/>
      <c r="C20" s="34"/>
      <c r="D20" s="34"/>
      <c r="E20" s="29" t="str">
        <f>'Rekapitulace stavby'!E14</f>
        <v>Vyplň údaj</v>
      </c>
      <c r="F20" s="137"/>
      <c r="G20" s="137"/>
      <c r="H20" s="137"/>
      <c r="I20" s="146" t="s">
        <v>27</v>
      </c>
      <c r="J20" s="29" t="str">
        <f>'Rekapitulace stavby'!AN14</f>
        <v>Vyplň údaj</v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40"/>
      <c r="C21" s="34"/>
      <c r="D21" s="34"/>
      <c r="E21" s="34"/>
      <c r="F21" s="34"/>
      <c r="G21" s="34"/>
      <c r="H21" s="34"/>
      <c r="I21" s="34"/>
      <c r="J21" s="34"/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40"/>
      <c r="C22" s="34"/>
      <c r="D22" s="146" t="s">
        <v>30</v>
      </c>
      <c r="E22" s="34"/>
      <c r="F22" s="34"/>
      <c r="G22" s="34"/>
      <c r="H22" s="34"/>
      <c r="I22" s="146" t="s">
        <v>25</v>
      </c>
      <c r="J22" s="137" t="s">
        <v>1</v>
      </c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40"/>
      <c r="C23" s="34"/>
      <c r="D23" s="34"/>
      <c r="E23" s="137" t="s">
        <v>31</v>
      </c>
      <c r="F23" s="34"/>
      <c r="G23" s="34"/>
      <c r="H23" s="34"/>
      <c r="I23" s="146" t="s">
        <v>27</v>
      </c>
      <c r="J23" s="137" t="s">
        <v>1</v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40"/>
      <c r="C24" s="34"/>
      <c r="D24" s="34"/>
      <c r="E24" s="34"/>
      <c r="F24" s="34"/>
      <c r="G24" s="34"/>
      <c r="H24" s="34"/>
      <c r="I24" s="34"/>
      <c r="J24" s="34"/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40"/>
      <c r="C25" s="34"/>
      <c r="D25" s="146" t="s">
        <v>33</v>
      </c>
      <c r="E25" s="34"/>
      <c r="F25" s="34"/>
      <c r="G25" s="34"/>
      <c r="H25" s="34"/>
      <c r="I25" s="146" t="s">
        <v>25</v>
      </c>
      <c r="J25" s="137" t="str">
        <f>IF('Rekapitulace stavby'!AN19="","",'Rekapitulace stavby'!AN19)</f>
        <v/>
      </c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40"/>
      <c r="C26" s="34"/>
      <c r="D26" s="34"/>
      <c r="E26" s="137" t="str">
        <f>IF('Rekapitulace stavby'!E20="","",'Rekapitulace stavby'!E20)</f>
        <v xml:space="preserve"> </v>
      </c>
      <c r="F26" s="34"/>
      <c r="G26" s="34"/>
      <c r="H26" s="34"/>
      <c r="I26" s="146" t="s">
        <v>27</v>
      </c>
      <c r="J26" s="137" t="str">
        <f>IF('Rekapitulace stavby'!AN20="","",'Rekapitulace stavby'!AN20)</f>
        <v/>
      </c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40"/>
      <c r="C27" s="34"/>
      <c r="D27" s="34"/>
      <c r="E27" s="34"/>
      <c r="F27" s="34"/>
      <c r="G27" s="34"/>
      <c r="H27" s="34"/>
      <c r="I27" s="34"/>
      <c r="J27" s="34"/>
      <c r="K27" s="34"/>
      <c r="L27" s="59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40"/>
      <c r="C28" s="34"/>
      <c r="D28" s="146" t="s">
        <v>35</v>
      </c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50"/>
      <c r="B29" s="151"/>
      <c r="C29" s="150"/>
      <c r="D29" s="150"/>
      <c r="E29" s="152" t="s">
        <v>1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34"/>
      <c r="B30" s="40"/>
      <c r="C30" s="34"/>
      <c r="D30" s="34"/>
      <c r="E30" s="34"/>
      <c r="F30" s="34"/>
      <c r="G30" s="34"/>
      <c r="H30" s="34"/>
      <c r="I30" s="34"/>
      <c r="J30" s="34"/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54"/>
      <c r="E31" s="154"/>
      <c r="F31" s="154"/>
      <c r="G31" s="154"/>
      <c r="H31" s="154"/>
      <c r="I31" s="154"/>
      <c r="J31" s="154"/>
      <c r="K31" s="154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40"/>
      <c r="C32" s="34"/>
      <c r="D32" s="155" t="s">
        <v>36</v>
      </c>
      <c r="E32" s="34"/>
      <c r="F32" s="34"/>
      <c r="G32" s="34"/>
      <c r="H32" s="34"/>
      <c r="I32" s="34"/>
      <c r="J32" s="156">
        <f>ROUND(J121, 2)</f>
        <v>0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40"/>
      <c r="C33" s="34"/>
      <c r="D33" s="154"/>
      <c r="E33" s="154"/>
      <c r="F33" s="154"/>
      <c r="G33" s="154"/>
      <c r="H33" s="154"/>
      <c r="I33" s="154"/>
      <c r="J33" s="154"/>
      <c r="K33" s="15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34"/>
      <c r="F34" s="157" t="s">
        <v>38</v>
      </c>
      <c r="G34" s="34"/>
      <c r="H34" s="34"/>
      <c r="I34" s="157" t="s">
        <v>37</v>
      </c>
      <c r="J34" s="157" t="s">
        <v>39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40"/>
      <c r="C35" s="34"/>
      <c r="D35" s="158" t="s">
        <v>40</v>
      </c>
      <c r="E35" s="146" t="s">
        <v>41</v>
      </c>
      <c r="F35" s="159">
        <f>ROUND((SUM(BE121:BE125)),  2)</f>
        <v>0</v>
      </c>
      <c r="G35" s="34"/>
      <c r="H35" s="34"/>
      <c r="I35" s="160">
        <v>0.20999999999999999</v>
      </c>
      <c r="J35" s="159">
        <f>ROUND(((SUM(BE121:BE125))*I35),  2)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40"/>
      <c r="C36" s="34"/>
      <c r="D36" s="34"/>
      <c r="E36" s="146" t="s">
        <v>42</v>
      </c>
      <c r="F36" s="159">
        <f>ROUND((SUM(BF121:BF125)),  2)</f>
        <v>0</v>
      </c>
      <c r="G36" s="34"/>
      <c r="H36" s="34"/>
      <c r="I36" s="160">
        <v>0.12</v>
      </c>
      <c r="J36" s="159">
        <f>ROUND(((SUM(BF121:BF125))*I36),  2)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46" t="s">
        <v>43</v>
      </c>
      <c r="F37" s="159">
        <f>ROUND((SUM(BG121:BG125)),  2)</f>
        <v>0</v>
      </c>
      <c r="G37" s="34"/>
      <c r="H37" s="34"/>
      <c r="I37" s="160">
        <v>0.20999999999999999</v>
      </c>
      <c r="J37" s="159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40"/>
      <c r="C38" s="34"/>
      <c r="D38" s="34"/>
      <c r="E38" s="146" t="s">
        <v>44</v>
      </c>
      <c r="F38" s="159">
        <f>ROUND((SUM(BH121:BH125)),  2)</f>
        <v>0</v>
      </c>
      <c r="G38" s="34"/>
      <c r="H38" s="34"/>
      <c r="I38" s="160">
        <v>0.12</v>
      </c>
      <c r="J38" s="159">
        <f>0</f>
        <v>0</v>
      </c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40"/>
      <c r="C39" s="34"/>
      <c r="D39" s="34"/>
      <c r="E39" s="146" t="s">
        <v>45</v>
      </c>
      <c r="F39" s="159">
        <f>ROUND((SUM(BI121:BI125)),  2)</f>
        <v>0</v>
      </c>
      <c r="G39" s="34"/>
      <c r="H39" s="34"/>
      <c r="I39" s="160">
        <v>0</v>
      </c>
      <c r="J39" s="159">
        <f>0</f>
        <v>0</v>
      </c>
      <c r="K39" s="34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40"/>
      <c r="C41" s="161"/>
      <c r="D41" s="162" t="s">
        <v>46</v>
      </c>
      <c r="E41" s="163"/>
      <c r="F41" s="163"/>
      <c r="G41" s="164" t="s">
        <v>47</v>
      </c>
      <c r="H41" s="165" t="s">
        <v>48</v>
      </c>
      <c r="I41" s="163"/>
      <c r="J41" s="166">
        <f>SUM(J32:J39)</f>
        <v>0</v>
      </c>
      <c r="K41" s="167"/>
      <c r="L41" s="59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40"/>
      <c r="C42" s="34"/>
      <c r="D42" s="34"/>
      <c r="E42" s="34"/>
      <c r="F42" s="34"/>
      <c r="G42" s="34"/>
      <c r="H42" s="34"/>
      <c r="I42" s="34"/>
      <c r="J42" s="34"/>
      <c r="K42" s="34"/>
      <c r="L42" s="59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68" t="s">
        <v>49</v>
      </c>
      <c r="E50" s="169"/>
      <c r="F50" s="169"/>
      <c r="G50" s="168" t="s">
        <v>50</v>
      </c>
      <c r="H50" s="169"/>
      <c r="I50" s="169"/>
      <c r="J50" s="169"/>
      <c r="K50" s="169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70" t="s">
        <v>51</v>
      </c>
      <c r="E61" s="171"/>
      <c r="F61" s="172" t="s">
        <v>52</v>
      </c>
      <c r="G61" s="170" t="s">
        <v>51</v>
      </c>
      <c r="H61" s="171"/>
      <c r="I61" s="171"/>
      <c r="J61" s="173" t="s">
        <v>52</v>
      </c>
      <c r="K61" s="171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68" t="s">
        <v>53</v>
      </c>
      <c r="E65" s="174"/>
      <c r="F65" s="174"/>
      <c r="G65" s="168" t="s">
        <v>54</v>
      </c>
      <c r="H65" s="174"/>
      <c r="I65" s="174"/>
      <c r="J65" s="174"/>
      <c r="K65" s="174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70" t="s">
        <v>51</v>
      </c>
      <c r="E76" s="171"/>
      <c r="F76" s="172" t="s">
        <v>52</v>
      </c>
      <c r="G76" s="170" t="s">
        <v>51</v>
      </c>
      <c r="H76" s="171"/>
      <c r="I76" s="171"/>
      <c r="J76" s="173" t="s">
        <v>52</v>
      </c>
      <c r="K76" s="171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75"/>
      <c r="C77" s="176"/>
      <c r="D77" s="176"/>
      <c r="E77" s="176"/>
      <c r="F77" s="176"/>
      <c r="G77" s="176"/>
      <c r="H77" s="176"/>
      <c r="I77" s="176"/>
      <c r="J77" s="176"/>
      <c r="K77" s="176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hidden="1" s="2" customFormat="1" ht="6.96" customHeight="1">
      <c r="A81" s="34"/>
      <c r="B81" s="177"/>
      <c r="C81" s="178"/>
      <c r="D81" s="178"/>
      <c r="E81" s="178"/>
      <c r="F81" s="178"/>
      <c r="G81" s="178"/>
      <c r="H81" s="178"/>
      <c r="I81" s="178"/>
      <c r="J81" s="178"/>
      <c r="K81" s="178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102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16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6"/>
      <c r="D85" s="36"/>
      <c r="E85" s="179" t="str">
        <f>E7</f>
        <v>Interiér DOZP Jičín - Rehabilitace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1" customFormat="1" ht="12" customHeight="1">
      <c r="B86" s="17"/>
      <c r="C86" s="28" t="s">
        <v>98</v>
      </c>
      <c r="D86" s="18"/>
      <c r="E86" s="18"/>
      <c r="F86" s="18"/>
      <c r="G86" s="18"/>
      <c r="H86" s="18"/>
      <c r="I86" s="18"/>
      <c r="J86" s="18"/>
      <c r="K86" s="18"/>
      <c r="L86" s="16"/>
    </row>
    <row r="87" hidden="1" s="2" customFormat="1" ht="16.5" customHeight="1">
      <c r="A87" s="34"/>
      <c r="B87" s="35"/>
      <c r="C87" s="36"/>
      <c r="D87" s="36"/>
      <c r="E87" s="179" t="s">
        <v>149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12" customHeight="1">
      <c r="A88" s="34"/>
      <c r="B88" s="35"/>
      <c r="C88" s="28" t="s">
        <v>100</v>
      </c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6.5" customHeight="1">
      <c r="A89" s="34"/>
      <c r="B89" s="35"/>
      <c r="C89" s="36"/>
      <c r="D89" s="36"/>
      <c r="E89" s="72" t="str">
        <f>E11</f>
        <v>B2 - Rehabilitace - objekt B</v>
      </c>
      <c r="F89" s="36"/>
      <c r="G89" s="36"/>
      <c r="H89" s="36"/>
      <c r="I89" s="36"/>
      <c r="J89" s="36"/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2" customHeight="1">
      <c r="A91" s="34"/>
      <c r="B91" s="35"/>
      <c r="C91" s="28" t="s">
        <v>20</v>
      </c>
      <c r="D91" s="36"/>
      <c r="E91" s="36"/>
      <c r="F91" s="23" t="str">
        <f>F14</f>
        <v>Jičín parc. č.1628</v>
      </c>
      <c r="G91" s="36"/>
      <c r="H91" s="36"/>
      <c r="I91" s="28" t="s">
        <v>22</v>
      </c>
      <c r="J91" s="75" t="str">
        <f>IF(J14="","",J14)</f>
        <v>23. 10. 2021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6.96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5.15" customHeight="1">
      <c r="A93" s="34"/>
      <c r="B93" s="35"/>
      <c r="C93" s="28" t="s">
        <v>24</v>
      </c>
      <c r="D93" s="36"/>
      <c r="E93" s="36"/>
      <c r="F93" s="23" t="str">
        <f>E17</f>
        <v>Královéhradecký kraj</v>
      </c>
      <c r="G93" s="36"/>
      <c r="H93" s="36"/>
      <c r="I93" s="28" t="s">
        <v>30</v>
      </c>
      <c r="J93" s="32" t="str">
        <f>E23</f>
        <v>Ing.arch. Kušnierik</v>
      </c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15.15" customHeight="1">
      <c r="A94" s="34"/>
      <c r="B94" s="35"/>
      <c r="C94" s="28" t="s">
        <v>28</v>
      </c>
      <c r="D94" s="36"/>
      <c r="E94" s="36"/>
      <c r="F94" s="23" t="str">
        <f>IF(E20="","",E20)</f>
        <v>Vyplň údaj</v>
      </c>
      <c r="G94" s="36"/>
      <c r="H94" s="36"/>
      <c r="I94" s="28" t="s">
        <v>33</v>
      </c>
      <c r="J94" s="32" t="str">
        <f>E26</f>
        <v xml:space="preserve"> </v>
      </c>
      <c r="K94" s="36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9.28" customHeight="1">
      <c r="A96" s="34"/>
      <c r="B96" s="35"/>
      <c r="C96" s="180" t="s">
        <v>103</v>
      </c>
      <c r="D96" s="181"/>
      <c r="E96" s="181"/>
      <c r="F96" s="181"/>
      <c r="G96" s="181"/>
      <c r="H96" s="181"/>
      <c r="I96" s="181"/>
      <c r="J96" s="182" t="s">
        <v>104</v>
      </c>
      <c r="K96" s="181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hidden="1" s="2" customFormat="1" ht="10.32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59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hidden="1" s="2" customFormat="1" ht="22.8" customHeight="1">
      <c r="A98" s="34"/>
      <c r="B98" s="35"/>
      <c r="C98" s="183" t="s">
        <v>105</v>
      </c>
      <c r="D98" s="36"/>
      <c r="E98" s="36"/>
      <c r="F98" s="36"/>
      <c r="G98" s="36"/>
      <c r="H98" s="36"/>
      <c r="I98" s="36"/>
      <c r="J98" s="106">
        <f>J121</f>
        <v>0</v>
      </c>
      <c r="K98" s="36"/>
      <c r="L98" s="59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3" t="s">
        <v>106</v>
      </c>
    </row>
    <row r="99" hidden="1" s="9" customFormat="1" ht="24.96" customHeight="1">
      <c r="A99" s="9"/>
      <c r="B99" s="184"/>
      <c r="C99" s="185"/>
      <c r="D99" s="186" t="s">
        <v>107</v>
      </c>
      <c r="E99" s="187"/>
      <c r="F99" s="187"/>
      <c r="G99" s="187"/>
      <c r="H99" s="187"/>
      <c r="I99" s="187"/>
      <c r="J99" s="188">
        <f>J122</f>
        <v>0</v>
      </c>
      <c r="K99" s="185"/>
      <c r="L99" s="18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9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hidden="1" s="2" customFormat="1" ht="6.96" customHeight="1">
      <c r="A101" s="34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59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hidden="1"/>
    <row r="103" hidden="1"/>
    <row r="104" hidden="1"/>
    <row r="105" s="2" customFormat="1" ht="6.96" customHeight="1">
      <c r="A105" s="34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108</v>
      </c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16</v>
      </c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6"/>
      <c r="D109" s="36"/>
      <c r="E109" s="179" t="str">
        <f>E7</f>
        <v>Interiér DOZP Jičín - Rehabilitace</v>
      </c>
      <c r="F109" s="28"/>
      <c r="G109" s="28"/>
      <c r="H109" s="28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1" customFormat="1" ht="12" customHeight="1">
      <c r="B110" s="17"/>
      <c r="C110" s="28" t="s">
        <v>98</v>
      </c>
      <c r="D110" s="18"/>
      <c r="E110" s="18"/>
      <c r="F110" s="18"/>
      <c r="G110" s="18"/>
      <c r="H110" s="18"/>
      <c r="I110" s="18"/>
      <c r="J110" s="18"/>
      <c r="K110" s="18"/>
      <c r="L110" s="16"/>
    </row>
    <row r="111" s="2" customFormat="1" ht="16.5" customHeight="1">
      <c r="A111" s="34"/>
      <c r="B111" s="35"/>
      <c r="C111" s="36"/>
      <c r="D111" s="36"/>
      <c r="E111" s="179" t="s">
        <v>149</v>
      </c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2" customHeight="1">
      <c r="A112" s="34"/>
      <c r="B112" s="35"/>
      <c r="C112" s="28" t="s">
        <v>100</v>
      </c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6.5" customHeight="1">
      <c r="A113" s="34"/>
      <c r="B113" s="35"/>
      <c r="C113" s="36"/>
      <c r="D113" s="36"/>
      <c r="E113" s="72" t="str">
        <f>E11</f>
        <v>B2 - Rehabilitace - objekt B</v>
      </c>
      <c r="F113" s="36"/>
      <c r="G113" s="36"/>
      <c r="H113" s="36"/>
      <c r="I113" s="36"/>
      <c r="J113" s="36"/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20</v>
      </c>
      <c r="D115" s="36"/>
      <c r="E115" s="36"/>
      <c r="F115" s="23" t="str">
        <f>F14</f>
        <v>Jičín parc. č.1628</v>
      </c>
      <c r="G115" s="36"/>
      <c r="H115" s="36"/>
      <c r="I115" s="28" t="s">
        <v>22</v>
      </c>
      <c r="J115" s="75" t="str">
        <f>IF(J14="","",J14)</f>
        <v>23. 10. 2021</v>
      </c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5.15" customHeight="1">
      <c r="A117" s="34"/>
      <c r="B117" s="35"/>
      <c r="C117" s="28" t="s">
        <v>24</v>
      </c>
      <c r="D117" s="36"/>
      <c r="E117" s="36"/>
      <c r="F117" s="23" t="str">
        <f>E17</f>
        <v>Královéhradecký kraj</v>
      </c>
      <c r="G117" s="36"/>
      <c r="H117" s="36"/>
      <c r="I117" s="28" t="s">
        <v>30</v>
      </c>
      <c r="J117" s="32" t="str">
        <f>E23</f>
        <v>Ing.arch. Kušnierik</v>
      </c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28</v>
      </c>
      <c r="D118" s="36"/>
      <c r="E118" s="36"/>
      <c r="F118" s="23" t="str">
        <f>IF(E20="","",E20)</f>
        <v>Vyplň údaj</v>
      </c>
      <c r="G118" s="36"/>
      <c r="H118" s="36"/>
      <c r="I118" s="28" t="s">
        <v>33</v>
      </c>
      <c r="J118" s="32" t="str">
        <f>E26</f>
        <v xml:space="preserve"> </v>
      </c>
      <c r="K118" s="36"/>
      <c r="L118" s="5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0.32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10" customFormat="1" ht="29.28" customHeight="1">
      <c r="A120" s="190"/>
      <c r="B120" s="191"/>
      <c r="C120" s="192" t="s">
        <v>109</v>
      </c>
      <c r="D120" s="193" t="s">
        <v>61</v>
      </c>
      <c r="E120" s="193" t="s">
        <v>57</v>
      </c>
      <c r="F120" s="193" t="s">
        <v>58</v>
      </c>
      <c r="G120" s="193" t="s">
        <v>110</v>
      </c>
      <c r="H120" s="193" t="s">
        <v>111</v>
      </c>
      <c r="I120" s="193" t="s">
        <v>112</v>
      </c>
      <c r="J120" s="193" t="s">
        <v>104</v>
      </c>
      <c r="K120" s="194" t="s">
        <v>113</v>
      </c>
      <c r="L120" s="195"/>
      <c r="M120" s="96" t="s">
        <v>1</v>
      </c>
      <c r="N120" s="97" t="s">
        <v>40</v>
      </c>
      <c r="O120" s="97" t="s">
        <v>114</v>
      </c>
      <c r="P120" s="97" t="s">
        <v>115</v>
      </c>
      <c r="Q120" s="97" t="s">
        <v>116</v>
      </c>
      <c r="R120" s="97" t="s">
        <v>117</v>
      </c>
      <c r="S120" s="97" t="s">
        <v>118</v>
      </c>
      <c r="T120" s="98" t="s">
        <v>119</v>
      </c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</row>
    <row r="121" s="2" customFormat="1" ht="22.8" customHeight="1">
      <c r="A121" s="34"/>
      <c r="B121" s="35"/>
      <c r="C121" s="103" t="s">
        <v>120</v>
      </c>
      <c r="D121" s="36"/>
      <c r="E121" s="36"/>
      <c r="F121" s="36"/>
      <c r="G121" s="36"/>
      <c r="H121" s="36"/>
      <c r="I121" s="36"/>
      <c r="J121" s="196">
        <f>BK121</f>
        <v>0</v>
      </c>
      <c r="K121" s="36"/>
      <c r="L121" s="40"/>
      <c r="M121" s="99"/>
      <c r="N121" s="197"/>
      <c r="O121" s="100"/>
      <c r="P121" s="198">
        <f>P122</f>
        <v>0</v>
      </c>
      <c r="Q121" s="100"/>
      <c r="R121" s="198">
        <f>R122</f>
        <v>0</v>
      </c>
      <c r="S121" s="100"/>
      <c r="T121" s="199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3" t="s">
        <v>75</v>
      </c>
      <c r="AU121" s="13" t="s">
        <v>106</v>
      </c>
      <c r="BK121" s="200">
        <f>BK122</f>
        <v>0</v>
      </c>
    </row>
    <row r="122" s="11" customFormat="1" ht="25.92" customHeight="1">
      <c r="A122" s="11"/>
      <c r="B122" s="201"/>
      <c r="C122" s="202"/>
      <c r="D122" s="203" t="s">
        <v>75</v>
      </c>
      <c r="E122" s="204" t="s">
        <v>121</v>
      </c>
      <c r="F122" s="204" t="s">
        <v>122</v>
      </c>
      <c r="G122" s="202"/>
      <c r="H122" s="202"/>
      <c r="I122" s="205"/>
      <c r="J122" s="206">
        <f>BK122</f>
        <v>0</v>
      </c>
      <c r="K122" s="202"/>
      <c r="L122" s="207"/>
      <c r="M122" s="208"/>
      <c r="N122" s="209"/>
      <c r="O122" s="209"/>
      <c r="P122" s="210">
        <f>SUM(P123:P125)</f>
        <v>0</v>
      </c>
      <c r="Q122" s="209"/>
      <c r="R122" s="210">
        <f>SUM(R123:R125)</f>
        <v>0</v>
      </c>
      <c r="S122" s="209"/>
      <c r="T122" s="211">
        <f>SUM(T123:T125)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12" t="s">
        <v>85</v>
      </c>
      <c r="AT122" s="213" t="s">
        <v>75</v>
      </c>
      <c r="AU122" s="213" t="s">
        <v>76</v>
      </c>
      <c r="AY122" s="212" t="s">
        <v>123</v>
      </c>
      <c r="BK122" s="214">
        <f>SUM(BK123:BK125)</f>
        <v>0</v>
      </c>
    </row>
    <row r="123" s="2" customFormat="1" ht="16.5" customHeight="1">
      <c r="A123" s="34"/>
      <c r="B123" s="35"/>
      <c r="C123" s="215" t="s">
        <v>83</v>
      </c>
      <c r="D123" s="215" t="s">
        <v>124</v>
      </c>
      <c r="E123" s="216" t="s">
        <v>130</v>
      </c>
      <c r="F123" s="217" t="s">
        <v>131</v>
      </c>
      <c r="G123" s="218" t="s">
        <v>127</v>
      </c>
      <c r="H123" s="219">
        <v>3</v>
      </c>
      <c r="I123" s="220"/>
      <c r="J123" s="221">
        <f>ROUND(I123*H123,2)</f>
        <v>0</v>
      </c>
      <c r="K123" s="217" t="s">
        <v>1</v>
      </c>
      <c r="L123" s="40"/>
      <c r="M123" s="222" t="s">
        <v>1</v>
      </c>
      <c r="N123" s="223" t="s">
        <v>41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26" t="s">
        <v>128</v>
      </c>
      <c r="AT123" s="226" t="s">
        <v>124</v>
      </c>
      <c r="AU123" s="226" t="s">
        <v>83</v>
      </c>
      <c r="AY123" s="13" t="s">
        <v>123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13" t="s">
        <v>83</v>
      </c>
      <c r="BK123" s="227">
        <f>ROUND(I123*H123,2)</f>
        <v>0</v>
      </c>
      <c r="BL123" s="13" t="s">
        <v>128</v>
      </c>
      <c r="BM123" s="226" t="s">
        <v>151</v>
      </c>
    </row>
    <row r="124" s="2" customFormat="1" ht="16.5" customHeight="1">
      <c r="A124" s="34"/>
      <c r="B124" s="35"/>
      <c r="C124" s="215" t="s">
        <v>85</v>
      </c>
      <c r="D124" s="215" t="s">
        <v>124</v>
      </c>
      <c r="E124" s="216" t="s">
        <v>134</v>
      </c>
      <c r="F124" s="217" t="s">
        <v>135</v>
      </c>
      <c r="G124" s="218" t="s">
        <v>127</v>
      </c>
      <c r="H124" s="219">
        <v>2</v>
      </c>
      <c r="I124" s="220"/>
      <c r="J124" s="221">
        <f>ROUND(I124*H124,2)</f>
        <v>0</v>
      </c>
      <c r="K124" s="217" t="s">
        <v>1</v>
      </c>
      <c r="L124" s="40"/>
      <c r="M124" s="222" t="s">
        <v>1</v>
      </c>
      <c r="N124" s="223" t="s">
        <v>41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26" t="s">
        <v>128</v>
      </c>
      <c r="AT124" s="226" t="s">
        <v>124</v>
      </c>
      <c r="AU124" s="226" t="s">
        <v>83</v>
      </c>
      <c r="AY124" s="13" t="s">
        <v>123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13" t="s">
        <v>83</v>
      </c>
      <c r="BK124" s="227">
        <f>ROUND(I124*H124,2)</f>
        <v>0</v>
      </c>
      <c r="BL124" s="13" t="s">
        <v>128</v>
      </c>
      <c r="BM124" s="226" t="s">
        <v>152</v>
      </c>
    </row>
    <row r="125" s="2" customFormat="1" ht="16.5" customHeight="1">
      <c r="A125" s="34"/>
      <c r="B125" s="35"/>
      <c r="C125" s="215" t="s">
        <v>133</v>
      </c>
      <c r="D125" s="215" t="s">
        <v>124</v>
      </c>
      <c r="E125" s="216" t="s">
        <v>138</v>
      </c>
      <c r="F125" s="217" t="s">
        <v>139</v>
      </c>
      <c r="G125" s="218" t="s">
        <v>127</v>
      </c>
      <c r="H125" s="219">
        <v>2</v>
      </c>
      <c r="I125" s="220"/>
      <c r="J125" s="221">
        <f>ROUND(I125*H125,2)</f>
        <v>0</v>
      </c>
      <c r="K125" s="217" t="s">
        <v>1</v>
      </c>
      <c r="L125" s="40"/>
      <c r="M125" s="228" t="s">
        <v>1</v>
      </c>
      <c r="N125" s="229" t="s">
        <v>41</v>
      </c>
      <c r="O125" s="230"/>
      <c r="P125" s="231">
        <f>O125*H125</f>
        <v>0</v>
      </c>
      <c r="Q125" s="231">
        <v>0</v>
      </c>
      <c r="R125" s="231">
        <f>Q125*H125</f>
        <v>0</v>
      </c>
      <c r="S125" s="231">
        <v>0</v>
      </c>
      <c r="T125" s="232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26" t="s">
        <v>128</v>
      </c>
      <c r="AT125" s="226" t="s">
        <v>124</v>
      </c>
      <c r="AU125" s="226" t="s">
        <v>83</v>
      </c>
      <c r="AY125" s="13" t="s">
        <v>123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13" t="s">
        <v>83</v>
      </c>
      <c r="BK125" s="227">
        <f>ROUND(I125*H125,2)</f>
        <v>0</v>
      </c>
      <c r="BL125" s="13" t="s">
        <v>128</v>
      </c>
      <c r="BM125" s="226" t="s">
        <v>153</v>
      </c>
    </row>
    <row r="126" s="2" customFormat="1" ht="6.96" customHeight="1">
      <c r="A126" s="34"/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40"/>
      <c r="M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</sheetData>
  <sheetProtection sheet="1" autoFilter="0" formatColumns="0" formatRows="0" objects="1" scenarios="1" spinCount="100000" saltValue="jP1ap9RP2sqXtiE2Jv+VTv86wSrMAsW+LyV7r+MWYHccoPYwKTSOOUQd3J+Teaj7PXEUOe+qPFs9kn7NFUzj7w==" hashValue="qLm7dpP0NdV5yKDTwsLyuxpIJV/2Yii5VH3YISmymIDRe2g5n06hO1AyZok3lrdna7UJTLhp0qWHwZkelqaVvg==" algorithmName="SHA-512" password="CC35"/>
  <autoFilter ref="C120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JN rozpočty</dc:creator>
  <cp:lastModifiedBy>JN rozpočty</cp:lastModifiedBy>
  <dcterms:created xsi:type="dcterms:W3CDTF">2025-03-20T12:53:26Z</dcterms:created>
  <dcterms:modified xsi:type="dcterms:W3CDTF">2025-03-20T12:53:32Z</dcterms:modified>
</cp:coreProperties>
</file>