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Bourací práce " sheetId="2" r:id="rId2"/>
    <sheet name="02 - Nové konstrukce" sheetId="3" r:id="rId3"/>
    <sheet name="03.1 - Silnoproud" sheetId="4" r:id="rId4"/>
    <sheet name="03.2 - Rozv. RM02_A" sheetId="5" r:id="rId5"/>
    <sheet name="03.3 - Rozv. RM02_B" sheetId="6" r:id="rId6"/>
    <sheet name="03.4 - Rozv. RM03_A" sheetId="7" r:id="rId7"/>
    <sheet name="03.5 - Rozv. RM03_B" sheetId="8" r:id="rId8"/>
    <sheet name="03.6 - Výchozí revize ele..." sheetId="9" r:id="rId9"/>
    <sheet name="04 - Rozvody VZT vč. stro..." sheetId="10" r:id="rId10"/>
    <sheet name="05 - Rozvody zdravotně-te..." sheetId="11" r:id="rId11"/>
    <sheet name="VRN - Vedlejší rozpočtové..." sheetId="12" r:id="rId12"/>
    <sheet name="002.04 - Rozvody VZT vč. ..." sheetId="13" r:id="rId13"/>
    <sheet name="002.VRN - Vedlejší rozpoč..." sheetId="14" r:id="rId14"/>
  </sheets>
  <definedNames>
    <definedName name="_xlnm.Print_Area" localSheetId="0">'Rekapitulace stavby'!$D$4:$AO$76,'Rekapitulace stavby'!$C$82:$AQ$111</definedName>
    <definedName name="_xlnm.Print_Titles" localSheetId="0">'Rekapitulace stavby'!$92:$92</definedName>
    <definedName name="_xlnm._FilterDatabase" localSheetId="1" hidden="1">'01 - Bourací práce '!$C$122:$K$162</definedName>
    <definedName name="_xlnm.Print_Area" localSheetId="1">'01 - Bourací práce '!$C$4:$J$76,'01 - Bourací práce '!$C$82:$J$102,'01 - Bourací práce '!$C$108:$K$162</definedName>
    <definedName name="_xlnm.Print_Titles" localSheetId="1">'01 - Bourací práce '!$122:$122</definedName>
    <definedName name="_xlnm._FilterDatabase" localSheetId="2" hidden="1">'02 - Nové konstrukce'!$C$129:$K$232</definedName>
    <definedName name="_xlnm.Print_Area" localSheetId="2">'02 - Nové konstrukce'!$C$4:$J$76,'02 - Nové konstrukce'!$C$82:$J$109,'02 - Nové konstrukce'!$C$115:$K$232</definedName>
    <definedName name="_xlnm.Print_Titles" localSheetId="2">'02 - Nové konstrukce'!$129:$129</definedName>
    <definedName name="_xlnm._FilterDatabase" localSheetId="3" hidden="1">'03.1 - Silnoproud'!$C$127:$K$208</definedName>
    <definedName name="_xlnm.Print_Area" localSheetId="3">'03.1 - Silnoproud'!$C$4:$J$76,'03.1 - Silnoproud'!$C$82:$J$105,'03.1 - Silnoproud'!$C$111:$K$208</definedName>
    <definedName name="_xlnm.Print_Titles" localSheetId="3">'03.1 - Silnoproud'!$127:$127</definedName>
    <definedName name="_xlnm._FilterDatabase" localSheetId="4" hidden="1">'03.2 - Rozv. RM02_A'!$C$127:$K$172</definedName>
    <definedName name="_xlnm.Print_Area" localSheetId="4">'03.2 - Rozv. RM02_A'!$C$4:$J$76,'03.2 - Rozv. RM02_A'!$C$82:$J$105,'03.2 - Rozv. RM02_A'!$C$111:$K$172</definedName>
    <definedName name="_xlnm.Print_Titles" localSheetId="4">'03.2 - Rozv. RM02_A'!$127:$127</definedName>
    <definedName name="_xlnm._FilterDatabase" localSheetId="5" hidden="1">'03.3 - Rozv. RM02_B'!$C$127:$K$212</definedName>
    <definedName name="_xlnm.Print_Area" localSheetId="5">'03.3 - Rozv. RM02_B'!$C$4:$J$76,'03.3 - Rozv. RM02_B'!$C$82:$J$105,'03.3 - Rozv. RM02_B'!$C$111:$K$212</definedName>
    <definedName name="_xlnm.Print_Titles" localSheetId="5">'03.3 - Rozv. RM02_B'!$127:$127</definedName>
    <definedName name="_xlnm._FilterDatabase" localSheetId="6" hidden="1">'03.4 - Rozv. RM03_A'!$C$127:$K$173</definedName>
    <definedName name="_xlnm.Print_Area" localSheetId="6">'03.4 - Rozv. RM03_A'!$C$4:$J$76,'03.4 - Rozv. RM03_A'!$C$82:$J$105,'03.4 - Rozv. RM03_A'!$C$111:$K$173</definedName>
    <definedName name="_xlnm.Print_Titles" localSheetId="6">'03.4 - Rozv. RM03_A'!$127:$127</definedName>
    <definedName name="_xlnm._FilterDatabase" localSheetId="7" hidden="1">'03.5 - Rozv. RM03_B'!$C$127:$K$200</definedName>
    <definedName name="_xlnm.Print_Area" localSheetId="7">'03.5 - Rozv. RM03_B'!$C$4:$J$76,'03.5 - Rozv. RM03_B'!$C$82:$J$105,'03.5 - Rozv. RM03_B'!$C$111:$K$200</definedName>
    <definedName name="_xlnm.Print_Titles" localSheetId="7">'03.5 - Rozv. RM03_B'!$127:$127</definedName>
    <definedName name="_xlnm._FilterDatabase" localSheetId="8" hidden="1">'03.6 - Výchozí revize ele...'!$C$129:$K$165</definedName>
    <definedName name="_xlnm.Print_Area" localSheetId="8">'03.6 - Výchozí revize ele...'!$C$4:$J$76,'03.6 - Výchozí revize ele...'!$C$82:$J$107,'03.6 - Výchozí revize ele...'!$C$113:$K$165</definedName>
    <definedName name="_xlnm.Print_Titles" localSheetId="8">'03.6 - Výchozí revize ele...'!$129:$129</definedName>
    <definedName name="_xlnm._FilterDatabase" localSheetId="9" hidden="1">'04 - Rozvody VZT vč. stro...'!$C$122:$K$164</definedName>
    <definedName name="_xlnm.Print_Area" localSheetId="9">'04 - Rozvody VZT vč. stro...'!$C$4:$J$76,'04 - Rozvody VZT vč. stro...'!$C$82:$J$102,'04 - Rozvody VZT vč. stro...'!$C$108:$K$164</definedName>
    <definedName name="_xlnm.Print_Titles" localSheetId="9">'04 - Rozvody VZT vč. stro...'!$122:$122</definedName>
    <definedName name="_xlnm._FilterDatabase" localSheetId="10" hidden="1">'05 - Rozvody zdravotně-te...'!$C$127:$K$336</definedName>
    <definedName name="_xlnm.Print_Area" localSheetId="10">'05 - Rozvody zdravotně-te...'!$C$4:$J$76,'05 - Rozvody zdravotně-te...'!$C$82:$J$107,'05 - Rozvody zdravotně-te...'!$C$113:$K$336</definedName>
    <definedName name="_xlnm.Print_Titles" localSheetId="10">'05 - Rozvody zdravotně-te...'!$127:$127</definedName>
    <definedName name="_xlnm._FilterDatabase" localSheetId="11" hidden="1">'VRN - Vedlejší rozpočtové...'!$C$120:$K$131</definedName>
    <definedName name="_xlnm.Print_Area" localSheetId="11">'VRN - Vedlejší rozpočtové...'!$C$4:$J$76,'VRN - Vedlejší rozpočtové...'!$C$82:$J$100,'VRN - Vedlejší rozpočtové...'!$C$106:$K$131</definedName>
    <definedName name="_xlnm.Print_Titles" localSheetId="11">'VRN - Vedlejší rozpočtové...'!$120:$120</definedName>
    <definedName name="_xlnm._FilterDatabase" localSheetId="12" hidden="1">'002.04 - Rozvody VZT vč. ...'!$C$120:$K$124</definedName>
    <definedName name="_xlnm.Print_Area" localSheetId="12">'002.04 - Rozvody VZT vč. ...'!$C$4:$J$76,'002.04 - Rozvody VZT vč. ...'!$C$82:$J$100,'002.04 - Rozvody VZT vč. ...'!$C$106:$K$124</definedName>
    <definedName name="_xlnm.Print_Titles" localSheetId="12">'002.04 - Rozvody VZT vč. ...'!$120:$120</definedName>
    <definedName name="_xlnm._FilterDatabase" localSheetId="13" hidden="1">'002.VRN - Vedlejší rozpoč...'!$C$120:$K$126</definedName>
    <definedName name="_xlnm.Print_Area" localSheetId="13">'002.VRN - Vedlejší rozpoč...'!$C$4:$J$76,'002.VRN - Vedlejší rozpoč...'!$C$82:$J$100,'002.VRN - Vedlejší rozpoč...'!$C$106:$K$126</definedName>
    <definedName name="_xlnm.Print_Titles" localSheetId="13">'002.VRN - Vedlejší rozpoč...'!$120:$120</definedName>
  </definedNames>
  <calcPr/>
</workbook>
</file>

<file path=xl/calcChain.xml><?xml version="1.0" encoding="utf-8"?>
<calcChain xmlns="http://schemas.openxmlformats.org/spreadsheetml/2006/main">
  <c i="14" l="1" r="J39"/>
  <c r="J38"/>
  <c i="1" r="AY110"/>
  <c i="14" r="J37"/>
  <c i="1" r="AX110"/>
  <c i="14"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J117"/>
  <c r="F117"/>
  <c r="F115"/>
  <c r="E113"/>
  <c r="J93"/>
  <c r="F93"/>
  <c r="F91"/>
  <c r="E89"/>
  <c r="J26"/>
  <c r="E26"/>
  <c r="J118"/>
  <c r="J25"/>
  <c r="J20"/>
  <c r="E20"/>
  <c r="F118"/>
  <c r="J19"/>
  <c r="J14"/>
  <c r="J115"/>
  <c r="E7"/>
  <c r="E85"/>
  <c i="13" r="J39"/>
  <c r="J38"/>
  <c i="1" r="AY109"/>
  <c i="13" r="J37"/>
  <c i="1" r="AX109"/>
  <c i="13" r="BI124"/>
  <c r="BH124"/>
  <c r="BG124"/>
  <c r="BF124"/>
  <c r="T124"/>
  <c r="R124"/>
  <c r="P124"/>
  <c r="BI123"/>
  <c r="BH123"/>
  <c r="BG123"/>
  <c r="BF123"/>
  <c r="T123"/>
  <c r="R123"/>
  <c r="P123"/>
  <c r="J117"/>
  <c r="F117"/>
  <c r="F115"/>
  <c r="E113"/>
  <c r="J93"/>
  <c r="F93"/>
  <c r="F91"/>
  <c r="E89"/>
  <c r="J26"/>
  <c r="E26"/>
  <c r="J118"/>
  <c r="J25"/>
  <c r="J20"/>
  <c r="E20"/>
  <c r="F94"/>
  <c r="J19"/>
  <c r="J14"/>
  <c r="J115"/>
  <c r="E7"/>
  <c r="E109"/>
  <c i="12" r="J39"/>
  <c r="J38"/>
  <c i="1" r="AY107"/>
  <c i="12" r="J37"/>
  <c i="1" r="AX107"/>
  <c i="12"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3"/>
  <c r="BH123"/>
  <c r="BG123"/>
  <c r="BF123"/>
  <c r="T123"/>
  <c r="R123"/>
  <c r="P123"/>
  <c r="J117"/>
  <c r="F117"/>
  <c r="F115"/>
  <c r="E113"/>
  <c r="J93"/>
  <c r="F93"/>
  <c r="F91"/>
  <c r="E89"/>
  <c r="J26"/>
  <c r="E26"/>
  <c r="J94"/>
  <c r="J25"/>
  <c r="J20"/>
  <c r="E20"/>
  <c r="F118"/>
  <c r="J19"/>
  <c r="J14"/>
  <c r="J115"/>
  <c r="E7"/>
  <c r="E85"/>
  <c i="11" r="R288"/>
  <c r="R259"/>
  <c r="J39"/>
  <c r="J38"/>
  <c i="1" r="AY106"/>
  <c i="11" r="J37"/>
  <c i="1" r="AX106"/>
  <c i="11" r="BI336"/>
  <c r="BH336"/>
  <c r="BG336"/>
  <c r="BF336"/>
  <c r="T336"/>
  <c r="T335"/>
  <c r="R336"/>
  <c r="R335"/>
  <c r="P336"/>
  <c r="P335"/>
  <c r="BI332"/>
  <c r="BH332"/>
  <c r="BG332"/>
  <c r="BF332"/>
  <c r="T332"/>
  <c r="R332"/>
  <c r="P332"/>
  <c r="BI329"/>
  <c r="BH329"/>
  <c r="BG329"/>
  <c r="BF329"/>
  <c r="T329"/>
  <c r="R329"/>
  <c r="P329"/>
  <c r="BI325"/>
  <c r="BH325"/>
  <c r="BG325"/>
  <c r="BF325"/>
  <c r="T325"/>
  <c r="T324"/>
  <c r="R325"/>
  <c r="R324"/>
  <c r="P325"/>
  <c r="P324"/>
  <c r="BI323"/>
  <c r="BH323"/>
  <c r="BG323"/>
  <c r="BF323"/>
  <c r="T323"/>
  <c r="R323"/>
  <c r="P323"/>
  <c r="BI320"/>
  <c r="BH320"/>
  <c r="BG320"/>
  <c r="BF320"/>
  <c r="T320"/>
  <c r="R320"/>
  <c r="P320"/>
  <c r="BI315"/>
  <c r="BH315"/>
  <c r="BG315"/>
  <c r="BF315"/>
  <c r="T315"/>
  <c r="R315"/>
  <c r="P315"/>
  <c r="BI312"/>
  <c r="BH312"/>
  <c r="BG312"/>
  <c r="BF312"/>
  <c r="T312"/>
  <c r="R312"/>
  <c r="P312"/>
  <c r="BI309"/>
  <c r="BH309"/>
  <c r="BG309"/>
  <c r="BF309"/>
  <c r="T309"/>
  <c r="R309"/>
  <c r="P309"/>
  <c r="BI306"/>
  <c r="BH306"/>
  <c r="BG306"/>
  <c r="BF306"/>
  <c r="T306"/>
  <c r="R306"/>
  <c r="P306"/>
  <c r="BI302"/>
  <c r="BH302"/>
  <c r="BG302"/>
  <c r="BF302"/>
  <c r="T302"/>
  <c r="R302"/>
  <c r="P302"/>
  <c r="BI298"/>
  <c r="BH298"/>
  <c r="BG298"/>
  <c r="BF298"/>
  <c r="T298"/>
  <c r="R298"/>
  <c r="P298"/>
  <c r="BI295"/>
  <c r="BH295"/>
  <c r="BG295"/>
  <c r="BF295"/>
  <c r="T295"/>
  <c r="R295"/>
  <c r="P295"/>
  <c r="BI292"/>
  <c r="BH292"/>
  <c r="BG292"/>
  <c r="BF292"/>
  <c r="T292"/>
  <c r="R292"/>
  <c r="P292"/>
  <c r="BI289"/>
  <c r="BH289"/>
  <c r="BG289"/>
  <c r="BF289"/>
  <c r="T289"/>
  <c r="R289"/>
  <c r="P289"/>
  <c r="BI287"/>
  <c r="BH287"/>
  <c r="BG287"/>
  <c r="BF287"/>
  <c r="T287"/>
  <c r="R287"/>
  <c r="P287"/>
  <c r="BI284"/>
  <c r="BH284"/>
  <c r="BG284"/>
  <c r="BF284"/>
  <c r="T284"/>
  <c r="R284"/>
  <c r="P284"/>
  <c r="BI281"/>
  <c r="BH281"/>
  <c r="BG281"/>
  <c r="BF281"/>
  <c r="T281"/>
  <c r="R281"/>
  <c r="P281"/>
  <c r="BI278"/>
  <c r="BH278"/>
  <c r="BG278"/>
  <c r="BF278"/>
  <c r="T278"/>
  <c r="R278"/>
  <c r="P278"/>
  <c r="BI275"/>
  <c r="BH275"/>
  <c r="BG275"/>
  <c r="BF275"/>
  <c r="T275"/>
  <c r="R275"/>
  <c r="P275"/>
  <c r="BI272"/>
  <c r="BH272"/>
  <c r="BG272"/>
  <c r="BF272"/>
  <c r="T272"/>
  <c r="R272"/>
  <c r="P272"/>
  <c r="BI269"/>
  <c r="BH269"/>
  <c r="BG269"/>
  <c r="BF269"/>
  <c r="T269"/>
  <c r="R269"/>
  <c r="P269"/>
  <c r="BI266"/>
  <c r="BH266"/>
  <c r="BG266"/>
  <c r="BF266"/>
  <c r="T266"/>
  <c r="R266"/>
  <c r="P266"/>
  <c r="BI263"/>
  <c r="BH263"/>
  <c r="BG263"/>
  <c r="BF263"/>
  <c r="T263"/>
  <c r="R263"/>
  <c r="P263"/>
  <c r="BI260"/>
  <c r="BH260"/>
  <c r="BG260"/>
  <c r="BF260"/>
  <c r="T260"/>
  <c r="R260"/>
  <c r="P260"/>
  <c r="BI258"/>
  <c r="BH258"/>
  <c r="BG258"/>
  <c r="BF258"/>
  <c r="T258"/>
  <c r="R258"/>
  <c r="P258"/>
  <c r="BI257"/>
  <c r="BH257"/>
  <c r="BG257"/>
  <c r="BF257"/>
  <c r="T257"/>
  <c r="R257"/>
  <c r="P257"/>
  <c r="BI253"/>
  <c r="BH253"/>
  <c r="BG253"/>
  <c r="BF253"/>
  <c r="T253"/>
  <c r="R253"/>
  <c r="P253"/>
  <c r="BI250"/>
  <c r="BH250"/>
  <c r="BG250"/>
  <c r="BF250"/>
  <c r="T250"/>
  <c r="R250"/>
  <c r="P250"/>
  <c r="BI247"/>
  <c r="BH247"/>
  <c r="BG247"/>
  <c r="BF247"/>
  <c r="T247"/>
  <c r="R247"/>
  <c r="P247"/>
  <c r="BI244"/>
  <c r="BH244"/>
  <c r="BG244"/>
  <c r="BF244"/>
  <c r="T244"/>
  <c r="R244"/>
  <c r="P244"/>
  <c r="BI241"/>
  <c r="BH241"/>
  <c r="BG241"/>
  <c r="BF241"/>
  <c r="T241"/>
  <c r="R241"/>
  <c r="P241"/>
  <c r="BI238"/>
  <c r="BH238"/>
  <c r="BG238"/>
  <c r="BF238"/>
  <c r="T238"/>
  <c r="R238"/>
  <c r="P238"/>
  <c r="BI235"/>
  <c r="BH235"/>
  <c r="BG235"/>
  <c r="BF235"/>
  <c r="T235"/>
  <c r="R235"/>
  <c r="P235"/>
  <c r="BI232"/>
  <c r="BH232"/>
  <c r="BG232"/>
  <c r="BF232"/>
  <c r="T232"/>
  <c r="R232"/>
  <c r="P232"/>
  <c r="BI229"/>
  <c r="BH229"/>
  <c r="BG229"/>
  <c r="BF229"/>
  <c r="T229"/>
  <c r="R229"/>
  <c r="P229"/>
  <c r="BI226"/>
  <c r="BH226"/>
  <c r="BG226"/>
  <c r="BF226"/>
  <c r="T226"/>
  <c r="R226"/>
  <c r="P226"/>
  <c r="BI220"/>
  <c r="BH220"/>
  <c r="BG220"/>
  <c r="BF220"/>
  <c r="T220"/>
  <c r="R220"/>
  <c r="P220"/>
  <c r="BI216"/>
  <c r="BH216"/>
  <c r="BG216"/>
  <c r="BF216"/>
  <c r="T216"/>
  <c r="R216"/>
  <c r="P216"/>
  <c r="BI210"/>
  <c r="BH210"/>
  <c r="BG210"/>
  <c r="BF210"/>
  <c r="T210"/>
  <c r="R210"/>
  <c r="P210"/>
  <c r="BI206"/>
  <c r="BH206"/>
  <c r="BG206"/>
  <c r="BF206"/>
  <c r="T206"/>
  <c r="R206"/>
  <c r="P206"/>
  <c r="BI203"/>
  <c r="BH203"/>
  <c r="BG203"/>
  <c r="BF203"/>
  <c r="T203"/>
  <c r="R203"/>
  <c r="P203"/>
  <c r="BI200"/>
  <c r="BH200"/>
  <c r="BG200"/>
  <c r="BF200"/>
  <c r="T200"/>
  <c r="R200"/>
  <c r="P200"/>
  <c r="BI197"/>
  <c r="BH197"/>
  <c r="BG197"/>
  <c r="BF197"/>
  <c r="T197"/>
  <c r="R197"/>
  <c r="P197"/>
  <c r="BI194"/>
  <c r="BH194"/>
  <c r="BG194"/>
  <c r="BF194"/>
  <c r="T194"/>
  <c r="R194"/>
  <c r="P194"/>
  <c r="BI191"/>
  <c r="BH191"/>
  <c r="BG191"/>
  <c r="BF191"/>
  <c r="T191"/>
  <c r="R191"/>
  <c r="P191"/>
  <c r="BI185"/>
  <c r="BH185"/>
  <c r="BG185"/>
  <c r="BF185"/>
  <c r="T185"/>
  <c r="R185"/>
  <c r="P185"/>
  <c r="BI182"/>
  <c r="BH182"/>
  <c r="BG182"/>
  <c r="BF182"/>
  <c r="T182"/>
  <c r="R182"/>
  <c r="P182"/>
  <c r="BI178"/>
  <c r="BH178"/>
  <c r="BG178"/>
  <c r="BF178"/>
  <c r="T178"/>
  <c r="R178"/>
  <c r="P178"/>
  <c r="BI175"/>
  <c r="BH175"/>
  <c r="BG175"/>
  <c r="BF175"/>
  <c r="T175"/>
  <c r="R175"/>
  <c r="P175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1"/>
  <c r="BH131"/>
  <c r="BG131"/>
  <c r="BF131"/>
  <c r="T131"/>
  <c r="R131"/>
  <c r="P131"/>
  <c r="J124"/>
  <c r="F124"/>
  <c r="F122"/>
  <c r="E120"/>
  <c r="J93"/>
  <c r="F93"/>
  <c r="F91"/>
  <c r="E89"/>
  <c r="J26"/>
  <c r="E26"/>
  <c r="J125"/>
  <c r="J25"/>
  <c r="J20"/>
  <c r="E20"/>
  <c r="F125"/>
  <c r="J19"/>
  <c r="J14"/>
  <c r="J122"/>
  <c r="E7"/>
  <c r="E85"/>
  <c i="10" r="J39"/>
  <c r="J38"/>
  <c i="1" r="AY105"/>
  <c i="10" r="J37"/>
  <c i="1" r="AX105"/>
  <c i="10" r="BI164"/>
  <c r="BH164"/>
  <c r="BG164"/>
  <c r="BF164"/>
  <c r="T164"/>
  <c r="T163"/>
  <c r="R164"/>
  <c r="R163"/>
  <c r="P164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5"/>
  <c r="BH125"/>
  <c r="BG125"/>
  <c r="BF125"/>
  <c r="T125"/>
  <c r="R125"/>
  <c r="P125"/>
  <c r="J119"/>
  <c r="F119"/>
  <c r="F117"/>
  <c r="E115"/>
  <c r="J93"/>
  <c r="F93"/>
  <c r="F91"/>
  <c r="E89"/>
  <c r="J26"/>
  <c r="E26"/>
  <c r="J120"/>
  <c r="J25"/>
  <c r="J20"/>
  <c r="E20"/>
  <c r="F120"/>
  <c r="J19"/>
  <c r="J14"/>
  <c r="J91"/>
  <c r="E7"/>
  <c r="E111"/>
  <c i="9" r="J41"/>
  <c r="J40"/>
  <c i="1" r="AY104"/>
  <c i="9" r="J39"/>
  <c i="1" r="AX104"/>
  <c i="9"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T131"/>
  <c r="R132"/>
  <c r="R131"/>
  <c r="P132"/>
  <c r="P131"/>
  <c r="J126"/>
  <c r="F126"/>
  <c r="F124"/>
  <c r="E122"/>
  <c r="J95"/>
  <c r="F95"/>
  <c r="F93"/>
  <c r="E91"/>
  <c r="J28"/>
  <c r="E28"/>
  <c r="J127"/>
  <c r="J27"/>
  <c r="J22"/>
  <c r="E22"/>
  <c r="F127"/>
  <c r="J21"/>
  <c r="J16"/>
  <c r="J93"/>
  <c r="E7"/>
  <c r="E116"/>
  <c i="8" r="J41"/>
  <c r="J40"/>
  <c i="1" r="AY103"/>
  <c i="8" r="J39"/>
  <c i="1" r="AX103"/>
  <c i="8"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J124"/>
  <c r="F124"/>
  <c r="F122"/>
  <c r="E120"/>
  <c r="J95"/>
  <c r="F95"/>
  <c r="F93"/>
  <c r="E91"/>
  <c r="J28"/>
  <c r="E28"/>
  <c r="J96"/>
  <c r="J27"/>
  <c r="J22"/>
  <c r="E22"/>
  <c r="F125"/>
  <c r="J21"/>
  <c r="J16"/>
  <c r="J122"/>
  <c r="E7"/>
  <c r="E114"/>
  <c i="7" r="J41"/>
  <c r="J40"/>
  <c i="1" r="AY102"/>
  <c i="7" r="J39"/>
  <c i="1" r="AX102"/>
  <c i="7"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J124"/>
  <c r="F124"/>
  <c r="F122"/>
  <c r="E120"/>
  <c r="J95"/>
  <c r="F95"/>
  <c r="F93"/>
  <c r="E91"/>
  <c r="J28"/>
  <c r="E28"/>
  <c r="J96"/>
  <c r="J27"/>
  <c r="J22"/>
  <c r="E22"/>
  <c r="F125"/>
  <c r="J21"/>
  <c r="J16"/>
  <c r="J122"/>
  <c r="E7"/>
  <c r="E114"/>
  <c i="6" r="J41"/>
  <c r="J40"/>
  <c i="1" r="AY101"/>
  <c i="6" r="J39"/>
  <c i="1" r="AX101"/>
  <c i="6"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J124"/>
  <c r="F124"/>
  <c r="F122"/>
  <c r="E120"/>
  <c r="J95"/>
  <c r="F95"/>
  <c r="F93"/>
  <c r="E91"/>
  <c r="J28"/>
  <c r="E28"/>
  <c r="J96"/>
  <c r="J27"/>
  <c r="J22"/>
  <c r="E22"/>
  <c r="F125"/>
  <c r="J21"/>
  <c r="J16"/>
  <c r="J93"/>
  <c r="E7"/>
  <c r="E114"/>
  <c i="5" r="J41"/>
  <c r="J40"/>
  <c i="1" r="AY100"/>
  <c i="5" r="J39"/>
  <c i="1" r="AX100"/>
  <c i="5"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J124"/>
  <c r="F124"/>
  <c r="F122"/>
  <c r="E120"/>
  <c r="J95"/>
  <c r="F95"/>
  <c r="F93"/>
  <c r="E91"/>
  <c r="J28"/>
  <c r="E28"/>
  <c r="J125"/>
  <c r="J27"/>
  <c r="J22"/>
  <c r="E22"/>
  <c r="F125"/>
  <c r="J21"/>
  <c r="J16"/>
  <c r="J122"/>
  <c r="E7"/>
  <c r="E85"/>
  <c i="4" r="J41"/>
  <c r="J40"/>
  <c i="1" r="AY99"/>
  <c i="4" r="J39"/>
  <c i="1" r="AX99"/>
  <c i="4"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J124"/>
  <c r="F124"/>
  <c r="F122"/>
  <c r="E120"/>
  <c r="J95"/>
  <c r="F95"/>
  <c r="F93"/>
  <c r="E91"/>
  <c r="J28"/>
  <c r="E28"/>
  <c r="J96"/>
  <c r="J27"/>
  <c r="J22"/>
  <c r="E22"/>
  <c r="F125"/>
  <c r="J21"/>
  <c r="J16"/>
  <c r="J122"/>
  <c r="E7"/>
  <c r="E85"/>
  <c i="3" r="J39"/>
  <c r="J38"/>
  <c i="1" r="AY97"/>
  <c i="3" r="J37"/>
  <c i="1" r="AX97"/>
  <c i="3"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2"/>
  <c r="BH222"/>
  <c r="BG222"/>
  <c r="BF222"/>
  <c r="T222"/>
  <c r="R222"/>
  <c r="P222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8"/>
  <c r="BH208"/>
  <c r="BG208"/>
  <c r="BF208"/>
  <c r="T208"/>
  <c r="R208"/>
  <c r="P208"/>
  <c r="BI206"/>
  <c r="BH206"/>
  <c r="BG206"/>
  <c r="BF206"/>
  <c r="T206"/>
  <c r="R206"/>
  <c r="P206"/>
  <c r="BI205"/>
  <c r="BH205"/>
  <c r="BG205"/>
  <c r="BF205"/>
  <c r="T205"/>
  <c r="R205"/>
  <c r="P205"/>
  <c r="BI203"/>
  <c r="BH203"/>
  <c r="BG203"/>
  <c r="BF203"/>
  <c r="T203"/>
  <c r="R203"/>
  <c r="P203"/>
  <c r="BI200"/>
  <c r="BH200"/>
  <c r="BG200"/>
  <c r="BF200"/>
  <c r="T200"/>
  <c r="R200"/>
  <c r="P200"/>
  <c r="BI193"/>
  <c r="BH193"/>
  <c r="BG193"/>
  <c r="BF193"/>
  <c r="T193"/>
  <c r="R193"/>
  <c r="P193"/>
  <c r="BI186"/>
  <c r="BH186"/>
  <c r="BG186"/>
  <c r="BF186"/>
  <c r="T186"/>
  <c r="R186"/>
  <c r="P186"/>
  <c r="BI185"/>
  <c r="BH185"/>
  <c r="BG185"/>
  <c r="BF185"/>
  <c r="T185"/>
  <c r="R185"/>
  <c r="P185"/>
  <c r="BI181"/>
  <c r="BH181"/>
  <c r="BG181"/>
  <c r="BF181"/>
  <c r="T181"/>
  <c r="R181"/>
  <c r="P181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7"/>
  <c r="BH167"/>
  <c r="BG167"/>
  <c r="BF167"/>
  <c r="T167"/>
  <c r="R167"/>
  <c r="P167"/>
  <c r="BI166"/>
  <c r="BH166"/>
  <c r="BG166"/>
  <c r="BF166"/>
  <c r="T166"/>
  <c r="R166"/>
  <c r="P166"/>
  <c r="BI163"/>
  <c r="BH163"/>
  <c r="BG163"/>
  <c r="BF163"/>
  <c r="T163"/>
  <c r="T162"/>
  <c r="R163"/>
  <c r="R162"/>
  <c r="P163"/>
  <c r="P162"/>
  <c r="BI160"/>
  <c r="BH160"/>
  <c r="BG160"/>
  <c r="BF160"/>
  <c r="T160"/>
  <c r="R160"/>
  <c r="P160"/>
  <c r="BI156"/>
  <c r="BH156"/>
  <c r="BG156"/>
  <c r="BF156"/>
  <c r="T156"/>
  <c r="R156"/>
  <c r="P156"/>
  <c r="BI152"/>
  <c r="BH152"/>
  <c r="BG152"/>
  <c r="BF152"/>
  <c r="T152"/>
  <c r="R152"/>
  <c r="P152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R133"/>
  <c r="P133"/>
  <c r="J126"/>
  <c r="F126"/>
  <c r="F124"/>
  <c r="E122"/>
  <c r="J93"/>
  <c r="F93"/>
  <c r="F91"/>
  <c r="E89"/>
  <c r="J26"/>
  <c r="E26"/>
  <c r="J94"/>
  <c r="J25"/>
  <c r="J20"/>
  <c r="E20"/>
  <c r="F127"/>
  <c r="J19"/>
  <c r="J14"/>
  <c r="J124"/>
  <c r="E7"/>
  <c r="E118"/>
  <c i="2" r="J39"/>
  <c r="J38"/>
  <c i="1" r="AY96"/>
  <c i="2" r="J37"/>
  <c i="1" r="AX96"/>
  <c i="2" r="BI162"/>
  <c r="BH162"/>
  <c r="BG162"/>
  <c r="BF162"/>
  <c r="T162"/>
  <c r="R162"/>
  <c r="P162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8"/>
  <c r="BH148"/>
  <c r="BG148"/>
  <c r="BF148"/>
  <c r="T148"/>
  <c r="R148"/>
  <c r="P148"/>
  <c r="BI144"/>
  <c r="BH144"/>
  <c r="BG144"/>
  <c r="BF144"/>
  <c r="T144"/>
  <c r="R144"/>
  <c r="P144"/>
  <c r="BI139"/>
  <c r="BH139"/>
  <c r="BG139"/>
  <c r="BF139"/>
  <c r="T139"/>
  <c r="R139"/>
  <c r="P139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R132"/>
  <c r="P132"/>
  <c r="BI131"/>
  <c r="BH131"/>
  <c r="BG131"/>
  <c r="BF131"/>
  <c r="T131"/>
  <c r="R131"/>
  <c r="P131"/>
  <c r="BI129"/>
  <c r="BH129"/>
  <c r="BG129"/>
  <c r="BF129"/>
  <c r="T129"/>
  <c r="R129"/>
  <c r="P129"/>
  <c r="BI128"/>
  <c r="BH128"/>
  <c r="BG128"/>
  <c r="BF128"/>
  <c r="T128"/>
  <c r="R128"/>
  <c r="P128"/>
  <c r="BI126"/>
  <c r="BH126"/>
  <c r="BG126"/>
  <c r="BF126"/>
  <c r="T126"/>
  <c r="R126"/>
  <c r="P126"/>
  <c r="J119"/>
  <c r="F119"/>
  <c r="F117"/>
  <c r="E115"/>
  <c r="J93"/>
  <c r="F93"/>
  <c r="F91"/>
  <c r="E89"/>
  <c r="J26"/>
  <c r="E26"/>
  <c r="J120"/>
  <c r="J25"/>
  <c r="J20"/>
  <c r="E20"/>
  <c r="F120"/>
  <c r="J19"/>
  <c r="J14"/>
  <c r="J91"/>
  <c r="E7"/>
  <c r="E111"/>
  <c i="1" r="L90"/>
  <c r="AM90"/>
  <c r="AM89"/>
  <c r="L89"/>
  <c r="AM87"/>
  <c r="L87"/>
  <c r="L85"/>
  <c r="L84"/>
  <c i="3" r="BK219"/>
  <c r="J185"/>
  <c r="BK138"/>
  <c r="BK230"/>
  <c r="BK206"/>
  <c r="J172"/>
  <c r="J148"/>
  <c r="BK181"/>
  <c r="J145"/>
  <c i="4" r="J206"/>
  <c r="J135"/>
  <c r="BK202"/>
  <c r="J194"/>
  <c r="J183"/>
  <c r="BK167"/>
  <c r="BK161"/>
  <c r="BK153"/>
  <c r="J208"/>
  <c r="BK199"/>
  <c r="BK189"/>
  <c r="BK174"/>
  <c r="BK165"/>
  <c r="J132"/>
  <c r="BK175"/>
  <c r="J151"/>
  <c r="BK193"/>
  <c r="J170"/>
  <c r="J144"/>
  <c r="BK159"/>
  <c i="5" r="BK155"/>
  <c r="BK140"/>
  <c r="BK172"/>
  <c r="BK168"/>
  <c r="BK161"/>
  <c r="J144"/>
  <c r="BK171"/>
  <c r="BK163"/>
  <c r="BK149"/>
  <c r="BK132"/>
  <c r="J140"/>
  <c r="J155"/>
  <c i="6" r="BK208"/>
  <c r="BK189"/>
  <c r="BK176"/>
  <c r="J158"/>
  <c r="BK212"/>
  <c r="J193"/>
  <c r="J160"/>
  <c r="J212"/>
  <c r="BK203"/>
  <c r="J164"/>
  <c r="BK181"/>
  <c r="BK158"/>
  <c r="J203"/>
  <c r="J173"/>
  <c r="J167"/>
  <c r="J137"/>
  <c r="J155"/>
  <c r="BK134"/>
  <c r="BK162"/>
  <c r="BK135"/>
  <c i="7" r="BK150"/>
  <c r="BK170"/>
  <c r="J158"/>
  <c r="BK140"/>
  <c r="J170"/>
  <c r="J155"/>
  <c r="BK166"/>
  <c r="J142"/>
  <c r="J146"/>
  <c r="BK131"/>
  <c i="8" r="BK188"/>
  <c r="BK171"/>
  <c r="BK145"/>
  <c r="J132"/>
  <c r="J184"/>
  <c r="BK135"/>
  <c r="J183"/>
  <c r="BK168"/>
  <c r="BK195"/>
  <c r="J177"/>
  <c r="J161"/>
  <c r="J157"/>
  <c r="J159"/>
  <c r="BK137"/>
  <c r="J145"/>
  <c i="9" r="J153"/>
  <c i="10" r="J153"/>
  <c r="BK139"/>
  <c r="BK127"/>
  <c r="BK150"/>
  <c r="J141"/>
  <c r="BK161"/>
  <c r="J158"/>
  <c r="BK141"/>
  <c r="BK134"/>
  <c r="BK129"/>
  <c i="1" r="AS98"/>
  <c i="3" r="BK205"/>
  <c r="BK133"/>
  <c r="J167"/>
  <c i="4" r="J204"/>
  <c r="BK182"/>
  <c r="J147"/>
  <c r="J200"/>
  <c r="J172"/>
  <c r="J142"/>
  <c r="J190"/>
  <c r="BK136"/>
  <c r="BK133"/>
  <c i="5" r="J133"/>
  <c r="BK154"/>
  <c r="J164"/>
  <c r="BK135"/>
  <c i="6" r="BK204"/>
  <c r="J168"/>
  <c r="BK138"/>
  <c r="J194"/>
  <c r="BK197"/>
  <c r="J191"/>
  <c r="J166"/>
  <c r="J177"/>
  <c r="BK165"/>
  <c r="J187"/>
  <c i="7" r="J152"/>
  <c r="J149"/>
  <c r="BK144"/>
  <c r="J156"/>
  <c i="8" r="BK200"/>
  <c r="J182"/>
  <c r="BK193"/>
  <c r="J181"/>
  <c r="J131"/>
  <c r="J192"/>
  <c r="BK150"/>
  <c r="J136"/>
  <c i="9" r="BK148"/>
  <c r="J149"/>
  <c r="BK153"/>
  <c r="BK139"/>
  <c i="10" r="BK157"/>
  <c r="J157"/>
  <c r="J127"/>
  <c i="11" r="BK312"/>
  <c r="J278"/>
  <c r="J191"/>
  <c r="J247"/>
  <c r="J325"/>
  <c r="J312"/>
  <c r="BK257"/>
  <c r="J336"/>
  <c r="BK292"/>
  <c r="J244"/>
  <c r="BK143"/>
  <c r="BK258"/>
  <c r="J250"/>
  <c r="BK206"/>
  <c r="BK241"/>
  <c r="BK191"/>
  <c r="J158"/>
  <c i="12" r="J131"/>
  <c r="J123"/>
  <c i="13" r="BK124"/>
  <c i="14" r="J125"/>
  <c i="2" r="J131"/>
  <c r="J159"/>
  <c r="BK153"/>
  <c r="J129"/>
  <c i="3" r="J230"/>
  <c r="BK209"/>
  <c r="BK203"/>
  <c r="J156"/>
  <c r="J213"/>
  <c r="J170"/>
  <c r="BK145"/>
  <c r="BK213"/>
  <c r="BK166"/>
  <c r="J133"/>
  <c i="4" r="F39"/>
  <c r="BK147"/>
  <c r="J195"/>
  <c r="BK178"/>
  <c r="J169"/>
  <c r="F40"/>
  <c i="1" r="BC99"/>
  <c i="5" r="J153"/>
  <c r="BK170"/>
  <c r="J147"/>
  <c i="6" r="BK210"/>
  <c r="J190"/>
  <c r="J174"/>
  <c r="J154"/>
  <c r="BK137"/>
  <c r="BK206"/>
  <c r="BK161"/>
  <c r="BK155"/>
  <c r="J211"/>
  <c r="BK186"/>
  <c r="BK187"/>
  <c r="BK149"/>
  <c r="BK202"/>
  <c r="J179"/>
  <c r="BK170"/>
  <c r="J146"/>
  <c r="BK184"/>
  <c r="BK150"/>
  <c r="J159"/>
  <c i="7" r="J167"/>
  <c r="J136"/>
  <c r="J165"/>
  <c r="J153"/>
  <c r="BK147"/>
  <c r="J151"/>
  <c r="BK149"/>
  <c r="BK134"/>
  <c r="BK136"/>
  <c i="8" r="J194"/>
  <c r="BK183"/>
  <c r="J163"/>
  <c r="BK136"/>
  <c r="BK194"/>
  <c i="9" r="J143"/>
  <c r="J148"/>
  <c r="BK134"/>
  <c r="BK137"/>
  <c r="BK163"/>
  <c r="BK143"/>
  <c r="BK145"/>
  <c i="10" r="J161"/>
  <c r="J149"/>
  <c r="BK162"/>
  <c r="BK152"/>
  <c r="J137"/>
  <c i="11" r="BK329"/>
  <c r="J238"/>
  <c r="BK131"/>
  <c r="BK315"/>
  <c r="J137"/>
  <c r="BK185"/>
  <c r="BK320"/>
  <c r="BK306"/>
  <c r="BK216"/>
  <c r="BK137"/>
  <c i="12" r="BK129"/>
  <c i="13" r="BK123"/>
  <c i="8" r="J142"/>
  <c r="J188"/>
  <c r="BK177"/>
  <c r="BK196"/>
  <c r="J171"/>
  <c r="J179"/>
  <c r="J156"/>
  <c r="J146"/>
  <c i="9" r="BK157"/>
  <c r="J135"/>
  <c r="J165"/>
  <c r="BK135"/>
  <c i="10" r="J162"/>
  <c r="BK133"/>
  <c i="11" r="J306"/>
  <c r="J200"/>
  <c r="BK260"/>
  <c r="BK170"/>
  <c r="BK336"/>
  <c r="BK275"/>
  <c r="BK325"/>
  <c r="BK284"/>
  <c r="J258"/>
  <c r="J178"/>
  <c r="BK269"/>
  <c r="J203"/>
  <c r="J173"/>
  <c r="J134"/>
  <c r="J152"/>
  <c i="12" r="J125"/>
  <c r="J130"/>
  <c r="BK125"/>
  <c i="14" r="J124"/>
  <c i="2" r="BK132"/>
  <c r="J162"/>
  <c r="BK151"/>
  <c r="J135"/>
  <c r="J128"/>
  <c i="3" r="J206"/>
  <c r="BK178"/>
  <c r="J142"/>
  <c r="J222"/>
  <c r="BK174"/>
  <c r="BK152"/>
  <c r="J217"/>
  <c r="J186"/>
  <c i="4" r="BK145"/>
  <c r="BK200"/>
  <c r="BK187"/>
  <c r="BK172"/>
  <c r="J157"/>
  <c r="BK148"/>
  <c r="BK205"/>
  <c r="J202"/>
  <c r="BK186"/>
  <c r="BK173"/>
  <c r="BK150"/>
  <c r="J197"/>
  <c r="J179"/>
  <c r="BK176"/>
  <c r="BK156"/>
  <c r="J143"/>
  <c r="J173"/>
  <c r="BK158"/>
  <c r="J137"/>
  <c r="BK134"/>
  <c i="5" r="BK152"/>
  <c r="BK134"/>
  <c r="BK169"/>
  <c r="J165"/>
  <c r="J149"/>
  <c r="BK165"/>
  <c r="BK157"/>
  <c r="J137"/>
  <c r="J143"/>
  <c r="J160"/>
  <c i="6" r="F39"/>
  <c r="BK156"/>
  <c r="BK172"/>
  <c r="J149"/>
  <c r="BK136"/>
  <c r="J183"/>
  <c r="BK142"/>
  <c i="7" r="BK168"/>
  <c r="BK139"/>
  <c r="J171"/>
  <c r="J162"/>
  <c r="BK152"/>
  <c r="J135"/>
  <c r="BK156"/>
  <c r="J157"/>
  <c r="J166"/>
  <c r="J143"/>
  <c i="8" r="BK199"/>
  <c r="BK192"/>
  <c r="BK179"/>
  <c r="BK161"/>
  <c r="BK134"/>
  <c r="J191"/>
  <c r="BK180"/>
  <c r="J150"/>
  <c r="BK178"/>
  <c r="BK157"/>
  <c r="J153"/>
  <c r="BK175"/>
  <c r="J170"/>
  <c r="BK154"/>
  <c r="BK152"/>
  <c r="BK141"/>
  <c i="9" r="J151"/>
  <c r="BK151"/>
  <c r="J159"/>
  <c r="J162"/>
  <c i="11" r="J185"/>
  <c r="J298"/>
  <c r="BK140"/>
  <c r="BK309"/>
  <c r="BK210"/>
  <c r="BK158"/>
  <c r="J287"/>
  <c r="J235"/>
  <c r="J269"/>
  <c r="J232"/>
  <c r="BK289"/>
  <c r="BK244"/>
  <c r="J182"/>
  <c r="J143"/>
  <c r="BK164"/>
  <c i="12" r="J127"/>
  <c r="BK128"/>
  <c i="14" r="BK125"/>
  <c i="2" r="J132"/>
  <c r="J151"/>
  <c i="1" r="AS108"/>
  <c i="3" r="BK139"/>
  <c i="5" r="J136"/>
  <c r="J131"/>
  <c i="6" r="J192"/>
  <c i="10" r="BK151"/>
  <c r="J143"/>
  <c r="J138"/>
  <c r="J132"/>
  <c r="J125"/>
  <c i="11" r="J329"/>
  <c r="BK302"/>
  <c r="BK287"/>
  <c r="J167"/>
  <c r="J295"/>
  <c r="J253"/>
  <c r="BK149"/>
  <c r="J266"/>
  <c r="BK175"/>
  <c r="J226"/>
  <c r="BK263"/>
  <c r="J175"/>
  <c i="12" r="BK123"/>
  <c r="J126"/>
  <c i="14" r="J123"/>
  <c i="2" r="BK162"/>
  <c r="J158"/>
  <c r="BK144"/>
  <c r="J139"/>
  <c i="3" r="BK231"/>
  <c r="J205"/>
  <c r="J181"/>
  <c r="J152"/>
  <c r="J229"/>
  <c r="J193"/>
  <c r="J136"/>
  <c r="BK176"/>
  <c r="J135"/>
  <c r="BK135"/>
  <c i="4" r="J203"/>
  <c r="BK188"/>
  <c r="BK164"/>
  <c r="J156"/>
  <c r="BK139"/>
  <c r="BK203"/>
  <c r="BK192"/>
  <c r="BK170"/>
  <c r="BK144"/>
  <c r="J180"/>
  <c r="J178"/>
  <c r="J165"/>
  <c r="BK190"/>
  <c r="J162"/>
  <c r="BK149"/>
  <c r="J159"/>
  <c r="BK135"/>
  <c i="5" r="J151"/>
  <c r="J172"/>
  <c r="J167"/>
  <c r="BK151"/>
  <c r="BK137"/>
  <c r="BK167"/>
  <c r="J154"/>
  <c r="J156"/>
  <c r="BK133"/>
  <c r="BK145"/>
  <c i="6" r="J207"/>
  <c r="BK164"/>
  <c r="BK146"/>
  <c r="BK133"/>
  <c r="J204"/>
  <c r="BK178"/>
  <c r="BK153"/>
  <c r="J201"/>
  <c r="J199"/>
  <c r="BK193"/>
  <c r="BK169"/>
  <c r="BK141"/>
  <c r="J195"/>
  <c r="J169"/>
  <c r="J152"/>
  <c r="BK195"/>
  <c r="BK152"/>
  <c r="BK198"/>
  <c i="7" r="BK173"/>
  <c r="BK163"/>
  <c r="J154"/>
  <c r="BK132"/>
  <c r="BK169"/>
  <c r="J160"/>
  <c r="BK138"/>
  <c i="8" r="BK174"/>
  <c r="BK162"/>
  <c r="J149"/>
  <c r="BK131"/>
  <c r="J147"/>
  <c r="J143"/>
  <c i="9" r="J156"/>
  <c r="J141"/>
  <c r="BK165"/>
  <c i="10" r="J154"/>
  <c r="BK128"/>
  <c r="BK153"/>
  <c r="BK145"/>
  <c r="BK136"/>
  <c r="J128"/>
  <c r="J147"/>
  <c r="J140"/>
  <c i="11" r="BK247"/>
  <c r="J210"/>
  <c r="J281"/>
  <c r="BK197"/>
  <c r="J164"/>
  <c i="12" r="J128"/>
  <c r="BK127"/>
  <c i="14" r="J126"/>
  <c i="2" r="BK128"/>
  <c r="BK160"/>
  <c r="J153"/>
  <c r="BK139"/>
  <c r="BK135"/>
  <c i="3" r="BK232"/>
  <c r="BK217"/>
  <c r="J208"/>
  <c r="BK170"/>
  <c r="BK137"/>
  <c r="J219"/>
  <c r="BK185"/>
  <c r="J160"/>
  <c r="J178"/>
  <c r="BK172"/>
  <c i="4" r="BK146"/>
  <c r="BK207"/>
  <c r="BK197"/>
  <c r="BK166"/>
  <c r="BK160"/>
  <c r="J152"/>
  <c r="BK206"/>
  <c r="J191"/>
  <c r="BK169"/>
  <c r="J141"/>
  <c r="BK194"/>
  <c r="J193"/>
  <c r="J174"/>
  <c r="BK155"/>
  <c r="BK140"/>
  <c r="BK180"/>
  <c r="BK157"/>
  <c r="J189"/>
  <c i="8" r="J198"/>
  <c r="BK140"/>
  <c r="J160"/>
  <c r="J186"/>
  <c r="J151"/>
  <c r="BK160"/>
  <c r="BK151"/>
  <c r="J138"/>
  <c i="9" r="BK164"/>
  <c r="J163"/>
  <c r="BK156"/>
  <c r="BK146"/>
  <c i="10" r="BK156"/>
  <c r="J135"/>
  <c r="BK159"/>
  <c r="BK144"/>
  <c r="BK140"/>
  <c r="J131"/>
  <c r="BK137"/>
  <c r="J129"/>
  <c i="11" r="J320"/>
  <c r="BK281"/>
  <c r="J241"/>
  <c r="BK152"/>
  <c r="J197"/>
  <c r="BK167"/>
  <c r="J323"/>
  <c r="BK272"/>
  <c r="BK134"/>
  <c r="BK278"/>
  <c r="BK235"/>
  <c r="J146"/>
  <c r="J263"/>
  <c r="BK295"/>
  <c r="J216"/>
  <c r="BK232"/>
  <c r="BK146"/>
  <c i="4" r="BK179"/>
  <c r="J146"/>
  <c r="J150"/>
  <c i="5" r="J161"/>
  <c r="BK142"/>
  <c i="6" r="BK205"/>
  <c r="J188"/>
  <c r="J161"/>
  <c r="J140"/>
  <c r="BK209"/>
  <c r="BK182"/>
  <c r="BK157"/>
  <c r="J209"/>
  <c r="BK199"/>
  <c r="BK132"/>
  <c r="BK171"/>
  <c r="J138"/>
  <c r="J175"/>
  <c r="BK168"/>
  <c r="J139"/>
  <c r="J157"/>
  <c r="J141"/>
  <c r="J153"/>
  <c i="7" r="J172"/>
  <c r="BK157"/>
  <c r="BK133"/>
  <c r="J168"/>
  <c r="BK155"/>
  <c r="J133"/>
  <c r="BK161"/>
  <c r="J140"/>
  <c r="J161"/>
  <c r="J139"/>
  <c r="J145"/>
  <c i="8" r="BK187"/>
  <c r="J178"/>
  <c r="BK146"/>
  <c r="BK184"/>
  <c r="J155"/>
  <c r="BK185"/>
  <c r="BK167"/>
  <c r="J165"/>
  <c r="J166"/>
  <c i="10" r="J156"/>
  <c i="11" r="J220"/>
  <c r="J170"/>
  <c r="J289"/>
  <c r="BK203"/>
  <c r="BK332"/>
  <c r="BK178"/>
  <c r="BK220"/>
  <c r="BK253"/>
  <c r="BK161"/>
  <c i="12" r="BK126"/>
  <c r="J129"/>
  <c i="2" r="BK134"/>
  <c r="J160"/>
  <c r="J155"/>
  <c r="J144"/>
  <c r="BK131"/>
  <c i="3" r="BK229"/>
  <c r="J209"/>
  <c r="BK186"/>
  <c r="BK160"/>
  <c r="J218"/>
  <c i="6" r="J202"/>
  <c r="BK196"/>
  <c r="BK177"/>
  <c r="J148"/>
  <c r="BK200"/>
  <c r="BK174"/>
  <c r="BK154"/>
  <c r="J134"/>
  <c r="J170"/>
  <c r="BK145"/>
  <c r="J176"/>
  <c r="BK140"/>
  <c i="7" r="BK160"/>
  <c r="BK148"/>
  <c r="BK172"/>
  <c r="J164"/>
  <c r="J150"/>
  <c r="J131"/>
  <c r="BK171"/>
  <c r="J147"/>
  <c r="BK151"/>
  <c r="BK135"/>
  <c i="8" r="J187"/>
  <c r="BK172"/>
  <c r="J162"/>
  <c r="BK139"/>
  <c r="BK197"/>
  <c r="J189"/>
  <c r="BK163"/>
  <c r="BK198"/>
  <c r="J175"/>
  <c r="J158"/>
  <c r="J197"/>
  <c r="J174"/>
  <c r="BK158"/>
  <c r="J133"/>
  <c r="BK138"/>
  <c r="J135"/>
  <c i="9" r="J136"/>
  <c r="BK162"/>
  <c r="J139"/>
  <c r="J132"/>
  <c r="BK138"/>
  <c r="BK160"/>
  <c r="J138"/>
  <c r="BK132"/>
  <c i="10" r="J151"/>
  <c r="J164"/>
  <c r="BK131"/>
  <c r="BK146"/>
  <c r="J134"/>
  <c i="8" r="J134"/>
  <c i="9" r="BK149"/>
  <c r="J142"/>
  <c r="J152"/>
  <c i="10" r="J159"/>
  <c r="BK125"/>
  <c i="3" r="J203"/>
  <c r="J137"/>
  <c r="BK156"/>
  <c i="4" r="BK201"/>
  <c r="BK185"/>
  <c r="J163"/>
  <c r="J149"/>
  <c r="J205"/>
  <c r="BK168"/>
  <c r="BK195"/>
  <c r="J188"/>
  <c r="BK152"/>
  <c r="J181"/>
  <c r="J139"/>
  <c r="BK137"/>
  <c i="5" r="J146"/>
  <c r="J169"/>
  <c r="BK139"/>
  <c r="BK162"/>
  <c r="J138"/>
  <c r="J162"/>
  <c i="6" r="J208"/>
  <c r="BK151"/>
  <c r="J210"/>
  <c r="J184"/>
  <c r="J156"/>
  <c r="BK190"/>
  <c r="BK183"/>
  <c r="BK143"/>
  <c r="J180"/>
  <c r="J165"/>
  <c r="BK173"/>
  <c r="J189"/>
  <c r="J143"/>
  <c i="7" r="BK164"/>
  <c i="10" r="BK158"/>
  <c r="BK149"/>
  <c r="J146"/>
  <c r="BK143"/>
  <c r="BK138"/>
  <c r="J160"/>
  <c r="J152"/>
  <c r="J133"/>
  <c r="BK155"/>
  <c i="3" r="J176"/>
  <c r="BK136"/>
  <c r="BK211"/>
  <c r="BK167"/>
  <c r="J138"/>
  <c r="BK222"/>
  <c r="J139"/>
  <c r="BK163"/>
  <c i="4" r="BK143"/>
  <c r="J199"/>
  <c r="J192"/>
  <c r="J176"/>
  <c r="J158"/>
  <c r="BK141"/>
  <c r="BK204"/>
  <c r="J198"/>
  <c r="J182"/>
  <c r="J167"/>
  <c r="J133"/>
  <c r="J196"/>
  <c r="J168"/>
  <c r="J153"/>
  <c r="BK131"/>
  <c r="J171"/>
  <c r="J154"/>
  <c r="J187"/>
  <c r="J136"/>
  <c i="5" r="BK153"/>
  <c r="J135"/>
  <c r="J171"/>
  <c r="BK166"/>
  <c r="BK150"/>
  <c r="BK136"/>
  <c r="J166"/>
  <c r="BK148"/>
  <c r="BK131"/>
  <c r="BK138"/>
  <c r="J152"/>
  <c i="6" r="J182"/>
  <c r="J147"/>
  <c r="J131"/>
  <c r="J200"/>
  <c r="BK163"/>
  <c r="J132"/>
  <c r="J181"/>
  <c r="BK194"/>
  <c r="BK179"/>
  <c r="J145"/>
  <c r="J186"/>
  <c r="J171"/>
  <c r="BK160"/>
  <c r="J196"/>
  <c r="BK201"/>
  <c r="J151"/>
  <c i="7" r="BK165"/>
  <c r="BK153"/>
  <c r="J173"/>
  <c r="BK167"/>
  <c r="BK154"/>
  <c r="BK137"/>
  <c r="J163"/>
  <c r="J137"/>
  <c r="J148"/>
  <c r="J132"/>
  <c r="J138"/>
  <c i="8" r="J196"/>
  <c r="J185"/>
  <c r="J169"/>
  <c r="BK156"/>
  <c r="BK133"/>
  <c r="J195"/>
  <c r="BK173"/>
  <c r="BK149"/>
  <c r="BK182"/>
  <c r="BK159"/>
  <c r="BK189"/>
  <c r="BK166"/>
  <c r="BK153"/>
  <c r="BK164"/>
  <c r="BK142"/>
  <c r="BK147"/>
  <c r="J140"/>
  <c i="9" r="BK142"/>
  <c r="J150"/>
  <c r="J155"/>
  <c r="BK144"/>
  <c r="J164"/>
  <c r="BK158"/>
  <c r="BK152"/>
  <c i="10" r="BK164"/>
  <c r="J145"/>
  <c r="BK160"/>
  <c r="J150"/>
  <c r="J144"/>
  <c i="11" r="J161"/>
  <c r="BK182"/>
  <c r="BK298"/>
  <c r="J260"/>
  <c r="BK250"/>
  <c r="BK155"/>
  <c r="J302"/>
  <c r="BK238"/>
  <c r="BK200"/>
  <c r="J257"/>
  <c r="J155"/>
  <c r="BK173"/>
  <c i="12" r="BK130"/>
  <c i="13" r="J124"/>
  <c i="14" r="BK126"/>
  <c r="BK123"/>
  <c i="2" r="BK126"/>
  <c r="BK155"/>
  <c r="BK148"/>
  <c r="J134"/>
  <c r="BK159"/>
  <c i="3" r="J211"/>
  <c r="BK193"/>
  <c r="J166"/>
  <c r="J231"/>
  <c i="6" r="BK131"/>
  <c i="7" r="BK146"/>
  <c r="BK143"/>
  <c r="BK142"/>
  <c r="BK162"/>
  <c i="8" r="J180"/>
  <c r="BK155"/>
  <c r="BK190"/>
  <c r="BK165"/>
  <c r="BK191"/>
  <c r="J164"/>
  <c r="BK170"/>
  <c r="BK143"/>
  <c r="J141"/>
  <c r="J137"/>
  <c i="9" r="J134"/>
  <c r="J157"/>
  <c r="J145"/>
  <c r="BK150"/>
  <c r="J144"/>
  <c i="10" r="J139"/>
  <c r="J130"/>
  <c r="BK147"/>
  <c r="BK142"/>
  <c r="J136"/>
  <c r="BK130"/>
  <c r="BK135"/>
  <c i="11" r="J332"/>
  <c r="J292"/>
  <c r="BK266"/>
  <c r="BK194"/>
  <c r="J272"/>
  <c r="J194"/>
  <c r="BK323"/>
  <c r="J309"/>
  <c r="BK226"/>
  <c r="J315"/>
  <c r="J206"/>
  <c r="J131"/>
  <c r="J275"/>
  <c r="J229"/>
  <c r="J284"/>
  <c r="BK229"/>
  <c r="J140"/>
  <c r="J149"/>
  <c i="12" r="BK131"/>
  <c i="13" r="J123"/>
  <c i="14" r="BK124"/>
  <c i="4" r="J175"/>
  <c r="J155"/>
  <c r="J131"/>
  <c r="BK184"/>
  <c r="J184"/>
  <c r="J166"/>
  <c r="J145"/>
  <c r="BK183"/>
  <c r="J161"/>
  <c r="J140"/>
  <c r="J160"/>
  <c i="5" r="J157"/>
  <c r="J139"/>
  <c r="BK164"/>
  <c r="BK143"/>
  <c r="J168"/>
  <c r="BK147"/>
  <c r="BK146"/>
  <c r="J159"/>
  <c r="BK144"/>
  <c i="6" r="J198"/>
  <c r="J162"/>
  <c r="J142"/>
  <c r="BK211"/>
  <c r="BK192"/>
  <c r="BK159"/>
  <c r="J133"/>
  <c r="J206"/>
  <c r="BK166"/>
  <c r="BK188"/>
  <c r="BK167"/>
  <c r="J136"/>
  <c r="J172"/>
  <c r="BK148"/>
  <c r="BK175"/>
  <c r="BK147"/>
  <c r="J163"/>
  <c i="7" r="J169"/>
  <c r="BK158"/>
  <c r="J134"/>
  <c r="BK145"/>
  <c r="J144"/>
  <c i="8" r="J200"/>
  <c r="J190"/>
  <c r="J168"/>
  <c r="BK148"/>
  <c r="J199"/>
  <c r="BK186"/>
  <c r="J167"/>
  <c r="J148"/>
  <c r="J193"/>
  <c r="J172"/>
  <c r="J154"/>
  <c r="BK181"/>
  <c r="J173"/>
  <c r="BK169"/>
  <c r="J139"/>
  <c r="J152"/>
  <c r="BK132"/>
  <c i="9" r="J158"/>
  <c r="J146"/>
  <c r="J160"/>
  <c r="J137"/>
  <c r="BK136"/>
  <c r="BK159"/>
  <c r="BK155"/>
  <c r="BK141"/>
  <c i="10" r="J155"/>
  <c r="BK132"/>
  <c r="BK154"/>
  <c r="J142"/>
  <c i="2" r="BK129"/>
  <c r="BK158"/>
  <c r="J148"/>
  <c r="J126"/>
  <c i="3" r="BK218"/>
  <c r="J200"/>
  <c r="BK148"/>
  <c r="J232"/>
  <c r="BK208"/>
  <c r="J163"/>
  <c r="BK142"/>
  <c r="J174"/>
  <c r="BK200"/>
  <c i="4" r="BK151"/>
  <c r="BK208"/>
  <c r="BK198"/>
  <c r="J186"/>
  <c r="BK162"/>
  <c r="BK154"/>
  <c r="J207"/>
  <c r="J201"/>
  <c r="BK196"/>
  <c r="BK181"/>
  <c r="J148"/>
  <c r="J185"/>
  <c r="BK191"/>
  <c r="BK171"/>
  <c r="BK163"/>
  <c r="BK132"/>
  <c r="J164"/>
  <c r="J134"/>
  <c r="BK142"/>
  <c i="5" r="BK160"/>
  <c r="J145"/>
  <c r="J170"/>
  <c r="J163"/>
  <c r="J148"/>
  <c r="J132"/>
  <c r="BK156"/>
  <c r="J142"/>
  <c r="BK159"/>
  <c r="J134"/>
  <c r="J150"/>
  <c i="6" r="BK191"/>
  <c r="J178"/>
  <c r="J150"/>
  <c r="J135"/>
  <c r="BK207"/>
  <c r="BK180"/>
  <c r="BK139"/>
  <c r="J205"/>
  <c r="J197"/>
  <c i="2" r="J36"/>
  <c i="3" l="1" r="R169"/>
  <c r="P212"/>
  <c i="4" r="P130"/>
  <c r="R177"/>
  <c i="3" r="P132"/>
  <c r="P131"/>
  <c r="R180"/>
  <c r="R212"/>
  <c i="5" r="BK141"/>
  <c r="J141"/>
  <c r="J103"/>
  <c i="2" r="BK157"/>
  <c r="J157"/>
  <c r="J101"/>
  <c i="4" r="T130"/>
  <c r="P177"/>
  <c i="5" r="P130"/>
  <c r="P158"/>
  <c i="6" r="T144"/>
  <c i="7" r="T130"/>
  <c r="T159"/>
  <c i="4" r="R138"/>
  <c i="5" r="T141"/>
  <c i="6" r="P130"/>
  <c r="R185"/>
  <c i="7" r="BK130"/>
  <c r="P159"/>
  <c i="2" r="BK125"/>
  <c r="J125"/>
  <c r="J100"/>
  <c i="3" r="BK180"/>
  <c r="J180"/>
  <c r="J105"/>
  <c i="6" r="P144"/>
  <c i="7" r="R141"/>
  <c i="8" r="R130"/>
  <c r="P176"/>
  <c i="2" r="T125"/>
  <c i="3" r="T132"/>
  <c r="T131"/>
  <c r="BK165"/>
  <c r="T165"/>
  <c r="T202"/>
  <c r="R221"/>
  <c i="4" r="BK138"/>
  <c r="J138"/>
  <c r="J103"/>
  <c r="T177"/>
  <c i="5" r="T130"/>
  <c r="R158"/>
  <c i="6" r="T130"/>
  <c r="BK185"/>
  <c r="J185"/>
  <c r="J104"/>
  <c i="7" r="T141"/>
  <c i="8" r="T130"/>
  <c r="T176"/>
  <c i="9" r="R133"/>
  <c r="R130"/>
  <c r="BK147"/>
  <c r="J147"/>
  <c r="J104"/>
  <c r="T154"/>
  <c i="10" r="P124"/>
  <c r="P123"/>
  <c i="1" r="AU105"/>
  <c i="2" r="P125"/>
  <c i="4" r="BK130"/>
  <c r="BK177"/>
  <c r="J177"/>
  <c r="J104"/>
  <c i="5" r="P141"/>
  <c i="6" r="R144"/>
  <c i="7" r="P130"/>
  <c r="P141"/>
  <c i="8" r="R144"/>
  <c i="9" r="T133"/>
  <c r="T130"/>
  <c r="T147"/>
  <c r="P161"/>
  <c i="10" r="P148"/>
  <c i="11" r="BK130"/>
  <c r="J130"/>
  <c r="J100"/>
  <c r="P174"/>
  <c i="9" r="BK133"/>
  <c r="J133"/>
  <c r="J102"/>
  <c r="R140"/>
  <c r="R154"/>
  <c i="10" r="T148"/>
  <c i="11" r="R130"/>
  <c r="BK259"/>
  <c r="J259"/>
  <c r="J102"/>
  <c r="P259"/>
  <c r="R328"/>
  <c i="2" r="R125"/>
  <c i="3" r="BK132"/>
  <c r="J132"/>
  <c r="J100"/>
  <c r="P180"/>
  <c r="T212"/>
  <c i="11" r="P328"/>
  <c i="2" r="R157"/>
  <c i="3" r="P169"/>
  <c r="R202"/>
  <c r="BK221"/>
  <c r="J221"/>
  <c r="J108"/>
  <c i="8" r="BK130"/>
  <c r="J130"/>
  <c r="J102"/>
  <c r="T144"/>
  <c i="9" r="P140"/>
  <c r="P147"/>
  <c r="P154"/>
  <c r="R161"/>
  <c i="10" r="R124"/>
  <c i="11" r="T130"/>
  <c r="T174"/>
  <c r="T288"/>
  <c i="3" r="T180"/>
  <c i="4" r="P138"/>
  <c i="5" r="BK130"/>
  <c r="BK129"/>
  <c r="J129"/>
  <c r="J101"/>
  <c r="BK158"/>
  <c r="J158"/>
  <c r="J104"/>
  <c i="11" r="T328"/>
  <c i="2" r="T157"/>
  <c i="3" r="BK169"/>
  <c r="J169"/>
  <c r="J104"/>
  <c r="P202"/>
  <c r="T221"/>
  <c i="10" r="BK148"/>
  <c r="J148"/>
  <c r="J100"/>
  <c i="11" r="T259"/>
  <c i="12" r="R122"/>
  <c r="R121"/>
  <c i="13" r="T122"/>
  <c r="T121"/>
  <c i="14" r="BK122"/>
  <c r="J122"/>
  <c r="J99"/>
  <c i="4" r="R130"/>
  <c r="R129"/>
  <c r="R128"/>
  <c i="5" r="R141"/>
  <c i="6" r="BK130"/>
  <c r="J130"/>
  <c r="J102"/>
  <c r="P185"/>
  <c i="7" r="R130"/>
  <c r="R159"/>
  <c i="8" r="BK144"/>
  <c r="J144"/>
  <c r="J103"/>
  <c r="BK176"/>
  <c r="J176"/>
  <c r="J104"/>
  <c i="9" r="P133"/>
  <c r="P130"/>
  <c i="1" r="AU104"/>
  <c i="9" r="T140"/>
  <c r="BK154"/>
  <c r="J154"/>
  <c r="J105"/>
  <c r="BK161"/>
  <c r="J161"/>
  <c r="J106"/>
  <c i="10" r="T124"/>
  <c r="T123"/>
  <c i="11" r="BK174"/>
  <c r="J174"/>
  <c r="J101"/>
  <c r="BK328"/>
  <c r="J328"/>
  <c r="J105"/>
  <c i="12" r="P122"/>
  <c r="P121"/>
  <c i="1" r="AU107"/>
  <c i="13" r="BK122"/>
  <c r="BK121"/>
  <c r="J121"/>
  <c r="J98"/>
  <c i="2" r="P157"/>
  <c i="3" r="P165"/>
  <c r="R165"/>
  <c r="R164"/>
  <c r="BK202"/>
  <c r="J202"/>
  <c r="J106"/>
  <c i="8" r="P130"/>
  <c r="R176"/>
  <c i="9" r="BK140"/>
  <c r="J140"/>
  <c r="J103"/>
  <c r="R147"/>
  <c r="T161"/>
  <c i="10" r="BK124"/>
  <c r="R148"/>
  <c i="11" r="P130"/>
  <c r="P129"/>
  <c r="P128"/>
  <c i="1" r="AU106"/>
  <c i="11" r="R174"/>
  <c r="BK288"/>
  <c r="J288"/>
  <c r="J103"/>
  <c i="13" r="P122"/>
  <c r="P121"/>
  <c i="1" r="AU109"/>
  <c i="14" r="P122"/>
  <c r="P121"/>
  <c i="1" r="AU110"/>
  <c i="6" r="BK144"/>
  <c r="J144"/>
  <c r="J103"/>
  <c i="7" r="BK159"/>
  <c r="J159"/>
  <c r="J104"/>
  <c i="11" r="P288"/>
  <c i="12" r="BK122"/>
  <c r="J122"/>
  <c r="J99"/>
  <c i="13" r="R122"/>
  <c r="R121"/>
  <c i="14" r="R122"/>
  <c r="R121"/>
  <c i="3" r="R132"/>
  <c r="R131"/>
  <c r="R130"/>
  <c r="T169"/>
  <c r="BK212"/>
  <c r="J212"/>
  <c r="J107"/>
  <c r="P221"/>
  <c i="4" r="T138"/>
  <c i="5" r="R130"/>
  <c r="R129"/>
  <c r="R128"/>
  <c r="T158"/>
  <c i="6" r="R130"/>
  <c r="R129"/>
  <c r="R128"/>
  <c r="T185"/>
  <c i="7" r="BK141"/>
  <c r="J141"/>
  <c r="J103"/>
  <c i="8" r="P144"/>
  <c i="12" r="T122"/>
  <c r="T121"/>
  <c i="14" r="T122"/>
  <c r="T121"/>
  <c i="3" r="BK162"/>
  <c r="J162"/>
  <c r="J101"/>
  <c i="9" r="BK131"/>
  <c r="J131"/>
  <c r="J101"/>
  <c i="10" r="BK163"/>
  <c r="J163"/>
  <c r="J101"/>
  <c i="11" r="BK324"/>
  <c r="J324"/>
  <c r="J104"/>
  <c r="BK335"/>
  <c r="J335"/>
  <c r="J106"/>
  <c i="13" r="J122"/>
  <c r="J99"/>
  <c i="14" r="J94"/>
  <c r="J91"/>
  <c r="E109"/>
  <c r="BE124"/>
  <c r="BE125"/>
  <c r="F94"/>
  <c r="BE123"/>
  <c r="BE126"/>
  <c i="13" r="J94"/>
  <c r="E85"/>
  <c r="J91"/>
  <c r="F118"/>
  <c i="12" r="BK121"/>
  <c r="J121"/>
  <c r="J98"/>
  <c i="13" r="BE123"/>
  <c r="BE124"/>
  <c i="11" r="BK129"/>
  <c r="J129"/>
  <c r="J99"/>
  <c i="12" r="J91"/>
  <c r="F94"/>
  <c r="E109"/>
  <c r="J118"/>
  <c r="BE129"/>
  <c r="BE131"/>
  <c r="BE125"/>
  <c r="BE127"/>
  <c r="BE128"/>
  <c r="BE126"/>
  <c r="BE123"/>
  <c r="BE130"/>
  <c i="11" r="J94"/>
  <c r="E116"/>
  <c r="BE134"/>
  <c r="BE137"/>
  <c r="BE158"/>
  <c r="J91"/>
  <c r="BE140"/>
  <c i="10" r="J124"/>
  <c r="J99"/>
  <c i="11" r="F94"/>
  <c r="BE152"/>
  <c r="BE170"/>
  <c r="BE178"/>
  <c r="BE266"/>
  <c r="BE203"/>
  <c r="BE260"/>
  <c r="BE287"/>
  <c r="BE298"/>
  <c r="BE173"/>
  <c r="BE200"/>
  <c r="BE206"/>
  <c r="BE226"/>
  <c r="BE229"/>
  <c r="BE253"/>
  <c r="BE272"/>
  <c r="BE309"/>
  <c r="BE167"/>
  <c r="BE191"/>
  <c r="BE194"/>
  <c r="BE247"/>
  <c r="BE257"/>
  <c r="BE263"/>
  <c r="BE312"/>
  <c r="BE325"/>
  <c r="BE164"/>
  <c r="BE185"/>
  <c r="BE216"/>
  <c r="BE220"/>
  <c r="BE232"/>
  <c r="BE241"/>
  <c r="BE244"/>
  <c r="BE278"/>
  <c r="BE281"/>
  <c r="BE284"/>
  <c r="BE295"/>
  <c r="BE302"/>
  <c r="BE306"/>
  <c r="BE315"/>
  <c r="BE269"/>
  <c r="BE292"/>
  <c r="BE320"/>
  <c r="BE131"/>
  <c r="BE143"/>
  <c r="BE155"/>
  <c r="BE210"/>
  <c r="BE235"/>
  <c r="BE238"/>
  <c r="BE275"/>
  <c r="BE146"/>
  <c r="BE149"/>
  <c r="BE161"/>
  <c r="BE175"/>
  <c r="BE182"/>
  <c r="BE197"/>
  <c r="BE250"/>
  <c r="BE258"/>
  <c r="BE289"/>
  <c r="BE323"/>
  <c r="BE329"/>
  <c r="BE332"/>
  <c r="BE336"/>
  <c i="10" r="E85"/>
  <c r="J117"/>
  <c r="BE125"/>
  <c r="F94"/>
  <c r="BE130"/>
  <c r="BE136"/>
  <c r="BE139"/>
  <c r="BE142"/>
  <c r="BE144"/>
  <c r="BE145"/>
  <c r="BE149"/>
  <c r="BE154"/>
  <c r="BE156"/>
  <c r="BE158"/>
  <c r="BE162"/>
  <c r="J94"/>
  <c r="BE127"/>
  <c r="BE133"/>
  <c r="BE135"/>
  <c r="BE140"/>
  <c r="BE160"/>
  <c r="BE161"/>
  <c r="BE129"/>
  <c r="BE132"/>
  <c r="BE137"/>
  <c r="BE150"/>
  <c r="BE152"/>
  <c r="BE153"/>
  <c r="BE155"/>
  <c r="BE157"/>
  <c r="BE128"/>
  <c r="BE131"/>
  <c r="BE134"/>
  <c r="BE138"/>
  <c r="BE141"/>
  <c r="BE143"/>
  <c r="BE146"/>
  <c r="BE147"/>
  <c r="BE151"/>
  <c r="BE159"/>
  <c r="BE164"/>
  <c i="8" r="BK129"/>
  <c r="BK128"/>
  <c r="J128"/>
  <c r="J100"/>
  <c i="9" r="J124"/>
  <c r="BE136"/>
  <c r="BE138"/>
  <c r="BE148"/>
  <c r="BE151"/>
  <c r="F96"/>
  <c r="BE141"/>
  <c r="BE142"/>
  <c r="BE145"/>
  <c r="BE149"/>
  <c r="BE157"/>
  <c r="J96"/>
  <c r="BE135"/>
  <c r="BE156"/>
  <c r="BE159"/>
  <c r="BE164"/>
  <c r="E85"/>
  <c r="BE137"/>
  <c r="BE143"/>
  <c r="BE152"/>
  <c r="BE158"/>
  <c r="BE160"/>
  <c r="BE163"/>
  <c r="BE153"/>
  <c r="BE155"/>
  <c r="BE162"/>
  <c r="BE165"/>
  <c r="BE132"/>
  <c r="BE134"/>
  <c r="BE139"/>
  <c r="BE144"/>
  <c r="BE146"/>
  <c r="BE150"/>
  <c i="8" r="J125"/>
  <c r="BE132"/>
  <c i="7" r="J130"/>
  <c r="J102"/>
  <c i="8" r="E85"/>
  <c r="BE133"/>
  <c r="BE134"/>
  <c r="BE137"/>
  <c r="BE143"/>
  <c r="BE149"/>
  <c r="BE150"/>
  <c r="F96"/>
  <c r="BE161"/>
  <c r="BE170"/>
  <c r="BE135"/>
  <c r="BE139"/>
  <c r="BE140"/>
  <c r="BE141"/>
  <c r="BE142"/>
  <c r="BE145"/>
  <c r="BE148"/>
  <c r="BE155"/>
  <c r="BE159"/>
  <c r="BE164"/>
  <c r="BE166"/>
  <c r="BE179"/>
  <c r="BE165"/>
  <c r="BE183"/>
  <c r="BE169"/>
  <c r="BE171"/>
  <c r="BE180"/>
  <c r="BE187"/>
  <c r="BE191"/>
  <c r="BE193"/>
  <c r="BE152"/>
  <c r="BE163"/>
  <c r="BE173"/>
  <c r="BE177"/>
  <c r="BE181"/>
  <c r="BE189"/>
  <c r="BE190"/>
  <c r="BE192"/>
  <c r="BE194"/>
  <c r="BE197"/>
  <c r="BE200"/>
  <c r="BE131"/>
  <c r="BE136"/>
  <c r="BE138"/>
  <c r="BE147"/>
  <c r="BE151"/>
  <c r="BE153"/>
  <c r="BE157"/>
  <c r="BE160"/>
  <c r="BE162"/>
  <c r="BE172"/>
  <c r="BE174"/>
  <c r="BE175"/>
  <c r="BE178"/>
  <c r="BE184"/>
  <c r="BE188"/>
  <c r="BE195"/>
  <c r="BE196"/>
  <c r="BE198"/>
  <c r="J93"/>
  <c r="BE146"/>
  <c r="BE154"/>
  <c r="BE156"/>
  <c r="BE158"/>
  <c r="BE167"/>
  <c r="BE168"/>
  <c r="BE182"/>
  <c r="BE185"/>
  <c r="BE186"/>
  <c r="BE199"/>
  <c i="7" r="F96"/>
  <c r="J125"/>
  <c r="BE142"/>
  <c r="BE150"/>
  <c r="BE155"/>
  <c r="BE160"/>
  <c r="BE161"/>
  <c r="BE163"/>
  <c r="BE132"/>
  <c r="BE137"/>
  <c r="BE146"/>
  <c r="BE147"/>
  <c r="BE153"/>
  <c r="BE156"/>
  <c r="BE158"/>
  <c r="BE162"/>
  <c r="BE165"/>
  <c r="BE168"/>
  <c i="6" r="BK129"/>
  <c r="BK128"/>
  <c r="J128"/>
  <c r="J100"/>
  <c i="7" r="BE133"/>
  <c r="BE136"/>
  <c r="BE139"/>
  <c r="BE154"/>
  <c r="E85"/>
  <c r="BE131"/>
  <c r="BE140"/>
  <c r="BE144"/>
  <c r="BE145"/>
  <c r="BE148"/>
  <c r="BE157"/>
  <c r="BE172"/>
  <c r="BE173"/>
  <c r="J93"/>
  <c r="BE134"/>
  <c r="BE135"/>
  <c r="BE138"/>
  <c r="BE143"/>
  <c r="BE149"/>
  <c r="BE151"/>
  <c r="BE152"/>
  <c r="BE164"/>
  <c r="BE166"/>
  <c r="BE167"/>
  <c r="BE169"/>
  <c r="BE170"/>
  <c r="BE171"/>
  <c i="6" r="E85"/>
  <c r="J125"/>
  <c r="BE131"/>
  <c r="BE139"/>
  <c r="BE148"/>
  <c r="BE149"/>
  <c r="BE150"/>
  <c r="BE157"/>
  <c r="BE161"/>
  <c r="BE164"/>
  <c r="BE177"/>
  <c r="BE192"/>
  <c i="5" r="BK128"/>
  <c r="J128"/>
  <c r="J100"/>
  <c r="J130"/>
  <c r="J102"/>
  <c i="6" r="BE133"/>
  <c r="BE140"/>
  <c r="BE143"/>
  <c r="BE151"/>
  <c r="BE152"/>
  <c r="BE154"/>
  <c r="BE169"/>
  <c r="BE171"/>
  <c r="BE178"/>
  <c r="BE186"/>
  <c r="J122"/>
  <c r="BE132"/>
  <c r="BE138"/>
  <c r="BE145"/>
  <c r="BE153"/>
  <c r="BE155"/>
  <c r="BE159"/>
  <c r="BE183"/>
  <c r="BE184"/>
  <c r="BE190"/>
  <c r="BE191"/>
  <c r="BE197"/>
  <c r="F96"/>
  <c r="BE135"/>
  <c r="BE137"/>
  <c r="BE142"/>
  <c r="BE147"/>
  <c r="BE156"/>
  <c r="BE162"/>
  <c r="BE175"/>
  <c r="BE176"/>
  <c r="BE182"/>
  <c r="BE204"/>
  <c r="BE205"/>
  <c r="BE167"/>
  <c r="BE168"/>
  <c r="BE172"/>
  <c r="BE188"/>
  <c r="BE189"/>
  <c r="BE198"/>
  <c r="BE200"/>
  <c r="BE202"/>
  <c r="BE206"/>
  <c r="BE207"/>
  <c r="BE209"/>
  <c r="BE212"/>
  <c r="BE146"/>
  <c r="BE158"/>
  <c r="BE170"/>
  <c r="BE174"/>
  <c r="BE195"/>
  <c r="BE196"/>
  <c r="BE199"/>
  <c r="BE201"/>
  <c r="BE203"/>
  <c r="BE210"/>
  <c r="BE211"/>
  <c r="BE134"/>
  <c r="BE136"/>
  <c r="BE141"/>
  <c r="BE160"/>
  <c r="BE163"/>
  <c r="BE165"/>
  <c r="BE166"/>
  <c r="BE173"/>
  <c r="BE179"/>
  <c r="BE180"/>
  <c r="BE181"/>
  <c r="BE187"/>
  <c r="BE193"/>
  <c r="BE194"/>
  <c i="1" r="BB101"/>
  <c i="6" r="BE208"/>
  <c i="5" r="BE146"/>
  <c r="BE149"/>
  <c r="BE154"/>
  <c r="BE164"/>
  <c r="BE167"/>
  <c i="4" r="J130"/>
  <c r="J102"/>
  <c i="5" r="BE136"/>
  <c r="BE139"/>
  <c r="BE140"/>
  <c r="BE142"/>
  <c r="BE150"/>
  <c r="BE160"/>
  <c r="BE161"/>
  <c r="BE170"/>
  <c r="J93"/>
  <c r="J96"/>
  <c r="BE132"/>
  <c r="BE138"/>
  <c r="BE151"/>
  <c r="BE153"/>
  <c r="BE168"/>
  <c r="BE169"/>
  <c r="BE171"/>
  <c r="BE172"/>
  <c r="F96"/>
  <c r="E114"/>
  <c r="BE133"/>
  <c r="BE134"/>
  <c r="BE135"/>
  <c r="BE137"/>
  <c r="BE143"/>
  <c r="BE144"/>
  <c r="BE145"/>
  <c r="BE147"/>
  <c r="BE148"/>
  <c r="BE152"/>
  <c r="BE155"/>
  <c r="BE157"/>
  <c r="BE159"/>
  <c r="BE165"/>
  <c r="BE166"/>
  <c r="BE131"/>
  <c r="BE156"/>
  <c r="BE162"/>
  <c r="BE163"/>
  <c i="4" r="J125"/>
  <c r="BE139"/>
  <c r="BE148"/>
  <c r="BE150"/>
  <c r="E114"/>
  <c r="BE131"/>
  <c r="BE144"/>
  <c r="BE164"/>
  <c i="3" r="J165"/>
  <c r="J103"/>
  <c i="4" r="BE181"/>
  <c r="F96"/>
  <c r="BE135"/>
  <c r="BE145"/>
  <c r="BE146"/>
  <c r="BE153"/>
  <c r="BE156"/>
  <c r="BE160"/>
  <c r="BE166"/>
  <c r="BE167"/>
  <c r="BE169"/>
  <c r="BE170"/>
  <c r="BE176"/>
  <c r="BE182"/>
  <c r="BE185"/>
  <c r="BE186"/>
  <c r="BE197"/>
  <c r="J93"/>
  <c r="BE133"/>
  <c r="BE142"/>
  <c r="BE154"/>
  <c r="BE163"/>
  <c r="BE168"/>
  <c r="BE173"/>
  <c r="BE187"/>
  <c r="BE189"/>
  <c r="BE192"/>
  <c r="BE188"/>
  <c r="BE191"/>
  <c r="BE193"/>
  <c r="BE196"/>
  <c r="BE198"/>
  <c r="BE201"/>
  <c r="BE134"/>
  <c r="BE136"/>
  <c r="BE137"/>
  <c r="BE140"/>
  <c r="BE143"/>
  <c r="BE161"/>
  <c r="BE162"/>
  <c r="BE178"/>
  <c r="BE200"/>
  <c r="BE202"/>
  <c r="BE207"/>
  <c r="BE208"/>
  <c r="BE147"/>
  <c r="BE151"/>
  <c r="BE152"/>
  <c r="BE155"/>
  <c r="BE157"/>
  <c r="BE158"/>
  <c r="BE159"/>
  <c r="BE165"/>
  <c r="BE171"/>
  <c r="BE172"/>
  <c r="BE174"/>
  <c r="BE180"/>
  <c r="BE183"/>
  <c r="BE184"/>
  <c r="BE190"/>
  <c r="BE194"/>
  <c r="BE195"/>
  <c r="BE199"/>
  <c r="BE204"/>
  <c r="BE205"/>
  <c r="BE206"/>
  <c r="BE132"/>
  <c r="BE141"/>
  <c r="BE149"/>
  <c r="BE175"/>
  <c r="BE179"/>
  <c r="BE203"/>
  <c i="1" r="BB99"/>
  <c i="2" r="BK124"/>
  <c r="J124"/>
  <c r="J99"/>
  <c i="3" r="E85"/>
  <c r="BE137"/>
  <c r="BE142"/>
  <c r="BE156"/>
  <c r="BE166"/>
  <c r="BE178"/>
  <c r="BE203"/>
  <c r="F94"/>
  <c r="BE148"/>
  <c r="BE170"/>
  <c r="BE172"/>
  <c r="BE185"/>
  <c r="BE209"/>
  <c r="BE217"/>
  <c r="BE218"/>
  <c r="BE219"/>
  <c r="BE230"/>
  <c r="BE231"/>
  <c r="BE232"/>
  <c r="J127"/>
  <c r="BE136"/>
  <c r="BE138"/>
  <c r="BE139"/>
  <c r="BE152"/>
  <c r="BE160"/>
  <c r="BE167"/>
  <c r="BE174"/>
  <c r="BE181"/>
  <c r="BE193"/>
  <c r="BE205"/>
  <c r="BE211"/>
  <c r="BE222"/>
  <c r="J91"/>
  <c r="BE133"/>
  <c r="BE135"/>
  <c r="BE145"/>
  <c r="BE163"/>
  <c r="BE176"/>
  <c r="BE186"/>
  <c r="BE200"/>
  <c r="BE206"/>
  <c r="BE208"/>
  <c r="BE213"/>
  <c r="BE229"/>
  <c i="2" r="BE158"/>
  <c r="J117"/>
  <c r="BE132"/>
  <c r="BE126"/>
  <c r="BE131"/>
  <c r="BE134"/>
  <c r="BE129"/>
  <c r="BE135"/>
  <c r="BE139"/>
  <c r="BE144"/>
  <c r="BE148"/>
  <c r="BE151"/>
  <c r="BE153"/>
  <c r="BE155"/>
  <c r="BE159"/>
  <c r="BE160"/>
  <c r="BE162"/>
  <c r="F94"/>
  <c r="BE128"/>
  <c r="J94"/>
  <c r="E85"/>
  <c i="1" r="AW96"/>
  <c i="3" r="F37"/>
  <c i="1" r="BB97"/>
  <c i="9" r="J38"/>
  <c i="1" r="AW104"/>
  <c i="11" r="J36"/>
  <c i="1" r="AW106"/>
  <c i="3" r="J36"/>
  <c i="1" r="AW97"/>
  <c i="8" r="F40"/>
  <c i="1" r="BC103"/>
  <c i="3" r="F38"/>
  <c i="1" r="BC97"/>
  <c i="9" r="F38"/>
  <c i="1" r="BA104"/>
  <c i="11" r="F39"/>
  <c i="1" r="BD106"/>
  <c i="4" r="F38"/>
  <c i="1" r="BA99"/>
  <c i="8" r="F39"/>
  <c i="1" r="BB103"/>
  <c i="14" r="J36"/>
  <c i="1" r="AW110"/>
  <c i="4" r="J38"/>
  <c i="1" r="AW99"/>
  <c i="6" r="F38"/>
  <c i="1" r="BA101"/>
  <c i="9" r="F41"/>
  <c i="1" r="BD104"/>
  <c i="11" r="F37"/>
  <c i="1" r="BB106"/>
  <c i="2" r="F39"/>
  <c i="1" r="BD96"/>
  <c i="5" r="F40"/>
  <c i="1" r="BC100"/>
  <c i="6" r="F40"/>
  <c i="1" r="BC101"/>
  <c i="10" r="F37"/>
  <c i="1" r="BB105"/>
  <c i="12" r="F36"/>
  <c i="1" r="BA107"/>
  <c i="12" r="J36"/>
  <c i="1" r="AW107"/>
  <c i="13" r="F39"/>
  <c i="1" r="BD109"/>
  <c i="14" r="F37"/>
  <c i="1" r="BB110"/>
  <c i="7" r="F41"/>
  <c i="1" r="BD102"/>
  <c i="11" r="F36"/>
  <c i="1" r="BA106"/>
  <c i="3" r="F36"/>
  <c i="1" r="BA97"/>
  <c i="8" r="F38"/>
  <c i="1" r="BA103"/>
  <c i="2" r="F38"/>
  <c i="1" r="BC96"/>
  <c i="4" r="F41"/>
  <c i="1" r="BD99"/>
  <c i="7" r="F38"/>
  <c i="1" r="BA102"/>
  <c i="9" r="F40"/>
  <c i="1" r="BC104"/>
  <c i="10" r="F38"/>
  <c i="1" r="BC105"/>
  <c i="12" r="F37"/>
  <c i="1" r="BB107"/>
  <c i="13" r="F38"/>
  <c i="1" r="BC109"/>
  <c i="14" r="F36"/>
  <c i="1" r="BA110"/>
  <c i="2" r="F37"/>
  <c i="1" r="BB96"/>
  <c i="5" r="F39"/>
  <c i="1" r="BB100"/>
  <c i="7" r="J38"/>
  <c i="1" r="AW102"/>
  <c i="9" r="F39"/>
  <c i="1" r="BB104"/>
  <c i="12" r="F38"/>
  <c i="1" r="BC107"/>
  <c i="13" r="J36"/>
  <c i="1" r="AW109"/>
  <c i="2" r="F36"/>
  <c i="1" r="BA96"/>
  <c i="5" r="J38"/>
  <c i="1" r="AW100"/>
  <c i="7" r="F40"/>
  <c i="1" r="BC102"/>
  <c i="10" r="F39"/>
  <c i="1" r="BD105"/>
  <c i="13" r="J32"/>
  <c i="1" r="AS95"/>
  <c r="AS94"/>
  <c i="5" r="F38"/>
  <c i="1" r="BA100"/>
  <c i="7" r="F39"/>
  <c i="1" r="BB102"/>
  <c i="10" r="F36"/>
  <c i="1" r="BA105"/>
  <c i="13" r="F36"/>
  <c i="1" r="BA109"/>
  <c i="14" r="F39"/>
  <c i="1" r="BD110"/>
  <c i="5" r="F41"/>
  <c i="1" r="BD100"/>
  <c i="8" r="F41"/>
  <c i="1" r="BD103"/>
  <c i="3" r="F39"/>
  <c i="1" r="BD97"/>
  <c i="8" r="J38"/>
  <c i="1" r="AW103"/>
  <c i="6" r="F41"/>
  <c i="1" r="BD101"/>
  <c i="10" r="J36"/>
  <c i="1" r="AW105"/>
  <c i="12" r="F39"/>
  <c i="1" r="BD107"/>
  <c i="13" r="F37"/>
  <c i="1" r="BB109"/>
  <c i="14" r="F38"/>
  <c i="1" r="BC110"/>
  <c i="6" r="J38"/>
  <c i="1" r="AW101"/>
  <c i="11" r="F38"/>
  <c i="1" r="BC106"/>
  <c i="2" l="1" r="R124"/>
  <c r="R123"/>
  <c i="7" r="P129"/>
  <c r="P128"/>
  <c i="1" r="AU102"/>
  <c i="6" r="T129"/>
  <c r="T128"/>
  <c i="10" r="BK123"/>
  <c r="J123"/>
  <c r="J98"/>
  <c i="3" r="P164"/>
  <c r="P130"/>
  <c i="1" r="AU97"/>
  <c i="11" r="T129"/>
  <c r="T128"/>
  <c i="8" r="R129"/>
  <c r="R128"/>
  <c r="T129"/>
  <c r="T128"/>
  <c i="10" r="R123"/>
  <c i="2" r="P124"/>
  <c r="P123"/>
  <c i="1" r="AU96"/>
  <c i="7" r="R129"/>
  <c r="R128"/>
  <c i="2" r="T124"/>
  <c r="T123"/>
  <c i="7" r="BK129"/>
  <c r="J129"/>
  <c r="J101"/>
  <c i="3" r="BK164"/>
  <c i="6" r="P129"/>
  <c r="P128"/>
  <c i="1" r="AU101"/>
  <c i="4" r="BK129"/>
  <c r="BK128"/>
  <c r="J128"/>
  <c i="7" r="T129"/>
  <c r="T128"/>
  <c i="3" r="T164"/>
  <c r="T130"/>
  <c i="5" r="T129"/>
  <c r="T128"/>
  <c i="4" r="P129"/>
  <c r="P128"/>
  <c i="1" r="AU99"/>
  <c i="8" r="P129"/>
  <c r="P128"/>
  <c i="1" r="AU103"/>
  <c i="11" r="R129"/>
  <c r="R128"/>
  <c i="5" r="P129"/>
  <c r="P128"/>
  <c i="1" r="AU100"/>
  <c i="4" r="T129"/>
  <c r="T128"/>
  <c i="3" r="BK131"/>
  <c r="J131"/>
  <c r="J99"/>
  <c i="9" r="BK130"/>
  <c r="J130"/>
  <c r="J100"/>
  <c i="14" r="BK121"/>
  <c r="J121"/>
  <c r="J98"/>
  <c i="1" r="AG109"/>
  <c i="11" r="BK128"/>
  <c r="J128"/>
  <c r="J98"/>
  <c i="8" r="J129"/>
  <c r="J101"/>
  <c i="6" r="J129"/>
  <c r="J101"/>
  <c i="2" r="BK123"/>
  <c r="J123"/>
  <c i="4" r="J37"/>
  <c i="1" r="AV99"/>
  <c r="AT99"/>
  <c i="9" r="J37"/>
  <c i="1" r="AV104"/>
  <c r="AT104"/>
  <c i="3" r="F35"/>
  <c i="1" r="AZ97"/>
  <c i="11" r="J35"/>
  <c i="1" r="AV106"/>
  <c r="AT106"/>
  <c i="5" r="F37"/>
  <c i="1" r="AZ100"/>
  <c i="9" r="F37"/>
  <c i="1" r="AZ104"/>
  <c i="12" r="F35"/>
  <c i="1" r="AZ107"/>
  <c r="BB108"/>
  <c r="AX108"/>
  <c i="3" r="J35"/>
  <c i="1" r="AV97"/>
  <c r="AT97"/>
  <c i="11" r="F35"/>
  <c i="1" r="AZ106"/>
  <c i="4" r="J34"/>
  <c i="1" r="AG99"/>
  <c r="AU108"/>
  <c i="2" r="F35"/>
  <c i="1" r="AZ96"/>
  <c i="7" r="J37"/>
  <c i="1" r="AV102"/>
  <c r="AT102"/>
  <c r="BD98"/>
  <c i="2" r="J35"/>
  <c i="1" r="AV96"/>
  <c r="AT96"/>
  <c i="8" r="J37"/>
  <c i="1" r="AV103"/>
  <c r="AT103"/>
  <c i="13" r="J35"/>
  <c i="1" r="AV109"/>
  <c r="AT109"/>
  <c r="AN109"/>
  <c i="5" r="J37"/>
  <c i="1" r="AV100"/>
  <c r="AT100"/>
  <c i="10" r="F35"/>
  <c i="1" r="AZ105"/>
  <c r="BC108"/>
  <c r="AY108"/>
  <c i="4" r="F37"/>
  <c i="1" r="AZ99"/>
  <c r="BB98"/>
  <c i="5" r="J34"/>
  <c i="1" r="AG100"/>
  <c i="6" r="J34"/>
  <c i="1" r="AG101"/>
  <c i="7" r="F37"/>
  <c i="1" r="AZ102"/>
  <c i="10" r="J35"/>
  <c i="1" r="AV105"/>
  <c r="AT105"/>
  <c i="12" r="J32"/>
  <c i="1" r="AG107"/>
  <c i="13" r="F35"/>
  <c i="1" r="AZ109"/>
  <c r="BA108"/>
  <c r="AW108"/>
  <c i="6" r="J37"/>
  <c i="1" r="AV101"/>
  <c r="AT101"/>
  <c i="6" r="F37"/>
  <c i="1" r="AZ101"/>
  <c i="12" r="J35"/>
  <c i="1" r="AV107"/>
  <c r="AT107"/>
  <c r="BD108"/>
  <c i="8" r="F37"/>
  <c i="1" r="AZ103"/>
  <c i="8" r="J34"/>
  <c i="1" r="AG103"/>
  <c r="BA98"/>
  <c r="AW98"/>
  <c r="BC98"/>
  <c r="AY98"/>
  <c i="14" r="F35"/>
  <c i="1" r="AZ110"/>
  <c i="14" r="J35"/>
  <c i="1" r="AV110"/>
  <c r="AT110"/>
  <c i="2" r="J32"/>
  <c i="1" r="AG96"/>
  <c i="3" l="1" r="BK130"/>
  <c r="J130"/>
  <c r="J98"/>
  <c i="4" r="J100"/>
  <c i="3" r="J164"/>
  <c r="J102"/>
  <c i="4" r="J129"/>
  <c r="J101"/>
  <c i="7" r="BK128"/>
  <c r="J128"/>
  <c i="1" r="AN107"/>
  <c i="13" r="J41"/>
  <c i="12" r="J41"/>
  <c i="1" r="AN103"/>
  <c i="8" r="J43"/>
  <c i="1" r="AN101"/>
  <c r="AN100"/>
  <c i="6" r="J43"/>
  <c i="5" r="J43"/>
  <c i="4" r="J43"/>
  <c i="1" r="AN96"/>
  <c i="2" r="J98"/>
  <c r="J41"/>
  <c i="1" r="AN99"/>
  <c r="AU98"/>
  <c r="AZ98"/>
  <c r="AV98"/>
  <c r="AT98"/>
  <c r="BC95"/>
  <c r="AY95"/>
  <c i="9" r="J34"/>
  <c i="1" r="AG104"/>
  <c i="14" r="J32"/>
  <c i="1" r="AG110"/>
  <c r="AG108"/>
  <c i="10" r="J32"/>
  <c i="1" r="AG105"/>
  <c i="7" r="J34"/>
  <c i="1" r="AG102"/>
  <c i="11" r="J32"/>
  <c i="1" r="AG106"/>
  <c r="AN106"/>
  <c r="BA95"/>
  <c r="AW95"/>
  <c r="AZ108"/>
  <c r="AV108"/>
  <c r="AT108"/>
  <c r="AN108"/>
  <c r="AX98"/>
  <c r="BB95"/>
  <c r="AX95"/>
  <c r="BD95"/>
  <c i="10" l="1" r="J41"/>
  <c i="14" r="J41"/>
  <c i="9" r="J43"/>
  <c i="7" r="J43"/>
  <c r="J100"/>
  <c i="11" r="J41"/>
  <c i="1" r="AN104"/>
  <c r="AN102"/>
  <c r="AN105"/>
  <c r="AN110"/>
  <c r="AG98"/>
  <c r="BD94"/>
  <c r="W33"/>
  <c i="3" r="J32"/>
  <c i="1" r="AG97"/>
  <c r="AG95"/>
  <c r="AG94"/>
  <c r="AK26"/>
  <c r="AZ95"/>
  <c r="AU95"/>
  <c r="AU94"/>
  <c r="BC94"/>
  <c r="AY94"/>
  <c r="BB94"/>
  <c r="W31"/>
  <c r="BA94"/>
  <c r="AW94"/>
  <c r="AK30"/>
  <c l="1" r="AN98"/>
  <c i="3" r="J41"/>
  <c i="1" r="AN97"/>
  <c r="AZ94"/>
  <c r="AV94"/>
  <c r="AK29"/>
  <c r="AK35"/>
  <c r="AV95"/>
  <c r="AT95"/>
  <c r="AN95"/>
  <c r="W32"/>
  <c r="W30"/>
  <c r="AX94"/>
  <c l="1" r="W29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<sst xmlns="http://schemas.openxmlformats.org/spreadsheetml/2006/main">
  <si>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</si>
  <si>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</si>
  <si>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</si>
  <si>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</si>
  <si>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</si>
  <si>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{c6a7f7b2-6a47-4a98-a7f2-4a595607f5a6}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</si>
  <si>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</si>
  <si>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</si>
  <si>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</si>
  <si>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</si>
  <si>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</si>
  <si>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</si>
  <si>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</si>
  <si>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</si>
  <si>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10082023RS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</si>
  <si>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</si>
  <si>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</si>
  <si>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Jídelna Hradecká 1219 - Stavařina</t>
  </si>
  <si>
    <t>KSO:</t>
  </si>
  <si>
    <t>CC-CZ:</t>
  </si>
  <si>
    <t>Místo:</t>
  </si>
  <si>
    <t>Hradecká 1219</t>
  </si>
  <si>
    <t>Datum:</t>
  </si>
  <si>
    <t>31. 3. 2025</t>
  </si>
  <si>
    <t>Zadavatel:</t>
  </si>
  <si>
    <t>IČ:</t>
  </si>
  <si>
    <t>Školní jídelna Hradecká 1219, HK</t>
  </si>
  <si>
    <t>DIČ:</t>
  </si>
  <si>
    <t>Uchazeč:</t>
  </si>
  <si>
    <t>Vyplň údaj</t>
  </si>
  <si>
    <t>Projektant:</t>
  </si>
  <si>
    <t>ARAGON ELL s.r.o.</t>
  </si>
  <si>
    <t>True</t>
  </si>
  <si>
    <t>Zpracovatel:</t>
  </si>
  <si>
    <t xml:space="preserve"> </t>
  </si>
  <si>
    <t>Poznámka:</t>
  </si>
  <si>
    <t>NEDÍLNOU SOUČÁSTÍ ROZPOČTU JE PROJEKTOVÁ DOKUMENTACE!_x000d_
Soupis prací je sestaven s využitím položek Cenové soustavy ÚRS. Cenové a technické podmínky soustavy ÚRS, které nejsou součástí soupisu prací, jsou neomezeně dálkově k dispozici na www.cs-urs.cz. Položky soupisu prací, které nemají ve sloupci "Cenová soustava" uveden žádný údaj, nepochází s Cenové soustavy ÚRS. _x000d_
Dodávka akce se předpokládá včetně kompletní montáže, dopravy, vnitrostaveništní manipulace, veškerého souvisejícího doplňkového, podružného a montážního materiálu tak, aby celé zařízení bylo funkční a splňovalo všechny předpisy, které se na ně vztahují._x000d_
Při zpracování nabídky je nutné vycházet ze všech částí dokumentace (textové i grafické části, všech schémat a specifikace materiálu)._x000d_
Součástí ceny musí být veškeré náklady, aby cena byla konečná a zahrnovala celou dodávku a montáž akce._x000d_
Všechny použité výrobky musí mít osvědčení o schválení k provozu v České republice._x000d_
V průběhu provádění prací budou respektovány všechny příslušné platné předpisy a požadavky BOZP. Náklady vyplývající z jejich dodržení jsou součástí jednotkové ceny a nebudou zvlášť hrazeny._x000d_
Veškeré práce budou provedeny úhledně, řádně a kvalitně řemeslným způsobem._x000d_
Zařízení bude uvedeno do provozu až po provedení všech výchozích zkouškách (revizích) el. instalace a pod. O provedených zkouškách budou vystaveny protokoly._x000d_
POVINNOSTÍ DODAVATELE JE PŘEKONTROLOVAT SPECIFIKACI MATERIÁLŮ A CHYBĚJÍCÍ MATERIÁL NEBO VÝKON DOPLNIT A OCENIT!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</si>
  <si>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</si>
  <si>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</si>
  <si>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</si>
  <si>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</si>
  <si>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</si>
  <si>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</si>
  <si>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</si>
  <si>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</si>
  <si>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</si>
  <si>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</si>
  <si>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</si>
  <si>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</si>
  <si>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</si>
  <si>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</si>
  <si>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</si>
  <si>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</si>
  <si>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</si>
  <si>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</si>
  <si>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</si>
  <si>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</si>
  <si>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</si>
  <si>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</si>
  <si>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</si>
  <si>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</si>
  <si>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</si>
  <si>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</si>
  <si>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</si>
  <si>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</si>
  <si>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</si>
  <si>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</si>
  <si>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</si>
  <si>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</si>
  <si>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</si>
  <si>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</si>
  <si>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</si>
  <si>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</si>
  <si>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</si>
  <si>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</si>
  <si>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</si>
  <si>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</si>
  <si>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</si>
  <si>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</si>
  <si>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</si>
  <si>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</si>
  <si>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001</t>
  </si>
  <si>
    <t xml:space="preserve">Způsobilé </t>
  </si>
  <si>
    <t>STA</t>
  </si>
  <si>
    <t>1</t>
  </si>
  <si>
    <t>{b943a2f5-ada8-404f-9967-34f6882aabec}</t>
  </si>
  <si>
    <t>2</t>
  </si>
  <si>
    <t>/</t>
  </si>
  <si>
    <t>01</t>
  </si>
  <si>
    <t xml:space="preserve">Bourací práce </t>
  </si>
  <si>
    <t>Soupis</t>
  </si>
  <si>
    <t>{8217fa37-6cd4-4a3f-baa7-4462233f82c6}</t>
  </si>
  <si>
    <t>02</t>
  </si>
  <si>
    <t>Nové konstrukce</t>
  </si>
  <si>
    <t>{5bf4f56f-5440-462e-94b3-48698a761d2e}</t>
  </si>
  <si>
    <t>03</t>
  </si>
  <si>
    <t>Rozvody elektroinstalace</t>
  </si>
  <si>
    <t>{e351a5ac-10b7-4655-847d-434a6590f6c7}</t>
  </si>
  <si>
    <t>03.1</t>
  </si>
  <si>
    <t>Silnoproud</t>
  </si>
  <si>
    <t>3</t>
  </si>
  <si>
    <t>{26b5126b-f1d3-4276-8cc9-f72660d29765}</t>
  </si>
  <si>
    <t>03.2</t>
  </si>
  <si>
    <t>Rozv. RM02_A</t>
  </si>
  <si>
    <t>{b516f128-cd6e-4c70-aeb4-97d5f5fa3c38}</t>
  </si>
  <si>
    <t>03.3</t>
  </si>
  <si>
    <t>Rozv. RM02_B</t>
  </si>
  <si>
    <t>{7a6b9448-8e45-4c82-a297-729fd0f3624b}</t>
  </si>
  <si>
    <t>03.4</t>
  </si>
  <si>
    <t>Rozv. RM03_A</t>
  </si>
  <si>
    <t>{64107590-1a37-4e8a-b1bf-ae4c2a651620}</t>
  </si>
  <si>
    <t>03.5</t>
  </si>
  <si>
    <t>Rozv. RM03_B</t>
  </si>
  <si>
    <t>{7eec4c58-1b40-40f4-a291-7f53146091a6}</t>
  </si>
  <si>
    <t>03.6</t>
  </si>
  <si>
    <t>Výchozí revize elektroinstalace</t>
  </si>
  <si>
    <t>{4c4a35a2-7c36-4c6b-a7e0-338fd142e62f}</t>
  </si>
  <si>
    <t>04</t>
  </si>
  <si>
    <t>Rozvody VZT vč. strojovny</t>
  </si>
  <si>
    <t>{eeb478de-1759-4204-b5bc-7f227c2510a1}</t>
  </si>
  <si>
    <t>05</t>
  </si>
  <si>
    <t>Rozvody zdravotně-technických instalací</t>
  </si>
  <si>
    <t>{173d04cd-73b4-491a-969f-3ead1eabd8af}</t>
  </si>
  <si>
    <t>VRN</t>
  </si>
  <si>
    <t>Vedlejší rozpočtové náklady</t>
  </si>
  <si>
    <t>{24586fbc-4429-4dae-bc16-073468b3c613}</t>
  </si>
  <si>
    <t>002</t>
  </si>
  <si>
    <t xml:space="preserve">Nezpůsobilé </t>
  </si>
  <si>
    <t>{dbe86e19-3382-4d7c-8bfa-d3b0ec7e9691}</t>
  </si>
  <si>
    <t>002.04</t>
  </si>
  <si>
    <t>{5249e9f8-2fbb-46a7-b250-67a90f9a9ce0}</t>
  </si>
  <si>
    <t>002.VRN</t>
  </si>
  <si>
    <t>{b7a20582-b249-47bf-8c83-b19d60b3be13}</t>
  </si>
  <si>
    <t>KRYCÍ LIST SOUPISU PRACÍ</t>
  </si>
  <si>
    <t>Objekt:</t>
  </si>
  <si>
    <t xml:space="preserve">001 - Způsobilé </t>
  </si>
  <si>
    <t>Soupis:</t>
  </si>
  <si>
    <t xml:space="preserve">01 - Bourací práce 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</si>
  <si>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</si>
  <si>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</si>
  <si>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</si>
  <si>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</si>
  <si>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</si>
  <si>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</si>
  <si>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Ostatní konstrukce a práce, bourání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</si>
  <si>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</si>
  <si>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</si>
  <si>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</si>
  <si>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</si>
  <si>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</si>
  <si>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</si>
  <si>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</si>
  <si>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</si>
  <si>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</si>
  <si>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</si>
  <si>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</si>
  <si>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</si>
  <si>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</si>
  <si>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</si>
  <si>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</si>
  <si>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</si>
  <si>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</si>
  <si>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</si>
  <si>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</si>
  <si>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</si>
  <si>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949101111</t>
  </si>
  <si>
    <t>Lešení pomocné pro objekty pozemních staveb s lešeňovou podlahou v do 1,9 m zatížení do 150 kg/m2</t>
  </si>
  <si>
    <t>m2</t>
  </si>
  <si>
    <t>CS ÚRS 2023 01</t>
  </si>
  <si>
    <t>4</t>
  </si>
  <si>
    <t>1885945096</t>
  </si>
  <si>
    <t>VV</t>
  </si>
  <si>
    <t>37+254</t>
  </si>
  <si>
    <t>952901111</t>
  </si>
  <si>
    <t>Vyčištění budov bytové a občanské výstavby při výšce podlaží do 4 m</t>
  </si>
  <si>
    <t>1760984859</t>
  </si>
  <si>
    <t>965081611</t>
  </si>
  <si>
    <t>Odsekání soklíků rovných</t>
  </si>
  <si>
    <t>m</t>
  </si>
  <si>
    <t>459432208</t>
  </si>
  <si>
    <t xml:space="preserve">63 </t>
  </si>
  <si>
    <t>977151118</t>
  </si>
  <si>
    <t>Jádrové vrty diamantovými korunkami do stavebních materiálů D přes 90 do 100 mm</t>
  </si>
  <si>
    <t>-949641746</t>
  </si>
  <si>
    <t>5</t>
  </si>
  <si>
    <t>977151121</t>
  </si>
  <si>
    <t>Jádrové vrty diamantovými korunkami do stavebních materiálů D přes 110 do 120 mm</t>
  </si>
  <si>
    <t>1294885278</t>
  </si>
  <si>
    <t xml:space="preserve">0,5" pro nový prostup v podlaze pro žlab </t>
  </si>
  <si>
    <t>6</t>
  </si>
  <si>
    <t>977151125</t>
  </si>
  <si>
    <t>Jádrové vrty diamantovými korunkami do stavebních materiálů D přes 180 do 200 mm</t>
  </si>
  <si>
    <t>-868953589</t>
  </si>
  <si>
    <t>7</t>
  </si>
  <si>
    <t>978013161</t>
  </si>
  <si>
    <t>Otlučení (osekání) vnitřní vápenné nebo vápenocementové omítky stěn v rozsahu přes 30 do 50 %</t>
  </si>
  <si>
    <t>-1846455326</t>
  </si>
  <si>
    <t xml:space="preserve">" omítka nad obkladem </t>
  </si>
  <si>
    <t>(11,1+18,6+9,9)*1,8</t>
  </si>
  <si>
    <t>Součet</t>
  </si>
  <si>
    <t>8</t>
  </si>
  <si>
    <t>978059541</t>
  </si>
  <si>
    <t>Odsekání a odebrání obkladů stěn z vnitřních obkládaček plochy přes 1 m2</t>
  </si>
  <si>
    <t>-2058233551</t>
  </si>
  <si>
    <t>" otlučení obkladu - v. do 2,2m</t>
  </si>
  <si>
    <t>(9,9+18,6+11,1)*2,2</t>
  </si>
  <si>
    <t>-1,6*6</t>
  </si>
  <si>
    <t>985131111R</t>
  </si>
  <si>
    <t xml:space="preserve">Očištění podlah a odmaštění </t>
  </si>
  <si>
    <t>CS vlastní</t>
  </si>
  <si>
    <t>-1523875087</t>
  </si>
  <si>
    <t>"ze skladby A</t>
  </si>
  <si>
    <t>236</t>
  </si>
  <si>
    <t>10</t>
  </si>
  <si>
    <t>999-R100</t>
  </si>
  <si>
    <t>Demontáž stávajícího zařízení (v místech změny a souvisejícím prostoru) a zpětnou montáž vybrané části zařízení, včetně instalačního materiálu a přepravních nákladů</t>
  </si>
  <si>
    <t>sada</t>
  </si>
  <si>
    <t>653287480</t>
  </si>
  <si>
    <t>P</t>
  </si>
  <si>
    <t>Poznámka k položce:_x000d_
V ceně je i nutná manipulace (dočasné uskladnění) po objketu</t>
  </si>
  <si>
    <t>1 "dle dokladové části v.č. E.7 pozice 1-2</t>
  </si>
  <si>
    <t>11</t>
  </si>
  <si>
    <t>999-R200</t>
  </si>
  <si>
    <t xml:space="preserve">Vybourání podlahových žlabů a roštů </t>
  </si>
  <si>
    <t>-2131048601</t>
  </si>
  <si>
    <t>0,8*4+2,4*4</t>
  </si>
  <si>
    <t>999-R201</t>
  </si>
  <si>
    <t xml:space="preserve">Vybourání stávající podlahy a úprava pro napojení odtoku nových podlahových roštů a žlabů - nutná koordinace s dodavatelem roštů a žlabů ! </t>
  </si>
  <si>
    <t>kus</t>
  </si>
  <si>
    <t>304706725</t>
  </si>
  <si>
    <t>13</t>
  </si>
  <si>
    <t>999-R300</t>
  </si>
  <si>
    <t xml:space="preserve">Provedení dočasné zástěny do otvorů proti zabránění prašnosti do míst nedotčených rekonstrukcí </t>
  </si>
  <si>
    <t>2012992751</t>
  </si>
  <si>
    <t>997</t>
  </si>
  <si>
    <t>Přesun sutě</t>
  </si>
  <si>
    <t>14</t>
  </si>
  <si>
    <t>997013211</t>
  </si>
  <si>
    <t>Vnitrostaveništní doprava suti a vybouraných hmot pro budovy v do 6 m ručně</t>
  </si>
  <si>
    <t>t</t>
  </si>
  <si>
    <t>290724176</t>
  </si>
  <si>
    <t>15</t>
  </si>
  <si>
    <t>997013501</t>
  </si>
  <si>
    <t>Odvoz suti a vybouraných hmot na skládku nebo meziskládku do 1 km se složením</t>
  </si>
  <si>
    <t>898234132</t>
  </si>
  <si>
    <t>16</t>
  </si>
  <si>
    <t>997013509</t>
  </si>
  <si>
    <t>Příplatek k odvozu suti a vybouraných hmot na skládku ZKD 1 km přes 1 km</t>
  </si>
  <si>
    <t>-1054819570</t>
  </si>
  <si>
    <t>7,302*20 'Přepočtené koeficientem množství</t>
  </si>
  <si>
    <t>17</t>
  </si>
  <si>
    <t>997013631</t>
  </si>
  <si>
    <t>Poplatek za uložení na skládce (skládkovné) stavebního odpadu směsného kód odpadu 17 09 04</t>
  </si>
  <si>
    <t>1453271200</t>
  </si>
  <si>
    <t>02 - Nové konstrukce</t>
  </si>
  <si>
    <t xml:space="preserve">    6 - Úpravy povrchů, podlahy a osazování výplní</t>
  </si>
  <si>
    <t xml:space="preserve">    998 - Přesun hmot</t>
  </si>
  <si>
    <t>PSV - Práce a dodávky PSV</t>
  </si>
  <si>
    <t xml:space="preserve">    763 - Konstrukce suché výstavby</t>
  </si>
  <si>
    <t xml:space="preserve">    767 - Konstrukce zámečnické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</si>
  <si>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</si>
  <si>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</si>
  <si>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</si>
  <si>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</si>
  <si>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Úpravy povrchů, podlahy a osazování výplní</t>
  </si>
  <si>
    <t>612131101</t>
  </si>
  <si>
    <t>Cementový postřik vnitřních stěn nanášený celoplošně ručně</t>
  </si>
  <si>
    <t>-1880071613</t>
  </si>
  <si>
    <t xml:space="preserve">77,52" omítka pod obklad </t>
  </si>
  <si>
    <t>612321121</t>
  </si>
  <si>
    <t>Vápenocementová omítka hladká jednovrstvá vnitřních stěn nanášená ručně</t>
  </si>
  <si>
    <t>2041847102</t>
  </si>
  <si>
    <t>612325222</t>
  </si>
  <si>
    <t>Vápenocementová štuková omítka malých ploch přes 0,09 do 0,25 m2 na stěnách</t>
  </si>
  <si>
    <t>-1578671606</t>
  </si>
  <si>
    <t>612325223</t>
  </si>
  <si>
    <t>Vápenocementová štuková omítka malých ploch přes 0,25 do 1 m2 na stěnách</t>
  </si>
  <si>
    <t>221225011</t>
  </si>
  <si>
    <t>612325419</t>
  </si>
  <si>
    <t>Oprava vnitřní vápenocementové hladké omítky stěn v rozsahu plochy přes 30 do 50 % s celoplošným přeštukováním</t>
  </si>
  <si>
    <t>-981720850</t>
  </si>
  <si>
    <t>619991001</t>
  </si>
  <si>
    <t>Zakrytí podlah fólií přilepenou lepící páskou</t>
  </si>
  <si>
    <t>-56491411</t>
  </si>
  <si>
    <t xml:space="preserve">400 " práce spojené s rekonstrukcí </t>
  </si>
  <si>
    <t>619991011</t>
  </si>
  <si>
    <t>Obalení konstrukcí a prvků fólií přilepenou lepící páskou</t>
  </si>
  <si>
    <t>935925259</t>
  </si>
  <si>
    <t xml:space="preserve">500 " práce spojené s rekonstrukcí a zakrývání stáv technologie </t>
  </si>
  <si>
    <t>619996145</t>
  </si>
  <si>
    <t>Ochrana konstrukcí nebo samostatných prvků obalením geotextilií</t>
  </si>
  <si>
    <t>-402068516</t>
  </si>
  <si>
    <t xml:space="preserve">200 " práce spojené s rekonstrukcí a zakrývání stáv technologie </t>
  </si>
  <si>
    <t>631312141</t>
  </si>
  <si>
    <t>Doplnění rýh v dosavadních mazaninách betonem prostým</t>
  </si>
  <si>
    <t>m3</t>
  </si>
  <si>
    <t>-1235326257</t>
  </si>
  <si>
    <t xml:space="preserve">" dobetonávka po odbourání roštů v podlaze </t>
  </si>
  <si>
    <t>1,2</t>
  </si>
  <si>
    <t>632451233R</t>
  </si>
  <si>
    <t>Provedení kontaktního systémového můstku podlah</t>
  </si>
  <si>
    <t>-1246501230</t>
  </si>
  <si>
    <t>" ze skladby A</t>
  </si>
  <si>
    <t>632453414</t>
  </si>
  <si>
    <t>Potěr průmyslový samonivelační ze suchých směsí podkladní pro střední provoz tl přes 15 do 20 mm</t>
  </si>
  <si>
    <t>1000135405</t>
  </si>
  <si>
    <t>669-R</t>
  </si>
  <si>
    <t>Dodávka a montáž nových popisových tabulek dle stávajícího - nouzový východ, únikový východ apod</t>
  </si>
  <si>
    <t>-1097962975</t>
  </si>
  <si>
    <t>998</t>
  </si>
  <si>
    <t>Přesun hmot</t>
  </si>
  <si>
    <t>998018001</t>
  </si>
  <si>
    <t>Přesun hmot ruční pro budovy v do 6 m</t>
  </si>
  <si>
    <t>1306002579</t>
  </si>
  <si>
    <t>PSV</t>
  </si>
  <si>
    <t>Práce a dodávky PSV</t>
  </si>
  <si>
    <t>763</t>
  </si>
  <si>
    <t>Konstrukce suché výstavby</t>
  </si>
  <si>
    <t>76329-R</t>
  </si>
  <si>
    <t xml:space="preserve">Vyspravení minerálního podhledu po montáži světel </t>
  </si>
  <si>
    <t>99650260</t>
  </si>
  <si>
    <t>767-R10010</t>
  </si>
  <si>
    <t>Dodávka a montáž nerezového žlabu s roštěm 350x3100 vč. napojení na stáv. kanalizaci</t>
  </si>
  <si>
    <t>-1659848611</t>
  </si>
  <si>
    <t xml:space="preserve">Poznámka k položce:_x000d_
atypická výroba </t>
  </si>
  <si>
    <t>767</t>
  </si>
  <si>
    <t>Konstrukce zámečnické</t>
  </si>
  <si>
    <t>156523952</t>
  </si>
  <si>
    <t>767-R10110</t>
  </si>
  <si>
    <t>Dodávka a montáž nerezového žlabu s roštěm 1000x800 vč. napojení na stáv. kanalizaci</t>
  </si>
  <si>
    <t>1765612615</t>
  </si>
  <si>
    <t>18</t>
  </si>
  <si>
    <t>767-R102</t>
  </si>
  <si>
    <t>Dodávka a montáž nerezového žlabu s roštěm 800x600 vč. napojení na stáv. kanalizaci</t>
  </si>
  <si>
    <t>1174112460</t>
  </si>
  <si>
    <t>19</t>
  </si>
  <si>
    <t>767-R103</t>
  </si>
  <si>
    <t>Dodávka a montáž nerezového žlabu s roštěm 400x500 vč. napojení na stáv. kanalizaci</t>
  </si>
  <si>
    <t>-1427167702</t>
  </si>
  <si>
    <t>20</t>
  </si>
  <si>
    <t>767-R104</t>
  </si>
  <si>
    <t>Dodávka a montáž nerezového žlabu s roštěm 970x500 vč. napojení na stáv. kanalizaci</t>
  </si>
  <si>
    <t>-422449975</t>
  </si>
  <si>
    <t>776</t>
  </si>
  <si>
    <t>Podlahy povlakové</t>
  </si>
  <si>
    <t>776111311</t>
  </si>
  <si>
    <t>Vysátí podkladu povlakových podlah</t>
  </si>
  <si>
    <t>979217082</t>
  </si>
  <si>
    <t>22</t>
  </si>
  <si>
    <t>776121321</t>
  </si>
  <si>
    <t>Neředěná penetrace savého podkladu povlakových podlah</t>
  </si>
  <si>
    <t>338309454</t>
  </si>
  <si>
    <t>23</t>
  </si>
  <si>
    <t>7762221-R</t>
  </si>
  <si>
    <t>Dodávka a montáž PVC krytiny se vsypem SiC a Al2O3, s výztužnou vrstvou tl. 3mm s protiskluzností R12</t>
  </si>
  <si>
    <t>1931173935</t>
  </si>
  <si>
    <t xml:space="preserve">63*0,1" sokl </t>
  </si>
  <si>
    <t>(2,1*2+0,2*2)*0,1*3</t>
  </si>
  <si>
    <t>(4,5*2+0,5*2)*0,1*2</t>
  </si>
  <si>
    <t>24</t>
  </si>
  <si>
    <t>7762221-R1</t>
  </si>
  <si>
    <t xml:space="preserve">Vytvoření fabionku u paty stěny pro vytažení soklu </t>
  </si>
  <si>
    <t>71008180</t>
  </si>
  <si>
    <t xml:space="preserve">" sokl na stěny </t>
  </si>
  <si>
    <t>63</t>
  </si>
  <si>
    <t>(2,1*2+0,2*2)*3</t>
  </si>
  <si>
    <t>(4,5*2+0,5*2)*2</t>
  </si>
  <si>
    <t>25</t>
  </si>
  <si>
    <t>7762221-R2</t>
  </si>
  <si>
    <t xml:space="preserve">Dodávka a montáž přechodové lišty </t>
  </si>
  <si>
    <t>1012257273</t>
  </si>
  <si>
    <t>1*2+1,6*4+3,6</t>
  </si>
  <si>
    <t>781</t>
  </si>
  <si>
    <t>Dokončovací práce - obklady</t>
  </si>
  <si>
    <t>26</t>
  </si>
  <si>
    <t>781121011</t>
  </si>
  <si>
    <t>Nátěr penetrační na stěnu</t>
  </si>
  <si>
    <t>1788433816</t>
  </si>
  <si>
    <t xml:space="preserve">77,52 " dle skladby  B - nový obklad </t>
  </si>
  <si>
    <t>27</t>
  </si>
  <si>
    <t>781474112</t>
  </si>
  <si>
    <t>Montáž obkladů vnitřních keramických hladkých přes 9 do 12 ks/m2 lepených flexibilním lepidlem</t>
  </si>
  <si>
    <t>-701462914</t>
  </si>
  <si>
    <t>28</t>
  </si>
  <si>
    <t>M</t>
  </si>
  <si>
    <t>59761026</t>
  </si>
  <si>
    <t>obklad keramický hladký do 12ks/m2</t>
  </si>
  <si>
    <t>32</t>
  </si>
  <si>
    <t>-1105304721</t>
  </si>
  <si>
    <t>77,52*1,1</t>
  </si>
  <si>
    <t>29</t>
  </si>
  <si>
    <t>781477114</t>
  </si>
  <si>
    <t>Příplatek k montáži obkladů vnitřních keramických hladkých za spárování</t>
  </si>
  <si>
    <t>840852040</t>
  </si>
  <si>
    <t>30</t>
  </si>
  <si>
    <t>781495117</t>
  </si>
  <si>
    <t>Spárování vnitřních obkladů akrylem</t>
  </si>
  <si>
    <t>-811204009</t>
  </si>
  <si>
    <t>96,8</t>
  </si>
  <si>
    <t>31</t>
  </si>
  <si>
    <t>998781101</t>
  </si>
  <si>
    <t>Přesun hmot tonážní pro obklady keramické v objektech v do 6 m</t>
  </si>
  <si>
    <t>1211326034</t>
  </si>
  <si>
    <t>783</t>
  </si>
  <si>
    <t>Dokončovací práce - nátěry</t>
  </si>
  <si>
    <t>783301311</t>
  </si>
  <si>
    <t>Odmaštění zámečnických konstrukcí vodou ředitelným odmašťovačem</t>
  </si>
  <si>
    <t>377762963</t>
  </si>
  <si>
    <t xml:space="preserve">" nátěr stáv zárubní </t>
  </si>
  <si>
    <t>(1,8+2,1*2)*0,2*5</t>
  </si>
  <si>
    <t>33</t>
  </si>
  <si>
    <t>783306807</t>
  </si>
  <si>
    <t>Odstranění nátěru ze zámečnických konstrukcí odstraňovačem nátěrů</t>
  </si>
  <si>
    <t>-300732541</t>
  </si>
  <si>
    <t>34</t>
  </si>
  <si>
    <t>783314101</t>
  </si>
  <si>
    <t>Základní jednonásobný syntetický nátěr zámečnických konstrukcí</t>
  </si>
  <si>
    <t>418131343</t>
  </si>
  <si>
    <t>35</t>
  </si>
  <si>
    <t>783317101</t>
  </si>
  <si>
    <t>Krycí jednonásobný syntetický standardní nátěr zámečnických konstrukcí</t>
  </si>
  <si>
    <t>1432390928</t>
  </si>
  <si>
    <t>6*2" 2 nátěry</t>
  </si>
  <si>
    <t>784</t>
  </si>
  <si>
    <t>Dokončovací práce - malby a tapety</t>
  </si>
  <si>
    <t>36</t>
  </si>
  <si>
    <t>784121001</t>
  </si>
  <si>
    <t>Oškrabání malby v mísnostech v do 3,80 m</t>
  </si>
  <si>
    <t>2140755296</t>
  </si>
  <si>
    <t>" stěny nad obkladem</t>
  </si>
  <si>
    <t>71,28</t>
  </si>
  <si>
    <t>" prostory dotčených stavbou</t>
  </si>
  <si>
    <t>27*4</t>
  </si>
  <si>
    <t>18,6*4</t>
  </si>
  <si>
    <t>37</t>
  </si>
  <si>
    <t>784121031</t>
  </si>
  <si>
    <t>Mydlení podkladu v místnostech v do 3,80 m</t>
  </si>
  <si>
    <t>-319479682</t>
  </si>
  <si>
    <t>38</t>
  </si>
  <si>
    <t>784161221</t>
  </si>
  <si>
    <t>Lokální vyrovnání podkladu sádrovou stěrkou pl přes 0,25 do 0,5 m2 v místnostech v do 3,80 m</t>
  </si>
  <si>
    <t>-1621965793</t>
  </si>
  <si>
    <t>39</t>
  </si>
  <si>
    <t>784181121</t>
  </si>
  <si>
    <t>Hloubková jednonásobná bezbarvá penetrace podkladu v místnostech v do 3,80 m</t>
  </si>
  <si>
    <t>-244771957</t>
  </si>
  <si>
    <t>40</t>
  </si>
  <si>
    <t>784211101</t>
  </si>
  <si>
    <t>Dvojnásobné bílé malby ze směsí za mokra výborně oděruvzdorných v místnostech v do 3,80 m</t>
  </si>
  <si>
    <t>1829256354</t>
  </si>
  <si>
    <t>03 - Rozvody elektroinstalace</t>
  </si>
  <si>
    <t>Úroveň 3:</t>
  </si>
  <si>
    <t>03.1 - Silnoproud</t>
  </si>
  <si>
    <t>HSV - HSV</t>
  </si>
  <si>
    <t xml:space="preserve">    D1 - Silnoproudá instalace- demontážní práce</t>
  </si>
  <si>
    <t xml:space="preserve">    D2 - Silnoproudá instalace - materiál</t>
  </si>
  <si>
    <t xml:space="preserve">    D3 - Silnoproudá instalace - montážní práce</t>
  </si>
  <si>
    <t>D1</t>
  </si>
  <si>
    <t>Silnoproudá instalace- demontážní práce</t>
  </si>
  <si>
    <t>741123815</t>
  </si>
  <si>
    <t>Demontáž kabel Cu plný kulatý žíla 3x25 až 35 mm2, 4x16 až 25 mm2, 5x16 mm2, 24x2,5 mm2, 37x1,5 mm2, 48x1,5 mm2 uložený pevně</t>
  </si>
  <si>
    <t>CS ÚRS 2025 01</t>
  </si>
  <si>
    <t>741123811</t>
  </si>
  <si>
    <t>Demontáž kabel Cu plný kulatý žíla 2x1,5 až 6 mm2, 3x1,5 až 10 mm2, 4x1,5 až 10 mm2, 5x1,5 až 6 mm2, 7x1,5 až 4 mm2, 12x1,5 mm2 uložený pevně</t>
  </si>
  <si>
    <t>741112801</t>
  </si>
  <si>
    <t>Demontáž elektroinstalačních lišt nástěnných vkládacích uložených pevně</t>
  </si>
  <si>
    <t>741311873</t>
  </si>
  <si>
    <t>Demontáž spínačů zapuštěných normálních do 10 A šroubových bez zachování funkčnosti do 2 svorek</t>
  </si>
  <si>
    <t>ks</t>
  </si>
  <si>
    <t>741315823</t>
  </si>
  <si>
    <t>Demontáž zásuvek domovních normálních do 16A zapuštěných šroubových bez zachování funkčnosti 2P+PE</t>
  </si>
  <si>
    <t>741374853</t>
  </si>
  <si>
    <t>Demontáž svítidla bytového se standardní paticí vestavného přes 0,09 do 0,36 m2 se zachováním funkčnosti</t>
  </si>
  <si>
    <t>741375861</t>
  </si>
  <si>
    <t>Demontáž svítidla průmyslového se standardní paticí nebo int. zdrojem LED přisazeného do 0,09 m2 se zachováním funkčnosti</t>
  </si>
  <si>
    <t>D2</t>
  </si>
  <si>
    <t>Silnoproudá instalace - materiál</t>
  </si>
  <si>
    <t>34113134</t>
  </si>
  <si>
    <t>kabel silový jádro Cu izolace PVC plášť PVC 0,6/1kV (1-CYKY) 5x25mm2</t>
  </si>
  <si>
    <t>1781329542</t>
  </si>
  <si>
    <t>34113283</t>
  </si>
  <si>
    <t>kabel Instalační flexibilní jádro Cu lanované izolace pryž plášť pryž chloroprenová 450/750V (H07RN-F) 5x25mm2</t>
  </si>
  <si>
    <t>-1427455857</t>
  </si>
  <si>
    <t>34113035</t>
  </si>
  <si>
    <t>kabel instalační jádro Cu plné izolace PVC plášť PVC 450/750V (CYKY) 5x16mm2</t>
  </si>
  <si>
    <t>1946096775</t>
  </si>
  <si>
    <t>34113282</t>
  </si>
  <si>
    <t>kabel Instalační flexibilní jádro Cu lanované izolace pryž plášť pryž chloroprenová 450/750V (H07RN-F) 5x16mm2</t>
  </si>
  <si>
    <t>-367030364</t>
  </si>
  <si>
    <t>34113034</t>
  </si>
  <si>
    <t>kabel instalační jádro Cu plné izolace PVC plášť PVC 450/750V (CYKY) 5x10mm2</t>
  </si>
  <si>
    <t>1639198427</t>
  </si>
  <si>
    <t>34113281</t>
  </si>
  <si>
    <t>kabel Instalační flexibilní jádro Cu lanované izolace pryž plášť pryž chloroprenová 450/750V (H07RN-F) 5x10mm2</t>
  </si>
  <si>
    <t>-1535964951</t>
  </si>
  <si>
    <t>34111100</t>
  </si>
  <si>
    <t>kabel instalační jádro Cu plné izolace PVC plášť PVC 450/750V (CYKY) 5x6mm2</t>
  </si>
  <si>
    <t>1816931673</t>
  </si>
  <si>
    <t>34113280</t>
  </si>
  <si>
    <t>kabel Instalační flexibilní jádro Cu lanované izolace pryž plášť pryž chloroprenová 450/750V (H07RN-F) 5x6mm2</t>
  </si>
  <si>
    <t>-1108118756</t>
  </si>
  <si>
    <t>34111036</t>
  </si>
  <si>
    <t>kabel instalační jádro Cu plné izolace PVC plášť PVC 450/750V (CYKY) 3x2,5mm2</t>
  </si>
  <si>
    <t>-627089944</t>
  </si>
  <si>
    <t>34113258</t>
  </si>
  <si>
    <t>kabel Instalační flexibilní jádro Cu lanované izolace pryž plášť pryž chloroprenová 450/750V (H07RN-F) 3x2,5mm2</t>
  </si>
  <si>
    <t>1560174777</t>
  </si>
  <si>
    <t>34111090</t>
  </si>
  <si>
    <t>kabel instalační jádro Cu plné izolace PVC plášť PVC 450/750V (CYKY) 5x1,5mm2</t>
  </si>
  <si>
    <t>-1367290821</t>
  </si>
  <si>
    <t>34111030</t>
  </si>
  <si>
    <t>kabel instalační jádro Cu plné izolace PVC plášť PVC 450/750V (CYKY-J) 3x1,5mm2</t>
  </si>
  <si>
    <t>1119443424</t>
  </si>
  <si>
    <t>34111005</t>
  </si>
  <si>
    <t>kabel instalační jádro Cu plné izolace PVC plášť PVC 450/750V (CYKY) 2x1,5mm2</t>
  </si>
  <si>
    <t>1811233086</t>
  </si>
  <si>
    <t>34141030</t>
  </si>
  <si>
    <t>vodič propojovací flexibilní jádro Cu lanované izolace PVC 450/750V (H07V-K) 1x25mm2</t>
  </si>
  <si>
    <t>1040267249</t>
  </si>
  <si>
    <t>34141027</t>
  </si>
  <si>
    <t>vodič propojovací flexibilní jádro Cu lanované izolace PVC 450/750V (H07V-K) 1x6mm2</t>
  </si>
  <si>
    <t>619613582</t>
  </si>
  <si>
    <t>34571351</t>
  </si>
  <si>
    <t>trubka elektroinstalační ohebná dvouplášťová korugovaná (chránička) D 41/50mm, HDPE+LDPE</t>
  </si>
  <si>
    <t>969014789</t>
  </si>
  <si>
    <t>34571075</t>
  </si>
  <si>
    <t>trubka elektroinstalační ohebná z PVC (EN) 2340</t>
  </si>
  <si>
    <t>-72204311</t>
  </si>
  <si>
    <t>34571074</t>
  </si>
  <si>
    <t>trubka elektroinstalační ohebná z PVC (EN) 2332</t>
  </si>
  <si>
    <t>1856867906</t>
  </si>
  <si>
    <t>34571073</t>
  </si>
  <si>
    <t>trubka elektroinstalační ohebná z PVC (EN) 2325</t>
  </si>
  <si>
    <t>1896296049</t>
  </si>
  <si>
    <t>R</t>
  </si>
  <si>
    <t>Hmoždinka natloukací pro vázací pásek</t>
  </si>
  <si>
    <t>1856943181</t>
  </si>
  <si>
    <t>R.1</t>
  </si>
  <si>
    <t>Pásek vázací černý 360/4,8</t>
  </si>
  <si>
    <t>742054069</t>
  </si>
  <si>
    <t>34571450</t>
  </si>
  <si>
    <t>krabice pod omítku PVC přístrojová kruhová D 70mm</t>
  </si>
  <si>
    <t>-1786852268</t>
  </si>
  <si>
    <t>34535025</t>
  </si>
  <si>
    <t>přístroj spínače zápustného jednopólového, s krytem, řazení 1, IP44, šroubové svorky</t>
  </si>
  <si>
    <t>-447576768</t>
  </si>
  <si>
    <t>34535013</t>
  </si>
  <si>
    <t>přístroj přepínače sériového zápustného, s krytem, řazení 5, IP44, šroubové svorky</t>
  </si>
  <si>
    <t>-2070903180</t>
  </si>
  <si>
    <t>34539049</t>
  </si>
  <si>
    <t>kryt spínače jednoduchý</t>
  </si>
  <si>
    <t>185480440</t>
  </si>
  <si>
    <t>34539050</t>
  </si>
  <si>
    <t>kryt spínače dělený</t>
  </si>
  <si>
    <t>500773399</t>
  </si>
  <si>
    <t>34555230</t>
  </si>
  <si>
    <t>zásuvka zápustná jednonásobná s clonkami, víčkem, rámečkem, s drápky, IP44, šroubové svorky</t>
  </si>
  <si>
    <t>-188058199</t>
  </si>
  <si>
    <t>34539059</t>
  </si>
  <si>
    <t>rámeček jednonásobný</t>
  </si>
  <si>
    <t>-1958785560</t>
  </si>
  <si>
    <t>R.2</t>
  </si>
  <si>
    <t>vypínač výkonový 125A/4P zapouzdřený krytí IP65 částečná montáž pod omítku</t>
  </si>
  <si>
    <t>-1928723756</t>
  </si>
  <si>
    <t>R.3</t>
  </si>
  <si>
    <t>vypínač výkonový 63A/4P zapouzdřený krytí IP65 částečná montáž pod omítku</t>
  </si>
  <si>
    <t>-248177801</t>
  </si>
  <si>
    <t>R.4</t>
  </si>
  <si>
    <t>vypínač výkonový 32A/4P zapouzdřený krytí IP65 částečná montáž pod omítku</t>
  </si>
  <si>
    <t>1551605261</t>
  </si>
  <si>
    <t>R.5</t>
  </si>
  <si>
    <t>skříň tlačítková rudá nouzové zastavení odblok.pootočením 0/2 mžik</t>
  </si>
  <si>
    <t>1485342687</t>
  </si>
  <si>
    <t>R.6</t>
  </si>
  <si>
    <t>svítidlo "A" - 1x57W, 6300lm, RA80, 4000K, š x h x v - 595 x 595 x 15 mm</t>
  </si>
  <si>
    <t>1161386412</t>
  </si>
  <si>
    <t>41</t>
  </si>
  <si>
    <t>R.7</t>
  </si>
  <si>
    <t>modul nouzového zdroje 6-80W-min. 1hod</t>
  </si>
  <si>
    <t>-968679294</t>
  </si>
  <si>
    <t>42</t>
  </si>
  <si>
    <t>R.8</t>
  </si>
  <si>
    <t>svítidlo "B" - 1x38W, 5450lm, RA80, 4000K, š x h x v - 1272 x 95 x 100 mm</t>
  </si>
  <si>
    <t>990410370</t>
  </si>
  <si>
    <t>43</t>
  </si>
  <si>
    <t>R.9</t>
  </si>
  <si>
    <t>svorkovnice ekvipotenciální (MET)</t>
  </si>
  <si>
    <t>1749605551</t>
  </si>
  <si>
    <t>44</t>
  </si>
  <si>
    <t>R.10</t>
  </si>
  <si>
    <t>Sádra stavební</t>
  </si>
  <si>
    <t>kg</t>
  </si>
  <si>
    <t>1621179925</t>
  </si>
  <si>
    <t>45</t>
  </si>
  <si>
    <t>Pol40</t>
  </si>
  <si>
    <t>Drobný materiál</t>
  </si>
  <si>
    <t>%</t>
  </si>
  <si>
    <t>-1208239040</t>
  </si>
  <si>
    <t>D3</t>
  </si>
  <si>
    <t>Silnoproudá instalace - montážní práce</t>
  </si>
  <si>
    <t>46</t>
  </si>
  <si>
    <t>460932111</t>
  </si>
  <si>
    <t>Osazení hmoždinek pro elektroinstalace včetně vyvrtání otvoru ve stěnách cihelných průměru do 8 mm</t>
  </si>
  <si>
    <t>631297616</t>
  </si>
  <si>
    <t>47</t>
  </si>
  <si>
    <t>468081312</t>
  </si>
  <si>
    <t>Vybourání otvorů pro elektroinstalace ve zdivu cihelném pl do 0,0225 m2 tl přes 15 do 30 cm</t>
  </si>
  <si>
    <t>2057320947</t>
  </si>
  <si>
    <t>48</t>
  </si>
  <si>
    <t>468091311</t>
  </si>
  <si>
    <t>Vysekání kapes a výklenků ve zdivu cihelném pro krabice 7x7x5 cm</t>
  </si>
  <si>
    <t>408086234</t>
  </si>
  <si>
    <t>49</t>
  </si>
  <si>
    <t>468101112</t>
  </si>
  <si>
    <t>Vysekání rýh pro montáž trubek a kabelů ve zdivu betonovém hl do 3 cm a š přes 3 do 5 cm</t>
  </si>
  <si>
    <t>-958680841</t>
  </si>
  <si>
    <t>50</t>
  </si>
  <si>
    <t>468101133</t>
  </si>
  <si>
    <t>Vysekání rýh pro montáž trubek a kabelů ve zdivu betonovém hl přes 5 do 7 cm a š přes 10 do 15 cm</t>
  </si>
  <si>
    <t>85130485</t>
  </si>
  <si>
    <t>51</t>
  </si>
  <si>
    <t>741110062</t>
  </si>
  <si>
    <t>Montáž trubka plastová ohebná D přes 23 do 35 mm uložená pod omítku</t>
  </si>
  <si>
    <t>-1067603381</t>
  </si>
  <si>
    <t>52</t>
  </si>
  <si>
    <t>741110063</t>
  </si>
  <si>
    <t>Montáž trubka plastová ohebná D přes 35 mm uložená pod omítku</t>
  </si>
  <si>
    <t>569072797</t>
  </si>
  <si>
    <t>53</t>
  </si>
  <si>
    <t>741112001</t>
  </si>
  <si>
    <t>Montáž krabice zapuštěná plastová kruhová</t>
  </si>
  <si>
    <t>-472505260</t>
  </si>
  <si>
    <t>54</t>
  </si>
  <si>
    <t>741120001</t>
  </si>
  <si>
    <t>Montáž vodič Cu izolovaný plný a laněný žíla 0,35-6 mm2 pod omítku (např. CY)</t>
  </si>
  <si>
    <t>-1057570032</t>
  </si>
  <si>
    <t>55</t>
  </si>
  <si>
    <t>741120005</t>
  </si>
  <si>
    <t>Montáž vodič Cu izolovaný plný a laněný žíla 25-35 mm2 pod omítku (např. CY)</t>
  </si>
  <si>
    <t>-932596522</t>
  </si>
  <si>
    <t>56</t>
  </si>
  <si>
    <t>741122011</t>
  </si>
  <si>
    <t>Montáž kabel Cu bez ukončení uložený pod omítku plný kulatý 2x1,5 až 2,5 mm2 (např. CYKY)</t>
  </si>
  <si>
    <t>-38426245</t>
  </si>
  <si>
    <t>57</t>
  </si>
  <si>
    <t>741122015</t>
  </si>
  <si>
    <t>Montáž kabel Cu bez ukončení uložený pod omítku plný kulatý 3x1,5 mm2 (např. CYKY)</t>
  </si>
  <si>
    <t>-800772870</t>
  </si>
  <si>
    <t>58</t>
  </si>
  <si>
    <t>741122016</t>
  </si>
  <si>
    <t>Montáž kabel Cu bez ukončení uložený pod omítku plný kulatý 3x2,5 až 6 mm2 (např. CYKY)</t>
  </si>
  <si>
    <t>842993807</t>
  </si>
  <si>
    <t>59</t>
  </si>
  <si>
    <t>741122031</t>
  </si>
  <si>
    <t>Montáž kabel Cu bez ukončení uložený pod omítku plný kulatý 5x1,5 až 2,5 mm2 (např. CYKY)</t>
  </si>
  <si>
    <t>-1497486519</t>
  </si>
  <si>
    <t>60</t>
  </si>
  <si>
    <t>741122032</t>
  </si>
  <si>
    <t>Montáž kabel Cu bez ukončení uložený pod omítku plný kulatý 5x4 až 6 mm2 (např. CYKY)</t>
  </si>
  <si>
    <t>-1670079618</t>
  </si>
  <si>
    <t>61</t>
  </si>
  <si>
    <t>741122033</t>
  </si>
  <si>
    <t>Montáž kabel Cu bez ukončení uložený pod omítku plný kulatý 5x10 až 16 mm2 (např. CYKY)</t>
  </si>
  <si>
    <t>-808884755</t>
  </si>
  <si>
    <t>62</t>
  </si>
  <si>
    <t>741122034</t>
  </si>
  <si>
    <t>Montáž kabel Cu bez ukončení uložený pod omítku plný kulatý 5x25 až 35 mm2 (např. CYKY)</t>
  </si>
  <si>
    <t>-944928714</t>
  </si>
  <si>
    <t>741122122</t>
  </si>
  <si>
    <t>Montáž kabel Cu plný kulatý žíla 3x1,5 až 6 mm2 zatažený v trubkách (např. CYKY)</t>
  </si>
  <si>
    <t>2015558081</t>
  </si>
  <si>
    <t>64</t>
  </si>
  <si>
    <t>741122143</t>
  </si>
  <si>
    <t>Montáž kabel Cu plný kulatý žíla 5x4 až 6 mm2 zatažený v trubkách (např. CYKY)</t>
  </si>
  <si>
    <t>-752473444</t>
  </si>
  <si>
    <t>65</t>
  </si>
  <si>
    <t>741122144</t>
  </si>
  <si>
    <t>Montáž kabel Cu plný kulatý žíla 5x10 až 16 mm2 zatažený v trubkách (např. CYKY)</t>
  </si>
  <si>
    <t>1458811058</t>
  </si>
  <si>
    <t>66</t>
  </si>
  <si>
    <t>741122159</t>
  </si>
  <si>
    <t>Montáž kabel Cu plný kulatý žíla 5x25 až 35 mm2 zatažený v trubkách (např. CYKY)</t>
  </si>
  <si>
    <t>1129500162</t>
  </si>
  <si>
    <t>67</t>
  </si>
  <si>
    <t>741310101</t>
  </si>
  <si>
    <t>Montáž spínač (polo)zapuštěný bezšroubové připojení 1-jednopólový se zapojením vodičů</t>
  </si>
  <si>
    <t>-918279350</t>
  </si>
  <si>
    <t>68</t>
  </si>
  <si>
    <t>741310121</t>
  </si>
  <si>
    <t>Montáž přepínač (polo)zapuštěný bezšroubové připojení 5-seriový se zapojením vodičů</t>
  </si>
  <si>
    <t>58213048</t>
  </si>
  <si>
    <t>69</t>
  </si>
  <si>
    <t>741310512</t>
  </si>
  <si>
    <t>Montáž spínač tří/čtyřpólový v krytu vačkový 63 A, 3 až 6 svorek se zapojením vodičů</t>
  </si>
  <si>
    <t>-266768</t>
  </si>
  <si>
    <t>70</t>
  </si>
  <si>
    <t>741310513</t>
  </si>
  <si>
    <t>Montáž spínač tří/čtyřpólový v krytu vačkový 100 A, 3 až 6 svorek se zapojením vodičů</t>
  </si>
  <si>
    <t>1292700448</t>
  </si>
  <si>
    <t>71</t>
  </si>
  <si>
    <t>741313083</t>
  </si>
  <si>
    <t>Montáž zásuvka chráněná v krabici šroubové připojení 2P+PE dvojí zapojení, prostředí venkovní, mokré se zapojením vodičů</t>
  </si>
  <si>
    <t>1283125573</t>
  </si>
  <si>
    <t>72</t>
  </si>
  <si>
    <t>741371102</t>
  </si>
  <si>
    <t>Montáž svítidlo zářivkové průmyslové stropní přisazené 1 zdroj s krytem</t>
  </si>
  <si>
    <t>247317187</t>
  </si>
  <si>
    <t>73</t>
  </si>
  <si>
    <t>741372112</t>
  </si>
  <si>
    <t>Montáž svítidlo LED interiérové vestavné panelové hranaté nebo kruhové přes 0,09 do 0,36 m2 se zapojením vodičů</t>
  </si>
  <si>
    <t>306455763</t>
  </si>
  <si>
    <t>74</t>
  </si>
  <si>
    <t>742210151</t>
  </si>
  <si>
    <t>Montáž nouzového tlačítkka</t>
  </si>
  <si>
    <t>936271613</t>
  </si>
  <si>
    <t>75</t>
  </si>
  <si>
    <t>R.1M</t>
  </si>
  <si>
    <t>Montáž ekvipotenciální svorkovnice MET se zapojením vodičů</t>
  </si>
  <si>
    <t>-1228579303</t>
  </si>
  <si>
    <t>76</t>
  </si>
  <si>
    <t>RM</t>
  </si>
  <si>
    <t>Montáž pásek vázací</t>
  </si>
  <si>
    <t>1909829949</t>
  </si>
  <si>
    <t>03.2 - Rozv. RM02_A</t>
  </si>
  <si>
    <t xml:space="preserve">    D1 - Rozváděč - RM02_A - demontážní práce</t>
  </si>
  <si>
    <t xml:space="preserve">    D2 - Rozváděč - RM02_A - materiál</t>
  </si>
  <si>
    <t xml:space="preserve">    D3 - Rozváděč - RM02_A - montážní práce</t>
  </si>
  <si>
    <t>Rozváděč - RM02_A - demontážní práce</t>
  </si>
  <si>
    <t>741211863</t>
  </si>
  <si>
    <t>Demontáž rozvodnic kovových volně stojících s krytím přes IPx4 plochou přes 1 m2</t>
  </si>
  <si>
    <t>741854915</t>
  </si>
  <si>
    <t>Přezkoušení vedení s prozvoněním a označením v jedné rozvodné skříni</t>
  </si>
  <si>
    <t>741854923</t>
  </si>
  <si>
    <t>Vypnutí vedení se zajištěním proti nedovolenému zapnutí,vyzkoušením a s opětovným zapnutím</t>
  </si>
  <si>
    <t>741854931</t>
  </si>
  <si>
    <t>Zjištění směru vedení v existujících plášťových krabicích do 100x100 mm nebo AGY</t>
  </si>
  <si>
    <t>741322865</t>
  </si>
  <si>
    <t>Demontáž jistič třípólový nn do 63 A ze skříně</t>
  </si>
  <si>
    <t>741322855</t>
  </si>
  <si>
    <t>Demontáž jistič třípólový nn do 25 A ze skříně</t>
  </si>
  <si>
    <t>741322815</t>
  </si>
  <si>
    <t>Demontáž jistič jednopólový nn do 25 A ze skříně</t>
  </si>
  <si>
    <t>741331825</t>
  </si>
  <si>
    <t>Demontáž stykač střídavý vestavný třípólový do 100 A</t>
  </si>
  <si>
    <t>741213845</t>
  </si>
  <si>
    <t>Demontáž kabelu silového z rozvodnice průřezu žil přes 10 do 25 mm2 se zachováním funkčnosti</t>
  </si>
  <si>
    <t>741213841</t>
  </si>
  <si>
    <t>Demontáž kabelu silového z rozvodnice průřezu žil do 4 mm2 se zachováním funkčnosti</t>
  </si>
  <si>
    <t>Rozváděč - RM02_A - materiál</t>
  </si>
  <si>
    <t>Řadová rozváděčová skříň, krytí IP55, požární odolnost EI30S, jednokřídlové dveře, V x Š x H 2000 x 600 x 400, včetně modulárního systému</t>
  </si>
  <si>
    <t>kpl</t>
  </si>
  <si>
    <t>-623268501</t>
  </si>
  <si>
    <t>svodič přepětí SPD 1+2</t>
  </si>
  <si>
    <t>899543129</t>
  </si>
  <si>
    <t>elektroměr pro přímé měření na DIN podružný</t>
  </si>
  <si>
    <t>199494660</t>
  </si>
  <si>
    <t>chránič proudový 4-pólový 25A pracovního proudu 0,03A - typ A, Icn 10kA</t>
  </si>
  <si>
    <t>936249685</t>
  </si>
  <si>
    <t>chránič proudový s naproudovou ochranou 16B-1N-030A, Icn 10kA</t>
  </si>
  <si>
    <t>1248556086</t>
  </si>
  <si>
    <t>chránič proudový s naproudovou ochranou 10B-1N-030A, Icn 10kA</t>
  </si>
  <si>
    <t>1181163260</t>
  </si>
  <si>
    <t>chránič proudový s naproudovou ochranou 6B-1N-030A, Icn 10kA</t>
  </si>
  <si>
    <t>-1950959807</t>
  </si>
  <si>
    <t>35822181</t>
  </si>
  <si>
    <t>jistič 3-pólový 50 A vypínací charakteristika B vypínací schopnost 10 kA</t>
  </si>
  <si>
    <t>-339876717</t>
  </si>
  <si>
    <t>35822158</t>
  </si>
  <si>
    <t>jistič 3-pólový 10 A vypínací charakteristika B vypínací schopnost 10 kA</t>
  </si>
  <si>
    <t>-1332174555</t>
  </si>
  <si>
    <t>jistič 1-pólový 10 A vypínací charakteristika B vypínací schopnost 10 kA</t>
  </si>
  <si>
    <t>-37268582</t>
  </si>
  <si>
    <t>35822107</t>
  </si>
  <si>
    <t>jistič 1-pólový 6 A vypínací charakteristika B vypínací schopnost 10 kA</t>
  </si>
  <si>
    <t>1699202450</t>
  </si>
  <si>
    <t>instalační stykač 25A 4x zapínací kontakt Uc AC 230V</t>
  </si>
  <si>
    <t>1876385918</t>
  </si>
  <si>
    <t>34562147</t>
  </si>
  <si>
    <t>svorka řadová šroubovací RSA nízkého napětí a průřezem vodiče 2,5mm2</t>
  </si>
  <si>
    <t>-695465041</t>
  </si>
  <si>
    <t>Svorka řadová, bočnice</t>
  </si>
  <si>
    <t>285586801</t>
  </si>
  <si>
    <t>Svorka řadová, koncová</t>
  </si>
  <si>
    <t>1872091931</t>
  </si>
  <si>
    <t>R.11</t>
  </si>
  <si>
    <t>ostatní montážní materiál</t>
  </si>
  <si>
    <t>sb.</t>
  </si>
  <si>
    <t>-1508422954</t>
  </si>
  <si>
    <t>Rozváděč - RM02_A - montážní práce</t>
  </si>
  <si>
    <t>741128002</t>
  </si>
  <si>
    <t>Ostatní práce při montáži vodičů a kabelů - označení dalším štítkem</t>
  </si>
  <si>
    <t>-974149514</t>
  </si>
  <si>
    <t>741130001</t>
  </si>
  <si>
    <t>Ukončení vodič izolovaný do 2,5 mm2 v rozváděči nebo na přístroji</t>
  </si>
  <si>
    <t>1541257326</t>
  </si>
  <si>
    <t>741130007</t>
  </si>
  <si>
    <t>Ukončení vodič izolovaný do 25 mm2 v rozváděči nebo na přístroji</t>
  </si>
  <si>
    <t>-1085357535</t>
  </si>
  <si>
    <t>741210202</t>
  </si>
  <si>
    <t>Montáž rozvaděč skříňový nebo panelový dělitelný pole do 300 kg</t>
  </si>
  <si>
    <t>1132078853</t>
  </si>
  <si>
    <t>741231001</t>
  </si>
  <si>
    <t>Montáž svorkovnice do rozvaděčů - řadová vodič do 2,5 mm2 se zapojením vodičů</t>
  </si>
  <si>
    <t>-34439799</t>
  </si>
  <si>
    <t>741320105</t>
  </si>
  <si>
    <t>Montáž jističů jednopólových nn do 25 A ve skříni se zapojením vodičů</t>
  </si>
  <si>
    <t>-1993397733</t>
  </si>
  <si>
    <t>741320165</t>
  </si>
  <si>
    <t>Montáž jističů třípólových nn do 25 A ve skříni se zapojením vodičů</t>
  </si>
  <si>
    <t>-931319634</t>
  </si>
  <si>
    <t>741320175</t>
  </si>
  <si>
    <t>Montáž jističů třípólových nn do 63 A ve skříni se zapojením vodičů</t>
  </si>
  <si>
    <t>1196786216</t>
  </si>
  <si>
    <t>741321003</t>
  </si>
  <si>
    <t>Montáž proudových chráničů dvoupólových nn do 25 A ve skříni se zapojením vodičů</t>
  </si>
  <si>
    <t>1024887149</t>
  </si>
  <si>
    <t>741321033</t>
  </si>
  <si>
    <t>Montáž proudových chráničů čtyřpólových nn do 25 A ve skříni se zapojením vodičů</t>
  </si>
  <si>
    <t>959033905</t>
  </si>
  <si>
    <t>741322022</t>
  </si>
  <si>
    <t>Montáž svodiče bleskových proudů nn typ 1 čtyřpólových impulzní proud o 100 kA se zapojením vodičů</t>
  </si>
  <si>
    <t>450413204</t>
  </si>
  <si>
    <t>741330042</t>
  </si>
  <si>
    <t>Montáž stykač střídavý vestavný třípólový do 25 A se zapojením vodičů</t>
  </si>
  <si>
    <t>1674282432</t>
  </si>
  <si>
    <t>741331032</t>
  </si>
  <si>
    <t>Montáž elektroměru třífázového se zapojením vodičů</t>
  </si>
  <si>
    <t>-416564541</t>
  </si>
  <si>
    <t>Výroba rozvaděče mechanická část, osvědčení, štítek atd.</t>
  </si>
  <si>
    <t>-174808279</t>
  </si>
  <si>
    <t>03.3 - Rozv. RM02_B</t>
  </si>
  <si>
    <t xml:space="preserve">    D1 - Rozváděč - RM02_B - demontážní práce</t>
  </si>
  <si>
    <t xml:space="preserve">    D2 - Rozváděč - RM02_B - materiál</t>
  </si>
  <si>
    <t xml:space="preserve">    D3 - Rozváděč - RM02_B - montážní práce</t>
  </si>
  <si>
    <t>Rozváděč - RM02_B - demontážní práce</t>
  </si>
  <si>
    <t>218120486</t>
  </si>
  <si>
    <t>Demontáž jističů deionových vestavných s elektrickou spouští do 300 A s odpojením vodičů</t>
  </si>
  <si>
    <t>741325825</t>
  </si>
  <si>
    <t>Demontáž svodiče bleskových proudů nn typ 1 třípólových impulzní proud do 100 kA</t>
  </si>
  <si>
    <t>741213847</t>
  </si>
  <si>
    <t>Demontáž kabelu silového z rozvodnice průřezu žil přes 25 mm2 se zachováním funkčnosti</t>
  </si>
  <si>
    <t>741213843</t>
  </si>
  <si>
    <t>Demontáž kabelu silového z rozvodnice průřezu žil přes 4 do 10 mm2 se zachováním funkčnosti</t>
  </si>
  <si>
    <t>Rozváděč - RM02_B - materiál</t>
  </si>
  <si>
    <t>34561668</t>
  </si>
  <si>
    <t>svorka řadová šroubovací RSA s nosnou lištou a průřezem vodiče 70mm2</t>
  </si>
  <si>
    <t>165858581</t>
  </si>
  <si>
    <t>1646981774</t>
  </si>
  <si>
    <t>34562148</t>
  </si>
  <si>
    <t>svorka řadová šroubovací RSA nízkého napětí a průřezem vodiče 4mm2</t>
  </si>
  <si>
    <t>1118916060</t>
  </si>
  <si>
    <t>34562174</t>
  </si>
  <si>
    <t>svorka řadová šroubovací RSA nízkého napětí a průřezem vodiče 6mm2</t>
  </si>
  <si>
    <t>45348604</t>
  </si>
  <si>
    <t>34562200</t>
  </si>
  <si>
    <t>svorka řadová šroubovací RSA nízkého napětí a průřezem vodiče 10mm2</t>
  </si>
  <si>
    <t>-624311936</t>
  </si>
  <si>
    <t>34562230</t>
  </si>
  <si>
    <t>svorka řadová šroubovací RSA nízkého napětí a průřezem vodiče 16mm2</t>
  </si>
  <si>
    <t>1450657804</t>
  </si>
  <si>
    <t>35822111</t>
  </si>
  <si>
    <t>jistič 1-pólový 16 A vypínací charakteristika B vypínací schopnost 10 kA</t>
  </si>
  <si>
    <t>-190954328</t>
  </si>
  <si>
    <t>35822186</t>
  </si>
  <si>
    <t>jistič 3-pólový 63 A vypínací charakteristika B vypínací schopnost 10 kA</t>
  </si>
  <si>
    <t>-804120936</t>
  </si>
  <si>
    <t>Řadová rozváděčová skříň, krytí IP55, požární odolnost EI30S, jednokřídlové dveře, V x Š x H 2000 x 800 x 400, včetně modulárního systému</t>
  </si>
  <si>
    <t>-512436270</t>
  </si>
  <si>
    <t>jistič - In 250 A, Icu 36 kA / 415 V, nadproudová spoušť, Ir 175 ÷ 250 A, 3pól, přední přívod</t>
  </si>
  <si>
    <t>1563309617</t>
  </si>
  <si>
    <t>zkušební svorkovnice</t>
  </si>
  <si>
    <t>1255902277</t>
  </si>
  <si>
    <t>-838448966</t>
  </si>
  <si>
    <t>R.12</t>
  </si>
  <si>
    <t>pojistkový odpínač, Ie 32 A, Ue AC 690 V/DC 440 V, pro válcové pojistkové vložky 10x38, 3pól. provedení, bez signalizace</t>
  </si>
  <si>
    <t>-2147293940</t>
  </si>
  <si>
    <t>R.13</t>
  </si>
  <si>
    <t>2A gG - Pojistková vložka, Un AC 500 V / DC 250 V, velikost 10×38, gG - charakteristika pro všeobecné použití, Cd/Pb free</t>
  </si>
  <si>
    <t>-286158122</t>
  </si>
  <si>
    <t>R.14</t>
  </si>
  <si>
    <t>chránič proudový 4-pólový 63A pracovního proudu 0,03A - typ A, Icn 10kA</t>
  </si>
  <si>
    <t>-1567814128</t>
  </si>
  <si>
    <t>R.15</t>
  </si>
  <si>
    <t>chránič proudový s naproudovou ochranou 10C-1N-030A, Icn 10kA</t>
  </si>
  <si>
    <t>-1102266552</t>
  </si>
  <si>
    <t>R.16</t>
  </si>
  <si>
    <t>jistič 100A-3N vypínací charakteristika B vypínací schopnost 10 kA</t>
  </si>
  <si>
    <t>528402070</t>
  </si>
  <si>
    <t>R.17</t>
  </si>
  <si>
    <t>jistič 63A-3N vypínací charakteristika B vypínací schopnost 10 kA</t>
  </si>
  <si>
    <t>1761118927</t>
  </si>
  <si>
    <t>R.18</t>
  </si>
  <si>
    <t>jistič 50A-3N vypínací charakteristika B vypínací schopnost 10 kA</t>
  </si>
  <si>
    <t>-1807734405</t>
  </si>
  <si>
    <t>R.19</t>
  </si>
  <si>
    <t>jistič 40A-3N vypínací charakteristika B vypínací schopnost 10 kA</t>
  </si>
  <si>
    <t>1113400849</t>
  </si>
  <si>
    <t>odpínač - In 250 A, 3pól, přední přívod</t>
  </si>
  <si>
    <t>-419241638</t>
  </si>
  <si>
    <t>R.20</t>
  </si>
  <si>
    <t>jistič 32A-3N vypínací charakteristika B vypínací schopnost 10 kA</t>
  </si>
  <si>
    <t>1059374381</t>
  </si>
  <si>
    <t>R.21</t>
  </si>
  <si>
    <t>jistič 25A-3N vypínací charakteristika B vypínací schopnost 10 kA</t>
  </si>
  <si>
    <t>625839627</t>
  </si>
  <si>
    <t>R.22</t>
  </si>
  <si>
    <t>jistič 16A-3N vypínací charakteristika B vypínací schopnost 10 kA</t>
  </si>
  <si>
    <t>-1326317836</t>
  </si>
  <si>
    <t>R.23</t>
  </si>
  <si>
    <t>jistič 16A-1N vypínací charakteristika B vypínací schopnost 10 kA</t>
  </si>
  <si>
    <t>1824186565</t>
  </si>
  <si>
    <t>R.24</t>
  </si>
  <si>
    <t>-203407150</t>
  </si>
  <si>
    <t>R.25</t>
  </si>
  <si>
    <t>pojistkový odpínač, Ie 32 A, Ue AC 690 V/DC 440 V, pro válcové pojistkové vložky 10x38, 1pól. provedení, bez signalizace</t>
  </si>
  <si>
    <t>18927642</t>
  </si>
  <si>
    <t>R.26</t>
  </si>
  <si>
    <t>6A gG - Pojistková vložka, Un AC 500 V / DC 250 V, velikost 10×38, gG - charakteristika pro všeobecné použití, Cd/Pb free</t>
  </si>
  <si>
    <t>771362146</t>
  </si>
  <si>
    <t>R.27</t>
  </si>
  <si>
    <t>Multifunkční časové relé, Uc AC 12-230V / DC 12-230V, 1x zapínací kontakt, 8A, 9 funkcí</t>
  </si>
  <si>
    <t>-1765310146</t>
  </si>
  <si>
    <t>R.28</t>
  </si>
  <si>
    <t>Instalační relé, Uc AC 230V / DC 24V, 1x přepínací kontakt 16A</t>
  </si>
  <si>
    <t>1624341942</t>
  </si>
  <si>
    <t>R.29</t>
  </si>
  <si>
    <t>-1884860185</t>
  </si>
  <si>
    <t>bloková svorka, Cu/Al kabely 50 ÷ 240 mm2, s prodlouženým krytem svorek</t>
  </si>
  <si>
    <t>-2014090400</t>
  </si>
  <si>
    <t>R.30</t>
  </si>
  <si>
    <t>-906631395</t>
  </si>
  <si>
    <t>R.31</t>
  </si>
  <si>
    <t>1552460262</t>
  </si>
  <si>
    <t>bloková svorka, Cu/Al kabely 50 ÷ 240 mm2, s prodlouženým krytem svorek, potenciálová svorka</t>
  </si>
  <si>
    <t>-1278265511</t>
  </si>
  <si>
    <t>napěťová spoušť, Ue AC 208 ÷ 277 V / DC 220 ÷ 250 V, šířka 21 mm</t>
  </si>
  <si>
    <t>553686134</t>
  </si>
  <si>
    <t>-1286227190</t>
  </si>
  <si>
    <t>elektrovodná pásovina 30x5</t>
  </si>
  <si>
    <t>-1213974525</t>
  </si>
  <si>
    <t>elektroměr pro nepřímé měření na DIN podružný</t>
  </si>
  <si>
    <t>1373198646</t>
  </si>
  <si>
    <t>proudový transformátor 250/5</t>
  </si>
  <si>
    <t>1297415620</t>
  </si>
  <si>
    <t>Rozváděč - RM02_B - montážní práce</t>
  </si>
  <si>
    <t>-2117138551</t>
  </si>
  <si>
    <t>-1217442538</t>
  </si>
  <si>
    <t>741130003</t>
  </si>
  <si>
    <t>Ukončení vodič izolovaný do 4 mm2 v rozváděči nebo na přístroji</t>
  </si>
  <si>
    <t>214959375</t>
  </si>
  <si>
    <t>741130004</t>
  </si>
  <si>
    <t>Ukončení vodič izolovaný do 6 mm2 v rozváděči nebo na přístroji</t>
  </si>
  <si>
    <t>685609265</t>
  </si>
  <si>
    <t>741130005</t>
  </si>
  <si>
    <t>Ukončení vodič izolovaný do 10 mm2 v rozváděči nebo na přístroji</t>
  </si>
  <si>
    <t>-604697715</t>
  </si>
  <si>
    <t>741130006</t>
  </si>
  <si>
    <t>Ukončení vodič izolovaný do 16 mm2 v rozváděči nebo na přístroji</t>
  </si>
  <si>
    <t>1403818651</t>
  </si>
  <si>
    <t>741130012</t>
  </si>
  <si>
    <t>Ukončení vodič izolovaný do 70 mm2 v rozváděči nebo na přístroji</t>
  </si>
  <si>
    <t>-1534198666</t>
  </si>
  <si>
    <t>741130015</t>
  </si>
  <si>
    <t>Ukončení vodič izolovaný do 150 mm2 v rozváděči nebo na přístroji</t>
  </si>
  <si>
    <t>1000405667</t>
  </si>
  <si>
    <t>387009748</t>
  </si>
  <si>
    <t>-1098483170</t>
  </si>
  <si>
    <t>741231002</t>
  </si>
  <si>
    <t>Montáž svorkovnice do rozvaděčů - řadová vodič do 6 mm2 se zapojením vodičů</t>
  </si>
  <si>
    <t>1027205912</t>
  </si>
  <si>
    <t>741231003</t>
  </si>
  <si>
    <t>Montáž svorkovnice do rozvaděčů - řadová vodič do 10 mm2 se zapojením vodičů</t>
  </si>
  <si>
    <t>-1566270023</t>
  </si>
  <si>
    <t>741231004</t>
  </si>
  <si>
    <t>Montáž svorkovnice do rozvaděčů - řadová vodič do 16 mm2 se zapojením vodičů</t>
  </si>
  <si>
    <t>213133443</t>
  </si>
  <si>
    <t>741231007</t>
  </si>
  <si>
    <t>Montáž svorkovnice do rozvaděčů - řadová vodič do 95 mm2 se zapojením vodičů</t>
  </si>
  <si>
    <t>-749440082</t>
  </si>
  <si>
    <t>741312501</t>
  </si>
  <si>
    <t>Montáž odpínače výkonového pojistkového do 500 V do 160 A bez zapojení vodičů</t>
  </si>
  <si>
    <t>-595294595</t>
  </si>
  <si>
    <t>1564160408</t>
  </si>
  <si>
    <t>2063910346</t>
  </si>
  <si>
    <t>-916527241</t>
  </si>
  <si>
    <t>741320185</t>
  </si>
  <si>
    <t>Montáž jističů třípólových nn do 125 A ve skříni se zapojením vodičů</t>
  </si>
  <si>
    <t>1304345232</t>
  </si>
  <si>
    <t>741320195</t>
  </si>
  <si>
    <t>Montáž jističů třípólových nn nad 160 A ve skříni se zapojením vodičů</t>
  </si>
  <si>
    <t>1588474399</t>
  </si>
  <si>
    <t>1403134932</t>
  </si>
  <si>
    <t>741321043</t>
  </si>
  <si>
    <t>Montáž proudových chráničů čtyřpólových nn do 63 A ve skříni se zapojením vodičů</t>
  </si>
  <si>
    <t>-1728334218</t>
  </si>
  <si>
    <t>-637488295</t>
  </si>
  <si>
    <t>77</t>
  </si>
  <si>
    <t>741330651</t>
  </si>
  <si>
    <t>Montáž relé pomocné vestavné střídavé se zapojením vodičů</t>
  </si>
  <si>
    <t>-833536525</t>
  </si>
  <si>
    <t>78</t>
  </si>
  <si>
    <t>-172988125</t>
  </si>
  <si>
    <t>79</t>
  </si>
  <si>
    <t>741331081</t>
  </si>
  <si>
    <t>Montáž převodníku se zapojením vodičů</t>
  </si>
  <si>
    <t>-1590570244</t>
  </si>
  <si>
    <t>80</t>
  </si>
  <si>
    <t>-909444383</t>
  </si>
  <si>
    <t>03.4 - Rozv. RM03_A</t>
  </si>
  <si>
    <t xml:space="preserve">    D1 - Rozváděč - RM03_A - demontážní práce</t>
  </si>
  <si>
    <t xml:space="preserve">    D2 - Rozváděč - RM03_A - materiál</t>
  </si>
  <si>
    <t xml:space="preserve">    D3 - Rozváděč - RM03_A - montážní práce</t>
  </si>
  <si>
    <t>Rozváděč - RM03_A - demontážní práce</t>
  </si>
  <si>
    <t>218120001</t>
  </si>
  <si>
    <t>Demontáž pojistek závitových do 25 A s odpojením vodičů</t>
  </si>
  <si>
    <t>Rozváděč - RM03_A - materiál</t>
  </si>
  <si>
    <t>1499244732</t>
  </si>
  <si>
    <t>1905147043</t>
  </si>
  <si>
    <t>1867740329</t>
  </si>
  <si>
    <t>966100751</t>
  </si>
  <si>
    <t>-33338638</t>
  </si>
  <si>
    <t>Řadová rozváděčová skříň, krytí IP40, jednokřídlové dveře, V x Š x H 2000 x 600 x 400, včetně modulárního systému</t>
  </si>
  <si>
    <t>-1975990642</t>
  </si>
  <si>
    <t>-505200400</t>
  </si>
  <si>
    <t>-1473681690</t>
  </si>
  <si>
    <t>-1024554202</t>
  </si>
  <si>
    <t>517218359</t>
  </si>
  <si>
    <t>-461596611</t>
  </si>
  <si>
    <t>-2102417871</t>
  </si>
  <si>
    <t>-700404800</t>
  </si>
  <si>
    <t>428187323</t>
  </si>
  <si>
    <t>559893195</t>
  </si>
  <si>
    <t>42059670</t>
  </si>
  <si>
    <t>950148790</t>
  </si>
  <si>
    <t>Rozváděč - RM03_A - montážní práce</t>
  </si>
  <si>
    <t>1598316297</t>
  </si>
  <si>
    <t>-1149804729</t>
  </si>
  <si>
    <t>765621506</t>
  </si>
  <si>
    <t>451492702</t>
  </si>
  <si>
    <t>119139404</t>
  </si>
  <si>
    <t>-1133820475</t>
  </si>
  <si>
    <t>1825622616</t>
  </si>
  <si>
    <t>2011846089</t>
  </si>
  <si>
    <t>1021796982</t>
  </si>
  <si>
    <t>836053484</t>
  </si>
  <si>
    <t>2105926168</t>
  </si>
  <si>
    <t>-1429101602</t>
  </si>
  <si>
    <t>-2025975861</t>
  </si>
  <si>
    <t>991298189</t>
  </si>
  <si>
    <t>03.5 - Rozv. RM03_B</t>
  </si>
  <si>
    <t xml:space="preserve">    D1 - Rozváděč - RM03_B - demontážní práce</t>
  </si>
  <si>
    <t xml:space="preserve">    D2 - Rozváděč - RM03_B - materiál</t>
  </si>
  <si>
    <t xml:space="preserve">    D3 - Rozváděč - RM03_B - montážní práce</t>
  </si>
  <si>
    <t>Rozváděč - RM03_B - demontážní práce</t>
  </si>
  <si>
    <t>Rozváděč - RM03_B - materiál</t>
  </si>
  <si>
    <t>Řadová rozváděčová skříň, krytí IP40, jednokřídlové dveře, V x Š x H 2000 x 800 x 400, včetně modulárního systému</t>
  </si>
  <si>
    <t>944880964</t>
  </si>
  <si>
    <t>-114782679</t>
  </si>
  <si>
    <t>-378273303</t>
  </si>
  <si>
    <t>1610150901</t>
  </si>
  <si>
    <t>1927465267</t>
  </si>
  <si>
    <t>-72562426</t>
  </si>
  <si>
    <t>525574076</t>
  </si>
  <si>
    <t>-1172369812</t>
  </si>
  <si>
    <t>-1128128642</t>
  </si>
  <si>
    <t>523450655</t>
  </si>
  <si>
    <t>1418174396</t>
  </si>
  <si>
    <t>1758222517</t>
  </si>
  <si>
    <t>kompletní otočný přepínač 3-polohy</t>
  </si>
  <si>
    <t>834593419</t>
  </si>
  <si>
    <t>-1081894654</t>
  </si>
  <si>
    <t>-941086659</t>
  </si>
  <si>
    <t>-1025886872</t>
  </si>
  <si>
    <t>-1821283819</t>
  </si>
  <si>
    <t>250360402</t>
  </si>
  <si>
    <t>2006448548</t>
  </si>
  <si>
    <t>-1852429112</t>
  </si>
  <si>
    <t>jistič 10A-3N vypínací charakteristika B vypínací schopnost 10 kA</t>
  </si>
  <si>
    <t>-2008642878</t>
  </si>
  <si>
    <t>-120930721</t>
  </si>
  <si>
    <t>Stykač instalační 100A 4Z, ovl. 240V</t>
  </si>
  <si>
    <t>1434310906</t>
  </si>
  <si>
    <t>Stykač instalační 63A 4Z, ovl. 240V</t>
  </si>
  <si>
    <t>1899539395</t>
  </si>
  <si>
    <t>34561667</t>
  </si>
  <si>
    <t>svorka řadová šroubovací RSA s nosnou lištou a průřezem vodiče 35mm2</t>
  </si>
  <si>
    <t>1691693884</t>
  </si>
  <si>
    <t>-1960493521</t>
  </si>
  <si>
    <t>-1251806795</t>
  </si>
  <si>
    <t>1759739281</t>
  </si>
  <si>
    <t>-2011550678</t>
  </si>
  <si>
    <t>-378744122</t>
  </si>
  <si>
    <t>-1014418781</t>
  </si>
  <si>
    <t>Rozváděč - RM03_B - montážní práce</t>
  </si>
  <si>
    <t>1808946607</t>
  </si>
  <si>
    <t>1450974026</t>
  </si>
  <si>
    <t>537749775</t>
  </si>
  <si>
    <t>1731418966</t>
  </si>
  <si>
    <t>1059456131</t>
  </si>
  <si>
    <t>-1763300279</t>
  </si>
  <si>
    <t>-1657789920</t>
  </si>
  <si>
    <t>-345845235</t>
  </si>
  <si>
    <t>196564376</t>
  </si>
  <si>
    <t>229632367</t>
  </si>
  <si>
    <t>1466853358</t>
  </si>
  <si>
    <t>741231005</t>
  </si>
  <si>
    <t>Montáž svorkovnice do rozvaděčů - řadová vodič do 25 mm2 se zapojením vodičů</t>
  </si>
  <si>
    <t>-1531201246</t>
  </si>
  <si>
    <t>1010194174</t>
  </si>
  <si>
    <t>-1916206507</t>
  </si>
  <si>
    <t>622622955</t>
  </si>
  <si>
    <t>-280199733</t>
  </si>
  <si>
    <t>-1955463577</t>
  </si>
  <si>
    <t>-449361636</t>
  </si>
  <si>
    <t>2011641967</t>
  </si>
  <si>
    <t>741330044</t>
  </si>
  <si>
    <t>Montáž stykač střídavý vestavný třípólový do 63 A se zapojením vodičů</t>
  </si>
  <si>
    <t>-398357451</t>
  </si>
  <si>
    <t>741330045</t>
  </si>
  <si>
    <t>Montáž stykač střídavý vestavný třípólový do 100 A se zapojením vodičů</t>
  </si>
  <si>
    <t>-8826433</t>
  </si>
  <si>
    <t>-1660184317</t>
  </si>
  <si>
    <t>553938496</t>
  </si>
  <si>
    <t>-575736116</t>
  </si>
  <si>
    <t>03.6 - Výchozí revize elektroinstalace</t>
  </si>
  <si>
    <t>D1 - Výchozí revize elektroinstalace</t>
  </si>
  <si>
    <t>D2 - Rozváděč - RM02_A</t>
  </si>
  <si>
    <t>D3 - Rozváděč - RM02_B</t>
  </si>
  <si>
    <t>D4 - Rozváděč - RM03_A</t>
  </si>
  <si>
    <t>D5 - Rozváděč - RM03_B</t>
  </si>
  <si>
    <t>D6 - Ost</t>
  </si>
  <si>
    <t>580101032</t>
  </si>
  <si>
    <t>Kontrola stavu rozpojovací a jistící skříně do 160 A rozvodných zařízení</t>
  </si>
  <si>
    <t>Rozváděč - RM02_A</t>
  </si>
  <si>
    <t>580101003</t>
  </si>
  <si>
    <t>Kontrola stavu rozvaděče přes 10 do 30 přístrojů rozvodných zařízení</t>
  </si>
  <si>
    <t>pole</t>
  </si>
  <si>
    <t>580103003</t>
  </si>
  <si>
    <t>Kontrola stavu elektrického okruhu přes 10 vývodů v prostoru bezpečném</t>
  </si>
  <si>
    <t>okruh</t>
  </si>
  <si>
    <t>580106013</t>
  </si>
  <si>
    <t>Měření, zkoušení a prověření ochrany chráničem napěťovým nebo proudovým</t>
  </si>
  <si>
    <t>měření</t>
  </si>
  <si>
    <t>580106001</t>
  </si>
  <si>
    <t>Měření izolačních odporů na přívodu do přípojkové skříně, rozvaděče nebo rozvodnice</t>
  </si>
  <si>
    <t>580107004</t>
  </si>
  <si>
    <t>Demontáž a zpětná montáž krytu rozvaděče nebo rozvodnice</t>
  </si>
  <si>
    <t>580107012</t>
  </si>
  <si>
    <t>Kontrola dimenze vedení na oteplení při zkratu</t>
  </si>
  <si>
    <t>Rozváděč - RM02_B</t>
  </si>
  <si>
    <t>580101004</t>
  </si>
  <si>
    <t>Kontrola stavu rozvaděče přes 30 přístrojů rozvodných zařízení</t>
  </si>
  <si>
    <t>D4</t>
  </si>
  <si>
    <t>Rozváděč - RM03_A</t>
  </si>
  <si>
    <t>D5</t>
  </si>
  <si>
    <t>Rozváděč - RM03_B</t>
  </si>
  <si>
    <t>D6</t>
  </si>
  <si>
    <t>Ost</t>
  </si>
  <si>
    <t>OST1</t>
  </si>
  <si>
    <t>Přesuny hmot a likvidace odpadu 1%</t>
  </si>
  <si>
    <t>kč</t>
  </si>
  <si>
    <t>1319167771</t>
  </si>
  <si>
    <t>OST2</t>
  </si>
  <si>
    <t>Drobné stavební přípomoce</t>
  </si>
  <si>
    <t>-54176546</t>
  </si>
  <si>
    <t>OST3</t>
  </si>
  <si>
    <t>Dokumentace skutečného stavu</t>
  </si>
  <si>
    <t>-1248840218</t>
  </si>
  <si>
    <t>OST4</t>
  </si>
  <si>
    <t>Úklid pracoviště</t>
  </si>
  <si>
    <t>1191286884</t>
  </si>
  <si>
    <t>04 - Rozvody VZT vč. strojovny</t>
  </si>
  <si>
    <t>D1 - Zařízení č.1A: Větrání varny část strojovna VZT</t>
  </si>
  <si>
    <t xml:space="preserve">D2 - Zařízení č.2: Ostatní položky společné pro jednotlivé zařízení </t>
  </si>
  <si>
    <t>D4 - Ostatní položky</t>
  </si>
  <si>
    <t>Zařízení č.1A: Větrání varny část strojovna VZT</t>
  </si>
  <si>
    <t>Pol2</t>
  </si>
  <si>
    <t>VZT jednotka s rekuperací výkon 21000 m3/hod odvod, 21000 m3/hod přívod vzduchu, technické parametry viz. výkresová dokumentace</t>
  </si>
  <si>
    <t>sestava</t>
  </si>
  <si>
    <t xml:space="preserve">Poznámka k položce:_x000d_
dodávka v rozloženém stavu, zprovoznění VZT jednotky v místě instalace, rozhraní pro napojení nadřazený systém_x000d_
rekuperace, vodní ohřev,  klapky + servopohon, manžety, ztužující rám pod jednotku, filtrace_x000d_
přívod+odvod, vnitřní stojaté provedení, rámová konstrukce jednotky z hliníkových profilů opláštěná sendvičovým panelem s izolací 40 mm, tl.plechu na opláštění 1 mm oboustranně, dělený deskový rekuperátor (účinnost 89,3%) s bypassem a nerezovou kondenzátní vanou, filtrace F7/M5, na odtahu navíc kovový filtr G2 s nerezovou vanou pro záchyt zbytků tuku, vodní ohřívač, vodní chladič s nerezovou kondenzátní vanou, ventilátory s volným oběžným kolem a EC motorem, připojení motoru vyvedeno do externí svorkovnice na plášti jednotky,rám 120 mm, certifikace UROVENT</t>
  </si>
  <si>
    <t>Pol3</t>
  </si>
  <si>
    <t xml:space="preserve">Sestavení VZT jednotky v místě instalace za účasti odborného dozoru  a dodavatele zařízení</t>
  </si>
  <si>
    <t>Pol4</t>
  </si>
  <si>
    <t>Systém MaR včetně rozvaděče a prokabelování, čidla, vzdálený ovladač + cca 50 m kabeláže do prostoru varny, ochranné lišty</t>
  </si>
  <si>
    <t>Pol5</t>
  </si>
  <si>
    <t>Tlumič hluku vč. kulis (buněk) š.100, 1000x1000, L=1 m</t>
  </si>
  <si>
    <t>Pol6</t>
  </si>
  <si>
    <t>Revizní otvory do VZT rozvodu odvodu vzduchu pro kontrolu a čištění</t>
  </si>
  <si>
    <t>Pol7</t>
  </si>
  <si>
    <t>Pozink. VZT rozvody včetně tvarovek</t>
  </si>
  <si>
    <t>Pol8</t>
  </si>
  <si>
    <t>Tepelná izolace dvojitá kaučuková samolepící tl. 30 mm (vnitřní rozvody větev E1+i2)</t>
  </si>
  <si>
    <t>Pol9</t>
  </si>
  <si>
    <t>Tepelná izolace dvojitá kaučuková samolepící tl. 19 mm (vnitřní rozvody větev E2+i1)</t>
  </si>
  <si>
    <t>Pol10</t>
  </si>
  <si>
    <t>Dílčí demontáž stávajících VZT rozvodů (cca 60 m2)</t>
  </si>
  <si>
    <t>Pol11</t>
  </si>
  <si>
    <t xml:space="preserve">Odpojení svávající VZT jednotky od rozvodů vytápění,  chlazení, elektro a MaR</t>
  </si>
  <si>
    <t>Pol12</t>
  </si>
  <si>
    <t>Demontáž stávající VZT jednotky, odstěhování, ekologická likvidace</t>
  </si>
  <si>
    <t>Pol13</t>
  </si>
  <si>
    <t xml:space="preserve">Blokace chodu VZT koncovým spínačem požární klapky, kabeláž  (v případě požadavku PBŘS)</t>
  </si>
  <si>
    <t>Pol14</t>
  </si>
  <si>
    <t>Dodávka a montáž dopojovacích rozvodů vytápění a chlazení (výměna armatur v případě nefunkčnosti stávajícíh prvků, ověřit provozní zkouškou)</t>
  </si>
  <si>
    <t>Pol15</t>
  </si>
  <si>
    <t xml:space="preserve">Dílčí demontáž stávající rozvody vytápění pro napojení stávající VZT jednotky,  pro potřeby manipulace a stěhování nové VZT jednotky</t>
  </si>
  <si>
    <t>Pol16</t>
  </si>
  <si>
    <t>Dílčí demontáž stávající rozvody chlazení pro napojení stávající VZT jednotky, pro potřeby manipulace a stěhování nové VZT jednotky</t>
  </si>
  <si>
    <t>Pol17</t>
  </si>
  <si>
    <t>Dílčí demontáž stávající rozvody a zařízení VZT ve strojovně pro potřeby manipulace a stěhování stávající/nová VZT jednotka</t>
  </si>
  <si>
    <t>Pol18</t>
  </si>
  <si>
    <t>Oprava izolací stávající rozvody a zařízení VZT ve strojovně po ukončení manipulace a stěhování stávající/nová VZT jednotka</t>
  </si>
  <si>
    <t>Pol19</t>
  </si>
  <si>
    <t>Oprava izolací rozvody UT a chlazení ve strojovně po ukončení manipulace a stěhování stávající/nová VZT jednotka</t>
  </si>
  <si>
    <t>Pol20</t>
  </si>
  <si>
    <t>Opravy nátěrů rozvody UT a chlazení ve strojovně po ukončení manipulace a stěhování stávající/nová VZT jednotka</t>
  </si>
  <si>
    <t>Pol21</t>
  </si>
  <si>
    <t xml:space="preserve">Dopojení  MaR nové VZT jednotky na stávající rozvody MaR část vytápění</t>
  </si>
  <si>
    <t>Pol22</t>
  </si>
  <si>
    <t>Dopojení MaR nové VZT jednotky na stávající rozvody MaR část chlazení</t>
  </si>
  <si>
    <t>Pol23</t>
  </si>
  <si>
    <t>Sada pružných kompenzátorů pro dopojení rozvodů vytápění a chlazení na výměníky VZT jednotky</t>
  </si>
  <si>
    <t xml:space="preserve">Zařízení č.2: Ostatní položky společné pro jednotlivé zařízení </t>
  </si>
  <si>
    <t>Pol24</t>
  </si>
  <si>
    <t>Drobný a pomocný materiál, ztužující rozpěry VZT rozvodů</t>
  </si>
  <si>
    <t>soubor</t>
  </si>
  <si>
    <t>Pol25</t>
  </si>
  <si>
    <t>Uzemnění zařízení</t>
  </si>
  <si>
    <t>Pol26</t>
  </si>
  <si>
    <t>Závěsy a konzole pro instalaci rozvodů VZT</t>
  </si>
  <si>
    <t>Pol27</t>
  </si>
  <si>
    <t>Gumové těsnění a tmelící vodotěsné materiály do spojů VZT rozvodů</t>
  </si>
  <si>
    <t>Pol28</t>
  </si>
  <si>
    <t>Lešení (plošina)</t>
  </si>
  <si>
    <t>Pol29</t>
  </si>
  <si>
    <t>Pol30</t>
  </si>
  <si>
    <t>Vyregulování a uvedení do provozu</t>
  </si>
  <si>
    <t>Pol31</t>
  </si>
  <si>
    <t>Provozní zkoušky VZT</t>
  </si>
  <si>
    <t>Pol32</t>
  </si>
  <si>
    <t>Provozní zkoušky rozvody chlazení</t>
  </si>
  <si>
    <t>Pol33</t>
  </si>
  <si>
    <t>Provozní zkoušky rozvody UT</t>
  </si>
  <si>
    <t>Pol34</t>
  </si>
  <si>
    <t>Revize</t>
  </si>
  <si>
    <t>Pol35</t>
  </si>
  <si>
    <t>Zaškolení obsluhy, provozní řád</t>
  </si>
  <si>
    <t>Pol36</t>
  </si>
  <si>
    <t>Pol37</t>
  </si>
  <si>
    <t>Úklid pracoviště, odvoz a ekologická likvidace odpadu</t>
  </si>
  <si>
    <t>Ostatní položky</t>
  </si>
  <si>
    <t>Pol51R</t>
  </si>
  <si>
    <t xml:space="preserve">Koordinace s ostatními profesemi </t>
  </si>
  <si>
    <t>1623768785</t>
  </si>
  <si>
    <t>05 - Rozvody zdravotně-technických instalací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</si>
  <si>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</si>
  <si>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</si>
  <si>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</si>
  <si>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</si>
  <si>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>HZS - Hodinové zúčtovací sazby</t>
  </si>
  <si>
    <t>721</t>
  </si>
  <si>
    <t>Zdravotechnika - vnitřní kanalizace</t>
  </si>
  <si>
    <t>721140905</t>
  </si>
  <si>
    <t>Potrubí litinové vsazení odbočky DN 100</t>
  </si>
  <si>
    <t>CS ÚRS 2023 02</t>
  </si>
  <si>
    <t>18 "napojení na stávající potrubí</t>
  </si>
  <si>
    <t>721140915</t>
  </si>
  <si>
    <t>Potrubí litinové propojení potrubí DN 100</t>
  </si>
  <si>
    <t>721140925</t>
  </si>
  <si>
    <t>Potrubí litinové odpadní krácení trub DN 100</t>
  </si>
  <si>
    <t>721174042</t>
  </si>
  <si>
    <t>Potrubí kanalizační z PP připojovací DN 40</t>
  </si>
  <si>
    <t>3 "připojovací kanalizace</t>
  </si>
  <si>
    <t>721174043</t>
  </si>
  <si>
    <t>Potrubí kanalizační z PP připojovací DN 50</t>
  </si>
  <si>
    <t>15 "připojovací kanalizace</t>
  </si>
  <si>
    <t>721174024</t>
  </si>
  <si>
    <t>Potrubí kanalizační z PP odpadní DN 75</t>
  </si>
  <si>
    <t>6 "odpadní kanalizace</t>
  </si>
  <si>
    <t>721174025</t>
  </si>
  <si>
    <t>Potrubí kanalizační z PP odpadní DN 110</t>
  </si>
  <si>
    <t>9 "odpadní kanalizace</t>
  </si>
  <si>
    <t>721174005</t>
  </si>
  <si>
    <t>Potrubí kanalizační z PP svodné DN 110</t>
  </si>
  <si>
    <t>12 "svodná kanalizace</t>
  </si>
  <si>
    <t>721174006</t>
  </si>
  <si>
    <t>Potrubí kanalizační z PP svodné DN 125</t>
  </si>
  <si>
    <t>721194104</t>
  </si>
  <si>
    <t>Vyvedení a upevnění odpadních výpustek DN 40</t>
  </si>
  <si>
    <t>2+1 "výpustky DN 40</t>
  </si>
  <si>
    <t>721194105</t>
  </si>
  <si>
    <t>Vyvedení a upevnění odpadních výpustek DN 50</t>
  </si>
  <si>
    <t>16 "výpustky DN 50</t>
  </si>
  <si>
    <t>721226540-R1</t>
  </si>
  <si>
    <t>Vtok se zápachovou uzávěrkou HL21 s přídavným uzávěrem pro suchý stav</t>
  </si>
  <si>
    <t>3 "odvod změkčování</t>
  </si>
  <si>
    <t>721226512</t>
  </si>
  <si>
    <t>Zápachová uzávěrka podomítková pro pračku a myčku DN 50</t>
  </si>
  <si>
    <t>2 "myčka nádobí</t>
  </si>
  <si>
    <t>721290111</t>
  </si>
  <si>
    <t>Zkouška těsnosti potrubí kanalizace vodou do DN 125</t>
  </si>
  <si>
    <t>3+15+6+9+12+12 "připojovací, odpadní potrubí</t>
  </si>
  <si>
    <t>998721103</t>
  </si>
  <si>
    <t>Přesun hmot tonážní pro vnitřní kanalizace v objektech v do 24 m</t>
  </si>
  <si>
    <t>722</t>
  </si>
  <si>
    <t>Zdravotechnika - vnitřní vodovod</t>
  </si>
  <si>
    <t>722171933</t>
  </si>
  <si>
    <t>Potrubí plastové výměna trub nebo tvarovek D přes 20 do 25 mm</t>
  </si>
  <si>
    <t>36 "napojení na stávající potrubí</t>
  </si>
  <si>
    <t>722175002</t>
  </si>
  <si>
    <t>Potrubí vodovodní plastové PP-RCT svar polyfúze D 20x2,8 mm</t>
  </si>
  <si>
    <t>16 "připojovací ve stěnách, předstěnách, v podlahách</t>
  </si>
  <si>
    <t>20+13 "přívodní potrubí pod stropem</t>
  </si>
  <si>
    <t>722182011</t>
  </si>
  <si>
    <t>Podpůrný žlab pro potrubí D 20</t>
  </si>
  <si>
    <t>722175003</t>
  </si>
  <si>
    <t>Potrubí vodovodní plastové PP-RCT svar polyfúze D 25x3,5 mm</t>
  </si>
  <si>
    <t>2 "připojovací ve stěnách, předstěnách, v podlahách</t>
  </si>
  <si>
    <t>40+19 "přívodní potrubí pod stropem</t>
  </si>
  <si>
    <t>61*1,1 "Přepočtené koeficientem množství</t>
  </si>
  <si>
    <t>722182012</t>
  </si>
  <si>
    <t>Podpůrný žlab pro potrubí D 25</t>
  </si>
  <si>
    <t>722175004</t>
  </si>
  <si>
    <t>Potrubí vodovodní plastové PP-RCT svar polyfúze D 32x4,4 mm</t>
  </si>
  <si>
    <t>3+2 "přívodní potrubí pod stropem</t>
  </si>
  <si>
    <t>722182013</t>
  </si>
  <si>
    <t>Podpůrný žlab pro potrubí D 32</t>
  </si>
  <si>
    <t>286151560-R1</t>
  </si>
  <si>
    <t>tvarovky pro systém PPR tlakové</t>
  </si>
  <si>
    <t>komplet</t>
  </si>
  <si>
    <t>(16+2+20+13+40+19+3+2)/3 "tvarovky</t>
  </si>
  <si>
    <t>45810002-R1</t>
  </si>
  <si>
    <t>kotevní prvky pro potrubí vodovodu</t>
  </si>
  <si>
    <t>(20+13+40+19+3+2)/2 "páteřní pod stropem</t>
  </si>
  <si>
    <t>722181221</t>
  </si>
  <si>
    <t>Ochrana vodovodního potrubí přilepenými tepelně izolačními trubicemi z PE tl do 10 mm DN do 22 mm</t>
  </si>
  <si>
    <t>16/2 "připojovací vodovod ve stěnách, v předstěnách, v podlaze studená voda</t>
  </si>
  <si>
    <t>20 "přívodní vodovod pod stropem studená voda</t>
  </si>
  <si>
    <t>722181222</t>
  </si>
  <si>
    <t>Ochrana vodovodního potrubí přilepenými tepelně izolačními trubicemi z PE tl do 10 mm DN do 42 mm</t>
  </si>
  <si>
    <t>2/2 "připojovací vodovod ve stěnách, v předstěnách, v podlaze studená voda</t>
  </si>
  <si>
    <t>40+3 "přívodní vodovod pod stropem studená voda</t>
  </si>
  <si>
    <t>44*1,1 "Přepočtené koeficientem množství</t>
  </si>
  <si>
    <t>722181241</t>
  </si>
  <si>
    <t>Ochrana vodovodního potrubí přilepenými termoizolačními trubicemi z PE tl do 20 mm DN do 22 mm</t>
  </si>
  <si>
    <t>16/2 "připojovací vodovod ve stěnách, v předstěnách, v podlaze teplá voda</t>
  </si>
  <si>
    <t>13 "přívodní vodovod pod stropem teplá voda</t>
  </si>
  <si>
    <t>722181252</t>
  </si>
  <si>
    <t>Ochrana vodovodního potrubí přilepenými termoizolačními trubicemi z PE tl do 25 mm DN do 45 mm</t>
  </si>
  <si>
    <t>2/2 "připojovací vodovod ve stěnách, v předstěnách, v podlaze teplá voda</t>
  </si>
  <si>
    <t>19+2 "přívodní vodovod pod stropem teplá voda</t>
  </si>
  <si>
    <t>22*1,1 "Přepočtené koeficientem množství</t>
  </si>
  <si>
    <t>722220152</t>
  </si>
  <si>
    <t>Nástěnka závitová plastová PPR PN 20 DN 20 x G 1/2</t>
  </si>
  <si>
    <t>18 "nástěnky ventily</t>
  </si>
  <si>
    <t>722220161</t>
  </si>
  <si>
    <t>Nástěnný komplet plastový PPR PN 20 DN 20 x G 1/2</t>
  </si>
  <si>
    <t>2+1+18+10 "nástěnky baterie</t>
  </si>
  <si>
    <t>722224115</t>
  </si>
  <si>
    <t>Kohout plnicí nebo vypouštěcí G 1/2 PN 10 s jedním závitem</t>
  </si>
  <si>
    <t>10 "vypouštění</t>
  </si>
  <si>
    <t>722229101</t>
  </si>
  <si>
    <t>Montáž vodovodních armatur s jedním závitem G 1/2 ostatní typ</t>
  </si>
  <si>
    <t>18+20 "vývody</t>
  </si>
  <si>
    <t>551119920</t>
  </si>
  <si>
    <t>ventil rohový s filtrem IVAR 1/2" x 3/8"</t>
  </si>
  <si>
    <t>CS ÚRS 2015 01</t>
  </si>
  <si>
    <t>2*(2+1+4+2) "stojánkové baterie</t>
  </si>
  <si>
    <t>55111982</t>
  </si>
  <si>
    <t>ventil rohový pračkový 3/4"</t>
  </si>
  <si>
    <t>18+2 "myčka, úpravna</t>
  </si>
  <si>
    <t>722232061</t>
  </si>
  <si>
    <t>Kohout kulový přímý G 1/2" PN 42 do 185°C vnitřní závit s vypouštěním</t>
  </si>
  <si>
    <t>28 "uzávěr odbočka, technologie</t>
  </si>
  <si>
    <t>722232062</t>
  </si>
  <si>
    <t>Kohout kulový přímý G 3/4 PN 42 do 185°C vnitřní závit s vypouštěním</t>
  </si>
  <si>
    <t>2 "uzávěr odbočka, technologie</t>
  </si>
  <si>
    <t>722232063</t>
  </si>
  <si>
    <t>Kohout kulový přímý G 1" PN 42 do 185°C vnitřní závit s vypouštěním</t>
  </si>
  <si>
    <t>5 "uzávěr odbočka, technologie</t>
  </si>
  <si>
    <t>722290229</t>
  </si>
  <si>
    <t>Zkouška těsnosti vodovodního potrubí závitového do DN 100</t>
  </si>
  <si>
    <t>16+2 "připojovací potrubí ve stěnách, předstěnách, v podlahách</t>
  </si>
  <si>
    <t>20+13+40+19+3+2 "přívodní potrubí pod stropem</t>
  </si>
  <si>
    <t>722290234</t>
  </si>
  <si>
    <t>Proplach a dezinfekce vodovodního potrubí do DN 80</t>
  </si>
  <si>
    <t>998722103</t>
  </si>
  <si>
    <t>Přesun hmot tonážní tonážní pro vnitřní vodovod v objektech v do 24 m</t>
  </si>
  <si>
    <t>723</t>
  </si>
  <si>
    <t>Zdravotechnika - vnitřní plynovod</t>
  </si>
  <si>
    <t>723111203</t>
  </si>
  <si>
    <t>Potrubí ocelové závitové černé bezešvé svařované běžné DN 20</t>
  </si>
  <si>
    <t>82</t>
  </si>
  <si>
    <t>8 "napojení spotřebičů</t>
  </si>
  <si>
    <t>723111204</t>
  </si>
  <si>
    <t>Potrubí ocelové závitové černé bezešvé svařované běžné DN 25</t>
  </si>
  <si>
    <t>84</t>
  </si>
  <si>
    <t>3 "napojení spotřebičů</t>
  </si>
  <si>
    <t>723111205</t>
  </si>
  <si>
    <t>Potrubí ocelové závitové černé bezešvé svařované běžné DN 32</t>
  </si>
  <si>
    <t>86</t>
  </si>
  <si>
    <t>723111200-R1</t>
  </si>
  <si>
    <t>Fitinky svařované</t>
  </si>
  <si>
    <t>88</t>
  </si>
  <si>
    <t>1 "fitinky</t>
  </si>
  <si>
    <t>723190203</t>
  </si>
  <si>
    <t>Přípojka plynovodní ocelová závitová černá bezešvá spojovaná na závit běžná DN 20</t>
  </si>
  <si>
    <t>90</t>
  </si>
  <si>
    <t>723190252</t>
  </si>
  <si>
    <t>Výpustky plynovodní vedení a upevnění DN 20</t>
  </si>
  <si>
    <t>92</t>
  </si>
  <si>
    <t>723190907</t>
  </si>
  <si>
    <t>Odvzdušnění a napuštění plynovodního potrubí vč. odvzdušňovacích hadic</t>
  </si>
  <si>
    <t>94</t>
  </si>
  <si>
    <t>8+3+3 "plynovod domovní</t>
  </si>
  <si>
    <t>723190917</t>
  </si>
  <si>
    <t>Navaření odbočky na potrubí plynovodní DN 50</t>
  </si>
  <si>
    <t>96</t>
  </si>
  <si>
    <t>3 "napojení na stávající potrubí</t>
  </si>
  <si>
    <t>723230103</t>
  </si>
  <si>
    <t>Kulový uzávěr přímý PN 5 G 3/4" FF s protipožární armaturou a 2x vnitřním závitem</t>
  </si>
  <si>
    <t>98</t>
  </si>
  <si>
    <t>8 "napojení spotřebiče</t>
  </si>
  <si>
    <t>998723103</t>
  </si>
  <si>
    <t>Přesun hmot tonážní pro vnitřní plynovod v objektech v do 24 m</t>
  </si>
  <si>
    <t>100</t>
  </si>
  <si>
    <t>725</t>
  </si>
  <si>
    <t>Zdravotechnika - zařizovací předměty</t>
  </si>
  <si>
    <t>725331211</t>
  </si>
  <si>
    <t>Výlevka bez výtokových armatur nerezová připevněná na zeď konzolou 450x550x300 mm</t>
  </si>
  <si>
    <t>102</t>
  </si>
  <si>
    <t>2 "výlevka nerez</t>
  </si>
  <si>
    <t>725821316</t>
  </si>
  <si>
    <t>Baterie dřezová nástěnná páková s otáčivým plochým ústím a délkou ramínka 300 mm</t>
  </si>
  <si>
    <t>104</t>
  </si>
  <si>
    <t>725211601</t>
  </si>
  <si>
    <t>Umyvadlo keramické bílé šířky 500 mm bez krytu na sifon připevněné na stěnu šrouby</t>
  </si>
  <si>
    <t>106</t>
  </si>
  <si>
    <t>2+1 "umyvadlo U1, U2</t>
  </si>
  <si>
    <t>725821311</t>
  </si>
  <si>
    <t>Baterie dřezová nástěnná páková s otáčivým kulatým ústím a délkou ramínka 200 mm</t>
  </si>
  <si>
    <t>108</t>
  </si>
  <si>
    <t>2 "umyvadlo U1</t>
  </si>
  <si>
    <t>4 "dřezy</t>
  </si>
  <si>
    <t>725821311-R1</t>
  </si>
  <si>
    <t>Baterie dřezová nástěnná páková se sprškou</t>
  </si>
  <si>
    <t>110</t>
  </si>
  <si>
    <t>1 "umyvadlo U2</t>
  </si>
  <si>
    <t>6 "dřezy</t>
  </si>
  <si>
    <t>725851325</t>
  </si>
  <si>
    <t>Ventil odpadní umyvadlový bez přepadu G 5/4</t>
  </si>
  <si>
    <t>112</t>
  </si>
  <si>
    <t>725861102</t>
  </si>
  <si>
    <t>Zápachová uzávěrka pro umyvadla DN 40</t>
  </si>
  <si>
    <t>114</t>
  </si>
  <si>
    <t>725851315</t>
  </si>
  <si>
    <t>Ventil odpadní dřezový s přepadem G 6/4"</t>
  </si>
  <si>
    <t>116</t>
  </si>
  <si>
    <t>10 "dřezy</t>
  </si>
  <si>
    <t>725862103</t>
  </si>
  <si>
    <t>Zápachová uzávěrka pro dřezy DN 40/50</t>
  </si>
  <si>
    <t>118</t>
  </si>
  <si>
    <t>2 "výlevka</t>
  </si>
  <si>
    <t>4 "dřez</t>
  </si>
  <si>
    <t>8 "technologie</t>
  </si>
  <si>
    <t>725862123</t>
  </si>
  <si>
    <t>Zápachová uzávěrka pro dvojdřezy s přípojkou pro pračku nebo myčku DN 40/50</t>
  </si>
  <si>
    <t>120</t>
  </si>
  <si>
    <t>2 "dvojdřez</t>
  </si>
  <si>
    <t>998725103</t>
  </si>
  <si>
    <t>Přesun hmot tonážní pro zařizovací předměty v objektech v do 24 m</t>
  </si>
  <si>
    <t>122</t>
  </si>
  <si>
    <t>783425422</t>
  </si>
  <si>
    <t>Nátěry syntetické potrubí do DN 50 barva dražší matný povrch 1x antikorozní, 1x základní, 2x email</t>
  </si>
  <si>
    <t>124</t>
  </si>
  <si>
    <t>8+3+3 "napojení spotřebičů</t>
  </si>
  <si>
    <t>HZS</t>
  </si>
  <si>
    <t>Hodinové zúčtovací sazby</t>
  </si>
  <si>
    <t>HZS1291</t>
  </si>
  <si>
    <t>Hodinová zúčtovací sazba pomocný stavební dělník</t>
  </si>
  <si>
    <t>hod</t>
  </si>
  <si>
    <t>262144</t>
  </si>
  <si>
    <t>126</t>
  </si>
  <si>
    <t>50 "stavební výpomoce, pomocné zednické práce, vrtání prostupů, provádění drážek, vysekání otvorů, demontáže a další nespecifikované pomocné práce</t>
  </si>
  <si>
    <t>HZS2212</t>
  </si>
  <si>
    <t>Hodinová zúčtovací sazba instalatér odborný</t>
  </si>
  <si>
    <t>128</t>
  </si>
  <si>
    <t>50 "pomocné intalatérské práce, montážní práce, demontáže a další nespecifikované pomocné práce</t>
  </si>
  <si>
    <t>790563209</t>
  </si>
  <si>
    <t>VRN - Vedlejší rozpočtové náklady</t>
  </si>
  <si>
    <t>030001000</t>
  </si>
  <si>
    <t>Zařízení staveniště</t>
  </si>
  <si>
    <t>Kč</t>
  </si>
  <si>
    <t>1024</t>
  </si>
  <si>
    <t>1936751146</t>
  </si>
  <si>
    <t xml:space="preserve">Poznámka k položce:_x000d_
Náklady spojené s vybudováním, provozem zařízení staveniště_x000d_
</t>
  </si>
  <si>
    <t>033002000</t>
  </si>
  <si>
    <t>Připojení staveniště na inženýrské sítě</t>
  </si>
  <si>
    <t>-1815715590</t>
  </si>
  <si>
    <t>034002000</t>
  </si>
  <si>
    <t>Zabezpečení staveniště</t>
  </si>
  <si>
    <t>230008958</t>
  </si>
  <si>
    <t>034103000</t>
  </si>
  <si>
    <t>Oplocení staveniště</t>
  </si>
  <si>
    <t>1905960108</t>
  </si>
  <si>
    <t>034203000</t>
  </si>
  <si>
    <t>Opatření na ochranu pozemků sousedních se staveništěm</t>
  </si>
  <si>
    <t>1813700017</t>
  </si>
  <si>
    <t>034503000</t>
  </si>
  <si>
    <t>Informační tabule na staveništi</t>
  </si>
  <si>
    <t>346700845</t>
  </si>
  <si>
    <t>039002000</t>
  </si>
  <si>
    <t>Zrušení zařízení staveniště</t>
  </si>
  <si>
    <t>-1030720353</t>
  </si>
  <si>
    <t>044002000</t>
  </si>
  <si>
    <t>138752618</t>
  </si>
  <si>
    <t xml:space="preserve">002 - Nezpůsobilé </t>
  </si>
  <si>
    <t>002.04 - Rozvody VZT vč. strojovny</t>
  </si>
  <si>
    <t>Pol38</t>
  </si>
  <si>
    <t>Realizační dokumentace zpracovaná na základě podkladů dodavatelů vzešlých z výběrového řízení</t>
  </si>
  <si>
    <t>kpt</t>
  </si>
  <si>
    <t>-883280747</t>
  </si>
  <si>
    <t>Pol39</t>
  </si>
  <si>
    <t>Zaměření stavby, technická příprava, dokumentace skutečného provedení</t>
  </si>
  <si>
    <t>-1069004115</t>
  </si>
  <si>
    <t>002.VRN - Vedlejší rozpočtové náklady</t>
  </si>
  <si>
    <t>013254000</t>
  </si>
  <si>
    <t>Dokumentace skutečného provedení stavby a profesí</t>
  </si>
  <si>
    <t>-345652498</t>
  </si>
  <si>
    <t>013294000R</t>
  </si>
  <si>
    <t>Dílenské dokumentace podlahových žlabů - atypická výroba</t>
  </si>
  <si>
    <t>-1854529996</t>
  </si>
  <si>
    <t>045002000</t>
  </si>
  <si>
    <t>Kompletační a koordinační činnost</t>
  </si>
  <si>
    <t>179546506</t>
  </si>
  <si>
    <t>049002000</t>
  </si>
  <si>
    <t>Ostatní inženýrská činnost</t>
  </si>
  <si>
    <t>-403667304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</si>
</sst>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9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7" fillId="0" borderId="0" xfId="0" applyNumberFormat="1" applyFont="1" applyAlignment="1" applyProtection="1">
      <alignment horizontal="righ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/>
    </xf>
    <xf numFmtId="167" fontId="37" fillId="2" borderId="22" xfId="0" applyNumberFormat="1" applyFont="1" applyFill="1" applyBorder="1" applyAlignment="1" applyProtection="1">
      <alignment vertical="center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styles" Target="styles.xml" /><Relationship Id="rId16" Type="http://schemas.openxmlformats.org/officeDocument/2006/relationships/theme" Target="theme/theme1.xml" /><Relationship Id="rId17" Type="http://schemas.openxmlformats.org/officeDocument/2006/relationships/calcChain" Target="calcChain.xml" /><Relationship Id="rId1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12.xml.rels>&#65279;<?xml version="1.0" encoding="utf-8"?><Relationships xmlns="http://schemas.openxmlformats.org/package/2006/relationships"><Relationship Id="rId1" Type="http://schemas.openxmlformats.org/officeDocument/2006/relationships/drawing" Target="../drawings/drawing12.xml" /></Relationships>
</file>

<file path=xl/worksheets/_rels/sheet13.xml.rels>&#65279;<?xml version="1.0" encoding="utf-8"?><Relationships xmlns="http://schemas.openxmlformats.org/package/2006/relationships"><Relationship Id="rId1" Type="http://schemas.openxmlformats.org/officeDocument/2006/relationships/drawing" Target="../drawings/drawing13.xml" /></Relationships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drawing" Target="../drawings/drawing14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214.5" customHeight="1">
      <c r="B23" s="21"/>
      <c r="C23" s="22"/>
      <c r="D23" s="22"/>
      <c r="E23" s="36" t="s">
        <v>36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38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39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40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41</v>
      </c>
      <c r="E29" s="47"/>
      <c r="F29" s="32" t="s">
        <v>42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43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44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45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46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47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48</v>
      </c>
      <c r="U35" s="54"/>
      <c r="V35" s="54"/>
      <c r="W35" s="54"/>
      <c r="X35" s="56" t="s">
        <v>49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50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51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52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53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52</v>
      </c>
      <c r="AI60" s="42"/>
      <c r="AJ60" s="42"/>
      <c r="AK60" s="42"/>
      <c r="AL60" s="42"/>
      <c r="AM60" s="64" t="s">
        <v>53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54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55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52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53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52</v>
      </c>
      <c r="AI75" s="42"/>
      <c r="AJ75" s="42"/>
      <c r="AK75" s="42"/>
      <c r="AL75" s="42"/>
      <c r="AM75" s="64" t="s">
        <v>53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56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10082023RS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Jídelna Hradecká 1219 - Stavařina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Hradecká 1219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31. 3. 2025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Školní jídelna Hradecká 1219, HK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ARAGON ELL s.r.o.</v>
      </c>
      <c r="AN89" s="71"/>
      <c r="AO89" s="71"/>
      <c r="AP89" s="71"/>
      <c r="AQ89" s="40"/>
      <c r="AR89" s="44"/>
      <c r="AS89" s="81" t="s">
        <v>57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58</v>
      </c>
      <c r="D92" s="94"/>
      <c r="E92" s="94"/>
      <c r="F92" s="94"/>
      <c r="G92" s="94"/>
      <c r="H92" s="95"/>
      <c r="I92" s="96" t="s">
        <v>59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60</v>
      </c>
      <c r="AH92" s="94"/>
      <c r="AI92" s="94"/>
      <c r="AJ92" s="94"/>
      <c r="AK92" s="94"/>
      <c r="AL92" s="94"/>
      <c r="AM92" s="94"/>
      <c r="AN92" s="96" t="s">
        <v>61</v>
      </c>
      <c r="AO92" s="94"/>
      <c r="AP92" s="98"/>
      <c r="AQ92" s="99" t="s">
        <v>62</v>
      </c>
      <c r="AR92" s="44"/>
      <c r="AS92" s="100" t="s">
        <v>63</v>
      </c>
      <c r="AT92" s="101" t="s">
        <v>64</v>
      </c>
      <c r="AU92" s="101" t="s">
        <v>65</v>
      </c>
      <c r="AV92" s="101" t="s">
        <v>66</v>
      </c>
      <c r="AW92" s="101" t="s">
        <v>67</v>
      </c>
      <c r="AX92" s="101" t="s">
        <v>68</v>
      </c>
      <c r="AY92" s="101" t="s">
        <v>69</v>
      </c>
      <c r="AZ92" s="101" t="s">
        <v>70</v>
      </c>
      <c r="BA92" s="101" t="s">
        <v>71</v>
      </c>
      <c r="BB92" s="101" t="s">
        <v>72</v>
      </c>
      <c r="BC92" s="101" t="s">
        <v>73</v>
      </c>
      <c r="BD92" s="102" t="s">
        <v>74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75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ROUND(AG95+AG108,2)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ROUND(AS95+AS108,2)</f>
        <v>0</v>
      </c>
      <c r="AT94" s="114">
        <f>ROUND(SUM(AV94:AW94),2)</f>
        <v>0</v>
      </c>
      <c r="AU94" s="115">
        <f>ROUND(AU95+AU108,5)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ROUND(AZ95+AZ108,2)</f>
        <v>0</v>
      </c>
      <c r="BA94" s="114">
        <f>ROUND(BA95+BA108,2)</f>
        <v>0</v>
      </c>
      <c r="BB94" s="114">
        <f>ROUND(BB95+BB108,2)</f>
        <v>0</v>
      </c>
      <c r="BC94" s="114">
        <f>ROUND(BC95+BC108,2)</f>
        <v>0</v>
      </c>
      <c r="BD94" s="116">
        <f>ROUND(BD95+BD108,2)</f>
        <v>0</v>
      </c>
      <c r="BE94" s="6"/>
      <c r="BS94" s="117" t="s">
        <v>76</v>
      </c>
      <c r="BT94" s="117" t="s">
        <v>77</v>
      </c>
      <c r="BU94" s="118" t="s">
        <v>78</v>
      </c>
      <c r="BV94" s="117" t="s">
        <v>79</v>
      </c>
      <c r="BW94" s="117" t="s">
        <v>5</v>
      </c>
      <c r="BX94" s="117" t="s">
        <v>80</v>
      </c>
      <c r="CL94" s="117" t="s">
        <v>1</v>
      </c>
    </row>
    <row r="95" s="7" customFormat="1" ht="16.5" customHeight="1">
      <c r="A95" s="7"/>
      <c r="B95" s="119"/>
      <c r="C95" s="120"/>
      <c r="D95" s="121" t="s">
        <v>81</v>
      </c>
      <c r="E95" s="121"/>
      <c r="F95" s="121"/>
      <c r="G95" s="121"/>
      <c r="H95" s="121"/>
      <c r="I95" s="122"/>
      <c r="J95" s="121" t="s">
        <v>82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ROUND(AG96+AG97+AG98+SUM(AG105:AG107),2)</f>
        <v>0</v>
      </c>
      <c r="AH95" s="122"/>
      <c r="AI95" s="122"/>
      <c r="AJ95" s="122"/>
      <c r="AK95" s="122"/>
      <c r="AL95" s="122"/>
      <c r="AM95" s="122"/>
      <c r="AN95" s="124">
        <f>SUM(AG95,AT95)</f>
        <v>0</v>
      </c>
      <c r="AO95" s="122"/>
      <c r="AP95" s="122"/>
      <c r="AQ95" s="125" t="s">
        <v>83</v>
      </c>
      <c r="AR95" s="126"/>
      <c r="AS95" s="127">
        <f>ROUND(AS96+AS97+AS98+SUM(AS105:AS107),2)</f>
        <v>0</v>
      </c>
      <c r="AT95" s="128">
        <f>ROUND(SUM(AV95:AW95),2)</f>
        <v>0</v>
      </c>
      <c r="AU95" s="129">
        <f>ROUND(AU96+AU97+AU98+SUM(AU105:AU107),5)</f>
        <v>0</v>
      </c>
      <c r="AV95" s="128">
        <f>ROUND(AZ95*L29,2)</f>
        <v>0</v>
      </c>
      <c r="AW95" s="128">
        <f>ROUND(BA95*L30,2)</f>
        <v>0</v>
      </c>
      <c r="AX95" s="128">
        <f>ROUND(BB95*L29,2)</f>
        <v>0</v>
      </c>
      <c r="AY95" s="128">
        <f>ROUND(BC95*L30,2)</f>
        <v>0</v>
      </c>
      <c r="AZ95" s="128">
        <f>ROUND(AZ96+AZ97+AZ98+SUM(AZ105:AZ107),2)</f>
        <v>0</v>
      </c>
      <c r="BA95" s="128">
        <f>ROUND(BA96+BA97+BA98+SUM(BA105:BA107),2)</f>
        <v>0</v>
      </c>
      <c r="BB95" s="128">
        <f>ROUND(BB96+BB97+BB98+SUM(BB105:BB107),2)</f>
        <v>0</v>
      </c>
      <c r="BC95" s="128">
        <f>ROUND(BC96+BC97+BC98+SUM(BC105:BC107),2)</f>
        <v>0</v>
      </c>
      <c r="BD95" s="130">
        <f>ROUND(BD96+BD97+BD98+SUM(BD105:BD107),2)</f>
        <v>0</v>
      </c>
      <c r="BE95" s="7"/>
      <c r="BS95" s="131" t="s">
        <v>76</v>
      </c>
      <c r="BT95" s="131" t="s">
        <v>84</v>
      </c>
      <c r="BU95" s="131" t="s">
        <v>78</v>
      </c>
      <c r="BV95" s="131" t="s">
        <v>79</v>
      </c>
      <c r="BW95" s="131" t="s">
        <v>85</v>
      </c>
      <c r="BX95" s="131" t="s">
        <v>5</v>
      </c>
      <c r="CL95" s="131" t="s">
        <v>1</v>
      </c>
      <c r="CM95" s="131" t="s">
        <v>86</v>
      </c>
    </row>
    <row r="96" s="4" customFormat="1" ht="16.5" customHeight="1">
      <c r="A96" s="132" t="s">
        <v>87</v>
      </c>
      <c r="B96" s="70"/>
      <c r="C96" s="133"/>
      <c r="D96" s="133"/>
      <c r="E96" s="134" t="s">
        <v>88</v>
      </c>
      <c r="F96" s="134"/>
      <c r="G96" s="134"/>
      <c r="H96" s="134"/>
      <c r="I96" s="134"/>
      <c r="J96" s="133"/>
      <c r="K96" s="134" t="s">
        <v>89</v>
      </c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5">
        <f>'01 - Bourací práce '!J32</f>
        <v>0</v>
      </c>
      <c r="AH96" s="133"/>
      <c r="AI96" s="133"/>
      <c r="AJ96" s="133"/>
      <c r="AK96" s="133"/>
      <c r="AL96" s="133"/>
      <c r="AM96" s="133"/>
      <c r="AN96" s="135">
        <f>SUM(AG96,AT96)</f>
        <v>0</v>
      </c>
      <c r="AO96" s="133"/>
      <c r="AP96" s="133"/>
      <c r="AQ96" s="136" t="s">
        <v>90</v>
      </c>
      <c r="AR96" s="72"/>
      <c r="AS96" s="137">
        <v>0</v>
      </c>
      <c r="AT96" s="138">
        <f>ROUND(SUM(AV96:AW96),2)</f>
        <v>0</v>
      </c>
      <c r="AU96" s="139">
        <f>'01 - Bourací práce '!P123</f>
        <v>0</v>
      </c>
      <c r="AV96" s="138">
        <f>'01 - Bourací práce '!J35</f>
        <v>0</v>
      </c>
      <c r="AW96" s="138">
        <f>'01 - Bourací práce '!J36</f>
        <v>0</v>
      </c>
      <c r="AX96" s="138">
        <f>'01 - Bourací práce '!J37</f>
        <v>0</v>
      </c>
      <c r="AY96" s="138">
        <f>'01 - Bourací práce '!J38</f>
        <v>0</v>
      </c>
      <c r="AZ96" s="138">
        <f>'01 - Bourací práce '!F35</f>
        <v>0</v>
      </c>
      <c r="BA96" s="138">
        <f>'01 - Bourací práce '!F36</f>
        <v>0</v>
      </c>
      <c r="BB96" s="138">
        <f>'01 - Bourací práce '!F37</f>
        <v>0</v>
      </c>
      <c r="BC96" s="138">
        <f>'01 - Bourací práce '!F38</f>
        <v>0</v>
      </c>
      <c r="BD96" s="140">
        <f>'01 - Bourací práce '!F39</f>
        <v>0</v>
      </c>
      <c r="BE96" s="4"/>
      <c r="BT96" s="141" t="s">
        <v>86</v>
      </c>
      <c r="BV96" s="141" t="s">
        <v>79</v>
      </c>
      <c r="BW96" s="141" t="s">
        <v>91</v>
      </c>
      <c r="BX96" s="141" t="s">
        <v>85</v>
      </c>
      <c r="CL96" s="141" t="s">
        <v>1</v>
      </c>
    </row>
    <row r="97" s="4" customFormat="1" ht="16.5" customHeight="1">
      <c r="A97" s="132" t="s">
        <v>87</v>
      </c>
      <c r="B97" s="70"/>
      <c r="C97" s="133"/>
      <c r="D97" s="133"/>
      <c r="E97" s="134" t="s">
        <v>92</v>
      </c>
      <c r="F97" s="134"/>
      <c r="G97" s="134"/>
      <c r="H97" s="134"/>
      <c r="I97" s="134"/>
      <c r="J97" s="133"/>
      <c r="K97" s="134" t="s">
        <v>93</v>
      </c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5">
        <f>'02 - Nové konstrukce'!J32</f>
        <v>0</v>
      </c>
      <c r="AH97" s="133"/>
      <c r="AI97" s="133"/>
      <c r="AJ97" s="133"/>
      <c r="AK97" s="133"/>
      <c r="AL97" s="133"/>
      <c r="AM97" s="133"/>
      <c r="AN97" s="135">
        <f>SUM(AG97,AT97)</f>
        <v>0</v>
      </c>
      <c r="AO97" s="133"/>
      <c r="AP97" s="133"/>
      <c r="AQ97" s="136" t="s">
        <v>90</v>
      </c>
      <c r="AR97" s="72"/>
      <c r="AS97" s="137">
        <v>0</v>
      </c>
      <c r="AT97" s="138">
        <f>ROUND(SUM(AV97:AW97),2)</f>
        <v>0</v>
      </c>
      <c r="AU97" s="139">
        <f>'02 - Nové konstrukce'!P130</f>
        <v>0</v>
      </c>
      <c r="AV97" s="138">
        <f>'02 - Nové konstrukce'!J35</f>
        <v>0</v>
      </c>
      <c r="AW97" s="138">
        <f>'02 - Nové konstrukce'!J36</f>
        <v>0</v>
      </c>
      <c r="AX97" s="138">
        <f>'02 - Nové konstrukce'!J37</f>
        <v>0</v>
      </c>
      <c r="AY97" s="138">
        <f>'02 - Nové konstrukce'!J38</f>
        <v>0</v>
      </c>
      <c r="AZ97" s="138">
        <f>'02 - Nové konstrukce'!F35</f>
        <v>0</v>
      </c>
      <c r="BA97" s="138">
        <f>'02 - Nové konstrukce'!F36</f>
        <v>0</v>
      </c>
      <c r="BB97" s="138">
        <f>'02 - Nové konstrukce'!F37</f>
        <v>0</v>
      </c>
      <c r="BC97" s="138">
        <f>'02 - Nové konstrukce'!F38</f>
        <v>0</v>
      </c>
      <c r="BD97" s="140">
        <f>'02 - Nové konstrukce'!F39</f>
        <v>0</v>
      </c>
      <c r="BE97" s="4"/>
      <c r="BT97" s="141" t="s">
        <v>86</v>
      </c>
      <c r="BV97" s="141" t="s">
        <v>79</v>
      </c>
      <c r="BW97" s="141" t="s">
        <v>94</v>
      </c>
      <c r="BX97" s="141" t="s">
        <v>85</v>
      </c>
      <c r="CL97" s="141" t="s">
        <v>1</v>
      </c>
    </row>
    <row r="98" s="4" customFormat="1" ht="16.5" customHeight="1">
      <c r="A98" s="4"/>
      <c r="B98" s="70"/>
      <c r="C98" s="133"/>
      <c r="D98" s="133"/>
      <c r="E98" s="134" t="s">
        <v>95</v>
      </c>
      <c r="F98" s="134"/>
      <c r="G98" s="134"/>
      <c r="H98" s="134"/>
      <c r="I98" s="134"/>
      <c r="J98" s="133"/>
      <c r="K98" s="134" t="s">
        <v>96</v>
      </c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42">
        <f>ROUND(SUM(AG99:AG104),2)</f>
        <v>0</v>
      </c>
      <c r="AH98" s="133"/>
      <c r="AI98" s="133"/>
      <c r="AJ98" s="133"/>
      <c r="AK98" s="133"/>
      <c r="AL98" s="133"/>
      <c r="AM98" s="133"/>
      <c r="AN98" s="135">
        <f>SUM(AG98,AT98)</f>
        <v>0</v>
      </c>
      <c r="AO98" s="133"/>
      <c r="AP98" s="133"/>
      <c r="AQ98" s="136" t="s">
        <v>90</v>
      </c>
      <c r="AR98" s="72"/>
      <c r="AS98" s="137">
        <f>ROUND(SUM(AS99:AS104),2)</f>
        <v>0</v>
      </c>
      <c r="AT98" s="138">
        <f>ROUND(SUM(AV98:AW98),2)</f>
        <v>0</v>
      </c>
      <c r="AU98" s="139">
        <f>ROUND(SUM(AU99:AU104),5)</f>
        <v>0</v>
      </c>
      <c r="AV98" s="138">
        <f>ROUND(AZ98*L29,2)</f>
        <v>0</v>
      </c>
      <c r="AW98" s="138">
        <f>ROUND(BA98*L30,2)</f>
        <v>0</v>
      </c>
      <c r="AX98" s="138">
        <f>ROUND(BB98*L29,2)</f>
        <v>0</v>
      </c>
      <c r="AY98" s="138">
        <f>ROUND(BC98*L30,2)</f>
        <v>0</v>
      </c>
      <c r="AZ98" s="138">
        <f>ROUND(SUM(AZ99:AZ104),2)</f>
        <v>0</v>
      </c>
      <c r="BA98" s="138">
        <f>ROUND(SUM(BA99:BA104),2)</f>
        <v>0</v>
      </c>
      <c r="BB98" s="138">
        <f>ROUND(SUM(BB99:BB104),2)</f>
        <v>0</v>
      </c>
      <c r="BC98" s="138">
        <f>ROUND(SUM(BC99:BC104),2)</f>
        <v>0</v>
      </c>
      <c r="BD98" s="140">
        <f>ROUND(SUM(BD99:BD104),2)</f>
        <v>0</v>
      </c>
      <c r="BE98" s="4"/>
      <c r="BS98" s="141" t="s">
        <v>76</v>
      </c>
      <c r="BT98" s="141" t="s">
        <v>86</v>
      </c>
      <c r="BU98" s="141" t="s">
        <v>78</v>
      </c>
      <c r="BV98" s="141" t="s">
        <v>79</v>
      </c>
      <c r="BW98" s="141" t="s">
        <v>97</v>
      </c>
      <c r="BX98" s="141" t="s">
        <v>85</v>
      </c>
      <c r="CL98" s="141" t="s">
        <v>1</v>
      </c>
    </row>
    <row r="99" s="4" customFormat="1" ht="16.5" customHeight="1">
      <c r="A99" s="132" t="s">
        <v>87</v>
      </c>
      <c r="B99" s="70"/>
      <c r="C99" s="133"/>
      <c r="D99" s="133"/>
      <c r="E99" s="133"/>
      <c r="F99" s="134" t="s">
        <v>98</v>
      </c>
      <c r="G99" s="134"/>
      <c r="H99" s="134"/>
      <c r="I99" s="134"/>
      <c r="J99" s="134"/>
      <c r="K99" s="133"/>
      <c r="L99" s="134" t="s">
        <v>99</v>
      </c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5">
        <f>'03.1 - Silnoproud'!J34</f>
        <v>0</v>
      </c>
      <c r="AH99" s="133"/>
      <c r="AI99" s="133"/>
      <c r="AJ99" s="133"/>
      <c r="AK99" s="133"/>
      <c r="AL99" s="133"/>
      <c r="AM99" s="133"/>
      <c r="AN99" s="135">
        <f>SUM(AG99,AT99)</f>
        <v>0</v>
      </c>
      <c r="AO99" s="133"/>
      <c r="AP99" s="133"/>
      <c r="AQ99" s="136" t="s">
        <v>90</v>
      </c>
      <c r="AR99" s="72"/>
      <c r="AS99" s="137">
        <v>0</v>
      </c>
      <c r="AT99" s="138">
        <f>ROUND(SUM(AV99:AW99),2)</f>
        <v>0</v>
      </c>
      <c r="AU99" s="139">
        <f>'03.1 - Silnoproud'!P128</f>
        <v>0</v>
      </c>
      <c r="AV99" s="138">
        <f>'03.1 - Silnoproud'!J37</f>
        <v>0</v>
      </c>
      <c r="AW99" s="138">
        <f>'03.1 - Silnoproud'!J38</f>
        <v>0</v>
      </c>
      <c r="AX99" s="138">
        <f>'03.1 - Silnoproud'!J39</f>
        <v>0</v>
      </c>
      <c r="AY99" s="138">
        <f>'03.1 - Silnoproud'!J40</f>
        <v>0</v>
      </c>
      <c r="AZ99" s="138">
        <f>'03.1 - Silnoproud'!F37</f>
        <v>0</v>
      </c>
      <c r="BA99" s="138">
        <f>'03.1 - Silnoproud'!F38</f>
        <v>0</v>
      </c>
      <c r="BB99" s="138">
        <f>'03.1 - Silnoproud'!F39</f>
        <v>0</v>
      </c>
      <c r="BC99" s="138">
        <f>'03.1 - Silnoproud'!F40</f>
        <v>0</v>
      </c>
      <c r="BD99" s="140">
        <f>'03.1 - Silnoproud'!F41</f>
        <v>0</v>
      </c>
      <c r="BE99" s="4"/>
      <c r="BT99" s="141" t="s">
        <v>100</v>
      </c>
      <c r="BV99" s="141" t="s">
        <v>79</v>
      </c>
      <c r="BW99" s="141" t="s">
        <v>101</v>
      </c>
      <c r="BX99" s="141" t="s">
        <v>97</v>
      </c>
      <c r="CL99" s="141" t="s">
        <v>1</v>
      </c>
    </row>
    <row r="100" s="4" customFormat="1" ht="16.5" customHeight="1">
      <c r="A100" s="132" t="s">
        <v>87</v>
      </c>
      <c r="B100" s="70"/>
      <c r="C100" s="133"/>
      <c r="D100" s="133"/>
      <c r="E100" s="133"/>
      <c r="F100" s="134" t="s">
        <v>102</v>
      </c>
      <c r="G100" s="134"/>
      <c r="H100" s="134"/>
      <c r="I100" s="134"/>
      <c r="J100" s="134"/>
      <c r="K100" s="133"/>
      <c r="L100" s="134" t="s">
        <v>103</v>
      </c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5">
        <f>'03.2 - Rozv. RM02_A'!J34</f>
        <v>0</v>
      </c>
      <c r="AH100" s="133"/>
      <c r="AI100" s="133"/>
      <c r="AJ100" s="133"/>
      <c r="AK100" s="133"/>
      <c r="AL100" s="133"/>
      <c r="AM100" s="133"/>
      <c r="AN100" s="135">
        <f>SUM(AG100,AT100)</f>
        <v>0</v>
      </c>
      <c r="AO100" s="133"/>
      <c r="AP100" s="133"/>
      <c r="AQ100" s="136" t="s">
        <v>90</v>
      </c>
      <c r="AR100" s="72"/>
      <c r="AS100" s="137">
        <v>0</v>
      </c>
      <c r="AT100" s="138">
        <f>ROUND(SUM(AV100:AW100),2)</f>
        <v>0</v>
      </c>
      <c r="AU100" s="139">
        <f>'03.2 - Rozv. RM02_A'!P128</f>
        <v>0</v>
      </c>
      <c r="AV100" s="138">
        <f>'03.2 - Rozv. RM02_A'!J37</f>
        <v>0</v>
      </c>
      <c r="AW100" s="138">
        <f>'03.2 - Rozv. RM02_A'!J38</f>
        <v>0</v>
      </c>
      <c r="AX100" s="138">
        <f>'03.2 - Rozv. RM02_A'!J39</f>
        <v>0</v>
      </c>
      <c r="AY100" s="138">
        <f>'03.2 - Rozv. RM02_A'!J40</f>
        <v>0</v>
      </c>
      <c r="AZ100" s="138">
        <f>'03.2 - Rozv. RM02_A'!F37</f>
        <v>0</v>
      </c>
      <c r="BA100" s="138">
        <f>'03.2 - Rozv. RM02_A'!F38</f>
        <v>0</v>
      </c>
      <c r="BB100" s="138">
        <f>'03.2 - Rozv. RM02_A'!F39</f>
        <v>0</v>
      </c>
      <c r="BC100" s="138">
        <f>'03.2 - Rozv. RM02_A'!F40</f>
        <v>0</v>
      </c>
      <c r="BD100" s="140">
        <f>'03.2 - Rozv. RM02_A'!F41</f>
        <v>0</v>
      </c>
      <c r="BE100" s="4"/>
      <c r="BT100" s="141" t="s">
        <v>100</v>
      </c>
      <c r="BV100" s="141" t="s">
        <v>79</v>
      </c>
      <c r="BW100" s="141" t="s">
        <v>104</v>
      </c>
      <c r="BX100" s="141" t="s">
        <v>97</v>
      </c>
      <c r="CL100" s="141" t="s">
        <v>1</v>
      </c>
    </row>
    <row r="101" s="4" customFormat="1" ht="16.5" customHeight="1">
      <c r="A101" s="132" t="s">
        <v>87</v>
      </c>
      <c r="B101" s="70"/>
      <c r="C101" s="133"/>
      <c r="D101" s="133"/>
      <c r="E101" s="133"/>
      <c r="F101" s="134" t="s">
        <v>105</v>
      </c>
      <c r="G101" s="134"/>
      <c r="H101" s="134"/>
      <c r="I101" s="134"/>
      <c r="J101" s="134"/>
      <c r="K101" s="133"/>
      <c r="L101" s="134" t="s">
        <v>106</v>
      </c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35">
        <f>'03.3 - Rozv. RM02_B'!J34</f>
        <v>0</v>
      </c>
      <c r="AH101" s="133"/>
      <c r="AI101" s="133"/>
      <c r="AJ101" s="133"/>
      <c r="AK101" s="133"/>
      <c r="AL101" s="133"/>
      <c r="AM101" s="133"/>
      <c r="AN101" s="135">
        <f>SUM(AG101,AT101)</f>
        <v>0</v>
      </c>
      <c r="AO101" s="133"/>
      <c r="AP101" s="133"/>
      <c r="AQ101" s="136" t="s">
        <v>90</v>
      </c>
      <c r="AR101" s="72"/>
      <c r="AS101" s="137">
        <v>0</v>
      </c>
      <c r="AT101" s="138">
        <f>ROUND(SUM(AV101:AW101),2)</f>
        <v>0</v>
      </c>
      <c r="AU101" s="139">
        <f>'03.3 - Rozv. RM02_B'!P128</f>
        <v>0</v>
      </c>
      <c r="AV101" s="138">
        <f>'03.3 - Rozv. RM02_B'!J37</f>
        <v>0</v>
      </c>
      <c r="AW101" s="138">
        <f>'03.3 - Rozv. RM02_B'!J38</f>
        <v>0</v>
      </c>
      <c r="AX101" s="138">
        <f>'03.3 - Rozv. RM02_B'!J39</f>
        <v>0</v>
      </c>
      <c r="AY101" s="138">
        <f>'03.3 - Rozv. RM02_B'!J40</f>
        <v>0</v>
      </c>
      <c r="AZ101" s="138">
        <f>'03.3 - Rozv. RM02_B'!F37</f>
        <v>0</v>
      </c>
      <c r="BA101" s="138">
        <f>'03.3 - Rozv. RM02_B'!F38</f>
        <v>0</v>
      </c>
      <c r="BB101" s="138">
        <f>'03.3 - Rozv. RM02_B'!F39</f>
        <v>0</v>
      </c>
      <c r="BC101" s="138">
        <f>'03.3 - Rozv. RM02_B'!F40</f>
        <v>0</v>
      </c>
      <c r="BD101" s="140">
        <f>'03.3 - Rozv. RM02_B'!F41</f>
        <v>0</v>
      </c>
      <c r="BE101" s="4"/>
      <c r="BT101" s="141" t="s">
        <v>100</v>
      </c>
      <c r="BV101" s="141" t="s">
        <v>79</v>
      </c>
      <c r="BW101" s="141" t="s">
        <v>107</v>
      </c>
      <c r="BX101" s="141" t="s">
        <v>97</v>
      </c>
      <c r="CL101" s="141" t="s">
        <v>1</v>
      </c>
    </row>
    <row r="102" s="4" customFormat="1" ht="16.5" customHeight="1">
      <c r="A102" s="132" t="s">
        <v>87</v>
      </c>
      <c r="B102" s="70"/>
      <c r="C102" s="133"/>
      <c r="D102" s="133"/>
      <c r="E102" s="133"/>
      <c r="F102" s="134" t="s">
        <v>108</v>
      </c>
      <c r="G102" s="134"/>
      <c r="H102" s="134"/>
      <c r="I102" s="134"/>
      <c r="J102" s="134"/>
      <c r="K102" s="133"/>
      <c r="L102" s="134" t="s">
        <v>109</v>
      </c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5">
        <f>'03.4 - Rozv. RM03_A'!J34</f>
        <v>0</v>
      </c>
      <c r="AH102" s="133"/>
      <c r="AI102" s="133"/>
      <c r="AJ102" s="133"/>
      <c r="AK102" s="133"/>
      <c r="AL102" s="133"/>
      <c r="AM102" s="133"/>
      <c r="AN102" s="135">
        <f>SUM(AG102,AT102)</f>
        <v>0</v>
      </c>
      <c r="AO102" s="133"/>
      <c r="AP102" s="133"/>
      <c r="AQ102" s="136" t="s">
        <v>90</v>
      </c>
      <c r="AR102" s="72"/>
      <c r="AS102" s="137">
        <v>0</v>
      </c>
      <c r="AT102" s="138">
        <f>ROUND(SUM(AV102:AW102),2)</f>
        <v>0</v>
      </c>
      <c r="AU102" s="139">
        <f>'03.4 - Rozv. RM03_A'!P128</f>
        <v>0</v>
      </c>
      <c r="AV102" s="138">
        <f>'03.4 - Rozv. RM03_A'!J37</f>
        <v>0</v>
      </c>
      <c r="AW102" s="138">
        <f>'03.4 - Rozv. RM03_A'!J38</f>
        <v>0</v>
      </c>
      <c r="AX102" s="138">
        <f>'03.4 - Rozv. RM03_A'!J39</f>
        <v>0</v>
      </c>
      <c r="AY102" s="138">
        <f>'03.4 - Rozv. RM03_A'!J40</f>
        <v>0</v>
      </c>
      <c r="AZ102" s="138">
        <f>'03.4 - Rozv. RM03_A'!F37</f>
        <v>0</v>
      </c>
      <c r="BA102" s="138">
        <f>'03.4 - Rozv. RM03_A'!F38</f>
        <v>0</v>
      </c>
      <c r="BB102" s="138">
        <f>'03.4 - Rozv. RM03_A'!F39</f>
        <v>0</v>
      </c>
      <c r="BC102" s="138">
        <f>'03.4 - Rozv. RM03_A'!F40</f>
        <v>0</v>
      </c>
      <c r="BD102" s="140">
        <f>'03.4 - Rozv. RM03_A'!F41</f>
        <v>0</v>
      </c>
      <c r="BE102" s="4"/>
      <c r="BT102" s="141" t="s">
        <v>100</v>
      </c>
      <c r="BV102" s="141" t="s">
        <v>79</v>
      </c>
      <c r="BW102" s="141" t="s">
        <v>110</v>
      </c>
      <c r="BX102" s="141" t="s">
        <v>97</v>
      </c>
      <c r="CL102" s="141" t="s">
        <v>1</v>
      </c>
    </row>
    <row r="103" s="4" customFormat="1" ht="16.5" customHeight="1">
      <c r="A103" s="132" t="s">
        <v>87</v>
      </c>
      <c r="B103" s="70"/>
      <c r="C103" s="133"/>
      <c r="D103" s="133"/>
      <c r="E103" s="133"/>
      <c r="F103" s="134" t="s">
        <v>111</v>
      </c>
      <c r="G103" s="134"/>
      <c r="H103" s="134"/>
      <c r="I103" s="134"/>
      <c r="J103" s="134"/>
      <c r="K103" s="133"/>
      <c r="L103" s="134" t="s">
        <v>112</v>
      </c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  <c r="AA103" s="134"/>
      <c r="AB103" s="134"/>
      <c r="AC103" s="134"/>
      <c r="AD103" s="134"/>
      <c r="AE103" s="134"/>
      <c r="AF103" s="134"/>
      <c r="AG103" s="135">
        <f>'03.5 - Rozv. RM03_B'!J34</f>
        <v>0</v>
      </c>
      <c r="AH103" s="133"/>
      <c r="AI103" s="133"/>
      <c r="AJ103" s="133"/>
      <c r="AK103" s="133"/>
      <c r="AL103" s="133"/>
      <c r="AM103" s="133"/>
      <c r="AN103" s="135">
        <f>SUM(AG103,AT103)</f>
        <v>0</v>
      </c>
      <c r="AO103" s="133"/>
      <c r="AP103" s="133"/>
      <c r="AQ103" s="136" t="s">
        <v>90</v>
      </c>
      <c r="AR103" s="72"/>
      <c r="AS103" s="137">
        <v>0</v>
      </c>
      <c r="AT103" s="138">
        <f>ROUND(SUM(AV103:AW103),2)</f>
        <v>0</v>
      </c>
      <c r="AU103" s="139">
        <f>'03.5 - Rozv. RM03_B'!P128</f>
        <v>0</v>
      </c>
      <c r="AV103" s="138">
        <f>'03.5 - Rozv. RM03_B'!J37</f>
        <v>0</v>
      </c>
      <c r="AW103" s="138">
        <f>'03.5 - Rozv. RM03_B'!J38</f>
        <v>0</v>
      </c>
      <c r="AX103" s="138">
        <f>'03.5 - Rozv. RM03_B'!J39</f>
        <v>0</v>
      </c>
      <c r="AY103" s="138">
        <f>'03.5 - Rozv. RM03_B'!J40</f>
        <v>0</v>
      </c>
      <c r="AZ103" s="138">
        <f>'03.5 - Rozv. RM03_B'!F37</f>
        <v>0</v>
      </c>
      <c r="BA103" s="138">
        <f>'03.5 - Rozv. RM03_B'!F38</f>
        <v>0</v>
      </c>
      <c r="BB103" s="138">
        <f>'03.5 - Rozv. RM03_B'!F39</f>
        <v>0</v>
      </c>
      <c r="BC103" s="138">
        <f>'03.5 - Rozv. RM03_B'!F40</f>
        <v>0</v>
      </c>
      <c r="BD103" s="140">
        <f>'03.5 - Rozv. RM03_B'!F41</f>
        <v>0</v>
      </c>
      <c r="BE103" s="4"/>
      <c r="BT103" s="141" t="s">
        <v>100</v>
      </c>
      <c r="BV103" s="141" t="s">
        <v>79</v>
      </c>
      <c r="BW103" s="141" t="s">
        <v>113</v>
      </c>
      <c r="BX103" s="141" t="s">
        <v>97</v>
      </c>
      <c r="CL103" s="141" t="s">
        <v>1</v>
      </c>
    </row>
    <row r="104" s="4" customFormat="1" ht="16.5" customHeight="1">
      <c r="A104" s="132" t="s">
        <v>87</v>
      </c>
      <c r="B104" s="70"/>
      <c r="C104" s="133"/>
      <c r="D104" s="133"/>
      <c r="E104" s="133"/>
      <c r="F104" s="134" t="s">
        <v>114</v>
      </c>
      <c r="G104" s="134"/>
      <c r="H104" s="134"/>
      <c r="I104" s="134"/>
      <c r="J104" s="134"/>
      <c r="K104" s="133"/>
      <c r="L104" s="134" t="s">
        <v>115</v>
      </c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5">
        <f>'03.6 - Výchozí revize ele...'!J34</f>
        <v>0</v>
      </c>
      <c r="AH104" s="133"/>
      <c r="AI104" s="133"/>
      <c r="AJ104" s="133"/>
      <c r="AK104" s="133"/>
      <c r="AL104" s="133"/>
      <c r="AM104" s="133"/>
      <c r="AN104" s="135">
        <f>SUM(AG104,AT104)</f>
        <v>0</v>
      </c>
      <c r="AO104" s="133"/>
      <c r="AP104" s="133"/>
      <c r="AQ104" s="136" t="s">
        <v>90</v>
      </c>
      <c r="AR104" s="72"/>
      <c r="AS104" s="137">
        <v>0</v>
      </c>
      <c r="AT104" s="138">
        <f>ROUND(SUM(AV104:AW104),2)</f>
        <v>0</v>
      </c>
      <c r="AU104" s="139">
        <f>'03.6 - Výchozí revize ele...'!P130</f>
        <v>0</v>
      </c>
      <c r="AV104" s="138">
        <f>'03.6 - Výchozí revize ele...'!J37</f>
        <v>0</v>
      </c>
      <c r="AW104" s="138">
        <f>'03.6 - Výchozí revize ele...'!J38</f>
        <v>0</v>
      </c>
      <c r="AX104" s="138">
        <f>'03.6 - Výchozí revize ele...'!J39</f>
        <v>0</v>
      </c>
      <c r="AY104" s="138">
        <f>'03.6 - Výchozí revize ele...'!J40</f>
        <v>0</v>
      </c>
      <c r="AZ104" s="138">
        <f>'03.6 - Výchozí revize ele...'!F37</f>
        <v>0</v>
      </c>
      <c r="BA104" s="138">
        <f>'03.6 - Výchozí revize ele...'!F38</f>
        <v>0</v>
      </c>
      <c r="BB104" s="138">
        <f>'03.6 - Výchozí revize ele...'!F39</f>
        <v>0</v>
      </c>
      <c r="BC104" s="138">
        <f>'03.6 - Výchozí revize ele...'!F40</f>
        <v>0</v>
      </c>
      <c r="BD104" s="140">
        <f>'03.6 - Výchozí revize ele...'!F41</f>
        <v>0</v>
      </c>
      <c r="BE104" s="4"/>
      <c r="BT104" s="141" t="s">
        <v>100</v>
      </c>
      <c r="BV104" s="141" t="s">
        <v>79</v>
      </c>
      <c r="BW104" s="141" t="s">
        <v>116</v>
      </c>
      <c r="BX104" s="141" t="s">
        <v>97</v>
      </c>
      <c r="CL104" s="141" t="s">
        <v>1</v>
      </c>
    </row>
    <row r="105" s="4" customFormat="1" ht="16.5" customHeight="1">
      <c r="A105" s="132" t="s">
        <v>87</v>
      </c>
      <c r="B105" s="70"/>
      <c r="C105" s="133"/>
      <c r="D105" s="133"/>
      <c r="E105" s="134" t="s">
        <v>117</v>
      </c>
      <c r="F105" s="134"/>
      <c r="G105" s="134"/>
      <c r="H105" s="134"/>
      <c r="I105" s="134"/>
      <c r="J105" s="133"/>
      <c r="K105" s="134" t="s">
        <v>118</v>
      </c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5">
        <f>'04 - Rozvody VZT vč. stro...'!J32</f>
        <v>0</v>
      </c>
      <c r="AH105" s="133"/>
      <c r="AI105" s="133"/>
      <c r="AJ105" s="133"/>
      <c r="AK105" s="133"/>
      <c r="AL105" s="133"/>
      <c r="AM105" s="133"/>
      <c r="AN105" s="135">
        <f>SUM(AG105,AT105)</f>
        <v>0</v>
      </c>
      <c r="AO105" s="133"/>
      <c r="AP105" s="133"/>
      <c r="AQ105" s="136" t="s">
        <v>90</v>
      </c>
      <c r="AR105" s="72"/>
      <c r="AS105" s="137">
        <v>0</v>
      </c>
      <c r="AT105" s="138">
        <f>ROUND(SUM(AV105:AW105),2)</f>
        <v>0</v>
      </c>
      <c r="AU105" s="139">
        <f>'04 - Rozvody VZT vč. stro...'!P123</f>
        <v>0</v>
      </c>
      <c r="AV105" s="138">
        <f>'04 - Rozvody VZT vč. stro...'!J35</f>
        <v>0</v>
      </c>
      <c r="AW105" s="138">
        <f>'04 - Rozvody VZT vč. stro...'!J36</f>
        <v>0</v>
      </c>
      <c r="AX105" s="138">
        <f>'04 - Rozvody VZT vč. stro...'!J37</f>
        <v>0</v>
      </c>
      <c r="AY105" s="138">
        <f>'04 - Rozvody VZT vč. stro...'!J38</f>
        <v>0</v>
      </c>
      <c r="AZ105" s="138">
        <f>'04 - Rozvody VZT vč. stro...'!F35</f>
        <v>0</v>
      </c>
      <c r="BA105" s="138">
        <f>'04 - Rozvody VZT vč. stro...'!F36</f>
        <v>0</v>
      </c>
      <c r="BB105" s="138">
        <f>'04 - Rozvody VZT vč. stro...'!F37</f>
        <v>0</v>
      </c>
      <c r="BC105" s="138">
        <f>'04 - Rozvody VZT vč. stro...'!F38</f>
        <v>0</v>
      </c>
      <c r="BD105" s="140">
        <f>'04 - Rozvody VZT vč. stro...'!F39</f>
        <v>0</v>
      </c>
      <c r="BE105" s="4"/>
      <c r="BT105" s="141" t="s">
        <v>86</v>
      </c>
      <c r="BV105" s="141" t="s">
        <v>79</v>
      </c>
      <c r="BW105" s="141" t="s">
        <v>119</v>
      </c>
      <c r="BX105" s="141" t="s">
        <v>85</v>
      </c>
      <c r="CL105" s="141" t="s">
        <v>1</v>
      </c>
    </row>
    <row r="106" s="4" customFormat="1" ht="16.5" customHeight="1">
      <c r="A106" s="132" t="s">
        <v>87</v>
      </c>
      <c r="B106" s="70"/>
      <c r="C106" s="133"/>
      <c r="D106" s="133"/>
      <c r="E106" s="134" t="s">
        <v>120</v>
      </c>
      <c r="F106" s="134"/>
      <c r="G106" s="134"/>
      <c r="H106" s="134"/>
      <c r="I106" s="134"/>
      <c r="J106" s="133"/>
      <c r="K106" s="134" t="s">
        <v>121</v>
      </c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5">
        <f>'05 - Rozvody zdravotně-te...'!J32</f>
        <v>0</v>
      </c>
      <c r="AH106" s="133"/>
      <c r="AI106" s="133"/>
      <c r="AJ106" s="133"/>
      <c r="AK106" s="133"/>
      <c r="AL106" s="133"/>
      <c r="AM106" s="133"/>
      <c r="AN106" s="135">
        <f>SUM(AG106,AT106)</f>
        <v>0</v>
      </c>
      <c r="AO106" s="133"/>
      <c r="AP106" s="133"/>
      <c r="AQ106" s="136" t="s">
        <v>90</v>
      </c>
      <c r="AR106" s="72"/>
      <c r="AS106" s="137">
        <v>0</v>
      </c>
      <c r="AT106" s="138">
        <f>ROUND(SUM(AV106:AW106),2)</f>
        <v>0</v>
      </c>
      <c r="AU106" s="139">
        <f>'05 - Rozvody zdravotně-te...'!P128</f>
        <v>0</v>
      </c>
      <c r="AV106" s="138">
        <f>'05 - Rozvody zdravotně-te...'!J35</f>
        <v>0</v>
      </c>
      <c r="AW106" s="138">
        <f>'05 - Rozvody zdravotně-te...'!J36</f>
        <v>0</v>
      </c>
      <c r="AX106" s="138">
        <f>'05 - Rozvody zdravotně-te...'!J37</f>
        <v>0</v>
      </c>
      <c r="AY106" s="138">
        <f>'05 - Rozvody zdravotně-te...'!J38</f>
        <v>0</v>
      </c>
      <c r="AZ106" s="138">
        <f>'05 - Rozvody zdravotně-te...'!F35</f>
        <v>0</v>
      </c>
      <c r="BA106" s="138">
        <f>'05 - Rozvody zdravotně-te...'!F36</f>
        <v>0</v>
      </c>
      <c r="BB106" s="138">
        <f>'05 - Rozvody zdravotně-te...'!F37</f>
        <v>0</v>
      </c>
      <c r="BC106" s="138">
        <f>'05 - Rozvody zdravotně-te...'!F38</f>
        <v>0</v>
      </c>
      <c r="BD106" s="140">
        <f>'05 - Rozvody zdravotně-te...'!F39</f>
        <v>0</v>
      </c>
      <c r="BE106" s="4"/>
      <c r="BT106" s="141" t="s">
        <v>86</v>
      </c>
      <c r="BV106" s="141" t="s">
        <v>79</v>
      </c>
      <c r="BW106" s="141" t="s">
        <v>122</v>
      </c>
      <c r="BX106" s="141" t="s">
        <v>85</v>
      </c>
      <c r="CL106" s="141" t="s">
        <v>1</v>
      </c>
    </row>
    <row r="107" s="4" customFormat="1" ht="16.5" customHeight="1">
      <c r="A107" s="132" t="s">
        <v>87</v>
      </c>
      <c r="B107" s="70"/>
      <c r="C107" s="133"/>
      <c r="D107" s="133"/>
      <c r="E107" s="134" t="s">
        <v>123</v>
      </c>
      <c r="F107" s="134"/>
      <c r="G107" s="134"/>
      <c r="H107" s="134"/>
      <c r="I107" s="134"/>
      <c r="J107" s="133"/>
      <c r="K107" s="134" t="s">
        <v>124</v>
      </c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  <c r="AA107" s="134"/>
      <c r="AB107" s="134"/>
      <c r="AC107" s="134"/>
      <c r="AD107" s="134"/>
      <c r="AE107" s="134"/>
      <c r="AF107" s="134"/>
      <c r="AG107" s="135">
        <f>'VRN - Vedlejší rozpočtové...'!J32</f>
        <v>0</v>
      </c>
      <c r="AH107" s="133"/>
      <c r="AI107" s="133"/>
      <c r="AJ107" s="133"/>
      <c r="AK107" s="133"/>
      <c r="AL107" s="133"/>
      <c r="AM107" s="133"/>
      <c r="AN107" s="135">
        <f>SUM(AG107,AT107)</f>
        <v>0</v>
      </c>
      <c r="AO107" s="133"/>
      <c r="AP107" s="133"/>
      <c r="AQ107" s="136" t="s">
        <v>90</v>
      </c>
      <c r="AR107" s="72"/>
      <c r="AS107" s="137">
        <v>0</v>
      </c>
      <c r="AT107" s="138">
        <f>ROUND(SUM(AV107:AW107),2)</f>
        <v>0</v>
      </c>
      <c r="AU107" s="139">
        <f>'VRN - Vedlejší rozpočtové...'!P121</f>
        <v>0</v>
      </c>
      <c r="AV107" s="138">
        <f>'VRN - Vedlejší rozpočtové...'!J35</f>
        <v>0</v>
      </c>
      <c r="AW107" s="138">
        <f>'VRN - Vedlejší rozpočtové...'!J36</f>
        <v>0</v>
      </c>
      <c r="AX107" s="138">
        <f>'VRN - Vedlejší rozpočtové...'!J37</f>
        <v>0</v>
      </c>
      <c r="AY107" s="138">
        <f>'VRN - Vedlejší rozpočtové...'!J38</f>
        <v>0</v>
      </c>
      <c r="AZ107" s="138">
        <f>'VRN - Vedlejší rozpočtové...'!F35</f>
        <v>0</v>
      </c>
      <c r="BA107" s="138">
        <f>'VRN - Vedlejší rozpočtové...'!F36</f>
        <v>0</v>
      </c>
      <c r="BB107" s="138">
        <f>'VRN - Vedlejší rozpočtové...'!F37</f>
        <v>0</v>
      </c>
      <c r="BC107" s="138">
        <f>'VRN - Vedlejší rozpočtové...'!F38</f>
        <v>0</v>
      </c>
      <c r="BD107" s="140">
        <f>'VRN - Vedlejší rozpočtové...'!F39</f>
        <v>0</v>
      </c>
      <c r="BE107" s="4"/>
      <c r="BT107" s="141" t="s">
        <v>86</v>
      </c>
      <c r="BV107" s="141" t="s">
        <v>79</v>
      </c>
      <c r="BW107" s="141" t="s">
        <v>125</v>
      </c>
      <c r="BX107" s="141" t="s">
        <v>85</v>
      </c>
      <c r="CL107" s="141" t="s">
        <v>1</v>
      </c>
    </row>
    <row r="108" s="7" customFormat="1" ht="16.5" customHeight="1">
      <c r="A108" s="7"/>
      <c r="B108" s="119"/>
      <c r="C108" s="120"/>
      <c r="D108" s="121" t="s">
        <v>126</v>
      </c>
      <c r="E108" s="121"/>
      <c r="F108" s="121"/>
      <c r="G108" s="121"/>
      <c r="H108" s="121"/>
      <c r="I108" s="122"/>
      <c r="J108" s="121" t="s">
        <v>127</v>
      </c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3">
        <f>ROUND(SUM(AG109:AG110),2)</f>
        <v>0</v>
      </c>
      <c r="AH108" s="122"/>
      <c r="AI108" s="122"/>
      <c r="AJ108" s="122"/>
      <c r="AK108" s="122"/>
      <c r="AL108" s="122"/>
      <c r="AM108" s="122"/>
      <c r="AN108" s="124">
        <f>SUM(AG108,AT108)</f>
        <v>0</v>
      </c>
      <c r="AO108" s="122"/>
      <c r="AP108" s="122"/>
      <c r="AQ108" s="125" t="s">
        <v>83</v>
      </c>
      <c r="AR108" s="126"/>
      <c r="AS108" s="127">
        <f>ROUND(SUM(AS109:AS110),2)</f>
        <v>0</v>
      </c>
      <c r="AT108" s="128">
        <f>ROUND(SUM(AV108:AW108),2)</f>
        <v>0</v>
      </c>
      <c r="AU108" s="129">
        <f>ROUND(SUM(AU109:AU110),5)</f>
        <v>0</v>
      </c>
      <c r="AV108" s="128">
        <f>ROUND(AZ108*L29,2)</f>
        <v>0</v>
      </c>
      <c r="AW108" s="128">
        <f>ROUND(BA108*L30,2)</f>
        <v>0</v>
      </c>
      <c r="AX108" s="128">
        <f>ROUND(BB108*L29,2)</f>
        <v>0</v>
      </c>
      <c r="AY108" s="128">
        <f>ROUND(BC108*L30,2)</f>
        <v>0</v>
      </c>
      <c r="AZ108" s="128">
        <f>ROUND(SUM(AZ109:AZ110),2)</f>
        <v>0</v>
      </c>
      <c r="BA108" s="128">
        <f>ROUND(SUM(BA109:BA110),2)</f>
        <v>0</v>
      </c>
      <c r="BB108" s="128">
        <f>ROUND(SUM(BB109:BB110),2)</f>
        <v>0</v>
      </c>
      <c r="BC108" s="128">
        <f>ROUND(SUM(BC109:BC110),2)</f>
        <v>0</v>
      </c>
      <c r="BD108" s="130">
        <f>ROUND(SUM(BD109:BD110),2)</f>
        <v>0</v>
      </c>
      <c r="BE108" s="7"/>
      <c r="BS108" s="131" t="s">
        <v>76</v>
      </c>
      <c r="BT108" s="131" t="s">
        <v>84</v>
      </c>
      <c r="BU108" s="131" t="s">
        <v>78</v>
      </c>
      <c r="BV108" s="131" t="s">
        <v>79</v>
      </c>
      <c r="BW108" s="131" t="s">
        <v>128</v>
      </c>
      <c r="BX108" s="131" t="s">
        <v>5</v>
      </c>
      <c r="CL108" s="131" t="s">
        <v>1</v>
      </c>
      <c r="CM108" s="131" t="s">
        <v>86</v>
      </c>
    </row>
    <row r="109" s="4" customFormat="1" ht="16.5" customHeight="1">
      <c r="A109" s="132" t="s">
        <v>87</v>
      </c>
      <c r="B109" s="70"/>
      <c r="C109" s="133"/>
      <c r="D109" s="133"/>
      <c r="E109" s="134" t="s">
        <v>129</v>
      </c>
      <c r="F109" s="134"/>
      <c r="G109" s="134"/>
      <c r="H109" s="134"/>
      <c r="I109" s="134"/>
      <c r="J109" s="133"/>
      <c r="K109" s="134" t="s">
        <v>118</v>
      </c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  <c r="AA109" s="134"/>
      <c r="AB109" s="134"/>
      <c r="AC109" s="134"/>
      <c r="AD109" s="134"/>
      <c r="AE109" s="134"/>
      <c r="AF109" s="134"/>
      <c r="AG109" s="135">
        <f>'002.04 - Rozvody VZT vč. ...'!J32</f>
        <v>0</v>
      </c>
      <c r="AH109" s="133"/>
      <c r="AI109" s="133"/>
      <c r="AJ109" s="133"/>
      <c r="AK109" s="133"/>
      <c r="AL109" s="133"/>
      <c r="AM109" s="133"/>
      <c r="AN109" s="135">
        <f>SUM(AG109,AT109)</f>
        <v>0</v>
      </c>
      <c r="AO109" s="133"/>
      <c r="AP109" s="133"/>
      <c r="AQ109" s="136" t="s">
        <v>90</v>
      </c>
      <c r="AR109" s="72"/>
      <c r="AS109" s="137">
        <v>0</v>
      </c>
      <c r="AT109" s="138">
        <f>ROUND(SUM(AV109:AW109),2)</f>
        <v>0</v>
      </c>
      <c r="AU109" s="139">
        <f>'002.04 - Rozvody VZT vč. ...'!P121</f>
        <v>0</v>
      </c>
      <c r="AV109" s="138">
        <f>'002.04 - Rozvody VZT vč. ...'!J35</f>
        <v>0</v>
      </c>
      <c r="AW109" s="138">
        <f>'002.04 - Rozvody VZT vč. ...'!J36</f>
        <v>0</v>
      </c>
      <c r="AX109" s="138">
        <f>'002.04 - Rozvody VZT vč. ...'!J37</f>
        <v>0</v>
      </c>
      <c r="AY109" s="138">
        <f>'002.04 - Rozvody VZT vč. ...'!J38</f>
        <v>0</v>
      </c>
      <c r="AZ109" s="138">
        <f>'002.04 - Rozvody VZT vč. ...'!F35</f>
        <v>0</v>
      </c>
      <c r="BA109" s="138">
        <f>'002.04 - Rozvody VZT vč. ...'!F36</f>
        <v>0</v>
      </c>
      <c r="BB109" s="138">
        <f>'002.04 - Rozvody VZT vč. ...'!F37</f>
        <v>0</v>
      </c>
      <c r="BC109" s="138">
        <f>'002.04 - Rozvody VZT vč. ...'!F38</f>
        <v>0</v>
      </c>
      <c r="BD109" s="140">
        <f>'002.04 - Rozvody VZT vč. ...'!F39</f>
        <v>0</v>
      </c>
      <c r="BE109" s="4"/>
      <c r="BT109" s="141" t="s">
        <v>86</v>
      </c>
      <c r="BV109" s="141" t="s">
        <v>79</v>
      </c>
      <c r="BW109" s="141" t="s">
        <v>130</v>
      </c>
      <c r="BX109" s="141" t="s">
        <v>128</v>
      </c>
      <c r="CL109" s="141" t="s">
        <v>1</v>
      </c>
    </row>
    <row r="110" s="4" customFormat="1" ht="16.5" customHeight="1">
      <c r="A110" s="132" t="s">
        <v>87</v>
      </c>
      <c r="B110" s="70"/>
      <c r="C110" s="133"/>
      <c r="D110" s="133"/>
      <c r="E110" s="134" t="s">
        <v>131</v>
      </c>
      <c r="F110" s="134"/>
      <c r="G110" s="134"/>
      <c r="H110" s="134"/>
      <c r="I110" s="134"/>
      <c r="J110" s="133"/>
      <c r="K110" s="134" t="s">
        <v>124</v>
      </c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  <c r="AA110" s="134"/>
      <c r="AB110" s="134"/>
      <c r="AC110" s="134"/>
      <c r="AD110" s="134"/>
      <c r="AE110" s="134"/>
      <c r="AF110" s="134"/>
      <c r="AG110" s="135">
        <f>'002.VRN - Vedlejší rozpoč...'!J32</f>
        <v>0</v>
      </c>
      <c r="AH110" s="133"/>
      <c r="AI110" s="133"/>
      <c r="AJ110" s="133"/>
      <c r="AK110" s="133"/>
      <c r="AL110" s="133"/>
      <c r="AM110" s="133"/>
      <c r="AN110" s="135">
        <f>SUM(AG110,AT110)</f>
        <v>0</v>
      </c>
      <c r="AO110" s="133"/>
      <c r="AP110" s="133"/>
      <c r="AQ110" s="136" t="s">
        <v>90</v>
      </c>
      <c r="AR110" s="72"/>
      <c r="AS110" s="143">
        <v>0</v>
      </c>
      <c r="AT110" s="144">
        <f>ROUND(SUM(AV110:AW110),2)</f>
        <v>0</v>
      </c>
      <c r="AU110" s="145">
        <f>'002.VRN - Vedlejší rozpoč...'!P121</f>
        <v>0</v>
      </c>
      <c r="AV110" s="144">
        <f>'002.VRN - Vedlejší rozpoč...'!J35</f>
        <v>0</v>
      </c>
      <c r="AW110" s="144">
        <f>'002.VRN - Vedlejší rozpoč...'!J36</f>
        <v>0</v>
      </c>
      <c r="AX110" s="144">
        <f>'002.VRN - Vedlejší rozpoč...'!J37</f>
        <v>0</v>
      </c>
      <c r="AY110" s="144">
        <f>'002.VRN - Vedlejší rozpoč...'!J38</f>
        <v>0</v>
      </c>
      <c r="AZ110" s="144">
        <f>'002.VRN - Vedlejší rozpoč...'!F35</f>
        <v>0</v>
      </c>
      <c r="BA110" s="144">
        <f>'002.VRN - Vedlejší rozpoč...'!F36</f>
        <v>0</v>
      </c>
      <c r="BB110" s="144">
        <f>'002.VRN - Vedlejší rozpoč...'!F37</f>
        <v>0</v>
      </c>
      <c r="BC110" s="144">
        <f>'002.VRN - Vedlejší rozpoč...'!F38</f>
        <v>0</v>
      </c>
      <c r="BD110" s="146">
        <f>'002.VRN - Vedlejší rozpoč...'!F39</f>
        <v>0</v>
      </c>
      <c r="BE110" s="4"/>
      <c r="BT110" s="141" t="s">
        <v>86</v>
      </c>
      <c r="BV110" s="141" t="s">
        <v>79</v>
      </c>
      <c r="BW110" s="141" t="s">
        <v>132</v>
      </c>
      <c r="BX110" s="141" t="s">
        <v>128</v>
      </c>
      <c r="CL110" s="141" t="s">
        <v>1</v>
      </c>
    </row>
    <row r="111" s="2" customFormat="1" ht="30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4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</row>
    <row r="112" s="2" customFormat="1" ht="6.96" customHeight="1">
      <c r="A112" s="38"/>
      <c r="B112" s="66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44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</row>
  </sheetData>
  <sheetProtection sheet="1" formatColumns="0" formatRows="0" objects="1" scenarios="1" spinCount="100000" saltValue="rBIt70X/yV9ozIMX9G30Nyk4DqKOf3yCpVIrEs6ck20GdFa55TTmQiWMp1aJBc+02vZo+UF/0LH8qJRf8+x10Q==" hashValue="yS08naUzTQ+VMhiUOpivKS7HZnT7rFB4UcAZqtxL1k9zl7fEv2E6wROnMqP56J6oHSsiXo8GjN6eKu7rhFCpLg==" algorithmName="SHA-512" password="CC35"/>
  <mergeCells count="102">
    <mergeCell ref="C92:G92"/>
    <mergeCell ref="D95:H95"/>
    <mergeCell ref="E98:I98"/>
    <mergeCell ref="E96:I96"/>
    <mergeCell ref="E97:I97"/>
    <mergeCell ref="F99:J99"/>
    <mergeCell ref="F101:J101"/>
    <mergeCell ref="F100:J100"/>
    <mergeCell ref="F102:J102"/>
    <mergeCell ref="F103:J103"/>
    <mergeCell ref="F104:J104"/>
    <mergeCell ref="I92:AF92"/>
    <mergeCell ref="J95:AF95"/>
    <mergeCell ref="K96:AF96"/>
    <mergeCell ref="K98:AF98"/>
    <mergeCell ref="K97:AF97"/>
    <mergeCell ref="L101:AF101"/>
    <mergeCell ref="L102:AF102"/>
    <mergeCell ref="L100:AF100"/>
    <mergeCell ref="L99:AF99"/>
    <mergeCell ref="L103:AF103"/>
    <mergeCell ref="L85:AJ85"/>
    <mergeCell ref="L104:AF104"/>
    <mergeCell ref="E105:I105"/>
    <mergeCell ref="K105:AF105"/>
    <mergeCell ref="E106:I106"/>
    <mergeCell ref="K106:AF106"/>
    <mergeCell ref="E107:I107"/>
    <mergeCell ref="K107:AF107"/>
    <mergeCell ref="D108:H108"/>
    <mergeCell ref="J108:AF108"/>
    <mergeCell ref="E109:I109"/>
    <mergeCell ref="K109:AF109"/>
    <mergeCell ref="E110:I110"/>
    <mergeCell ref="K110:AF110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  <mergeCell ref="AG97:AM97"/>
    <mergeCell ref="AG103:AM103"/>
    <mergeCell ref="AG102:AM102"/>
    <mergeCell ref="AG92:AM92"/>
    <mergeCell ref="AG95:AM95"/>
    <mergeCell ref="AG100:AM100"/>
    <mergeCell ref="AG101:AM101"/>
    <mergeCell ref="AG96:AM96"/>
    <mergeCell ref="AG98:AM98"/>
    <mergeCell ref="AG104:AM104"/>
    <mergeCell ref="AG99:AM99"/>
    <mergeCell ref="AM87:AN87"/>
    <mergeCell ref="AM89:AP89"/>
    <mergeCell ref="AM90:AP90"/>
    <mergeCell ref="AN95:AP95"/>
    <mergeCell ref="AN104:AP104"/>
    <mergeCell ref="AN103:AP103"/>
    <mergeCell ref="AN92:AP92"/>
    <mergeCell ref="AN101:AP101"/>
    <mergeCell ref="AN96:AP96"/>
    <mergeCell ref="AN97:AP97"/>
    <mergeCell ref="AN100:AP100"/>
    <mergeCell ref="AN99:AP99"/>
    <mergeCell ref="AN102:AP102"/>
    <mergeCell ref="AN98:AP98"/>
    <mergeCell ref="AS89:AT91"/>
    <mergeCell ref="AN105:AP105"/>
    <mergeCell ref="AG105:AM105"/>
    <mergeCell ref="AN106:AP106"/>
    <mergeCell ref="AG106:AM106"/>
    <mergeCell ref="AN107:AP107"/>
    <mergeCell ref="AG107:AM107"/>
    <mergeCell ref="AN108:AP108"/>
    <mergeCell ref="AG108:AM108"/>
    <mergeCell ref="AN109:AP109"/>
    <mergeCell ref="AG109:AM109"/>
    <mergeCell ref="AN110:AP110"/>
    <mergeCell ref="AG110:AM110"/>
    <mergeCell ref="AG94:AM94"/>
    <mergeCell ref="AN94:AP94"/>
  </mergeCells>
  <hyperlinks>
    <hyperlink ref="A96" location="'01 - Bourací práce '!C2" display="/"/>
    <hyperlink ref="A97" location="'02 - Nové konstrukce'!C2" display="/"/>
    <hyperlink ref="A99" location="'03.1 - Silnoproud'!C2" display="/"/>
    <hyperlink ref="A100" location="'03.2 - Rozv. RM02_A'!C2" display="/"/>
    <hyperlink ref="A101" location="'03.3 - Rozv. RM02_B'!C2" display="/"/>
    <hyperlink ref="A102" location="'03.4 - Rozv. RM03_A'!C2" display="/"/>
    <hyperlink ref="A103" location="'03.5 - Rozv. RM03_B'!C2" display="/"/>
    <hyperlink ref="A104" location="'03.6 - Výchozí revize ele...'!C2" display="/"/>
    <hyperlink ref="A105" location="'04 - Rozvody VZT vč. stro...'!C2" display="/"/>
    <hyperlink ref="A106" location="'05 - Rozvody zdravotně-te...'!C2" display="/"/>
    <hyperlink ref="A107" location="'VRN - Vedlejší rozpočtové...'!C2" display="/"/>
    <hyperlink ref="A109" location="'002.04 - Rozvody VZT vč. ...'!C2" display="/"/>
    <hyperlink ref="A110" location="'002.VRN - Vedlejší rozpoč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119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86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Jídelna Hradecká 1219 - Stavařina</v>
      </c>
      <c r="F7" s="151"/>
      <c r="G7" s="151"/>
      <c r="H7" s="151"/>
      <c r="L7" s="20"/>
    </row>
    <row r="8" s="1" customFormat="1" ht="12" customHeight="1">
      <c r="B8" s="20"/>
      <c r="D8" s="151" t="s">
        <v>134</v>
      </c>
      <c r="L8" s="20"/>
    </row>
    <row r="9" s="2" customFormat="1" ht="16.5" customHeight="1">
      <c r="A9" s="38"/>
      <c r="B9" s="44"/>
      <c r="C9" s="38"/>
      <c r="D9" s="38"/>
      <c r="E9" s="152" t="s">
        <v>135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1" t="s">
        <v>136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3" t="s">
        <v>1171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1" t="s">
        <v>18</v>
      </c>
      <c r="E13" s="38"/>
      <c r="F13" s="141" t="s">
        <v>1</v>
      </c>
      <c r="G13" s="38"/>
      <c r="H13" s="38"/>
      <c r="I13" s="151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1" t="s">
        <v>20</v>
      </c>
      <c r="E14" s="38"/>
      <c r="F14" s="141" t="s">
        <v>21</v>
      </c>
      <c r="G14" s="38"/>
      <c r="H14" s="38"/>
      <c r="I14" s="151" t="s">
        <v>22</v>
      </c>
      <c r="J14" s="154" t="str">
        <f>'Rekapitulace stavby'!AN8</f>
        <v>31. 3. 2025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1" t="s">
        <v>24</v>
      </c>
      <c r="E16" s="38"/>
      <c r="F16" s="38"/>
      <c r="G16" s="38"/>
      <c r="H16" s="38"/>
      <c r="I16" s="151" t="s">
        <v>25</v>
      </c>
      <c r="J16" s="141" t="s">
        <v>1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26</v>
      </c>
      <c r="F17" s="38"/>
      <c r="G17" s="38"/>
      <c r="H17" s="38"/>
      <c r="I17" s="151" t="s">
        <v>27</v>
      </c>
      <c r="J17" s="141" t="s">
        <v>1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1" t="s">
        <v>28</v>
      </c>
      <c r="E19" s="38"/>
      <c r="F19" s="38"/>
      <c r="G19" s="38"/>
      <c r="H19" s="38"/>
      <c r="I19" s="151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1" t="s">
        <v>27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1" t="s">
        <v>30</v>
      </c>
      <c r="E22" s="38"/>
      <c r="F22" s="38"/>
      <c r="G22" s="38"/>
      <c r="H22" s="38"/>
      <c r="I22" s="151" t="s">
        <v>25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1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1" t="s">
        <v>33</v>
      </c>
      <c r="E25" s="38"/>
      <c r="F25" s="38"/>
      <c r="G25" s="38"/>
      <c r="H25" s="38"/>
      <c r="I25" s="151" t="s">
        <v>25</v>
      </c>
      <c r="J25" s="141" t="str">
        <f>IF('Rekapitulace stavby'!AN19="","",'Rekapitulace stavby'!AN19)</f>
        <v/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tr">
        <f>IF('Rekapitulace stavby'!E20="","",'Rekapitulace stavby'!E20)</f>
        <v xml:space="preserve"> </v>
      </c>
      <c r="F26" s="38"/>
      <c r="G26" s="38"/>
      <c r="H26" s="38"/>
      <c r="I26" s="151" t="s">
        <v>27</v>
      </c>
      <c r="J26" s="141" t="str">
        <f>IF('Rekapitulace stavby'!AN20="","",'Rekapitulace stavby'!AN20)</f>
        <v/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1" t="s">
        <v>35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9"/>
      <c r="E31" s="159"/>
      <c r="F31" s="159"/>
      <c r="G31" s="159"/>
      <c r="H31" s="159"/>
      <c r="I31" s="159"/>
      <c r="J31" s="159"/>
      <c r="K31" s="15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60" t="s">
        <v>37</v>
      </c>
      <c r="E32" s="38"/>
      <c r="F32" s="38"/>
      <c r="G32" s="38"/>
      <c r="H32" s="38"/>
      <c r="I32" s="38"/>
      <c r="J32" s="161">
        <f>ROUND(J123,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9"/>
      <c r="E33" s="159"/>
      <c r="F33" s="159"/>
      <c r="G33" s="159"/>
      <c r="H33" s="159"/>
      <c r="I33" s="159"/>
      <c r="J33" s="159"/>
      <c r="K33" s="159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2" t="s">
        <v>39</v>
      </c>
      <c r="G34" s="38"/>
      <c r="H34" s="38"/>
      <c r="I34" s="162" t="s">
        <v>38</v>
      </c>
      <c r="J34" s="162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3" t="s">
        <v>41</v>
      </c>
      <c r="E35" s="151" t="s">
        <v>42</v>
      </c>
      <c r="F35" s="164">
        <f>ROUND((SUM(BE123:BE164)),  2)</f>
        <v>0</v>
      </c>
      <c r="G35" s="38"/>
      <c r="H35" s="38"/>
      <c r="I35" s="165">
        <v>0.20999999999999999</v>
      </c>
      <c r="J35" s="164">
        <f>ROUND(((SUM(BE123:BE164))*I35),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1" t="s">
        <v>43</v>
      </c>
      <c r="F36" s="164">
        <f>ROUND((SUM(BF123:BF164)),  2)</f>
        <v>0</v>
      </c>
      <c r="G36" s="38"/>
      <c r="H36" s="38"/>
      <c r="I36" s="165">
        <v>0.12</v>
      </c>
      <c r="J36" s="164">
        <f>ROUND(((SUM(BF123:BF164))*I36),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1" t="s">
        <v>44</v>
      </c>
      <c r="F37" s="164">
        <f>ROUND((SUM(BG123:BG164)),  2)</f>
        <v>0</v>
      </c>
      <c r="G37" s="38"/>
      <c r="H37" s="38"/>
      <c r="I37" s="165">
        <v>0.20999999999999999</v>
      </c>
      <c r="J37" s="16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1" t="s">
        <v>45</v>
      </c>
      <c r="F38" s="164">
        <f>ROUND((SUM(BH123:BH164)),  2)</f>
        <v>0</v>
      </c>
      <c r="G38" s="38"/>
      <c r="H38" s="38"/>
      <c r="I38" s="165">
        <v>0.12</v>
      </c>
      <c r="J38" s="164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1" t="s">
        <v>46</v>
      </c>
      <c r="F39" s="164">
        <f>ROUND((SUM(BI123:BI164)),  2)</f>
        <v>0</v>
      </c>
      <c r="G39" s="38"/>
      <c r="H39" s="38"/>
      <c r="I39" s="165">
        <v>0</v>
      </c>
      <c r="J39" s="164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6"/>
      <c r="D41" s="167" t="s">
        <v>47</v>
      </c>
      <c r="E41" s="168"/>
      <c r="F41" s="168"/>
      <c r="G41" s="169" t="s">
        <v>48</v>
      </c>
      <c r="H41" s="170" t="s">
        <v>49</v>
      </c>
      <c r="I41" s="168"/>
      <c r="J41" s="171">
        <f>SUM(J32:J39)</f>
        <v>0</v>
      </c>
      <c r="K41" s="172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Jídelna Hradecká 1219 - Stavařina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134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4" t="s">
        <v>135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136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04 - Rozvody VZT vč. strojovny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Hradecká 1219</v>
      </c>
      <c r="G91" s="40"/>
      <c r="H91" s="40"/>
      <c r="I91" s="32" t="s">
        <v>22</v>
      </c>
      <c r="J91" s="79" t="str">
        <f>IF(J14="","",J14)</f>
        <v>31. 3. 2025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24</v>
      </c>
      <c r="D93" s="40"/>
      <c r="E93" s="40"/>
      <c r="F93" s="27" t="str">
        <f>E17</f>
        <v>Školní jídelna Hradecká 1219, HK</v>
      </c>
      <c r="G93" s="40"/>
      <c r="H93" s="40"/>
      <c r="I93" s="32" t="s">
        <v>30</v>
      </c>
      <c r="J93" s="36" t="str">
        <f>E23</f>
        <v>ARAGON ELL s.r.o.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33</v>
      </c>
      <c r="J94" s="36" t="str">
        <f>E26</f>
        <v xml:space="preserve"> 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5" t="s">
        <v>139</v>
      </c>
      <c r="D96" s="186"/>
      <c r="E96" s="186"/>
      <c r="F96" s="186"/>
      <c r="G96" s="186"/>
      <c r="H96" s="186"/>
      <c r="I96" s="186"/>
      <c r="J96" s="187" t="s">
        <v>140</v>
      </c>
      <c r="K96" s="186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8" t="s">
        <v>141</v>
      </c>
      <c r="D98" s="40"/>
      <c r="E98" s="40"/>
      <c r="F98" s="40"/>
      <c r="G98" s="40"/>
      <c r="H98" s="40"/>
      <c r="I98" s="40"/>
      <c r="J98" s="110">
        <f>J123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142</v>
      </c>
    </row>
    <row r="99" s="9" customFormat="1" ht="24.96" customHeight="1">
      <c r="A99" s="9"/>
      <c r="B99" s="189"/>
      <c r="C99" s="190"/>
      <c r="D99" s="191" t="s">
        <v>1172</v>
      </c>
      <c r="E99" s="192"/>
      <c r="F99" s="192"/>
      <c r="G99" s="192"/>
      <c r="H99" s="192"/>
      <c r="I99" s="192"/>
      <c r="J99" s="193">
        <f>J124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89"/>
      <c r="C100" s="190"/>
      <c r="D100" s="191" t="s">
        <v>1173</v>
      </c>
      <c r="E100" s="192"/>
      <c r="F100" s="192"/>
      <c r="G100" s="192"/>
      <c r="H100" s="192"/>
      <c r="I100" s="192"/>
      <c r="J100" s="193">
        <f>J148</f>
        <v>0</v>
      </c>
      <c r="K100" s="190"/>
      <c r="L100" s="19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89"/>
      <c r="C101" s="190"/>
      <c r="D101" s="191" t="s">
        <v>1174</v>
      </c>
      <c r="E101" s="192"/>
      <c r="F101" s="192"/>
      <c r="G101" s="192"/>
      <c r="H101" s="192"/>
      <c r="I101" s="192"/>
      <c r="J101" s="193">
        <f>J163</f>
        <v>0</v>
      </c>
      <c r="K101" s="190"/>
      <c r="L101" s="19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146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84" t="str">
        <f>E7</f>
        <v>Jídelna Hradecká 1219 - Stavařina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1" customFormat="1" ht="12" customHeight="1">
      <c r="B112" s="21"/>
      <c r="C112" s="32" t="s">
        <v>134</v>
      </c>
      <c r="D112" s="22"/>
      <c r="E112" s="22"/>
      <c r="F112" s="22"/>
      <c r="G112" s="22"/>
      <c r="H112" s="22"/>
      <c r="I112" s="22"/>
      <c r="J112" s="22"/>
      <c r="K112" s="22"/>
      <c r="L112" s="20"/>
    </row>
    <row r="113" s="2" customFormat="1" ht="16.5" customHeight="1">
      <c r="A113" s="38"/>
      <c r="B113" s="39"/>
      <c r="C113" s="40"/>
      <c r="D113" s="40"/>
      <c r="E113" s="184" t="s">
        <v>135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136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76" t="str">
        <f>E11</f>
        <v>04 - Rozvody VZT vč. strojovny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20</v>
      </c>
      <c r="D117" s="40"/>
      <c r="E117" s="40"/>
      <c r="F117" s="27" t="str">
        <f>F14</f>
        <v>Hradecká 1219</v>
      </c>
      <c r="G117" s="40"/>
      <c r="H117" s="40"/>
      <c r="I117" s="32" t="s">
        <v>22</v>
      </c>
      <c r="J117" s="79" t="str">
        <f>IF(J14="","",J14)</f>
        <v>31. 3. 2025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24</v>
      </c>
      <c r="D119" s="40"/>
      <c r="E119" s="40"/>
      <c r="F119" s="27" t="str">
        <f>E17</f>
        <v>Školní jídelna Hradecká 1219, HK</v>
      </c>
      <c r="G119" s="40"/>
      <c r="H119" s="40"/>
      <c r="I119" s="32" t="s">
        <v>30</v>
      </c>
      <c r="J119" s="36" t="str">
        <f>E23</f>
        <v>ARAGON ELL s.r.o.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28</v>
      </c>
      <c r="D120" s="40"/>
      <c r="E120" s="40"/>
      <c r="F120" s="27" t="str">
        <f>IF(E20="","",E20)</f>
        <v>Vyplň údaj</v>
      </c>
      <c r="G120" s="40"/>
      <c r="H120" s="40"/>
      <c r="I120" s="32" t="s">
        <v>33</v>
      </c>
      <c r="J120" s="36" t="str">
        <f>E26</f>
        <v xml:space="preserve"> 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0.32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11" customFormat="1" ht="29.28" customHeight="1">
      <c r="A122" s="200"/>
      <c r="B122" s="201"/>
      <c r="C122" s="202" t="s">
        <v>147</v>
      </c>
      <c r="D122" s="203" t="s">
        <v>62</v>
      </c>
      <c r="E122" s="203" t="s">
        <v>58</v>
      </c>
      <c r="F122" s="203" t="s">
        <v>59</v>
      </c>
      <c r="G122" s="203" t="s">
        <v>148</v>
      </c>
      <c r="H122" s="203" t="s">
        <v>149</v>
      </c>
      <c r="I122" s="203" t="s">
        <v>150</v>
      </c>
      <c r="J122" s="203" t="s">
        <v>140</v>
      </c>
      <c r="K122" s="204" t="s">
        <v>151</v>
      </c>
      <c r="L122" s="205"/>
      <c r="M122" s="100" t="s">
        <v>1</v>
      </c>
      <c r="N122" s="101" t="s">
        <v>41</v>
      </c>
      <c r="O122" s="101" t="s">
        <v>152</v>
      </c>
      <c r="P122" s="101" t="s">
        <v>153</v>
      </c>
      <c r="Q122" s="101" t="s">
        <v>154</v>
      </c>
      <c r="R122" s="101" t="s">
        <v>155</v>
      </c>
      <c r="S122" s="101" t="s">
        <v>156</v>
      </c>
      <c r="T122" s="102" t="s">
        <v>157</v>
      </c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</row>
    <row r="123" s="2" customFormat="1" ht="22.8" customHeight="1">
      <c r="A123" s="38"/>
      <c r="B123" s="39"/>
      <c r="C123" s="107" t="s">
        <v>158</v>
      </c>
      <c r="D123" s="40"/>
      <c r="E123" s="40"/>
      <c r="F123" s="40"/>
      <c r="G123" s="40"/>
      <c r="H123" s="40"/>
      <c r="I123" s="40"/>
      <c r="J123" s="206">
        <f>BK123</f>
        <v>0</v>
      </c>
      <c r="K123" s="40"/>
      <c r="L123" s="44"/>
      <c r="M123" s="103"/>
      <c r="N123" s="207"/>
      <c r="O123" s="104"/>
      <c r="P123" s="208">
        <f>P124+P148+P163</f>
        <v>0</v>
      </c>
      <c r="Q123" s="104"/>
      <c r="R123" s="208">
        <f>R124+R148+R163</f>
        <v>0</v>
      </c>
      <c r="S123" s="104"/>
      <c r="T123" s="209">
        <f>T124+T148+T163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76</v>
      </c>
      <c r="AU123" s="17" t="s">
        <v>142</v>
      </c>
      <c r="BK123" s="210">
        <f>BK124+BK148+BK163</f>
        <v>0</v>
      </c>
    </row>
    <row r="124" s="12" customFormat="1" ht="25.92" customHeight="1">
      <c r="A124" s="12"/>
      <c r="B124" s="211"/>
      <c r="C124" s="212"/>
      <c r="D124" s="213" t="s">
        <v>76</v>
      </c>
      <c r="E124" s="214" t="s">
        <v>457</v>
      </c>
      <c r="F124" s="214" t="s">
        <v>1175</v>
      </c>
      <c r="G124" s="212"/>
      <c r="H124" s="212"/>
      <c r="I124" s="215"/>
      <c r="J124" s="216">
        <f>BK124</f>
        <v>0</v>
      </c>
      <c r="K124" s="212"/>
      <c r="L124" s="217"/>
      <c r="M124" s="218"/>
      <c r="N124" s="219"/>
      <c r="O124" s="219"/>
      <c r="P124" s="220">
        <f>SUM(P125:P147)</f>
        <v>0</v>
      </c>
      <c r="Q124" s="219"/>
      <c r="R124" s="220">
        <f>SUM(R125:R147)</f>
        <v>0</v>
      </c>
      <c r="S124" s="219"/>
      <c r="T124" s="221">
        <f>SUM(T125:T147)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2" t="s">
        <v>84</v>
      </c>
      <c r="AT124" s="223" t="s">
        <v>76</v>
      </c>
      <c r="AU124" s="223" t="s">
        <v>77</v>
      </c>
      <c r="AY124" s="222" t="s">
        <v>161</v>
      </c>
      <c r="BK124" s="224">
        <f>SUM(BK125:BK147)</f>
        <v>0</v>
      </c>
    </row>
    <row r="125" s="2" customFormat="1" ht="37.8" customHeight="1">
      <c r="A125" s="38"/>
      <c r="B125" s="39"/>
      <c r="C125" s="227" t="s">
        <v>84</v>
      </c>
      <c r="D125" s="227" t="s">
        <v>164</v>
      </c>
      <c r="E125" s="228" t="s">
        <v>1176</v>
      </c>
      <c r="F125" s="229" t="s">
        <v>1177</v>
      </c>
      <c r="G125" s="230" t="s">
        <v>1178</v>
      </c>
      <c r="H125" s="231">
        <v>1</v>
      </c>
      <c r="I125" s="232"/>
      <c r="J125" s="233">
        <f>ROUND(I125*H125,2)</f>
        <v>0</v>
      </c>
      <c r="K125" s="229" t="s">
        <v>1</v>
      </c>
      <c r="L125" s="44"/>
      <c r="M125" s="234" t="s">
        <v>1</v>
      </c>
      <c r="N125" s="235" t="s">
        <v>42</v>
      </c>
      <c r="O125" s="91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8" t="s">
        <v>169</v>
      </c>
      <c r="AT125" s="238" t="s">
        <v>164</v>
      </c>
      <c r="AU125" s="238" t="s">
        <v>84</v>
      </c>
      <c r="AY125" s="17" t="s">
        <v>161</v>
      </c>
      <c r="BE125" s="239">
        <f>IF(N125="základní",J125,0)</f>
        <v>0</v>
      </c>
      <c r="BF125" s="239">
        <f>IF(N125="snížená",J125,0)</f>
        <v>0</v>
      </c>
      <c r="BG125" s="239">
        <f>IF(N125="zákl. přenesená",J125,0)</f>
        <v>0</v>
      </c>
      <c r="BH125" s="239">
        <f>IF(N125="sníž. přenesená",J125,0)</f>
        <v>0</v>
      </c>
      <c r="BI125" s="239">
        <f>IF(N125="nulová",J125,0)</f>
        <v>0</v>
      </c>
      <c r="BJ125" s="17" t="s">
        <v>84</v>
      </c>
      <c r="BK125" s="239">
        <f>ROUND(I125*H125,2)</f>
        <v>0</v>
      </c>
      <c r="BL125" s="17" t="s">
        <v>169</v>
      </c>
      <c r="BM125" s="238" t="s">
        <v>86</v>
      </c>
    </row>
    <row r="126" s="2" customFormat="1">
      <c r="A126" s="38"/>
      <c r="B126" s="39"/>
      <c r="C126" s="40"/>
      <c r="D126" s="242" t="s">
        <v>218</v>
      </c>
      <c r="E126" s="40"/>
      <c r="F126" s="273" t="s">
        <v>1179</v>
      </c>
      <c r="G126" s="40"/>
      <c r="H126" s="40"/>
      <c r="I126" s="274"/>
      <c r="J126" s="40"/>
      <c r="K126" s="40"/>
      <c r="L126" s="44"/>
      <c r="M126" s="275"/>
      <c r="N126" s="276"/>
      <c r="O126" s="91"/>
      <c r="P126" s="91"/>
      <c r="Q126" s="91"/>
      <c r="R126" s="91"/>
      <c r="S126" s="91"/>
      <c r="T126" s="92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218</v>
      </c>
      <c r="AU126" s="17" t="s">
        <v>84</v>
      </c>
    </row>
    <row r="127" s="2" customFormat="1" ht="24.15" customHeight="1">
      <c r="A127" s="38"/>
      <c r="B127" s="39"/>
      <c r="C127" s="227" t="s">
        <v>86</v>
      </c>
      <c r="D127" s="227" t="s">
        <v>164</v>
      </c>
      <c r="E127" s="228" t="s">
        <v>1180</v>
      </c>
      <c r="F127" s="229" t="s">
        <v>1181</v>
      </c>
      <c r="G127" s="230" t="s">
        <v>216</v>
      </c>
      <c r="H127" s="231">
        <v>1</v>
      </c>
      <c r="I127" s="232"/>
      <c r="J127" s="233">
        <f>ROUND(I127*H127,2)</f>
        <v>0</v>
      </c>
      <c r="K127" s="229" t="s">
        <v>1</v>
      </c>
      <c r="L127" s="44"/>
      <c r="M127" s="234" t="s">
        <v>1</v>
      </c>
      <c r="N127" s="235" t="s">
        <v>42</v>
      </c>
      <c r="O127" s="91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8" t="s">
        <v>169</v>
      </c>
      <c r="AT127" s="238" t="s">
        <v>164</v>
      </c>
      <c r="AU127" s="238" t="s">
        <v>84</v>
      </c>
      <c r="AY127" s="17" t="s">
        <v>161</v>
      </c>
      <c r="BE127" s="239">
        <f>IF(N127="základní",J127,0)</f>
        <v>0</v>
      </c>
      <c r="BF127" s="239">
        <f>IF(N127="snížená",J127,0)</f>
        <v>0</v>
      </c>
      <c r="BG127" s="239">
        <f>IF(N127="zákl. přenesená",J127,0)</f>
        <v>0</v>
      </c>
      <c r="BH127" s="239">
        <f>IF(N127="sníž. přenesená",J127,0)</f>
        <v>0</v>
      </c>
      <c r="BI127" s="239">
        <f>IF(N127="nulová",J127,0)</f>
        <v>0</v>
      </c>
      <c r="BJ127" s="17" t="s">
        <v>84</v>
      </c>
      <c r="BK127" s="239">
        <f>ROUND(I127*H127,2)</f>
        <v>0</v>
      </c>
      <c r="BL127" s="17" t="s">
        <v>169</v>
      </c>
      <c r="BM127" s="238" t="s">
        <v>169</v>
      </c>
    </row>
    <row r="128" s="2" customFormat="1" ht="37.8" customHeight="1">
      <c r="A128" s="38"/>
      <c r="B128" s="39"/>
      <c r="C128" s="227" t="s">
        <v>100</v>
      </c>
      <c r="D128" s="227" t="s">
        <v>164</v>
      </c>
      <c r="E128" s="228" t="s">
        <v>1182</v>
      </c>
      <c r="F128" s="229" t="s">
        <v>1183</v>
      </c>
      <c r="G128" s="230" t="s">
        <v>216</v>
      </c>
      <c r="H128" s="231">
        <v>1</v>
      </c>
      <c r="I128" s="232"/>
      <c r="J128" s="233">
        <f>ROUND(I128*H128,2)</f>
        <v>0</v>
      </c>
      <c r="K128" s="229" t="s">
        <v>1</v>
      </c>
      <c r="L128" s="44"/>
      <c r="M128" s="234" t="s">
        <v>1</v>
      </c>
      <c r="N128" s="235" t="s">
        <v>42</v>
      </c>
      <c r="O128" s="91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8" t="s">
        <v>169</v>
      </c>
      <c r="AT128" s="238" t="s">
        <v>164</v>
      </c>
      <c r="AU128" s="238" t="s">
        <v>84</v>
      </c>
      <c r="AY128" s="17" t="s">
        <v>161</v>
      </c>
      <c r="BE128" s="239">
        <f>IF(N128="základní",J128,0)</f>
        <v>0</v>
      </c>
      <c r="BF128" s="239">
        <f>IF(N128="snížená",J128,0)</f>
        <v>0</v>
      </c>
      <c r="BG128" s="239">
        <f>IF(N128="zákl. přenesená",J128,0)</f>
        <v>0</v>
      </c>
      <c r="BH128" s="239">
        <f>IF(N128="sníž. přenesená",J128,0)</f>
        <v>0</v>
      </c>
      <c r="BI128" s="239">
        <f>IF(N128="nulová",J128,0)</f>
        <v>0</v>
      </c>
      <c r="BJ128" s="17" t="s">
        <v>84</v>
      </c>
      <c r="BK128" s="239">
        <f>ROUND(I128*H128,2)</f>
        <v>0</v>
      </c>
      <c r="BL128" s="17" t="s">
        <v>169</v>
      </c>
      <c r="BM128" s="238" t="s">
        <v>189</v>
      </c>
    </row>
    <row r="129" s="2" customFormat="1" ht="24.15" customHeight="1">
      <c r="A129" s="38"/>
      <c r="B129" s="39"/>
      <c r="C129" s="227" t="s">
        <v>169</v>
      </c>
      <c r="D129" s="227" t="s">
        <v>164</v>
      </c>
      <c r="E129" s="228" t="s">
        <v>1184</v>
      </c>
      <c r="F129" s="229" t="s">
        <v>1185</v>
      </c>
      <c r="G129" s="230" t="s">
        <v>216</v>
      </c>
      <c r="H129" s="231">
        <v>1</v>
      </c>
      <c r="I129" s="232"/>
      <c r="J129" s="233">
        <f>ROUND(I129*H129,2)</f>
        <v>0</v>
      </c>
      <c r="K129" s="229" t="s">
        <v>1</v>
      </c>
      <c r="L129" s="44"/>
      <c r="M129" s="234" t="s">
        <v>1</v>
      </c>
      <c r="N129" s="235" t="s">
        <v>42</v>
      </c>
      <c r="O129" s="91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8" t="s">
        <v>169</v>
      </c>
      <c r="AT129" s="238" t="s">
        <v>164</v>
      </c>
      <c r="AU129" s="238" t="s">
        <v>84</v>
      </c>
      <c r="AY129" s="17" t="s">
        <v>161</v>
      </c>
      <c r="BE129" s="239">
        <f>IF(N129="základní",J129,0)</f>
        <v>0</v>
      </c>
      <c r="BF129" s="239">
        <f>IF(N129="snížená",J129,0)</f>
        <v>0</v>
      </c>
      <c r="BG129" s="239">
        <f>IF(N129="zákl. přenesená",J129,0)</f>
        <v>0</v>
      </c>
      <c r="BH129" s="239">
        <f>IF(N129="sníž. přenesená",J129,0)</f>
        <v>0</v>
      </c>
      <c r="BI129" s="239">
        <f>IF(N129="nulová",J129,0)</f>
        <v>0</v>
      </c>
      <c r="BJ129" s="17" t="s">
        <v>84</v>
      </c>
      <c r="BK129" s="239">
        <f>ROUND(I129*H129,2)</f>
        <v>0</v>
      </c>
      <c r="BL129" s="17" t="s">
        <v>169</v>
      </c>
      <c r="BM129" s="238" t="s">
        <v>200</v>
      </c>
    </row>
    <row r="130" s="2" customFormat="1" ht="24.15" customHeight="1">
      <c r="A130" s="38"/>
      <c r="B130" s="39"/>
      <c r="C130" s="227" t="s">
        <v>184</v>
      </c>
      <c r="D130" s="227" t="s">
        <v>164</v>
      </c>
      <c r="E130" s="228" t="s">
        <v>1186</v>
      </c>
      <c r="F130" s="229" t="s">
        <v>1187</v>
      </c>
      <c r="G130" s="230" t="s">
        <v>468</v>
      </c>
      <c r="H130" s="231">
        <v>2</v>
      </c>
      <c r="I130" s="232"/>
      <c r="J130" s="233">
        <f>ROUND(I130*H130,2)</f>
        <v>0</v>
      </c>
      <c r="K130" s="229" t="s">
        <v>1</v>
      </c>
      <c r="L130" s="44"/>
      <c r="M130" s="234" t="s">
        <v>1</v>
      </c>
      <c r="N130" s="235" t="s">
        <v>42</v>
      </c>
      <c r="O130" s="91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8" t="s">
        <v>169</v>
      </c>
      <c r="AT130" s="238" t="s">
        <v>164</v>
      </c>
      <c r="AU130" s="238" t="s">
        <v>84</v>
      </c>
      <c r="AY130" s="17" t="s">
        <v>161</v>
      </c>
      <c r="BE130" s="239">
        <f>IF(N130="základní",J130,0)</f>
        <v>0</v>
      </c>
      <c r="BF130" s="239">
        <f>IF(N130="snížená",J130,0)</f>
        <v>0</v>
      </c>
      <c r="BG130" s="239">
        <f>IF(N130="zákl. přenesená",J130,0)</f>
        <v>0</v>
      </c>
      <c r="BH130" s="239">
        <f>IF(N130="sníž. přenesená",J130,0)</f>
        <v>0</v>
      </c>
      <c r="BI130" s="239">
        <f>IF(N130="nulová",J130,0)</f>
        <v>0</v>
      </c>
      <c r="BJ130" s="17" t="s">
        <v>84</v>
      </c>
      <c r="BK130" s="239">
        <f>ROUND(I130*H130,2)</f>
        <v>0</v>
      </c>
      <c r="BL130" s="17" t="s">
        <v>169</v>
      </c>
      <c r="BM130" s="238" t="s">
        <v>213</v>
      </c>
    </row>
    <row r="131" s="2" customFormat="1" ht="16.5" customHeight="1">
      <c r="A131" s="38"/>
      <c r="B131" s="39"/>
      <c r="C131" s="227" t="s">
        <v>189</v>
      </c>
      <c r="D131" s="227" t="s">
        <v>164</v>
      </c>
      <c r="E131" s="228" t="s">
        <v>1188</v>
      </c>
      <c r="F131" s="229" t="s">
        <v>1189</v>
      </c>
      <c r="G131" s="230" t="s">
        <v>167</v>
      </c>
      <c r="H131" s="231">
        <v>70</v>
      </c>
      <c r="I131" s="232"/>
      <c r="J131" s="233">
        <f>ROUND(I131*H131,2)</f>
        <v>0</v>
      </c>
      <c r="K131" s="229" t="s">
        <v>1</v>
      </c>
      <c r="L131" s="44"/>
      <c r="M131" s="234" t="s">
        <v>1</v>
      </c>
      <c r="N131" s="235" t="s">
        <v>42</v>
      </c>
      <c r="O131" s="91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8" t="s">
        <v>169</v>
      </c>
      <c r="AT131" s="238" t="s">
        <v>164</v>
      </c>
      <c r="AU131" s="238" t="s">
        <v>84</v>
      </c>
      <c r="AY131" s="17" t="s">
        <v>161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7" t="s">
        <v>84</v>
      </c>
      <c r="BK131" s="239">
        <f>ROUND(I131*H131,2)</f>
        <v>0</v>
      </c>
      <c r="BL131" s="17" t="s">
        <v>169</v>
      </c>
      <c r="BM131" s="238" t="s">
        <v>8</v>
      </c>
    </row>
    <row r="132" s="2" customFormat="1" ht="24.15" customHeight="1">
      <c r="A132" s="38"/>
      <c r="B132" s="39"/>
      <c r="C132" s="227" t="s">
        <v>193</v>
      </c>
      <c r="D132" s="227" t="s">
        <v>164</v>
      </c>
      <c r="E132" s="228" t="s">
        <v>1190</v>
      </c>
      <c r="F132" s="229" t="s">
        <v>1191</v>
      </c>
      <c r="G132" s="230" t="s">
        <v>167</v>
      </c>
      <c r="H132" s="231">
        <v>35</v>
      </c>
      <c r="I132" s="232"/>
      <c r="J132" s="233">
        <f>ROUND(I132*H132,2)</f>
        <v>0</v>
      </c>
      <c r="K132" s="229" t="s">
        <v>1</v>
      </c>
      <c r="L132" s="44"/>
      <c r="M132" s="234" t="s">
        <v>1</v>
      </c>
      <c r="N132" s="235" t="s">
        <v>42</v>
      </c>
      <c r="O132" s="91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8" t="s">
        <v>169</v>
      </c>
      <c r="AT132" s="238" t="s">
        <v>164</v>
      </c>
      <c r="AU132" s="238" t="s">
        <v>84</v>
      </c>
      <c r="AY132" s="17" t="s">
        <v>161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7" t="s">
        <v>84</v>
      </c>
      <c r="BK132" s="239">
        <f>ROUND(I132*H132,2)</f>
        <v>0</v>
      </c>
      <c r="BL132" s="17" t="s">
        <v>169</v>
      </c>
      <c r="BM132" s="238" t="s">
        <v>236</v>
      </c>
    </row>
    <row r="133" s="2" customFormat="1" ht="24.15" customHeight="1">
      <c r="A133" s="38"/>
      <c r="B133" s="39"/>
      <c r="C133" s="227" t="s">
        <v>200</v>
      </c>
      <c r="D133" s="227" t="s">
        <v>164</v>
      </c>
      <c r="E133" s="228" t="s">
        <v>1192</v>
      </c>
      <c r="F133" s="229" t="s">
        <v>1193</v>
      </c>
      <c r="G133" s="230" t="s">
        <v>167</v>
      </c>
      <c r="H133" s="231">
        <v>35</v>
      </c>
      <c r="I133" s="232"/>
      <c r="J133" s="233">
        <f>ROUND(I133*H133,2)</f>
        <v>0</v>
      </c>
      <c r="K133" s="229" t="s">
        <v>1</v>
      </c>
      <c r="L133" s="44"/>
      <c r="M133" s="234" t="s">
        <v>1</v>
      </c>
      <c r="N133" s="235" t="s">
        <v>42</v>
      </c>
      <c r="O133" s="91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8" t="s">
        <v>169</v>
      </c>
      <c r="AT133" s="238" t="s">
        <v>164</v>
      </c>
      <c r="AU133" s="238" t="s">
        <v>84</v>
      </c>
      <c r="AY133" s="17" t="s">
        <v>161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7" t="s">
        <v>84</v>
      </c>
      <c r="BK133" s="239">
        <f>ROUND(I133*H133,2)</f>
        <v>0</v>
      </c>
      <c r="BL133" s="17" t="s">
        <v>169</v>
      </c>
      <c r="BM133" s="238" t="s">
        <v>245</v>
      </c>
    </row>
    <row r="134" s="2" customFormat="1" ht="21.75" customHeight="1">
      <c r="A134" s="38"/>
      <c r="B134" s="39"/>
      <c r="C134" s="227" t="s">
        <v>162</v>
      </c>
      <c r="D134" s="227" t="s">
        <v>164</v>
      </c>
      <c r="E134" s="228" t="s">
        <v>1194</v>
      </c>
      <c r="F134" s="229" t="s">
        <v>1195</v>
      </c>
      <c r="G134" s="230" t="s">
        <v>216</v>
      </c>
      <c r="H134" s="231">
        <v>1</v>
      </c>
      <c r="I134" s="232"/>
      <c r="J134" s="233">
        <f>ROUND(I134*H134,2)</f>
        <v>0</v>
      </c>
      <c r="K134" s="229" t="s">
        <v>1</v>
      </c>
      <c r="L134" s="44"/>
      <c r="M134" s="234" t="s">
        <v>1</v>
      </c>
      <c r="N134" s="235" t="s">
        <v>42</v>
      </c>
      <c r="O134" s="91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8" t="s">
        <v>169</v>
      </c>
      <c r="AT134" s="238" t="s">
        <v>164</v>
      </c>
      <c r="AU134" s="238" t="s">
        <v>84</v>
      </c>
      <c r="AY134" s="17" t="s">
        <v>161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17" t="s">
        <v>84</v>
      </c>
      <c r="BK134" s="239">
        <f>ROUND(I134*H134,2)</f>
        <v>0</v>
      </c>
      <c r="BL134" s="17" t="s">
        <v>169</v>
      </c>
      <c r="BM134" s="238" t="s">
        <v>331</v>
      </c>
    </row>
    <row r="135" s="2" customFormat="1" ht="24.15" customHeight="1">
      <c r="A135" s="38"/>
      <c r="B135" s="39"/>
      <c r="C135" s="227" t="s">
        <v>213</v>
      </c>
      <c r="D135" s="227" t="s">
        <v>164</v>
      </c>
      <c r="E135" s="228" t="s">
        <v>1196</v>
      </c>
      <c r="F135" s="229" t="s">
        <v>1197</v>
      </c>
      <c r="G135" s="230" t="s">
        <v>216</v>
      </c>
      <c r="H135" s="231">
        <v>1</v>
      </c>
      <c r="I135" s="232"/>
      <c r="J135" s="233">
        <f>ROUND(I135*H135,2)</f>
        <v>0</v>
      </c>
      <c r="K135" s="229" t="s">
        <v>1</v>
      </c>
      <c r="L135" s="44"/>
      <c r="M135" s="234" t="s">
        <v>1</v>
      </c>
      <c r="N135" s="235" t="s">
        <v>42</v>
      </c>
      <c r="O135" s="91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8" t="s">
        <v>169</v>
      </c>
      <c r="AT135" s="238" t="s">
        <v>164</v>
      </c>
      <c r="AU135" s="238" t="s">
        <v>84</v>
      </c>
      <c r="AY135" s="17" t="s">
        <v>161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7" t="s">
        <v>84</v>
      </c>
      <c r="BK135" s="239">
        <f>ROUND(I135*H135,2)</f>
        <v>0</v>
      </c>
      <c r="BL135" s="17" t="s">
        <v>169</v>
      </c>
      <c r="BM135" s="238" t="s">
        <v>339</v>
      </c>
    </row>
    <row r="136" s="2" customFormat="1" ht="24.15" customHeight="1">
      <c r="A136" s="38"/>
      <c r="B136" s="39"/>
      <c r="C136" s="227" t="s">
        <v>221</v>
      </c>
      <c r="D136" s="227" t="s">
        <v>164</v>
      </c>
      <c r="E136" s="228" t="s">
        <v>1198</v>
      </c>
      <c r="F136" s="229" t="s">
        <v>1199</v>
      </c>
      <c r="G136" s="230" t="s">
        <v>216</v>
      </c>
      <c r="H136" s="231">
        <v>1</v>
      </c>
      <c r="I136" s="232"/>
      <c r="J136" s="233">
        <f>ROUND(I136*H136,2)</f>
        <v>0</v>
      </c>
      <c r="K136" s="229" t="s">
        <v>1</v>
      </c>
      <c r="L136" s="44"/>
      <c r="M136" s="234" t="s">
        <v>1</v>
      </c>
      <c r="N136" s="235" t="s">
        <v>42</v>
      </c>
      <c r="O136" s="91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8" t="s">
        <v>169</v>
      </c>
      <c r="AT136" s="238" t="s">
        <v>164</v>
      </c>
      <c r="AU136" s="238" t="s">
        <v>84</v>
      </c>
      <c r="AY136" s="17" t="s">
        <v>161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7" t="s">
        <v>84</v>
      </c>
      <c r="BK136" s="239">
        <f>ROUND(I136*H136,2)</f>
        <v>0</v>
      </c>
      <c r="BL136" s="17" t="s">
        <v>169</v>
      </c>
      <c r="BM136" s="238" t="s">
        <v>348</v>
      </c>
    </row>
    <row r="137" s="2" customFormat="1" ht="24.15" customHeight="1">
      <c r="A137" s="38"/>
      <c r="B137" s="39"/>
      <c r="C137" s="227" t="s">
        <v>8</v>
      </c>
      <c r="D137" s="227" t="s">
        <v>164</v>
      </c>
      <c r="E137" s="228" t="s">
        <v>1200</v>
      </c>
      <c r="F137" s="229" t="s">
        <v>1201</v>
      </c>
      <c r="G137" s="230" t="s">
        <v>216</v>
      </c>
      <c r="H137" s="231">
        <v>1</v>
      </c>
      <c r="I137" s="232"/>
      <c r="J137" s="233">
        <f>ROUND(I137*H137,2)</f>
        <v>0</v>
      </c>
      <c r="K137" s="229" t="s">
        <v>1</v>
      </c>
      <c r="L137" s="44"/>
      <c r="M137" s="234" t="s">
        <v>1</v>
      </c>
      <c r="N137" s="235" t="s">
        <v>42</v>
      </c>
      <c r="O137" s="91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8" t="s">
        <v>169</v>
      </c>
      <c r="AT137" s="238" t="s">
        <v>164</v>
      </c>
      <c r="AU137" s="238" t="s">
        <v>84</v>
      </c>
      <c r="AY137" s="17" t="s">
        <v>161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17" t="s">
        <v>84</v>
      </c>
      <c r="BK137" s="239">
        <f>ROUND(I137*H137,2)</f>
        <v>0</v>
      </c>
      <c r="BL137" s="17" t="s">
        <v>169</v>
      </c>
      <c r="BM137" s="238" t="s">
        <v>359</v>
      </c>
    </row>
    <row r="138" s="2" customFormat="1" ht="44.25" customHeight="1">
      <c r="A138" s="38"/>
      <c r="B138" s="39"/>
      <c r="C138" s="227" t="s">
        <v>230</v>
      </c>
      <c r="D138" s="227" t="s">
        <v>164</v>
      </c>
      <c r="E138" s="228" t="s">
        <v>1202</v>
      </c>
      <c r="F138" s="229" t="s">
        <v>1203</v>
      </c>
      <c r="G138" s="230" t="s">
        <v>216</v>
      </c>
      <c r="H138" s="231">
        <v>2</v>
      </c>
      <c r="I138" s="232"/>
      <c r="J138" s="233">
        <f>ROUND(I138*H138,2)</f>
        <v>0</v>
      </c>
      <c r="K138" s="229" t="s">
        <v>1</v>
      </c>
      <c r="L138" s="44"/>
      <c r="M138" s="234" t="s">
        <v>1</v>
      </c>
      <c r="N138" s="235" t="s">
        <v>42</v>
      </c>
      <c r="O138" s="91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8" t="s">
        <v>169</v>
      </c>
      <c r="AT138" s="238" t="s">
        <v>164</v>
      </c>
      <c r="AU138" s="238" t="s">
        <v>84</v>
      </c>
      <c r="AY138" s="17" t="s">
        <v>161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7" t="s">
        <v>84</v>
      </c>
      <c r="BK138" s="239">
        <f>ROUND(I138*H138,2)</f>
        <v>0</v>
      </c>
      <c r="BL138" s="17" t="s">
        <v>169</v>
      </c>
      <c r="BM138" s="238" t="s">
        <v>374</v>
      </c>
    </row>
    <row r="139" s="2" customFormat="1" ht="37.8" customHeight="1">
      <c r="A139" s="38"/>
      <c r="B139" s="39"/>
      <c r="C139" s="227" t="s">
        <v>236</v>
      </c>
      <c r="D139" s="227" t="s">
        <v>164</v>
      </c>
      <c r="E139" s="228" t="s">
        <v>1204</v>
      </c>
      <c r="F139" s="229" t="s">
        <v>1205</v>
      </c>
      <c r="G139" s="230" t="s">
        <v>216</v>
      </c>
      <c r="H139" s="231">
        <v>1</v>
      </c>
      <c r="I139" s="232"/>
      <c r="J139" s="233">
        <f>ROUND(I139*H139,2)</f>
        <v>0</v>
      </c>
      <c r="K139" s="229" t="s">
        <v>1</v>
      </c>
      <c r="L139" s="44"/>
      <c r="M139" s="234" t="s">
        <v>1</v>
      </c>
      <c r="N139" s="235" t="s">
        <v>42</v>
      </c>
      <c r="O139" s="91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8" t="s">
        <v>169</v>
      </c>
      <c r="AT139" s="238" t="s">
        <v>164</v>
      </c>
      <c r="AU139" s="238" t="s">
        <v>84</v>
      </c>
      <c r="AY139" s="17" t="s">
        <v>161</v>
      </c>
      <c r="BE139" s="239">
        <f>IF(N139="základní",J139,0)</f>
        <v>0</v>
      </c>
      <c r="BF139" s="239">
        <f>IF(N139="snížená",J139,0)</f>
        <v>0</v>
      </c>
      <c r="BG139" s="239">
        <f>IF(N139="zákl. přenesená",J139,0)</f>
        <v>0</v>
      </c>
      <c r="BH139" s="239">
        <f>IF(N139="sníž. přenesená",J139,0)</f>
        <v>0</v>
      </c>
      <c r="BI139" s="239">
        <f>IF(N139="nulová",J139,0)</f>
        <v>0</v>
      </c>
      <c r="BJ139" s="17" t="s">
        <v>84</v>
      </c>
      <c r="BK139" s="239">
        <f>ROUND(I139*H139,2)</f>
        <v>0</v>
      </c>
      <c r="BL139" s="17" t="s">
        <v>169</v>
      </c>
      <c r="BM139" s="238" t="s">
        <v>383</v>
      </c>
    </row>
    <row r="140" s="2" customFormat="1" ht="37.8" customHeight="1">
      <c r="A140" s="38"/>
      <c r="B140" s="39"/>
      <c r="C140" s="227" t="s">
        <v>241</v>
      </c>
      <c r="D140" s="227" t="s">
        <v>164</v>
      </c>
      <c r="E140" s="228" t="s">
        <v>1206</v>
      </c>
      <c r="F140" s="229" t="s">
        <v>1207</v>
      </c>
      <c r="G140" s="230" t="s">
        <v>216</v>
      </c>
      <c r="H140" s="231">
        <v>1</v>
      </c>
      <c r="I140" s="232"/>
      <c r="J140" s="233">
        <f>ROUND(I140*H140,2)</f>
        <v>0</v>
      </c>
      <c r="K140" s="229" t="s">
        <v>1</v>
      </c>
      <c r="L140" s="44"/>
      <c r="M140" s="234" t="s">
        <v>1</v>
      </c>
      <c r="N140" s="235" t="s">
        <v>42</v>
      </c>
      <c r="O140" s="91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8" t="s">
        <v>169</v>
      </c>
      <c r="AT140" s="238" t="s">
        <v>164</v>
      </c>
      <c r="AU140" s="238" t="s">
        <v>84</v>
      </c>
      <c r="AY140" s="17" t="s">
        <v>161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7" t="s">
        <v>84</v>
      </c>
      <c r="BK140" s="239">
        <f>ROUND(I140*H140,2)</f>
        <v>0</v>
      </c>
      <c r="BL140" s="17" t="s">
        <v>169</v>
      </c>
      <c r="BM140" s="238" t="s">
        <v>394</v>
      </c>
    </row>
    <row r="141" s="2" customFormat="1" ht="37.8" customHeight="1">
      <c r="A141" s="38"/>
      <c r="B141" s="39"/>
      <c r="C141" s="227" t="s">
        <v>245</v>
      </c>
      <c r="D141" s="227" t="s">
        <v>164</v>
      </c>
      <c r="E141" s="228" t="s">
        <v>1208</v>
      </c>
      <c r="F141" s="229" t="s">
        <v>1209</v>
      </c>
      <c r="G141" s="230" t="s">
        <v>216</v>
      </c>
      <c r="H141" s="231">
        <v>1</v>
      </c>
      <c r="I141" s="232"/>
      <c r="J141" s="233">
        <f>ROUND(I141*H141,2)</f>
        <v>0</v>
      </c>
      <c r="K141" s="229" t="s">
        <v>1</v>
      </c>
      <c r="L141" s="44"/>
      <c r="M141" s="234" t="s">
        <v>1</v>
      </c>
      <c r="N141" s="235" t="s">
        <v>42</v>
      </c>
      <c r="O141" s="91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8" t="s">
        <v>169</v>
      </c>
      <c r="AT141" s="238" t="s">
        <v>164</v>
      </c>
      <c r="AU141" s="238" t="s">
        <v>84</v>
      </c>
      <c r="AY141" s="17" t="s">
        <v>161</v>
      </c>
      <c r="BE141" s="239">
        <f>IF(N141="základní",J141,0)</f>
        <v>0</v>
      </c>
      <c r="BF141" s="239">
        <f>IF(N141="snížená",J141,0)</f>
        <v>0</v>
      </c>
      <c r="BG141" s="239">
        <f>IF(N141="zákl. přenesená",J141,0)</f>
        <v>0</v>
      </c>
      <c r="BH141" s="239">
        <f>IF(N141="sníž. přenesená",J141,0)</f>
        <v>0</v>
      </c>
      <c r="BI141" s="239">
        <f>IF(N141="nulová",J141,0)</f>
        <v>0</v>
      </c>
      <c r="BJ141" s="17" t="s">
        <v>84</v>
      </c>
      <c r="BK141" s="239">
        <f>ROUND(I141*H141,2)</f>
        <v>0</v>
      </c>
      <c r="BL141" s="17" t="s">
        <v>169</v>
      </c>
      <c r="BM141" s="238" t="s">
        <v>387</v>
      </c>
    </row>
    <row r="142" s="2" customFormat="1" ht="37.8" customHeight="1">
      <c r="A142" s="38"/>
      <c r="B142" s="39"/>
      <c r="C142" s="227" t="s">
        <v>250</v>
      </c>
      <c r="D142" s="227" t="s">
        <v>164</v>
      </c>
      <c r="E142" s="228" t="s">
        <v>1210</v>
      </c>
      <c r="F142" s="229" t="s">
        <v>1211</v>
      </c>
      <c r="G142" s="230" t="s">
        <v>216</v>
      </c>
      <c r="H142" s="231">
        <v>1</v>
      </c>
      <c r="I142" s="232"/>
      <c r="J142" s="233">
        <f>ROUND(I142*H142,2)</f>
        <v>0</v>
      </c>
      <c r="K142" s="229" t="s">
        <v>1</v>
      </c>
      <c r="L142" s="44"/>
      <c r="M142" s="234" t="s">
        <v>1</v>
      </c>
      <c r="N142" s="235" t="s">
        <v>42</v>
      </c>
      <c r="O142" s="91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8" t="s">
        <v>169</v>
      </c>
      <c r="AT142" s="238" t="s">
        <v>164</v>
      </c>
      <c r="AU142" s="238" t="s">
        <v>84</v>
      </c>
      <c r="AY142" s="17" t="s">
        <v>161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7" t="s">
        <v>84</v>
      </c>
      <c r="BK142" s="239">
        <f>ROUND(I142*H142,2)</f>
        <v>0</v>
      </c>
      <c r="BL142" s="17" t="s">
        <v>169</v>
      </c>
      <c r="BM142" s="238" t="s">
        <v>414</v>
      </c>
    </row>
    <row r="143" s="2" customFormat="1" ht="37.8" customHeight="1">
      <c r="A143" s="38"/>
      <c r="B143" s="39"/>
      <c r="C143" s="227" t="s">
        <v>331</v>
      </c>
      <c r="D143" s="227" t="s">
        <v>164</v>
      </c>
      <c r="E143" s="228" t="s">
        <v>1212</v>
      </c>
      <c r="F143" s="229" t="s">
        <v>1213</v>
      </c>
      <c r="G143" s="230" t="s">
        <v>216</v>
      </c>
      <c r="H143" s="231">
        <v>1</v>
      </c>
      <c r="I143" s="232"/>
      <c r="J143" s="233">
        <f>ROUND(I143*H143,2)</f>
        <v>0</v>
      </c>
      <c r="K143" s="229" t="s">
        <v>1</v>
      </c>
      <c r="L143" s="44"/>
      <c r="M143" s="234" t="s">
        <v>1</v>
      </c>
      <c r="N143" s="235" t="s">
        <v>42</v>
      </c>
      <c r="O143" s="91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8" t="s">
        <v>169</v>
      </c>
      <c r="AT143" s="238" t="s">
        <v>164</v>
      </c>
      <c r="AU143" s="238" t="s">
        <v>84</v>
      </c>
      <c r="AY143" s="17" t="s">
        <v>161</v>
      </c>
      <c r="BE143" s="239">
        <f>IF(N143="základní",J143,0)</f>
        <v>0</v>
      </c>
      <c r="BF143" s="239">
        <f>IF(N143="snížená",J143,0)</f>
        <v>0</v>
      </c>
      <c r="BG143" s="239">
        <f>IF(N143="zákl. přenesená",J143,0)</f>
        <v>0</v>
      </c>
      <c r="BH143" s="239">
        <f>IF(N143="sníž. přenesená",J143,0)</f>
        <v>0</v>
      </c>
      <c r="BI143" s="239">
        <f>IF(N143="nulová",J143,0)</f>
        <v>0</v>
      </c>
      <c r="BJ143" s="17" t="s">
        <v>84</v>
      </c>
      <c r="BK143" s="239">
        <f>ROUND(I143*H143,2)</f>
        <v>0</v>
      </c>
      <c r="BL143" s="17" t="s">
        <v>169</v>
      </c>
      <c r="BM143" s="238" t="s">
        <v>425</v>
      </c>
    </row>
    <row r="144" s="2" customFormat="1" ht="37.8" customHeight="1">
      <c r="A144" s="38"/>
      <c r="B144" s="39"/>
      <c r="C144" s="227" t="s">
        <v>335</v>
      </c>
      <c r="D144" s="227" t="s">
        <v>164</v>
      </c>
      <c r="E144" s="228" t="s">
        <v>1214</v>
      </c>
      <c r="F144" s="229" t="s">
        <v>1215</v>
      </c>
      <c r="G144" s="230" t="s">
        <v>216</v>
      </c>
      <c r="H144" s="231">
        <v>1</v>
      </c>
      <c r="I144" s="232"/>
      <c r="J144" s="233">
        <f>ROUND(I144*H144,2)</f>
        <v>0</v>
      </c>
      <c r="K144" s="229" t="s">
        <v>1</v>
      </c>
      <c r="L144" s="44"/>
      <c r="M144" s="234" t="s">
        <v>1</v>
      </c>
      <c r="N144" s="235" t="s">
        <v>42</v>
      </c>
      <c r="O144" s="91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8" t="s">
        <v>169</v>
      </c>
      <c r="AT144" s="238" t="s">
        <v>164</v>
      </c>
      <c r="AU144" s="238" t="s">
        <v>84</v>
      </c>
      <c r="AY144" s="17" t="s">
        <v>161</v>
      </c>
      <c r="BE144" s="239">
        <f>IF(N144="základní",J144,0)</f>
        <v>0</v>
      </c>
      <c r="BF144" s="239">
        <f>IF(N144="snížená",J144,0)</f>
        <v>0</v>
      </c>
      <c r="BG144" s="239">
        <f>IF(N144="zákl. přenesená",J144,0)</f>
        <v>0</v>
      </c>
      <c r="BH144" s="239">
        <f>IF(N144="sníž. přenesená",J144,0)</f>
        <v>0</v>
      </c>
      <c r="BI144" s="239">
        <f>IF(N144="nulová",J144,0)</f>
        <v>0</v>
      </c>
      <c r="BJ144" s="17" t="s">
        <v>84</v>
      </c>
      <c r="BK144" s="239">
        <f>ROUND(I144*H144,2)</f>
        <v>0</v>
      </c>
      <c r="BL144" s="17" t="s">
        <v>169</v>
      </c>
      <c r="BM144" s="238" t="s">
        <v>438</v>
      </c>
    </row>
    <row r="145" s="2" customFormat="1" ht="24.15" customHeight="1">
      <c r="A145" s="38"/>
      <c r="B145" s="39"/>
      <c r="C145" s="227" t="s">
        <v>339</v>
      </c>
      <c r="D145" s="227" t="s">
        <v>164</v>
      </c>
      <c r="E145" s="228" t="s">
        <v>1216</v>
      </c>
      <c r="F145" s="229" t="s">
        <v>1217</v>
      </c>
      <c r="G145" s="230" t="s">
        <v>216</v>
      </c>
      <c r="H145" s="231">
        <v>1</v>
      </c>
      <c r="I145" s="232"/>
      <c r="J145" s="233">
        <f>ROUND(I145*H145,2)</f>
        <v>0</v>
      </c>
      <c r="K145" s="229" t="s">
        <v>1</v>
      </c>
      <c r="L145" s="44"/>
      <c r="M145" s="234" t="s">
        <v>1</v>
      </c>
      <c r="N145" s="235" t="s">
        <v>42</v>
      </c>
      <c r="O145" s="91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8" t="s">
        <v>169</v>
      </c>
      <c r="AT145" s="238" t="s">
        <v>164</v>
      </c>
      <c r="AU145" s="238" t="s">
        <v>84</v>
      </c>
      <c r="AY145" s="17" t="s">
        <v>161</v>
      </c>
      <c r="BE145" s="239">
        <f>IF(N145="základní",J145,0)</f>
        <v>0</v>
      </c>
      <c r="BF145" s="239">
        <f>IF(N145="snížená",J145,0)</f>
        <v>0</v>
      </c>
      <c r="BG145" s="239">
        <f>IF(N145="zákl. přenesená",J145,0)</f>
        <v>0</v>
      </c>
      <c r="BH145" s="239">
        <f>IF(N145="sníž. přenesená",J145,0)</f>
        <v>0</v>
      </c>
      <c r="BI145" s="239">
        <f>IF(N145="nulová",J145,0)</f>
        <v>0</v>
      </c>
      <c r="BJ145" s="17" t="s">
        <v>84</v>
      </c>
      <c r="BK145" s="239">
        <f>ROUND(I145*H145,2)</f>
        <v>0</v>
      </c>
      <c r="BL145" s="17" t="s">
        <v>169</v>
      </c>
      <c r="BM145" s="238" t="s">
        <v>446</v>
      </c>
    </row>
    <row r="146" s="2" customFormat="1" ht="24.15" customHeight="1">
      <c r="A146" s="38"/>
      <c r="B146" s="39"/>
      <c r="C146" s="227" t="s">
        <v>7</v>
      </c>
      <c r="D146" s="227" t="s">
        <v>164</v>
      </c>
      <c r="E146" s="228" t="s">
        <v>1218</v>
      </c>
      <c r="F146" s="229" t="s">
        <v>1219</v>
      </c>
      <c r="G146" s="230" t="s">
        <v>216</v>
      </c>
      <c r="H146" s="231">
        <v>1</v>
      </c>
      <c r="I146" s="232"/>
      <c r="J146" s="233">
        <f>ROUND(I146*H146,2)</f>
        <v>0</v>
      </c>
      <c r="K146" s="229" t="s">
        <v>1</v>
      </c>
      <c r="L146" s="44"/>
      <c r="M146" s="234" t="s">
        <v>1</v>
      </c>
      <c r="N146" s="235" t="s">
        <v>42</v>
      </c>
      <c r="O146" s="91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8" t="s">
        <v>169</v>
      </c>
      <c r="AT146" s="238" t="s">
        <v>164</v>
      </c>
      <c r="AU146" s="238" t="s">
        <v>84</v>
      </c>
      <c r="AY146" s="17" t="s">
        <v>161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17" t="s">
        <v>84</v>
      </c>
      <c r="BK146" s="239">
        <f>ROUND(I146*H146,2)</f>
        <v>0</v>
      </c>
      <c r="BL146" s="17" t="s">
        <v>169</v>
      </c>
      <c r="BM146" s="238" t="s">
        <v>580</v>
      </c>
    </row>
    <row r="147" s="2" customFormat="1" ht="33" customHeight="1">
      <c r="A147" s="38"/>
      <c r="B147" s="39"/>
      <c r="C147" s="227" t="s">
        <v>348</v>
      </c>
      <c r="D147" s="227" t="s">
        <v>164</v>
      </c>
      <c r="E147" s="228" t="s">
        <v>1220</v>
      </c>
      <c r="F147" s="229" t="s">
        <v>1221</v>
      </c>
      <c r="G147" s="230" t="s">
        <v>216</v>
      </c>
      <c r="H147" s="231">
        <v>4</v>
      </c>
      <c r="I147" s="232"/>
      <c r="J147" s="233">
        <f>ROUND(I147*H147,2)</f>
        <v>0</v>
      </c>
      <c r="K147" s="229" t="s">
        <v>1</v>
      </c>
      <c r="L147" s="44"/>
      <c r="M147" s="234" t="s">
        <v>1</v>
      </c>
      <c r="N147" s="235" t="s">
        <v>42</v>
      </c>
      <c r="O147" s="91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8" t="s">
        <v>169</v>
      </c>
      <c r="AT147" s="238" t="s">
        <v>164</v>
      </c>
      <c r="AU147" s="238" t="s">
        <v>84</v>
      </c>
      <c r="AY147" s="17" t="s">
        <v>161</v>
      </c>
      <c r="BE147" s="239">
        <f>IF(N147="základní",J147,0)</f>
        <v>0</v>
      </c>
      <c r="BF147" s="239">
        <f>IF(N147="snížená",J147,0)</f>
        <v>0</v>
      </c>
      <c r="BG147" s="239">
        <f>IF(N147="zákl. přenesená",J147,0)</f>
        <v>0</v>
      </c>
      <c r="BH147" s="239">
        <f>IF(N147="sníž. přenesená",J147,0)</f>
        <v>0</v>
      </c>
      <c r="BI147" s="239">
        <f>IF(N147="nulová",J147,0)</f>
        <v>0</v>
      </c>
      <c r="BJ147" s="17" t="s">
        <v>84</v>
      </c>
      <c r="BK147" s="239">
        <f>ROUND(I147*H147,2)</f>
        <v>0</v>
      </c>
      <c r="BL147" s="17" t="s">
        <v>169</v>
      </c>
      <c r="BM147" s="238" t="s">
        <v>588</v>
      </c>
    </row>
    <row r="148" s="12" customFormat="1" ht="25.92" customHeight="1">
      <c r="A148" s="12"/>
      <c r="B148" s="211"/>
      <c r="C148" s="212"/>
      <c r="D148" s="213" t="s">
        <v>76</v>
      </c>
      <c r="E148" s="214" t="s">
        <v>475</v>
      </c>
      <c r="F148" s="214" t="s">
        <v>1222</v>
      </c>
      <c r="G148" s="212"/>
      <c r="H148" s="212"/>
      <c r="I148" s="215"/>
      <c r="J148" s="216">
        <f>BK148</f>
        <v>0</v>
      </c>
      <c r="K148" s="212"/>
      <c r="L148" s="217"/>
      <c r="M148" s="218"/>
      <c r="N148" s="219"/>
      <c r="O148" s="219"/>
      <c r="P148" s="220">
        <f>SUM(P149:P162)</f>
        <v>0</v>
      </c>
      <c r="Q148" s="219"/>
      <c r="R148" s="220">
        <f>SUM(R149:R162)</f>
        <v>0</v>
      </c>
      <c r="S148" s="219"/>
      <c r="T148" s="221">
        <f>SUM(T149:T162)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22" t="s">
        <v>84</v>
      </c>
      <c r="AT148" s="223" t="s">
        <v>76</v>
      </c>
      <c r="AU148" s="223" t="s">
        <v>77</v>
      </c>
      <c r="AY148" s="222" t="s">
        <v>161</v>
      </c>
      <c r="BK148" s="224">
        <f>SUM(BK149:BK162)</f>
        <v>0</v>
      </c>
    </row>
    <row r="149" s="2" customFormat="1" ht="24.15" customHeight="1">
      <c r="A149" s="38"/>
      <c r="B149" s="39"/>
      <c r="C149" s="227" t="s">
        <v>352</v>
      </c>
      <c r="D149" s="227" t="s">
        <v>164</v>
      </c>
      <c r="E149" s="228" t="s">
        <v>1223</v>
      </c>
      <c r="F149" s="229" t="s">
        <v>1224</v>
      </c>
      <c r="G149" s="230" t="s">
        <v>1225</v>
      </c>
      <c r="H149" s="231">
        <v>1</v>
      </c>
      <c r="I149" s="232"/>
      <c r="J149" s="233">
        <f>ROUND(I149*H149,2)</f>
        <v>0</v>
      </c>
      <c r="K149" s="229" t="s">
        <v>1</v>
      </c>
      <c r="L149" s="44"/>
      <c r="M149" s="234" t="s">
        <v>1</v>
      </c>
      <c r="N149" s="235" t="s">
        <v>42</v>
      </c>
      <c r="O149" s="91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8" t="s">
        <v>169</v>
      </c>
      <c r="AT149" s="238" t="s">
        <v>164</v>
      </c>
      <c r="AU149" s="238" t="s">
        <v>84</v>
      </c>
      <c r="AY149" s="17" t="s">
        <v>161</v>
      </c>
      <c r="BE149" s="239">
        <f>IF(N149="základní",J149,0)</f>
        <v>0</v>
      </c>
      <c r="BF149" s="239">
        <f>IF(N149="snížená",J149,0)</f>
        <v>0</v>
      </c>
      <c r="BG149" s="239">
        <f>IF(N149="zákl. přenesená",J149,0)</f>
        <v>0</v>
      </c>
      <c r="BH149" s="239">
        <f>IF(N149="sníž. přenesená",J149,0)</f>
        <v>0</v>
      </c>
      <c r="BI149" s="239">
        <f>IF(N149="nulová",J149,0)</f>
        <v>0</v>
      </c>
      <c r="BJ149" s="17" t="s">
        <v>84</v>
      </c>
      <c r="BK149" s="239">
        <f>ROUND(I149*H149,2)</f>
        <v>0</v>
      </c>
      <c r="BL149" s="17" t="s">
        <v>169</v>
      </c>
      <c r="BM149" s="238" t="s">
        <v>600</v>
      </c>
    </row>
    <row r="150" s="2" customFormat="1" ht="16.5" customHeight="1">
      <c r="A150" s="38"/>
      <c r="B150" s="39"/>
      <c r="C150" s="227" t="s">
        <v>359</v>
      </c>
      <c r="D150" s="227" t="s">
        <v>164</v>
      </c>
      <c r="E150" s="228" t="s">
        <v>1226</v>
      </c>
      <c r="F150" s="229" t="s">
        <v>1227</v>
      </c>
      <c r="G150" s="230" t="s">
        <v>1225</v>
      </c>
      <c r="H150" s="231">
        <v>1</v>
      </c>
      <c r="I150" s="232"/>
      <c r="J150" s="233">
        <f>ROUND(I150*H150,2)</f>
        <v>0</v>
      </c>
      <c r="K150" s="229" t="s">
        <v>1</v>
      </c>
      <c r="L150" s="44"/>
      <c r="M150" s="234" t="s">
        <v>1</v>
      </c>
      <c r="N150" s="235" t="s">
        <v>42</v>
      </c>
      <c r="O150" s="91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8" t="s">
        <v>169</v>
      </c>
      <c r="AT150" s="238" t="s">
        <v>164</v>
      </c>
      <c r="AU150" s="238" t="s">
        <v>84</v>
      </c>
      <c r="AY150" s="17" t="s">
        <v>161</v>
      </c>
      <c r="BE150" s="239">
        <f>IF(N150="základní",J150,0)</f>
        <v>0</v>
      </c>
      <c r="BF150" s="239">
        <f>IF(N150="snížená",J150,0)</f>
        <v>0</v>
      </c>
      <c r="BG150" s="239">
        <f>IF(N150="zákl. přenesená",J150,0)</f>
        <v>0</v>
      </c>
      <c r="BH150" s="239">
        <f>IF(N150="sníž. přenesená",J150,0)</f>
        <v>0</v>
      </c>
      <c r="BI150" s="239">
        <f>IF(N150="nulová",J150,0)</f>
        <v>0</v>
      </c>
      <c r="BJ150" s="17" t="s">
        <v>84</v>
      </c>
      <c r="BK150" s="239">
        <f>ROUND(I150*H150,2)</f>
        <v>0</v>
      </c>
      <c r="BL150" s="17" t="s">
        <v>169</v>
      </c>
      <c r="BM150" s="238" t="s">
        <v>608</v>
      </c>
    </row>
    <row r="151" s="2" customFormat="1" ht="16.5" customHeight="1">
      <c r="A151" s="38"/>
      <c r="B151" s="39"/>
      <c r="C151" s="227" t="s">
        <v>367</v>
      </c>
      <c r="D151" s="227" t="s">
        <v>164</v>
      </c>
      <c r="E151" s="228" t="s">
        <v>1228</v>
      </c>
      <c r="F151" s="229" t="s">
        <v>1229</v>
      </c>
      <c r="G151" s="230" t="s">
        <v>1225</v>
      </c>
      <c r="H151" s="231">
        <v>1</v>
      </c>
      <c r="I151" s="232"/>
      <c r="J151" s="233">
        <f>ROUND(I151*H151,2)</f>
        <v>0</v>
      </c>
      <c r="K151" s="229" t="s">
        <v>1</v>
      </c>
      <c r="L151" s="44"/>
      <c r="M151" s="234" t="s">
        <v>1</v>
      </c>
      <c r="N151" s="235" t="s">
        <v>42</v>
      </c>
      <c r="O151" s="91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8" t="s">
        <v>169</v>
      </c>
      <c r="AT151" s="238" t="s">
        <v>164</v>
      </c>
      <c r="AU151" s="238" t="s">
        <v>84</v>
      </c>
      <c r="AY151" s="17" t="s">
        <v>161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7" t="s">
        <v>84</v>
      </c>
      <c r="BK151" s="239">
        <f>ROUND(I151*H151,2)</f>
        <v>0</v>
      </c>
      <c r="BL151" s="17" t="s">
        <v>169</v>
      </c>
      <c r="BM151" s="238" t="s">
        <v>616</v>
      </c>
    </row>
    <row r="152" s="2" customFormat="1" ht="24.15" customHeight="1">
      <c r="A152" s="38"/>
      <c r="B152" s="39"/>
      <c r="C152" s="227" t="s">
        <v>374</v>
      </c>
      <c r="D152" s="227" t="s">
        <v>164</v>
      </c>
      <c r="E152" s="228" t="s">
        <v>1230</v>
      </c>
      <c r="F152" s="229" t="s">
        <v>1231</v>
      </c>
      <c r="G152" s="230" t="s">
        <v>1225</v>
      </c>
      <c r="H152" s="231">
        <v>1</v>
      </c>
      <c r="I152" s="232"/>
      <c r="J152" s="233">
        <f>ROUND(I152*H152,2)</f>
        <v>0</v>
      </c>
      <c r="K152" s="229" t="s">
        <v>1</v>
      </c>
      <c r="L152" s="44"/>
      <c r="M152" s="234" t="s">
        <v>1</v>
      </c>
      <c r="N152" s="235" t="s">
        <v>42</v>
      </c>
      <c r="O152" s="91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8" t="s">
        <v>169</v>
      </c>
      <c r="AT152" s="238" t="s">
        <v>164</v>
      </c>
      <c r="AU152" s="238" t="s">
        <v>84</v>
      </c>
      <c r="AY152" s="17" t="s">
        <v>161</v>
      </c>
      <c r="BE152" s="239">
        <f>IF(N152="základní",J152,0)</f>
        <v>0</v>
      </c>
      <c r="BF152" s="239">
        <f>IF(N152="snížená",J152,0)</f>
        <v>0</v>
      </c>
      <c r="BG152" s="239">
        <f>IF(N152="zákl. přenesená",J152,0)</f>
        <v>0</v>
      </c>
      <c r="BH152" s="239">
        <f>IF(N152="sníž. přenesená",J152,0)</f>
        <v>0</v>
      </c>
      <c r="BI152" s="239">
        <f>IF(N152="nulová",J152,0)</f>
        <v>0</v>
      </c>
      <c r="BJ152" s="17" t="s">
        <v>84</v>
      </c>
      <c r="BK152" s="239">
        <f>ROUND(I152*H152,2)</f>
        <v>0</v>
      </c>
      <c r="BL152" s="17" t="s">
        <v>169</v>
      </c>
      <c r="BM152" s="238" t="s">
        <v>624</v>
      </c>
    </row>
    <row r="153" s="2" customFormat="1" ht="16.5" customHeight="1">
      <c r="A153" s="38"/>
      <c r="B153" s="39"/>
      <c r="C153" s="227" t="s">
        <v>379</v>
      </c>
      <c r="D153" s="227" t="s">
        <v>164</v>
      </c>
      <c r="E153" s="228" t="s">
        <v>1232</v>
      </c>
      <c r="F153" s="229" t="s">
        <v>1233</v>
      </c>
      <c r="G153" s="230" t="s">
        <v>1225</v>
      </c>
      <c r="H153" s="231">
        <v>1</v>
      </c>
      <c r="I153" s="232"/>
      <c r="J153" s="233">
        <f>ROUND(I153*H153,2)</f>
        <v>0</v>
      </c>
      <c r="K153" s="229" t="s">
        <v>1</v>
      </c>
      <c r="L153" s="44"/>
      <c r="M153" s="234" t="s">
        <v>1</v>
      </c>
      <c r="N153" s="235" t="s">
        <v>42</v>
      </c>
      <c r="O153" s="91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8" t="s">
        <v>169</v>
      </c>
      <c r="AT153" s="238" t="s">
        <v>164</v>
      </c>
      <c r="AU153" s="238" t="s">
        <v>84</v>
      </c>
      <c r="AY153" s="17" t="s">
        <v>161</v>
      </c>
      <c r="BE153" s="239">
        <f>IF(N153="základní",J153,0)</f>
        <v>0</v>
      </c>
      <c r="BF153" s="239">
        <f>IF(N153="snížená",J153,0)</f>
        <v>0</v>
      </c>
      <c r="BG153" s="239">
        <f>IF(N153="zákl. přenesená",J153,0)</f>
        <v>0</v>
      </c>
      <c r="BH153" s="239">
        <f>IF(N153="sníž. přenesená",J153,0)</f>
        <v>0</v>
      </c>
      <c r="BI153" s="239">
        <f>IF(N153="nulová",J153,0)</f>
        <v>0</v>
      </c>
      <c r="BJ153" s="17" t="s">
        <v>84</v>
      </c>
      <c r="BK153" s="239">
        <f>ROUND(I153*H153,2)</f>
        <v>0</v>
      </c>
      <c r="BL153" s="17" t="s">
        <v>169</v>
      </c>
      <c r="BM153" s="238" t="s">
        <v>632</v>
      </c>
    </row>
    <row r="154" s="2" customFormat="1" ht="16.5" customHeight="1">
      <c r="A154" s="38"/>
      <c r="B154" s="39"/>
      <c r="C154" s="227" t="s">
        <v>383</v>
      </c>
      <c r="D154" s="227" t="s">
        <v>164</v>
      </c>
      <c r="E154" s="228" t="s">
        <v>1234</v>
      </c>
      <c r="F154" s="229" t="s">
        <v>310</v>
      </c>
      <c r="G154" s="230" t="s">
        <v>1225</v>
      </c>
      <c r="H154" s="231">
        <v>1</v>
      </c>
      <c r="I154" s="232"/>
      <c r="J154" s="233">
        <f>ROUND(I154*H154,2)</f>
        <v>0</v>
      </c>
      <c r="K154" s="229" t="s">
        <v>1</v>
      </c>
      <c r="L154" s="44"/>
      <c r="M154" s="234" t="s">
        <v>1</v>
      </c>
      <c r="N154" s="235" t="s">
        <v>42</v>
      </c>
      <c r="O154" s="91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8" t="s">
        <v>169</v>
      </c>
      <c r="AT154" s="238" t="s">
        <v>164</v>
      </c>
      <c r="AU154" s="238" t="s">
        <v>84</v>
      </c>
      <c r="AY154" s="17" t="s">
        <v>161</v>
      </c>
      <c r="BE154" s="239">
        <f>IF(N154="základní",J154,0)</f>
        <v>0</v>
      </c>
      <c r="BF154" s="239">
        <f>IF(N154="snížená",J154,0)</f>
        <v>0</v>
      </c>
      <c r="BG154" s="239">
        <f>IF(N154="zákl. přenesená",J154,0)</f>
        <v>0</v>
      </c>
      <c r="BH154" s="239">
        <f>IF(N154="sníž. přenesená",J154,0)</f>
        <v>0</v>
      </c>
      <c r="BI154" s="239">
        <f>IF(N154="nulová",J154,0)</f>
        <v>0</v>
      </c>
      <c r="BJ154" s="17" t="s">
        <v>84</v>
      </c>
      <c r="BK154" s="239">
        <f>ROUND(I154*H154,2)</f>
        <v>0</v>
      </c>
      <c r="BL154" s="17" t="s">
        <v>169</v>
      </c>
      <c r="BM154" s="238" t="s">
        <v>640</v>
      </c>
    </row>
    <row r="155" s="2" customFormat="1" ht="16.5" customHeight="1">
      <c r="A155" s="38"/>
      <c r="B155" s="39"/>
      <c r="C155" s="227" t="s">
        <v>390</v>
      </c>
      <c r="D155" s="227" t="s">
        <v>164</v>
      </c>
      <c r="E155" s="228" t="s">
        <v>1235</v>
      </c>
      <c r="F155" s="229" t="s">
        <v>1236</v>
      </c>
      <c r="G155" s="230" t="s">
        <v>1225</v>
      </c>
      <c r="H155" s="231">
        <v>1</v>
      </c>
      <c r="I155" s="232"/>
      <c r="J155" s="233">
        <f>ROUND(I155*H155,2)</f>
        <v>0</v>
      </c>
      <c r="K155" s="229" t="s">
        <v>1</v>
      </c>
      <c r="L155" s="44"/>
      <c r="M155" s="234" t="s">
        <v>1</v>
      </c>
      <c r="N155" s="235" t="s">
        <v>42</v>
      </c>
      <c r="O155" s="91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8" t="s">
        <v>169</v>
      </c>
      <c r="AT155" s="238" t="s">
        <v>164</v>
      </c>
      <c r="AU155" s="238" t="s">
        <v>84</v>
      </c>
      <c r="AY155" s="17" t="s">
        <v>161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7" t="s">
        <v>84</v>
      </c>
      <c r="BK155" s="239">
        <f>ROUND(I155*H155,2)</f>
        <v>0</v>
      </c>
      <c r="BL155" s="17" t="s">
        <v>169</v>
      </c>
      <c r="BM155" s="238" t="s">
        <v>648</v>
      </c>
    </row>
    <row r="156" s="2" customFormat="1" ht="16.5" customHeight="1">
      <c r="A156" s="38"/>
      <c r="B156" s="39"/>
      <c r="C156" s="227" t="s">
        <v>394</v>
      </c>
      <c r="D156" s="227" t="s">
        <v>164</v>
      </c>
      <c r="E156" s="228" t="s">
        <v>1237</v>
      </c>
      <c r="F156" s="229" t="s">
        <v>1238</v>
      </c>
      <c r="G156" s="230" t="s">
        <v>1225</v>
      </c>
      <c r="H156" s="231">
        <v>1</v>
      </c>
      <c r="I156" s="232"/>
      <c r="J156" s="233">
        <f>ROUND(I156*H156,2)</f>
        <v>0</v>
      </c>
      <c r="K156" s="229" t="s">
        <v>1</v>
      </c>
      <c r="L156" s="44"/>
      <c r="M156" s="234" t="s">
        <v>1</v>
      </c>
      <c r="N156" s="235" t="s">
        <v>42</v>
      </c>
      <c r="O156" s="91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8" t="s">
        <v>169</v>
      </c>
      <c r="AT156" s="238" t="s">
        <v>164</v>
      </c>
      <c r="AU156" s="238" t="s">
        <v>84</v>
      </c>
      <c r="AY156" s="17" t="s">
        <v>161</v>
      </c>
      <c r="BE156" s="239">
        <f>IF(N156="základní",J156,0)</f>
        <v>0</v>
      </c>
      <c r="BF156" s="239">
        <f>IF(N156="snížená",J156,0)</f>
        <v>0</v>
      </c>
      <c r="BG156" s="239">
        <f>IF(N156="zákl. přenesená",J156,0)</f>
        <v>0</v>
      </c>
      <c r="BH156" s="239">
        <f>IF(N156="sníž. přenesená",J156,0)</f>
        <v>0</v>
      </c>
      <c r="BI156" s="239">
        <f>IF(N156="nulová",J156,0)</f>
        <v>0</v>
      </c>
      <c r="BJ156" s="17" t="s">
        <v>84</v>
      </c>
      <c r="BK156" s="239">
        <f>ROUND(I156*H156,2)</f>
        <v>0</v>
      </c>
      <c r="BL156" s="17" t="s">
        <v>169</v>
      </c>
      <c r="BM156" s="238" t="s">
        <v>656</v>
      </c>
    </row>
    <row r="157" s="2" customFormat="1" ht="16.5" customHeight="1">
      <c r="A157" s="38"/>
      <c r="B157" s="39"/>
      <c r="C157" s="227" t="s">
        <v>399</v>
      </c>
      <c r="D157" s="227" t="s">
        <v>164</v>
      </c>
      <c r="E157" s="228" t="s">
        <v>1239</v>
      </c>
      <c r="F157" s="229" t="s">
        <v>1240</v>
      </c>
      <c r="G157" s="230" t="s">
        <v>1225</v>
      </c>
      <c r="H157" s="231">
        <v>1</v>
      </c>
      <c r="I157" s="232"/>
      <c r="J157" s="233">
        <f>ROUND(I157*H157,2)</f>
        <v>0</v>
      </c>
      <c r="K157" s="229" t="s">
        <v>1</v>
      </c>
      <c r="L157" s="44"/>
      <c r="M157" s="234" t="s">
        <v>1</v>
      </c>
      <c r="N157" s="235" t="s">
        <v>42</v>
      </c>
      <c r="O157" s="91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8" t="s">
        <v>169</v>
      </c>
      <c r="AT157" s="238" t="s">
        <v>164</v>
      </c>
      <c r="AU157" s="238" t="s">
        <v>84</v>
      </c>
      <c r="AY157" s="17" t="s">
        <v>161</v>
      </c>
      <c r="BE157" s="239">
        <f>IF(N157="základní",J157,0)</f>
        <v>0</v>
      </c>
      <c r="BF157" s="239">
        <f>IF(N157="snížená",J157,0)</f>
        <v>0</v>
      </c>
      <c r="BG157" s="239">
        <f>IF(N157="zákl. přenesená",J157,0)</f>
        <v>0</v>
      </c>
      <c r="BH157" s="239">
        <f>IF(N157="sníž. přenesená",J157,0)</f>
        <v>0</v>
      </c>
      <c r="BI157" s="239">
        <f>IF(N157="nulová",J157,0)</f>
        <v>0</v>
      </c>
      <c r="BJ157" s="17" t="s">
        <v>84</v>
      </c>
      <c r="BK157" s="239">
        <f>ROUND(I157*H157,2)</f>
        <v>0</v>
      </c>
      <c r="BL157" s="17" t="s">
        <v>169</v>
      </c>
      <c r="BM157" s="238" t="s">
        <v>664</v>
      </c>
    </row>
    <row r="158" s="2" customFormat="1" ht="16.5" customHeight="1">
      <c r="A158" s="38"/>
      <c r="B158" s="39"/>
      <c r="C158" s="227" t="s">
        <v>387</v>
      </c>
      <c r="D158" s="227" t="s">
        <v>164</v>
      </c>
      <c r="E158" s="228" t="s">
        <v>1241</v>
      </c>
      <c r="F158" s="229" t="s">
        <v>1242</v>
      </c>
      <c r="G158" s="230" t="s">
        <v>1225</v>
      </c>
      <c r="H158" s="231">
        <v>1</v>
      </c>
      <c r="I158" s="232"/>
      <c r="J158" s="233">
        <f>ROUND(I158*H158,2)</f>
        <v>0</v>
      </c>
      <c r="K158" s="229" t="s">
        <v>1</v>
      </c>
      <c r="L158" s="44"/>
      <c r="M158" s="234" t="s">
        <v>1</v>
      </c>
      <c r="N158" s="235" t="s">
        <v>42</v>
      </c>
      <c r="O158" s="91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8" t="s">
        <v>169</v>
      </c>
      <c r="AT158" s="238" t="s">
        <v>164</v>
      </c>
      <c r="AU158" s="238" t="s">
        <v>84</v>
      </c>
      <c r="AY158" s="17" t="s">
        <v>161</v>
      </c>
      <c r="BE158" s="239">
        <f>IF(N158="základní",J158,0)</f>
        <v>0</v>
      </c>
      <c r="BF158" s="239">
        <f>IF(N158="snížená",J158,0)</f>
        <v>0</v>
      </c>
      <c r="BG158" s="239">
        <f>IF(N158="zákl. přenesená",J158,0)</f>
        <v>0</v>
      </c>
      <c r="BH158" s="239">
        <f>IF(N158="sníž. přenesená",J158,0)</f>
        <v>0</v>
      </c>
      <c r="BI158" s="239">
        <f>IF(N158="nulová",J158,0)</f>
        <v>0</v>
      </c>
      <c r="BJ158" s="17" t="s">
        <v>84</v>
      </c>
      <c r="BK158" s="239">
        <f>ROUND(I158*H158,2)</f>
        <v>0</v>
      </c>
      <c r="BL158" s="17" t="s">
        <v>169</v>
      </c>
      <c r="BM158" s="238" t="s">
        <v>671</v>
      </c>
    </row>
    <row r="159" s="2" customFormat="1" ht="16.5" customHeight="1">
      <c r="A159" s="38"/>
      <c r="B159" s="39"/>
      <c r="C159" s="227" t="s">
        <v>410</v>
      </c>
      <c r="D159" s="227" t="s">
        <v>164</v>
      </c>
      <c r="E159" s="228" t="s">
        <v>1243</v>
      </c>
      <c r="F159" s="229" t="s">
        <v>1244</v>
      </c>
      <c r="G159" s="230" t="s">
        <v>1225</v>
      </c>
      <c r="H159" s="231">
        <v>1</v>
      </c>
      <c r="I159" s="232"/>
      <c r="J159" s="233">
        <f>ROUND(I159*H159,2)</f>
        <v>0</v>
      </c>
      <c r="K159" s="229" t="s">
        <v>1</v>
      </c>
      <c r="L159" s="44"/>
      <c r="M159" s="234" t="s">
        <v>1</v>
      </c>
      <c r="N159" s="235" t="s">
        <v>42</v>
      </c>
      <c r="O159" s="91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8" t="s">
        <v>169</v>
      </c>
      <c r="AT159" s="238" t="s">
        <v>164</v>
      </c>
      <c r="AU159" s="238" t="s">
        <v>84</v>
      </c>
      <c r="AY159" s="17" t="s">
        <v>161</v>
      </c>
      <c r="BE159" s="239">
        <f>IF(N159="základní",J159,0)</f>
        <v>0</v>
      </c>
      <c r="BF159" s="239">
        <f>IF(N159="snížená",J159,0)</f>
        <v>0</v>
      </c>
      <c r="BG159" s="239">
        <f>IF(N159="zákl. přenesená",J159,0)</f>
        <v>0</v>
      </c>
      <c r="BH159" s="239">
        <f>IF(N159="sníž. přenesená",J159,0)</f>
        <v>0</v>
      </c>
      <c r="BI159" s="239">
        <f>IF(N159="nulová",J159,0)</f>
        <v>0</v>
      </c>
      <c r="BJ159" s="17" t="s">
        <v>84</v>
      </c>
      <c r="BK159" s="239">
        <f>ROUND(I159*H159,2)</f>
        <v>0</v>
      </c>
      <c r="BL159" s="17" t="s">
        <v>169</v>
      </c>
      <c r="BM159" s="238" t="s">
        <v>679</v>
      </c>
    </row>
    <row r="160" s="2" customFormat="1" ht="16.5" customHeight="1">
      <c r="A160" s="38"/>
      <c r="B160" s="39"/>
      <c r="C160" s="227" t="s">
        <v>414</v>
      </c>
      <c r="D160" s="227" t="s">
        <v>164</v>
      </c>
      <c r="E160" s="228" t="s">
        <v>1245</v>
      </c>
      <c r="F160" s="229" t="s">
        <v>1246</v>
      </c>
      <c r="G160" s="230" t="s">
        <v>1225</v>
      </c>
      <c r="H160" s="231">
        <v>1</v>
      </c>
      <c r="I160" s="232"/>
      <c r="J160" s="233">
        <f>ROUND(I160*H160,2)</f>
        <v>0</v>
      </c>
      <c r="K160" s="229" t="s">
        <v>1</v>
      </c>
      <c r="L160" s="44"/>
      <c r="M160" s="234" t="s">
        <v>1</v>
      </c>
      <c r="N160" s="235" t="s">
        <v>42</v>
      </c>
      <c r="O160" s="91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8" t="s">
        <v>169</v>
      </c>
      <c r="AT160" s="238" t="s">
        <v>164</v>
      </c>
      <c r="AU160" s="238" t="s">
        <v>84</v>
      </c>
      <c r="AY160" s="17" t="s">
        <v>161</v>
      </c>
      <c r="BE160" s="239">
        <f>IF(N160="základní",J160,0)</f>
        <v>0</v>
      </c>
      <c r="BF160" s="239">
        <f>IF(N160="snížená",J160,0)</f>
        <v>0</v>
      </c>
      <c r="BG160" s="239">
        <f>IF(N160="zákl. přenesená",J160,0)</f>
        <v>0</v>
      </c>
      <c r="BH160" s="239">
        <f>IF(N160="sníž. přenesená",J160,0)</f>
        <v>0</v>
      </c>
      <c r="BI160" s="239">
        <f>IF(N160="nulová",J160,0)</f>
        <v>0</v>
      </c>
      <c r="BJ160" s="17" t="s">
        <v>84</v>
      </c>
      <c r="BK160" s="239">
        <f>ROUND(I160*H160,2)</f>
        <v>0</v>
      </c>
      <c r="BL160" s="17" t="s">
        <v>169</v>
      </c>
      <c r="BM160" s="238" t="s">
        <v>687</v>
      </c>
    </row>
    <row r="161" s="2" customFormat="1" ht="16.5" customHeight="1">
      <c r="A161" s="38"/>
      <c r="B161" s="39"/>
      <c r="C161" s="227" t="s">
        <v>418</v>
      </c>
      <c r="D161" s="227" t="s">
        <v>164</v>
      </c>
      <c r="E161" s="228" t="s">
        <v>1247</v>
      </c>
      <c r="F161" s="229" t="s">
        <v>1163</v>
      </c>
      <c r="G161" s="230" t="s">
        <v>1225</v>
      </c>
      <c r="H161" s="231">
        <v>1</v>
      </c>
      <c r="I161" s="232"/>
      <c r="J161" s="233">
        <f>ROUND(I161*H161,2)</f>
        <v>0</v>
      </c>
      <c r="K161" s="229" t="s">
        <v>1</v>
      </c>
      <c r="L161" s="44"/>
      <c r="M161" s="234" t="s">
        <v>1</v>
      </c>
      <c r="N161" s="235" t="s">
        <v>42</v>
      </c>
      <c r="O161" s="91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8" t="s">
        <v>169</v>
      </c>
      <c r="AT161" s="238" t="s">
        <v>164</v>
      </c>
      <c r="AU161" s="238" t="s">
        <v>84</v>
      </c>
      <c r="AY161" s="17" t="s">
        <v>161</v>
      </c>
      <c r="BE161" s="239">
        <f>IF(N161="základní",J161,0)</f>
        <v>0</v>
      </c>
      <c r="BF161" s="239">
        <f>IF(N161="snížená",J161,0)</f>
        <v>0</v>
      </c>
      <c r="BG161" s="239">
        <f>IF(N161="zákl. přenesená",J161,0)</f>
        <v>0</v>
      </c>
      <c r="BH161" s="239">
        <f>IF(N161="sníž. přenesená",J161,0)</f>
        <v>0</v>
      </c>
      <c r="BI161" s="239">
        <f>IF(N161="nulová",J161,0)</f>
        <v>0</v>
      </c>
      <c r="BJ161" s="17" t="s">
        <v>84</v>
      </c>
      <c r="BK161" s="239">
        <f>ROUND(I161*H161,2)</f>
        <v>0</v>
      </c>
      <c r="BL161" s="17" t="s">
        <v>169</v>
      </c>
      <c r="BM161" s="238" t="s">
        <v>695</v>
      </c>
    </row>
    <row r="162" s="2" customFormat="1" ht="21.75" customHeight="1">
      <c r="A162" s="38"/>
      <c r="B162" s="39"/>
      <c r="C162" s="227" t="s">
        <v>425</v>
      </c>
      <c r="D162" s="227" t="s">
        <v>164</v>
      </c>
      <c r="E162" s="228" t="s">
        <v>1248</v>
      </c>
      <c r="F162" s="229" t="s">
        <v>1249</v>
      </c>
      <c r="G162" s="230" t="s">
        <v>1225</v>
      </c>
      <c r="H162" s="231">
        <v>1</v>
      </c>
      <c r="I162" s="232"/>
      <c r="J162" s="233">
        <f>ROUND(I162*H162,2)</f>
        <v>0</v>
      </c>
      <c r="K162" s="229" t="s">
        <v>1</v>
      </c>
      <c r="L162" s="44"/>
      <c r="M162" s="234" t="s">
        <v>1</v>
      </c>
      <c r="N162" s="235" t="s">
        <v>42</v>
      </c>
      <c r="O162" s="91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8" t="s">
        <v>169</v>
      </c>
      <c r="AT162" s="238" t="s">
        <v>164</v>
      </c>
      <c r="AU162" s="238" t="s">
        <v>84</v>
      </c>
      <c r="AY162" s="17" t="s">
        <v>161</v>
      </c>
      <c r="BE162" s="239">
        <f>IF(N162="základní",J162,0)</f>
        <v>0</v>
      </c>
      <c r="BF162" s="239">
        <f>IF(N162="snížená",J162,0)</f>
        <v>0</v>
      </c>
      <c r="BG162" s="239">
        <f>IF(N162="zákl. přenesená",J162,0)</f>
        <v>0</v>
      </c>
      <c r="BH162" s="239">
        <f>IF(N162="sníž. přenesená",J162,0)</f>
        <v>0</v>
      </c>
      <c r="BI162" s="239">
        <f>IF(N162="nulová",J162,0)</f>
        <v>0</v>
      </c>
      <c r="BJ162" s="17" t="s">
        <v>84</v>
      </c>
      <c r="BK162" s="239">
        <f>ROUND(I162*H162,2)</f>
        <v>0</v>
      </c>
      <c r="BL162" s="17" t="s">
        <v>169</v>
      </c>
      <c r="BM162" s="238" t="s">
        <v>703</v>
      </c>
    </row>
    <row r="163" s="12" customFormat="1" ht="25.92" customHeight="1">
      <c r="A163" s="12"/>
      <c r="B163" s="211"/>
      <c r="C163" s="212"/>
      <c r="D163" s="213" t="s">
        <v>76</v>
      </c>
      <c r="E163" s="214" t="s">
        <v>1152</v>
      </c>
      <c r="F163" s="214" t="s">
        <v>1250</v>
      </c>
      <c r="G163" s="212"/>
      <c r="H163" s="212"/>
      <c r="I163" s="215"/>
      <c r="J163" s="216">
        <f>BK163</f>
        <v>0</v>
      </c>
      <c r="K163" s="212"/>
      <c r="L163" s="217"/>
      <c r="M163" s="218"/>
      <c r="N163" s="219"/>
      <c r="O163" s="219"/>
      <c r="P163" s="220">
        <f>P164</f>
        <v>0</v>
      </c>
      <c r="Q163" s="219"/>
      <c r="R163" s="220">
        <f>R164</f>
        <v>0</v>
      </c>
      <c r="S163" s="219"/>
      <c r="T163" s="221">
        <f>T164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22" t="s">
        <v>84</v>
      </c>
      <c r="AT163" s="223" t="s">
        <v>76</v>
      </c>
      <c r="AU163" s="223" t="s">
        <v>77</v>
      </c>
      <c r="AY163" s="222" t="s">
        <v>161</v>
      </c>
      <c r="BK163" s="224">
        <f>BK164</f>
        <v>0</v>
      </c>
    </row>
    <row r="164" s="2" customFormat="1" ht="16.5" customHeight="1">
      <c r="A164" s="38"/>
      <c r="B164" s="39"/>
      <c r="C164" s="227" t="s">
        <v>442</v>
      </c>
      <c r="D164" s="227" t="s">
        <v>164</v>
      </c>
      <c r="E164" s="228" t="s">
        <v>1251</v>
      </c>
      <c r="F164" s="229" t="s">
        <v>1252</v>
      </c>
      <c r="G164" s="230" t="s">
        <v>228</v>
      </c>
      <c r="H164" s="231">
        <v>1</v>
      </c>
      <c r="I164" s="232"/>
      <c r="J164" s="233">
        <f>ROUND(I164*H164,2)</f>
        <v>0</v>
      </c>
      <c r="K164" s="229" t="s">
        <v>1</v>
      </c>
      <c r="L164" s="44"/>
      <c r="M164" s="277" t="s">
        <v>1</v>
      </c>
      <c r="N164" s="278" t="s">
        <v>42</v>
      </c>
      <c r="O164" s="279"/>
      <c r="P164" s="280">
        <f>O164*H164</f>
        <v>0</v>
      </c>
      <c r="Q164" s="280">
        <v>0</v>
      </c>
      <c r="R164" s="280">
        <f>Q164*H164</f>
        <v>0</v>
      </c>
      <c r="S164" s="280">
        <v>0</v>
      </c>
      <c r="T164" s="281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8" t="s">
        <v>169</v>
      </c>
      <c r="AT164" s="238" t="s">
        <v>164</v>
      </c>
      <c r="AU164" s="238" t="s">
        <v>84</v>
      </c>
      <c r="AY164" s="17" t="s">
        <v>161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7" t="s">
        <v>84</v>
      </c>
      <c r="BK164" s="239">
        <f>ROUND(I164*H164,2)</f>
        <v>0</v>
      </c>
      <c r="BL164" s="17" t="s">
        <v>169</v>
      </c>
      <c r="BM164" s="238" t="s">
        <v>1253</v>
      </c>
    </row>
    <row r="165" s="2" customFormat="1" ht="6.96" customHeight="1">
      <c r="A165" s="38"/>
      <c r="B165" s="66"/>
      <c r="C165" s="67"/>
      <c r="D165" s="67"/>
      <c r="E165" s="67"/>
      <c r="F165" s="67"/>
      <c r="G165" s="67"/>
      <c r="H165" s="67"/>
      <c r="I165" s="67"/>
      <c r="J165" s="67"/>
      <c r="K165" s="67"/>
      <c r="L165" s="44"/>
      <c r="M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</row>
  </sheetData>
  <sheetProtection sheet="1" autoFilter="0" formatColumns="0" formatRows="0" objects="1" scenarios="1" spinCount="100000" saltValue="ts1eRlYCr+zDTk+dLNxkDmvo9Gk1+8dprnx3X9gc4C1HAj2eNjO0H9RDBeFpQlwUsBJU9dYYtOtUZb7GnPL1lg==" hashValue="kp/mGNLpi9DBXtuEPhX16rbCcVmDE1y8sPEj91nzTq5FcLf/a83MG7MQj20E1Q9KOVwAL82YCCYA/3CadmhhcQ==" algorithmName="SHA-512" password="CC35"/>
  <autoFilter ref="C122:K164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1:H111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122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86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Jídelna Hradecká 1219 - Stavařina</v>
      </c>
      <c r="F7" s="151"/>
      <c r="G7" s="151"/>
      <c r="H7" s="151"/>
      <c r="L7" s="20"/>
    </row>
    <row r="8" s="1" customFormat="1" ht="12" customHeight="1">
      <c r="B8" s="20"/>
      <c r="D8" s="151" t="s">
        <v>134</v>
      </c>
      <c r="L8" s="20"/>
    </row>
    <row r="9" s="2" customFormat="1" ht="16.5" customHeight="1">
      <c r="A9" s="38"/>
      <c r="B9" s="44"/>
      <c r="C9" s="38"/>
      <c r="D9" s="38"/>
      <c r="E9" s="152" t="s">
        <v>135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1" t="s">
        <v>136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3" t="s">
        <v>1254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1" t="s">
        <v>18</v>
      </c>
      <c r="E13" s="38"/>
      <c r="F13" s="141" t="s">
        <v>1</v>
      </c>
      <c r="G13" s="38"/>
      <c r="H13" s="38"/>
      <c r="I13" s="151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1" t="s">
        <v>20</v>
      </c>
      <c r="E14" s="38"/>
      <c r="F14" s="141" t="s">
        <v>21</v>
      </c>
      <c r="G14" s="38"/>
      <c r="H14" s="38"/>
      <c r="I14" s="151" t="s">
        <v>22</v>
      </c>
      <c r="J14" s="154" t="str">
        <f>'Rekapitulace stavby'!AN8</f>
        <v>31. 3. 2025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1" t="s">
        <v>24</v>
      </c>
      <c r="E16" s="38"/>
      <c r="F16" s="38"/>
      <c r="G16" s="38"/>
      <c r="H16" s="38"/>
      <c r="I16" s="151" t="s">
        <v>25</v>
      </c>
      <c r="J16" s="141" t="s">
        <v>1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26</v>
      </c>
      <c r="F17" s="38"/>
      <c r="G17" s="38"/>
      <c r="H17" s="38"/>
      <c r="I17" s="151" t="s">
        <v>27</v>
      </c>
      <c r="J17" s="141" t="s">
        <v>1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1" t="s">
        <v>28</v>
      </c>
      <c r="E19" s="38"/>
      <c r="F19" s="38"/>
      <c r="G19" s="38"/>
      <c r="H19" s="38"/>
      <c r="I19" s="151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1" t="s">
        <v>27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1" t="s">
        <v>30</v>
      </c>
      <c r="E22" s="38"/>
      <c r="F22" s="38"/>
      <c r="G22" s="38"/>
      <c r="H22" s="38"/>
      <c r="I22" s="151" t="s">
        <v>25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1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1" t="s">
        <v>33</v>
      </c>
      <c r="E25" s="38"/>
      <c r="F25" s="38"/>
      <c r="G25" s="38"/>
      <c r="H25" s="38"/>
      <c r="I25" s="151" t="s">
        <v>25</v>
      </c>
      <c r="J25" s="141" t="str">
        <f>IF('Rekapitulace stavby'!AN19="","",'Rekapitulace stavby'!AN19)</f>
        <v/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tr">
        <f>IF('Rekapitulace stavby'!E20="","",'Rekapitulace stavby'!E20)</f>
        <v xml:space="preserve"> </v>
      </c>
      <c r="F26" s="38"/>
      <c r="G26" s="38"/>
      <c r="H26" s="38"/>
      <c r="I26" s="151" t="s">
        <v>27</v>
      </c>
      <c r="J26" s="141" t="str">
        <f>IF('Rekapitulace stavby'!AN20="","",'Rekapitulace stavby'!AN20)</f>
        <v/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1" t="s">
        <v>35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9"/>
      <c r="E31" s="159"/>
      <c r="F31" s="159"/>
      <c r="G31" s="159"/>
      <c r="H31" s="159"/>
      <c r="I31" s="159"/>
      <c r="J31" s="159"/>
      <c r="K31" s="15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60" t="s">
        <v>37</v>
      </c>
      <c r="E32" s="38"/>
      <c r="F32" s="38"/>
      <c r="G32" s="38"/>
      <c r="H32" s="38"/>
      <c r="I32" s="38"/>
      <c r="J32" s="161">
        <f>ROUND(J128,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9"/>
      <c r="E33" s="159"/>
      <c r="F33" s="159"/>
      <c r="G33" s="159"/>
      <c r="H33" s="159"/>
      <c r="I33" s="159"/>
      <c r="J33" s="159"/>
      <c r="K33" s="159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2" t="s">
        <v>39</v>
      </c>
      <c r="G34" s="38"/>
      <c r="H34" s="38"/>
      <c r="I34" s="162" t="s">
        <v>38</v>
      </c>
      <c r="J34" s="162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3" t="s">
        <v>41</v>
      </c>
      <c r="E35" s="151" t="s">
        <v>42</v>
      </c>
      <c r="F35" s="164">
        <f>ROUND((SUM(BE128:BE336)),  2)</f>
        <v>0</v>
      </c>
      <c r="G35" s="38"/>
      <c r="H35" s="38"/>
      <c r="I35" s="165">
        <v>0.20999999999999999</v>
      </c>
      <c r="J35" s="164">
        <f>ROUND(((SUM(BE128:BE336))*I35),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1" t="s">
        <v>43</v>
      </c>
      <c r="F36" s="164">
        <f>ROUND((SUM(BF128:BF336)),  2)</f>
        <v>0</v>
      </c>
      <c r="G36" s="38"/>
      <c r="H36" s="38"/>
      <c r="I36" s="165">
        <v>0.12</v>
      </c>
      <c r="J36" s="164">
        <f>ROUND(((SUM(BF128:BF336))*I36),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1" t="s">
        <v>44</v>
      </c>
      <c r="F37" s="164">
        <f>ROUND((SUM(BG128:BG336)),  2)</f>
        <v>0</v>
      </c>
      <c r="G37" s="38"/>
      <c r="H37" s="38"/>
      <c r="I37" s="165">
        <v>0.20999999999999999</v>
      </c>
      <c r="J37" s="16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1" t="s">
        <v>45</v>
      </c>
      <c r="F38" s="164">
        <f>ROUND((SUM(BH128:BH336)),  2)</f>
        <v>0</v>
      </c>
      <c r="G38" s="38"/>
      <c r="H38" s="38"/>
      <c r="I38" s="165">
        <v>0.12</v>
      </c>
      <c r="J38" s="164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1" t="s">
        <v>46</v>
      </c>
      <c r="F39" s="164">
        <f>ROUND((SUM(BI128:BI336)),  2)</f>
        <v>0</v>
      </c>
      <c r="G39" s="38"/>
      <c r="H39" s="38"/>
      <c r="I39" s="165">
        <v>0</v>
      </c>
      <c r="J39" s="164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6"/>
      <c r="D41" s="167" t="s">
        <v>47</v>
      </c>
      <c r="E41" s="168"/>
      <c r="F41" s="168"/>
      <c r="G41" s="169" t="s">
        <v>48</v>
      </c>
      <c r="H41" s="170" t="s">
        <v>49</v>
      </c>
      <c r="I41" s="168"/>
      <c r="J41" s="171">
        <f>SUM(J32:J39)</f>
        <v>0</v>
      </c>
      <c r="K41" s="172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Jídelna Hradecká 1219 - Stavařina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134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4" t="s">
        <v>135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136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05 - Rozvody zdravotně-technických instalací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Hradecká 1219</v>
      </c>
      <c r="G91" s="40"/>
      <c r="H91" s="40"/>
      <c r="I91" s="32" t="s">
        <v>22</v>
      </c>
      <c r="J91" s="79" t="str">
        <f>IF(J14="","",J14)</f>
        <v>31. 3. 2025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24</v>
      </c>
      <c r="D93" s="40"/>
      <c r="E93" s="40"/>
      <c r="F93" s="27" t="str">
        <f>E17</f>
        <v>Školní jídelna Hradecká 1219, HK</v>
      </c>
      <c r="G93" s="40"/>
      <c r="H93" s="40"/>
      <c r="I93" s="32" t="s">
        <v>30</v>
      </c>
      <c r="J93" s="36" t="str">
        <f>E23</f>
        <v>ARAGON ELL s.r.o.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33</v>
      </c>
      <c r="J94" s="36" t="str">
        <f>E26</f>
        <v xml:space="preserve"> 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5" t="s">
        <v>139</v>
      </c>
      <c r="D96" s="186"/>
      <c r="E96" s="186"/>
      <c r="F96" s="186"/>
      <c r="G96" s="186"/>
      <c r="H96" s="186"/>
      <c r="I96" s="186"/>
      <c r="J96" s="187" t="s">
        <v>140</v>
      </c>
      <c r="K96" s="186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8" t="s">
        <v>141</v>
      </c>
      <c r="D98" s="40"/>
      <c r="E98" s="40"/>
      <c r="F98" s="40"/>
      <c r="G98" s="40"/>
      <c r="H98" s="40"/>
      <c r="I98" s="40"/>
      <c r="J98" s="110">
        <f>J128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142</v>
      </c>
    </row>
    <row r="99" s="9" customFormat="1" ht="24.96" customHeight="1">
      <c r="A99" s="9"/>
      <c r="B99" s="189"/>
      <c r="C99" s="190"/>
      <c r="D99" s="191" t="s">
        <v>257</v>
      </c>
      <c r="E99" s="192"/>
      <c r="F99" s="192"/>
      <c r="G99" s="192"/>
      <c r="H99" s="192"/>
      <c r="I99" s="192"/>
      <c r="J99" s="193">
        <f>J129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3"/>
      <c r="D100" s="196" t="s">
        <v>1255</v>
      </c>
      <c r="E100" s="197"/>
      <c r="F100" s="197"/>
      <c r="G100" s="197"/>
      <c r="H100" s="197"/>
      <c r="I100" s="197"/>
      <c r="J100" s="198">
        <f>J130</f>
        <v>0</v>
      </c>
      <c r="K100" s="133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3"/>
      <c r="D101" s="196" t="s">
        <v>1256</v>
      </c>
      <c r="E101" s="197"/>
      <c r="F101" s="197"/>
      <c r="G101" s="197"/>
      <c r="H101" s="197"/>
      <c r="I101" s="197"/>
      <c r="J101" s="198">
        <f>J174</f>
        <v>0</v>
      </c>
      <c r="K101" s="133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33"/>
      <c r="D102" s="196" t="s">
        <v>1257</v>
      </c>
      <c r="E102" s="197"/>
      <c r="F102" s="197"/>
      <c r="G102" s="197"/>
      <c r="H102" s="197"/>
      <c r="I102" s="197"/>
      <c r="J102" s="198">
        <f>J259</f>
        <v>0</v>
      </c>
      <c r="K102" s="133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33"/>
      <c r="D103" s="196" t="s">
        <v>1258</v>
      </c>
      <c r="E103" s="197"/>
      <c r="F103" s="197"/>
      <c r="G103" s="197"/>
      <c r="H103" s="197"/>
      <c r="I103" s="197"/>
      <c r="J103" s="198">
        <f>J288</f>
        <v>0</v>
      </c>
      <c r="K103" s="133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33"/>
      <c r="D104" s="196" t="s">
        <v>262</v>
      </c>
      <c r="E104" s="197"/>
      <c r="F104" s="197"/>
      <c r="G104" s="197"/>
      <c r="H104" s="197"/>
      <c r="I104" s="197"/>
      <c r="J104" s="198">
        <f>J324</f>
        <v>0</v>
      </c>
      <c r="K104" s="133"/>
      <c r="L104" s="19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9"/>
      <c r="C105" s="190"/>
      <c r="D105" s="191" t="s">
        <v>1259</v>
      </c>
      <c r="E105" s="192"/>
      <c r="F105" s="192"/>
      <c r="G105" s="192"/>
      <c r="H105" s="192"/>
      <c r="I105" s="192"/>
      <c r="J105" s="193">
        <f>J328</f>
        <v>0</v>
      </c>
      <c r="K105" s="190"/>
      <c r="L105" s="19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89"/>
      <c r="C106" s="190"/>
      <c r="D106" s="191" t="s">
        <v>1174</v>
      </c>
      <c r="E106" s="192"/>
      <c r="F106" s="192"/>
      <c r="G106" s="192"/>
      <c r="H106" s="192"/>
      <c r="I106" s="192"/>
      <c r="J106" s="193">
        <f>J335</f>
        <v>0</v>
      </c>
      <c r="K106" s="190"/>
      <c r="L106" s="19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2" customFormat="1" ht="21.84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12" s="2" customFormat="1" ht="6.96" customHeight="1">
      <c r="A112" s="38"/>
      <c r="B112" s="68"/>
      <c r="C112" s="69"/>
      <c r="D112" s="69"/>
      <c r="E112" s="69"/>
      <c r="F112" s="69"/>
      <c r="G112" s="69"/>
      <c r="H112" s="69"/>
      <c r="I112" s="69"/>
      <c r="J112" s="69"/>
      <c r="K112" s="69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4.96" customHeight="1">
      <c r="A113" s="38"/>
      <c r="B113" s="39"/>
      <c r="C113" s="23" t="s">
        <v>146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16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184" t="str">
        <f>E7</f>
        <v>Jídelna Hradecká 1219 - Stavařina</v>
      </c>
      <c r="F116" s="32"/>
      <c r="G116" s="32"/>
      <c r="H116" s="32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" customFormat="1" ht="12" customHeight="1">
      <c r="B117" s="21"/>
      <c r="C117" s="32" t="s">
        <v>134</v>
      </c>
      <c r="D117" s="22"/>
      <c r="E117" s="22"/>
      <c r="F117" s="22"/>
      <c r="G117" s="22"/>
      <c r="H117" s="22"/>
      <c r="I117" s="22"/>
      <c r="J117" s="22"/>
      <c r="K117" s="22"/>
      <c r="L117" s="20"/>
    </row>
    <row r="118" s="2" customFormat="1" ht="16.5" customHeight="1">
      <c r="A118" s="38"/>
      <c r="B118" s="39"/>
      <c r="C118" s="40"/>
      <c r="D118" s="40"/>
      <c r="E118" s="184" t="s">
        <v>135</v>
      </c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136</v>
      </c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76" t="str">
        <f>E11</f>
        <v>05 - Rozvody zdravotně-technických instalací</v>
      </c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20</v>
      </c>
      <c r="D122" s="40"/>
      <c r="E122" s="40"/>
      <c r="F122" s="27" t="str">
        <f>F14</f>
        <v>Hradecká 1219</v>
      </c>
      <c r="G122" s="40"/>
      <c r="H122" s="40"/>
      <c r="I122" s="32" t="s">
        <v>22</v>
      </c>
      <c r="J122" s="79" t="str">
        <f>IF(J14="","",J14)</f>
        <v>31. 3. 2025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24</v>
      </c>
      <c r="D124" s="40"/>
      <c r="E124" s="40"/>
      <c r="F124" s="27" t="str">
        <f>E17</f>
        <v>Školní jídelna Hradecká 1219, HK</v>
      </c>
      <c r="G124" s="40"/>
      <c r="H124" s="40"/>
      <c r="I124" s="32" t="s">
        <v>30</v>
      </c>
      <c r="J124" s="36" t="str">
        <f>E23</f>
        <v>ARAGON ELL s.r.o.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28</v>
      </c>
      <c r="D125" s="40"/>
      <c r="E125" s="40"/>
      <c r="F125" s="27" t="str">
        <f>IF(E20="","",E20)</f>
        <v>Vyplň údaj</v>
      </c>
      <c r="G125" s="40"/>
      <c r="H125" s="40"/>
      <c r="I125" s="32" t="s">
        <v>33</v>
      </c>
      <c r="J125" s="36" t="str">
        <f>E26</f>
        <v xml:space="preserve"> 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0.32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11" customFormat="1" ht="29.28" customHeight="1">
      <c r="A127" s="200"/>
      <c r="B127" s="201"/>
      <c r="C127" s="202" t="s">
        <v>147</v>
      </c>
      <c r="D127" s="203" t="s">
        <v>62</v>
      </c>
      <c r="E127" s="203" t="s">
        <v>58</v>
      </c>
      <c r="F127" s="203" t="s">
        <v>59</v>
      </c>
      <c r="G127" s="203" t="s">
        <v>148</v>
      </c>
      <c r="H127" s="203" t="s">
        <v>149</v>
      </c>
      <c r="I127" s="203" t="s">
        <v>150</v>
      </c>
      <c r="J127" s="203" t="s">
        <v>140</v>
      </c>
      <c r="K127" s="204" t="s">
        <v>151</v>
      </c>
      <c r="L127" s="205"/>
      <c r="M127" s="100" t="s">
        <v>1</v>
      </c>
      <c r="N127" s="101" t="s">
        <v>41</v>
      </c>
      <c r="O127" s="101" t="s">
        <v>152</v>
      </c>
      <c r="P127" s="101" t="s">
        <v>153</v>
      </c>
      <c r="Q127" s="101" t="s">
        <v>154</v>
      </c>
      <c r="R127" s="101" t="s">
        <v>155</v>
      </c>
      <c r="S127" s="101" t="s">
        <v>156</v>
      </c>
      <c r="T127" s="102" t="s">
        <v>157</v>
      </c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</row>
    <row r="128" s="2" customFormat="1" ht="22.8" customHeight="1">
      <c r="A128" s="38"/>
      <c r="B128" s="39"/>
      <c r="C128" s="107" t="s">
        <v>158</v>
      </c>
      <c r="D128" s="40"/>
      <c r="E128" s="40"/>
      <c r="F128" s="40"/>
      <c r="G128" s="40"/>
      <c r="H128" s="40"/>
      <c r="I128" s="40"/>
      <c r="J128" s="206">
        <f>BK128</f>
        <v>0</v>
      </c>
      <c r="K128" s="40"/>
      <c r="L128" s="44"/>
      <c r="M128" s="103"/>
      <c r="N128" s="207"/>
      <c r="O128" s="104"/>
      <c r="P128" s="208">
        <f>P129+P328+P335</f>
        <v>0</v>
      </c>
      <c r="Q128" s="104"/>
      <c r="R128" s="208">
        <f>R129+R328+R335</f>
        <v>0</v>
      </c>
      <c r="S128" s="104"/>
      <c r="T128" s="209">
        <f>T129+T328+T335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76</v>
      </c>
      <c r="AU128" s="17" t="s">
        <v>142</v>
      </c>
      <c r="BK128" s="210">
        <f>BK129+BK328+BK335</f>
        <v>0</v>
      </c>
    </row>
    <row r="129" s="12" customFormat="1" ht="25.92" customHeight="1">
      <c r="A129" s="12"/>
      <c r="B129" s="211"/>
      <c r="C129" s="212"/>
      <c r="D129" s="213" t="s">
        <v>76</v>
      </c>
      <c r="E129" s="214" t="s">
        <v>314</v>
      </c>
      <c r="F129" s="214" t="s">
        <v>315</v>
      </c>
      <c r="G129" s="212"/>
      <c r="H129" s="212"/>
      <c r="I129" s="215"/>
      <c r="J129" s="216">
        <f>BK129</f>
        <v>0</v>
      </c>
      <c r="K129" s="212"/>
      <c r="L129" s="217"/>
      <c r="M129" s="218"/>
      <c r="N129" s="219"/>
      <c r="O129" s="219"/>
      <c r="P129" s="220">
        <f>P130+P174+P259+P288+P324</f>
        <v>0</v>
      </c>
      <c r="Q129" s="219"/>
      <c r="R129" s="220">
        <f>R130+R174+R259+R288+R324</f>
        <v>0</v>
      </c>
      <c r="S129" s="219"/>
      <c r="T129" s="221">
        <f>T130+T174+T259+T288+T324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2" t="s">
        <v>86</v>
      </c>
      <c r="AT129" s="223" t="s">
        <v>76</v>
      </c>
      <c r="AU129" s="223" t="s">
        <v>77</v>
      </c>
      <c r="AY129" s="222" t="s">
        <v>161</v>
      </c>
      <c r="BK129" s="224">
        <f>BK130+BK174+BK259+BK288+BK324</f>
        <v>0</v>
      </c>
    </row>
    <row r="130" s="12" customFormat="1" ht="22.8" customHeight="1">
      <c r="A130" s="12"/>
      <c r="B130" s="211"/>
      <c r="C130" s="212"/>
      <c r="D130" s="213" t="s">
        <v>76</v>
      </c>
      <c r="E130" s="225" t="s">
        <v>1260</v>
      </c>
      <c r="F130" s="225" t="s">
        <v>1261</v>
      </c>
      <c r="G130" s="212"/>
      <c r="H130" s="212"/>
      <c r="I130" s="215"/>
      <c r="J130" s="226">
        <f>BK130</f>
        <v>0</v>
      </c>
      <c r="K130" s="212"/>
      <c r="L130" s="217"/>
      <c r="M130" s="218"/>
      <c r="N130" s="219"/>
      <c r="O130" s="219"/>
      <c r="P130" s="220">
        <f>SUM(P131:P173)</f>
        <v>0</v>
      </c>
      <c r="Q130" s="219"/>
      <c r="R130" s="220">
        <f>SUM(R131:R173)</f>
        <v>0</v>
      </c>
      <c r="S130" s="219"/>
      <c r="T130" s="221">
        <f>SUM(T131:T173)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2" t="s">
        <v>86</v>
      </c>
      <c r="AT130" s="223" t="s">
        <v>76</v>
      </c>
      <c r="AU130" s="223" t="s">
        <v>84</v>
      </c>
      <c r="AY130" s="222" t="s">
        <v>161</v>
      </c>
      <c r="BK130" s="224">
        <f>SUM(BK131:BK173)</f>
        <v>0</v>
      </c>
    </row>
    <row r="131" s="2" customFormat="1" ht="16.5" customHeight="1">
      <c r="A131" s="38"/>
      <c r="B131" s="39"/>
      <c r="C131" s="227" t="s">
        <v>84</v>
      </c>
      <c r="D131" s="227" t="s">
        <v>164</v>
      </c>
      <c r="E131" s="228" t="s">
        <v>1262</v>
      </c>
      <c r="F131" s="229" t="s">
        <v>1263</v>
      </c>
      <c r="G131" s="230" t="s">
        <v>228</v>
      </c>
      <c r="H131" s="231">
        <v>18</v>
      </c>
      <c r="I131" s="232"/>
      <c r="J131" s="233">
        <f>ROUND(I131*H131,2)</f>
        <v>0</v>
      </c>
      <c r="K131" s="229" t="s">
        <v>1264</v>
      </c>
      <c r="L131" s="44"/>
      <c r="M131" s="234" t="s">
        <v>1</v>
      </c>
      <c r="N131" s="235" t="s">
        <v>42</v>
      </c>
      <c r="O131" s="91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8" t="s">
        <v>245</v>
      </c>
      <c r="AT131" s="238" t="s">
        <v>164</v>
      </c>
      <c r="AU131" s="238" t="s">
        <v>86</v>
      </c>
      <c r="AY131" s="17" t="s">
        <v>161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7" t="s">
        <v>84</v>
      </c>
      <c r="BK131" s="239">
        <f>ROUND(I131*H131,2)</f>
        <v>0</v>
      </c>
      <c r="BL131" s="17" t="s">
        <v>245</v>
      </c>
      <c r="BM131" s="238" t="s">
        <v>86</v>
      </c>
    </row>
    <row r="132" s="13" customFormat="1">
      <c r="A132" s="13"/>
      <c r="B132" s="240"/>
      <c r="C132" s="241"/>
      <c r="D132" s="242" t="s">
        <v>171</v>
      </c>
      <c r="E132" s="243" t="s">
        <v>1</v>
      </c>
      <c r="F132" s="244" t="s">
        <v>1265</v>
      </c>
      <c r="G132" s="241"/>
      <c r="H132" s="245">
        <v>18</v>
      </c>
      <c r="I132" s="246"/>
      <c r="J132" s="241"/>
      <c r="K132" s="241"/>
      <c r="L132" s="247"/>
      <c r="M132" s="248"/>
      <c r="N132" s="249"/>
      <c r="O132" s="249"/>
      <c r="P132" s="249"/>
      <c r="Q132" s="249"/>
      <c r="R132" s="249"/>
      <c r="S132" s="249"/>
      <c r="T132" s="250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1" t="s">
        <v>171</v>
      </c>
      <c r="AU132" s="251" t="s">
        <v>86</v>
      </c>
      <c r="AV132" s="13" t="s">
        <v>86</v>
      </c>
      <c r="AW132" s="13" t="s">
        <v>32</v>
      </c>
      <c r="AX132" s="13" t="s">
        <v>77</v>
      </c>
      <c r="AY132" s="251" t="s">
        <v>161</v>
      </c>
    </row>
    <row r="133" s="15" customFormat="1">
      <c r="A133" s="15"/>
      <c r="B133" s="262"/>
      <c r="C133" s="263"/>
      <c r="D133" s="242" t="s">
        <v>171</v>
      </c>
      <c r="E133" s="264" t="s">
        <v>1</v>
      </c>
      <c r="F133" s="265" t="s">
        <v>199</v>
      </c>
      <c r="G133" s="263"/>
      <c r="H133" s="266">
        <v>18</v>
      </c>
      <c r="I133" s="267"/>
      <c r="J133" s="263"/>
      <c r="K133" s="263"/>
      <c r="L133" s="268"/>
      <c r="M133" s="269"/>
      <c r="N133" s="270"/>
      <c r="O133" s="270"/>
      <c r="P133" s="270"/>
      <c r="Q133" s="270"/>
      <c r="R133" s="270"/>
      <c r="S133" s="270"/>
      <c r="T133" s="271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72" t="s">
        <v>171</v>
      </c>
      <c r="AU133" s="272" t="s">
        <v>86</v>
      </c>
      <c r="AV133" s="15" t="s">
        <v>169</v>
      </c>
      <c r="AW133" s="15" t="s">
        <v>32</v>
      </c>
      <c r="AX133" s="15" t="s">
        <v>84</v>
      </c>
      <c r="AY133" s="272" t="s">
        <v>161</v>
      </c>
    </row>
    <row r="134" s="2" customFormat="1" ht="16.5" customHeight="1">
      <c r="A134" s="38"/>
      <c r="B134" s="39"/>
      <c r="C134" s="227" t="s">
        <v>86</v>
      </c>
      <c r="D134" s="227" t="s">
        <v>164</v>
      </c>
      <c r="E134" s="228" t="s">
        <v>1266</v>
      </c>
      <c r="F134" s="229" t="s">
        <v>1267</v>
      </c>
      <c r="G134" s="230" t="s">
        <v>228</v>
      </c>
      <c r="H134" s="231">
        <v>18</v>
      </c>
      <c r="I134" s="232"/>
      <c r="J134" s="233">
        <f>ROUND(I134*H134,2)</f>
        <v>0</v>
      </c>
      <c r="K134" s="229" t="s">
        <v>1264</v>
      </c>
      <c r="L134" s="44"/>
      <c r="M134" s="234" t="s">
        <v>1</v>
      </c>
      <c r="N134" s="235" t="s">
        <v>42</v>
      </c>
      <c r="O134" s="91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8" t="s">
        <v>245</v>
      </c>
      <c r="AT134" s="238" t="s">
        <v>164</v>
      </c>
      <c r="AU134" s="238" t="s">
        <v>86</v>
      </c>
      <c r="AY134" s="17" t="s">
        <v>161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17" t="s">
        <v>84</v>
      </c>
      <c r="BK134" s="239">
        <f>ROUND(I134*H134,2)</f>
        <v>0</v>
      </c>
      <c r="BL134" s="17" t="s">
        <v>245</v>
      </c>
      <c r="BM134" s="238" t="s">
        <v>169</v>
      </c>
    </row>
    <row r="135" s="13" customFormat="1">
      <c r="A135" s="13"/>
      <c r="B135" s="240"/>
      <c r="C135" s="241"/>
      <c r="D135" s="242" t="s">
        <v>171</v>
      </c>
      <c r="E135" s="243" t="s">
        <v>1</v>
      </c>
      <c r="F135" s="244" t="s">
        <v>1265</v>
      </c>
      <c r="G135" s="241"/>
      <c r="H135" s="245">
        <v>18</v>
      </c>
      <c r="I135" s="246"/>
      <c r="J135" s="241"/>
      <c r="K135" s="241"/>
      <c r="L135" s="247"/>
      <c r="M135" s="248"/>
      <c r="N135" s="249"/>
      <c r="O135" s="249"/>
      <c r="P135" s="249"/>
      <c r="Q135" s="249"/>
      <c r="R135" s="249"/>
      <c r="S135" s="249"/>
      <c r="T135" s="250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51" t="s">
        <v>171</v>
      </c>
      <c r="AU135" s="251" t="s">
        <v>86</v>
      </c>
      <c r="AV135" s="13" t="s">
        <v>86</v>
      </c>
      <c r="AW135" s="13" t="s">
        <v>32</v>
      </c>
      <c r="AX135" s="13" t="s">
        <v>77</v>
      </c>
      <c r="AY135" s="251" t="s">
        <v>161</v>
      </c>
    </row>
    <row r="136" s="15" customFormat="1">
      <c r="A136" s="15"/>
      <c r="B136" s="262"/>
      <c r="C136" s="263"/>
      <c r="D136" s="242" t="s">
        <v>171</v>
      </c>
      <c r="E136" s="264" t="s">
        <v>1</v>
      </c>
      <c r="F136" s="265" t="s">
        <v>199</v>
      </c>
      <c r="G136" s="263"/>
      <c r="H136" s="266">
        <v>18</v>
      </c>
      <c r="I136" s="267"/>
      <c r="J136" s="263"/>
      <c r="K136" s="263"/>
      <c r="L136" s="268"/>
      <c r="M136" s="269"/>
      <c r="N136" s="270"/>
      <c r="O136" s="270"/>
      <c r="P136" s="270"/>
      <c r="Q136" s="270"/>
      <c r="R136" s="270"/>
      <c r="S136" s="270"/>
      <c r="T136" s="271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72" t="s">
        <v>171</v>
      </c>
      <c r="AU136" s="272" t="s">
        <v>86</v>
      </c>
      <c r="AV136" s="15" t="s">
        <v>169</v>
      </c>
      <c r="AW136" s="15" t="s">
        <v>32</v>
      </c>
      <c r="AX136" s="15" t="s">
        <v>84</v>
      </c>
      <c r="AY136" s="272" t="s">
        <v>161</v>
      </c>
    </row>
    <row r="137" s="2" customFormat="1" ht="16.5" customHeight="1">
      <c r="A137" s="38"/>
      <c r="B137" s="39"/>
      <c r="C137" s="227" t="s">
        <v>100</v>
      </c>
      <c r="D137" s="227" t="s">
        <v>164</v>
      </c>
      <c r="E137" s="228" t="s">
        <v>1268</v>
      </c>
      <c r="F137" s="229" t="s">
        <v>1269</v>
      </c>
      <c r="G137" s="230" t="s">
        <v>228</v>
      </c>
      <c r="H137" s="231">
        <v>18</v>
      </c>
      <c r="I137" s="232"/>
      <c r="J137" s="233">
        <f>ROUND(I137*H137,2)</f>
        <v>0</v>
      </c>
      <c r="K137" s="229" t="s">
        <v>1264</v>
      </c>
      <c r="L137" s="44"/>
      <c r="M137" s="234" t="s">
        <v>1</v>
      </c>
      <c r="N137" s="235" t="s">
        <v>42</v>
      </c>
      <c r="O137" s="91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8" t="s">
        <v>245</v>
      </c>
      <c r="AT137" s="238" t="s">
        <v>164</v>
      </c>
      <c r="AU137" s="238" t="s">
        <v>86</v>
      </c>
      <c r="AY137" s="17" t="s">
        <v>161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17" t="s">
        <v>84</v>
      </c>
      <c r="BK137" s="239">
        <f>ROUND(I137*H137,2)</f>
        <v>0</v>
      </c>
      <c r="BL137" s="17" t="s">
        <v>245</v>
      </c>
      <c r="BM137" s="238" t="s">
        <v>189</v>
      </c>
    </row>
    <row r="138" s="13" customFormat="1">
      <c r="A138" s="13"/>
      <c r="B138" s="240"/>
      <c r="C138" s="241"/>
      <c r="D138" s="242" t="s">
        <v>171</v>
      </c>
      <c r="E138" s="243" t="s">
        <v>1</v>
      </c>
      <c r="F138" s="244" t="s">
        <v>1265</v>
      </c>
      <c r="G138" s="241"/>
      <c r="H138" s="245">
        <v>18</v>
      </c>
      <c r="I138" s="246"/>
      <c r="J138" s="241"/>
      <c r="K138" s="241"/>
      <c r="L138" s="247"/>
      <c r="M138" s="248"/>
      <c r="N138" s="249"/>
      <c r="O138" s="249"/>
      <c r="P138" s="249"/>
      <c r="Q138" s="249"/>
      <c r="R138" s="249"/>
      <c r="S138" s="249"/>
      <c r="T138" s="25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1" t="s">
        <v>171</v>
      </c>
      <c r="AU138" s="251" t="s">
        <v>86</v>
      </c>
      <c r="AV138" s="13" t="s">
        <v>86</v>
      </c>
      <c r="AW138" s="13" t="s">
        <v>32</v>
      </c>
      <c r="AX138" s="13" t="s">
        <v>77</v>
      </c>
      <c r="AY138" s="251" t="s">
        <v>161</v>
      </c>
    </row>
    <row r="139" s="15" customFormat="1">
      <c r="A139" s="15"/>
      <c r="B139" s="262"/>
      <c r="C139" s="263"/>
      <c r="D139" s="242" t="s">
        <v>171</v>
      </c>
      <c r="E139" s="264" t="s">
        <v>1</v>
      </c>
      <c r="F139" s="265" t="s">
        <v>199</v>
      </c>
      <c r="G139" s="263"/>
      <c r="H139" s="266">
        <v>18</v>
      </c>
      <c r="I139" s="267"/>
      <c r="J139" s="263"/>
      <c r="K139" s="263"/>
      <c r="L139" s="268"/>
      <c r="M139" s="269"/>
      <c r="N139" s="270"/>
      <c r="O139" s="270"/>
      <c r="P139" s="270"/>
      <c r="Q139" s="270"/>
      <c r="R139" s="270"/>
      <c r="S139" s="270"/>
      <c r="T139" s="271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72" t="s">
        <v>171</v>
      </c>
      <c r="AU139" s="272" t="s">
        <v>86</v>
      </c>
      <c r="AV139" s="15" t="s">
        <v>169</v>
      </c>
      <c r="AW139" s="15" t="s">
        <v>32</v>
      </c>
      <c r="AX139" s="15" t="s">
        <v>84</v>
      </c>
      <c r="AY139" s="272" t="s">
        <v>161</v>
      </c>
    </row>
    <row r="140" s="2" customFormat="1" ht="16.5" customHeight="1">
      <c r="A140" s="38"/>
      <c r="B140" s="39"/>
      <c r="C140" s="227" t="s">
        <v>169</v>
      </c>
      <c r="D140" s="227" t="s">
        <v>164</v>
      </c>
      <c r="E140" s="228" t="s">
        <v>1270</v>
      </c>
      <c r="F140" s="229" t="s">
        <v>1271</v>
      </c>
      <c r="G140" s="230" t="s">
        <v>178</v>
      </c>
      <c r="H140" s="231">
        <v>3</v>
      </c>
      <c r="I140" s="232"/>
      <c r="J140" s="233">
        <f>ROUND(I140*H140,2)</f>
        <v>0</v>
      </c>
      <c r="K140" s="229" t="s">
        <v>1264</v>
      </c>
      <c r="L140" s="44"/>
      <c r="M140" s="234" t="s">
        <v>1</v>
      </c>
      <c r="N140" s="235" t="s">
        <v>42</v>
      </c>
      <c r="O140" s="91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8" t="s">
        <v>245</v>
      </c>
      <c r="AT140" s="238" t="s">
        <v>164</v>
      </c>
      <c r="AU140" s="238" t="s">
        <v>86</v>
      </c>
      <c r="AY140" s="17" t="s">
        <v>161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7" t="s">
        <v>84</v>
      </c>
      <c r="BK140" s="239">
        <f>ROUND(I140*H140,2)</f>
        <v>0</v>
      </c>
      <c r="BL140" s="17" t="s">
        <v>245</v>
      </c>
      <c r="BM140" s="238" t="s">
        <v>200</v>
      </c>
    </row>
    <row r="141" s="13" customFormat="1">
      <c r="A141" s="13"/>
      <c r="B141" s="240"/>
      <c r="C141" s="241"/>
      <c r="D141" s="242" t="s">
        <v>171</v>
      </c>
      <c r="E141" s="243" t="s">
        <v>1</v>
      </c>
      <c r="F141" s="244" t="s">
        <v>1272</v>
      </c>
      <c r="G141" s="241"/>
      <c r="H141" s="245">
        <v>3</v>
      </c>
      <c r="I141" s="246"/>
      <c r="J141" s="241"/>
      <c r="K141" s="241"/>
      <c r="L141" s="247"/>
      <c r="M141" s="248"/>
      <c r="N141" s="249"/>
      <c r="O141" s="249"/>
      <c r="P141" s="249"/>
      <c r="Q141" s="249"/>
      <c r="R141" s="249"/>
      <c r="S141" s="249"/>
      <c r="T141" s="250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1" t="s">
        <v>171</v>
      </c>
      <c r="AU141" s="251" t="s">
        <v>86</v>
      </c>
      <c r="AV141" s="13" t="s">
        <v>86</v>
      </c>
      <c r="AW141" s="13" t="s">
        <v>32</v>
      </c>
      <c r="AX141" s="13" t="s">
        <v>77</v>
      </c>
      <c r="AY141" s="251" t="s">
        <v>161</v>
      </c>
    </row>
    <row r="142" s="15" customFormat="1">
      <c r="A142" s="15"/>
      <c r="B142" s="262"/>
      <c r="C142" s="263"/>
      <c r="D142" s="242" t="s">
        <v>171</v>
      </c>
      <c r="E142" s="264" t="s">
        <v>1</v>
      </c>
      <c r="F142" s="265" t="s">
        <v>199</v>
      </c>
      <c r="G142" s="263"/>
      <c r="H142" s="266">
        <v>3</v>
      </c>
      <c r="I142" s="267"/>
      <c r="J142" s="263"/>
      <c r="K142" s="263"/>
      <c r="L142" s="268"/>
      <c r="M142" s="269"/>
      <c r="N142" s="270"/>
      <c r="O142" s="270"/>
      <c r="P142" s="270"/>
      <c r="Q142" s="270"/>
      <c r="R142" s="270"/>
      <c r="S142" s="270"/>
      <c r="T142" s="271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72" t="s">
        <v>171</v>
      </c>
      <c r="AU142" s="272" t="s">
        <v>86</v>
      </c>
      <c r="AV142" s="15" t="s">
        <v>169</v>
      </c>
      <c r="AW142" s="15" t="s">
        <v>32</v>
      </c>
      <c r="AX142" s="15" t="s">
        <v>84</v>
      </c>
      <c r="AY142" s="272" t="s">
        <v>161</v>
      </c>
    </row>
    <row r="143" s="2" customFormat="1" ht="16.5" customHeight="1">
      <c r="A143" s="38"/>
      <c r="B143" s="39"/>
      <c r="C143" s="227" t="s">
        <v>184</v>
      </c>
      <c r="D143" s="227" t="s">
        <v>164</v>
      </c>
      <c r="E143" s="228" t="s">
        <v>1273</v>
      </c>
      <c r="F143" s="229" t="s">
        <v>1274</v>
      </c>
      <c r="G143" s="230" t="s">
        <v>178</v>
      </c>
      <c r="H143" s="231">
        <v>15</v>
      </c>
      <c r="I143" s="232"/>
      <c r="J143" s="233">
        <f>ROUND(I143*H143,2)</f>
        <v>0</v>
      </c>
      <c r="K143" s="229" t="s">
        <v>1264</v>
      </c>
      <c r="L143" s="44"/>
      <c r="M143" s="234" t="s">
        <v>1</v>
      </c>
      <c r="N143" s="235" t="s">
        <v>42</v>
      </c>
      <c r="O143" s="91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8" t="s">
        <v>245</v>
      </c>
      <c r="AT143" s="238" t="s">
        <v>164</v>
      </c>
      <c r="AU143" s="238" t="s">
        <v>86</v>
      </c>
      <c r="AY143" s="17" t="s">
        <v>161</v>
      </c>
      <c r="BE143" s="239">
        <f>IF(N143="základní",J143,0)</f>
        <v>0</v>
      </c>
      <c r="BF143" s="239">
        <f>IF(N143="snížená",J143,0)</f>
        <v>0</v>
      </c>
      <c r="BG143" s="239">
        <f>IF(N143="zákl. přenesená",J143,0)</f>
        <v>0</v>
      </c>
      <c r="BH143" s="239">
        <f>IF(N143="sníž. přenesená",J143,0)</f>
        <v>0</v>
      </c>
      <c r="BI143" s="239">
        <f>IF(N143="nulová",J143,0)</f>
        <v>0</v>
      </c>
      <c r="BJ143" s="17" t="s">
        <v>84</v>
      </c>
      <c r="BK143" s="239">
        <f>ROUND(I143*H143,2)</f>
        <v>0</v>
      </c>
      <c r="BL143" s="17" t="s">
        <v>245</v>
      </c>
      <c r="BM143" s="238" t="s">
        <v>213</v>
      </c>
    </row>
    <row r="144" s="13" customFormat="1">
      <c r="A144" s="13"/>
      <c r="B144" s="240"/>
      <c r="C144" s="241"/>
      <c r="D144" s="242" t="s">
        <v>171</v>
      </c>
      <c r="E144" s="243" t="s">
        <v>1</v>
      </c>
      <c r="F144" s="244" t="s">
        <v>1275</v>
      </c>
      <c r="G144" s="241"/>
      <c r="H144" s="245">
        <v>15</v>
      </c>
      <c r="I144" s="246"/>
      <c r="J144" s="241"/>
      <c r="K144" s="241"/>
      <c r="L144" s="247"/>
      <c r="M144" s="248"/>
      <c r="N144" s="249"/>
      <c r="O144" s="249"/>
      <c r="P144" s="249"/>
      <c r="Q144" s="249"/>
      <c r="R144" s="249"/>
      <c r="S144" s="249"/>
      <c r="T144" s="25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1" t="s">
        <v>171</v>
      </c>
      <c r="AU144" s="251" t="s">
        <v>86</v>
      </c>
      <c r="AV144" s="13" t="s">
        <v>86</v>
      </c>
      <c r="AW144" s="13" t="s">
        <v>32</v>
      </c>
      <c r="AX144" s="13" t="s">
        <v>77</v>
      </c>
      <c r="AY144" s="251" t="s">
        <v>161</v>
      </c>
    </row>
    <row r="145" s="15" customFormat="1">
      <c r="A145" s="15"/>
      <c r="B145" s="262"/>
      <c r="C145" s="263"/>
      <c r="D145" s="242" t="s">
        <v>171</v>
      </c>
      <c r="E145" s="264" t="s">
        <v>1</v>
      </c>
      <c r="F145" s="265" t="s">
        <v>199</v>
      </c>
      <c r="G145" s="263"/>
      <c r="H145" s="266">
        <v>15</v>
      </c>
      <c r="I145" s="267"/>
      <c r="J145" s="263"/>
      <c r="K145" s="263"/>
      <c r="L145" s="268"/>
      <c r="M145" s="269"/>
      <c r="N145" s="270"/>
      <c r="O145" s="270"/>
      <c r="P145" s="270"/>
      <c r="Q145" s="270"/>
      <c r="R145" s="270"/>
      <c r="S145" s="270"/>
      <c r="T145" s="271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72" t="s">
        <v>171</v>
      </c>
      <c r="AU145" s="272" t="s">
        <v>86</v>
      </c>
      <c r="AV145" s="15" t="s">
        <v>169</v>
      </c>
      <c r="AW145" s="15" t="s">
        <v>32</v>
      </c>
      <c r="AX145" s="15" t="s">
        <v>84</v>
      </c>
      <c r="AY145" s="272" t="s">
        <v>161</v>
      </c>
    </row>
    <row r="146" s="2" customFormat="1" ht="16.5" customHeight="1">
      <c r="A146" s="38"/>
      <c r="B146" s="39"/>
      <c r="C146" s="227" t="s">
        <v>189</v>
      </c>
      <c r="D146" s="227" t="s">
        <v>164</v>
      </c>
      <c r="E146" s="228" t="s">
        <v>1276</v>
      </c>
      <c r="F146" s="229" t="s">
        <v>1277</v>
      </c>
      <c r="G146" s="230" t="s">
        <v>178</v>
      </c>
      <c r="H146" s="231">
        <v>6</v>
      </c>
      <c r="I146" s="232"/>
      <c r="J146" s="233">
        <f>ROUND(I146*H146,2)</f>
        <v>0</v>
      </c>
      <c r="K146" s="229" t="s">
        <v>1264</v>
      </c>
      <c r="L146" s="44"/>
      <c r="M146" s="234" t="s">
        <v>1</v>
      </c>
      <c r="N146" s="235" t="s">
        <v>42</v>
      </c>
      <c r="O146" s="91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8" t="s">
        <v>245</v>
      </c>
      <c r="AT146" s="238" t="s">
        <v>164</v>
      </c>
      <c r="AU146" s="238" t="s">
        <v>86</v>
      </c>
      <c r="AY146" s="17" t="s">
        <v>161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17" t="s">
        <v>84</v>
      </c>
      <c r="BK146" s="239">
        <f>ROUND(I146*H146,2)</f>
        <v>0</v>
      </c>
      <c r="BL146" s="17" t="s">
        <v>245</v>
      </c>
      <c r="BM146" s="238" t="s">
        <v>8</v>
      </c>
    </row>
    <row r="147" s="13" customFormat="1">
      <c r="A147" s="13"/>
      <c r="B147" s="240"/>
      <c r="C147" s="241"/>
      <c r="D147" s="242" t="s">
        <v>171</v>
      </c>
      <c r="E147" s="243" t="s">
        <v>1</v>
      </c>
      <c r="F147" s="244" t="s">
        <v>1278</v>
      </c>
      <c r="G147" s="241"/>
      <c r="H147" s="245">
        <v>6</v>
      </c>
      <c r="I147" s="246"/>
      <c r="J147" s="241"/>
      <c r="K147" s="241"/>
      <c r="L147" s="247"/>
      <c r="M147" s="248"/>
      <c r="N147" s="249"/>
      <c r="O147" s="249"/>
      <c r="P147" s="249"/>
      <c r="Q147" s="249"/>
      <c r="R147" s="249"/>
      <c r="S147" s="249"/>
      <c r="T147" s="25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1" t="s">
        <v>171</v>
      </c>
      <c r="AU147" s="251" t="s">
        <v>86</v>
      </c>
      <c r="AV147" s="13" t="s">
        <v>86</v>
      </c>
      <c r="AW147" s="13" t="s">
        <v>32</v>
      </c>
      <c r="AX147" s="13" t="s">
        <v>77</v>
      </c>
      <c r="AY147" s="251" t="s">
        <v>161</v>
      </c>
    </row>
    <row r="148" s="15" customFormat="1">
      <c r="A148" s="15"/>
      <c r="B148" s="262"/>
      <c r="C148" s="263"/>
      <c r="D148" s="242" t="s">
        <v>171</v>
      </c>
      <c r="E148" s="264" t="s">
        <v>1</v>
      </c>
      <c r="F148" s="265" t="s">
        <v>199</v>
      </c>
      <c r="G148" s="263"/>
      <c r="H148" s="266">
        <v>6</v>
      </c>
      <c r="I148" s="267"/>
      <c r="J148" s="263"/>
      <c r="K148" s="263"/>
      <c r="L148" s="268"/>
      <c r="M148" s="269"/>
      <c r="N148" s="270"/>
      <c r="O148" s="270"/>
      <c r="P148" s="270"/>
      <c r="Q148" s="270"/>
      <c r="R148" s="270"/>
      <c r="S148" s="270"/>
      <c r="T148" s="271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72" t="s">
        <v>171</v>
      </c>
      <c r="AU148" s="272" t="s">
        <v>86</v>
      </c>
      <c r="AV148" s="15" t="s">
        <v>169</v>
      </c>
      <c r="AW148" s="15" t="s">
        <v>32</v>
      </c>
      <c r="AX148" s="15" t="s">
        <v>84</v>
      </c>
      <c r="AY148" s="272" t="s">
        <v>161</v>
      </c>
    </row>
    <row r="149" s="2" customFormat="1" ht="16.5" customHeight="1">
      <c r="A149" s="38"/>
      <c r="B149" s="39"/>
      <c r="C149" s="227" t="s">
        <v>193</v>
      </c>
      <c r="D149" s="227" t="s">
        <v>164</v>
      </c>
      <c r="E149" s="228" t="s">
        <v>1279</v>
      </c>
      <c r="F149" s="229" t="s">
        <v>1280</v>
      </c>
      <c r="G149" s="230" t="s">
        <v>178</v>
      </c>
      <c r="H149" s="231">
        <v>9</v>
      </c>
      <c r="I149" s="232"/>
      <c r="J149" s="233">
        <f>ROUND(I149*H149,2)</f>
        <v>0</v>
      </c>
      <c r="K149" s="229" t="s">
        <v>1264</v>
      </c>
      <c r="L149" s="44"/>
      <c r="M149" s="234" t="s">
        <v>1</v>
      </c>
      <c r="N149" s="235" t="s">
        <v>42</v>
      </c>
      <c r="O149" s="91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8" t="s">
        <v>245</v>
      </c>
      <c r="AT149" s="238" t="s">
        <v>164</v>
      </c>
      <c r="AU149" s="238" t="s">
        <v>86</v>
      </c>
      <c r="AY149" s="17" t="s">
        <v>161</v>
      </c>
      <c r="BE149" s="239">
        <f>IF(N149="základní",J149,0)</f>
        <v>0</v>
      </c>
      <c r="BF149" s="239">
        <f>IF(N149="snížená",J149,0)</f>
        <v>0</v>
      </c>
      <c r="BG149" s="239">
        <f>IF(N149="zákl. přenesená",J149,0)</f>
        <v>0</v>
      </c>
      <c r="BH149" s="239">
        <f>IF(N149="sníž. přenesená",J149,0)</f>
        <v>0</v>
      </c>
      <c r="BI149" s="239">
        <f>IF(N149="nulová",J149,0)</f>
        <v>0</v>
      </c>
      <c r="BJ149" s="17" t="s">
        <v>84</v>
      </c>
      <c r="BK149" s="239">
        <f>ROUND(I149*H149,2)</f>
        <v>0</v>
      </c>
      <c r="BL149" s="17" t="s">
        <v>245</v>
      </c>
      <c r="BM149" s="238" t="s">
        <v>236</v>
      </c>
    </row>
    <row r="150" s="13" customFormat="1">
      <c r="A150" s="13"/>
      <c r="B150" s="240"/>
      <c r="C150" s="241"/>
      <c r="D150" s="242" t="s">
        <v>171</v>
      </c>
      <c r="E150" s="243" t="s">
        <v>1</v>
      </c>
      <c r="F150" s="244" t="s">
        <v>1281</v>
      </c>
      <c r="G150" s="241"/>
      <c r="H150" s="245">
        <v>9</v>
      </c>
      <c r="I150" s="246"/>
      <c r="J150" s="241"/>
      <c r="K150" s="241"/>
      <c r="L150" s="247"/>
      <c r="M150" s="248"/>
      <c r="N150" s="249"/>
      <c r="O150" s="249"/>
      <c r="P150" s="249"/>
      <c r="Q150" s="249"/>
      <c r="R150" s="249"/>
      <c r="S150" s="249"/>
      <c r="T150" s="25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1" t="s">
        <v>171</v>
      </c>
      <c r="AU150" s="251" t="s">
        <v>86</v>
      </c>
      <c r="AV150" s="13" t="s">
        <v>86</v>
      </c>
      <c r="AW150" s="13" t="s">
        <v>32</v>
      </c>
      <c r="AX150" s="13" t="s">
        <v>77</v>
      </c>
      <c r="AY150" s="251" t="s">
        <v>161</v>
      </c>
    </row>
    <row r="151" s="15" customFormat="1">
      <c r="A151" s="15"/>
      <c r="B151" s="262"/>
      <c r="C151" s="263"/>
      <c r="D151" s="242" t="s">
        <v>171</v>
      </c>
      <c r="E151" s="264" t="s">
        <v>1</v>
      </c>
      <c r="F151" s="265" t="s">
        <v>199</v>
      </c>
      <c r="G151" s="263"/>
      <c r="H151" s="266">
        <v>9</v>
      </c>
      <c r="I151" s="267"/>
      <c r="J151" s="263"/>
      <c r="K151" s="263"/>
      <c r="L151" s="268"/>
      <c r="M151" s="269"/>
      <c r="N151" s="270"/>
      <c r="O151" s="270"/>
      <c r="P151" s="270"/>
      <c r="Q151" s="270"/>
      <c r="R151" s="270"/>
      <c r="S151" s="270"/>
      <c r="T151" s="271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72" t="s">
        <v>171</v>
      </c>
      <c r="AU151" s="272" t="s">
        <v>86</v>
      </c>
      <c r="AV151" s="15" t="s">
        <v>169</v>
      </c>
      <c r="AW151" s="15" t="s">
        <v>32</v>
      </c>
      <c r="AX151" s="15" t="s">
        <v>84</v>
      </c>
      <c r="AY151" s="272" t="s">
        <v>161</v>
      </c>
    </row>
    <row r="152" s="2" customFormat="1" ht="16.5" customHeight="1">
      <c r="A152" s="38"/>
      <c r="B152" s="39"/>
      <c r="C152" s="227" t="s">
        <v>200</v>
      </c>
      <c r="D152" s="227" t="s">
        <v>164</v>
      </c>
      <c r="E152" s="228" t="s">
        <v>1282</v>
      </c>
      <c r="F152" s="229" t="s">
        <v>1283</v>
      </c>
      <c r="G152" s="230" t="s">
        <v>178</v>
      </c>
      <c r="H152" s="231">
        <v>12</v>
      </c>
      <c r="I152" s="232"/>
      <c r="J152" s="233">
        <f>ROUND(I152*H152,2)</f>
        <v>0</v>
      </c>
      <c r="K152" s="229" t="s">
        <v>1264</v>
      </c>
      <c r="L152" s="44"/>
      <c r="M152" s="234" t="s">
        <v>1</v>
      </c>
      <c r="N152" s="235" t="s">
        <v>42</v>
      </c>
      <c r="O152" s="91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8" t="s">
        <v>245</v>
      </c>
      <c r="AT152" s="238" t="s">
        <v>164</v>
      </c>
      <c r="AU152" s="238" t="s">
        <v>86</v>
      </c>
      <c r="AY152" s="17" t="s">
        <v>161</v>
      </c>
      <c r="BE152" s="239">
        <f>IF(N152="základní",J152,0)</f>
        <v>0</v>
      </c>
      <c r="BF152" s="239">
        <f>IF(N152="snížená",J152,0)</f>
        <v>0</v>
      </c>
      <c r="BG152" s="239">
        <f>IF(N152="zákl. přenesená",J152,0)</f>
        <v>0</v>
      </c>
      <c r="BH152" s="239">
        <f>IF(N152="sníž. přenesená",J152,0)</f>
        <v>0</v>
      </c>
      <c r="BI152" s="239">
        <f>IF(N152="nulová",J152,0)</f>
        <v>0</v>
      </c>
      <c r="BJ152" s="17" t="s">
        <v>84</v>
      </c>
      <c r="BK152" s="239">
        <f>ROUND(I152*H152,2)</f>
        <v>0</v>
      </c>
      <c r="BL152" s="17" t="s">
        <v>245</v>
      </c>
      <c r="BM152" s="238" t="s">
        <v>245</v>
      </c>
    </row>
    <row r="153" s="13" customFormat="1">
      <c r="A153" s="13"/>
      <c r="B153" s="240"/>
      <c r="C153" s="241"/>
      <c r="D153" s="242" t="s">
        <v>171</v>
      </c>
      <c r="E153" s="243" t="s">
        <v>1</v>
      </c>
      <c r="F153" s="244" t="s">
        <v>1284</v>
      </c>
      <c r="G153" s="241"/>
      <c r="H153" s="245">
        <v>12</v>
      </c>
      <c r="I153" s="246"/>
      <c r="J153" s="241"/>
      <c r="K153" s="241"/>
      <c r="L153" s="247"/>
      <c r="M153" s="248"/>
      <c r="N153" s="249"/>
      <c r="O153" s="249"/>
      <c r="P153" s="249"/>
      <c r="Q153" s="249"/>
      <c r="R153" s="249"/>
      <c r="S153" s="249"/>
      <c r="T153" s="25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1" t="s">
        <v>171</v>
      </c>
      <c r="AU153" s="251" t="s">
        <v>86</v>
      </c>
      <c r="AV153" s="13" t="s">
        <v>86</v>
      </c>
      <c r="AW153" s="13" t="s">
        <v>32</v>
      </c>
      <c r="AX153" s="13" t="s">
        <v>77</v>
      </c>
      <c r="AY153" s="251" t="s">
        <v>161</v>
      </c>
    </row>
    <row r="154" s="15" customFormat="1">
      <c r="A154" s="15"/>
      <c r="B154" s="262"/>
      <c r="C154" s="263"/>
      <c r="D154" s="242" t="s">
        <v>171</v>
      </c>
      <c r="E154" s="264" t="s">
        <v>1</v>
      </c>
      <c r="F154" s="265" t="s">
        <v>199</v>
      </c>
      <c r="G154" s="263"/>
      <c r="H154" s="266">
        <v>12</v>
      </c>
      <c r="I154" s="267"/>
      <c r="J154" s="263"/>
      <c r="K154" s="263"/>
      <c r="L154" s="268"/>
      <c r="M154" s="269"/>
      <c r="N154" s="270"/>
      <c r="O154" s="270"/>
      <c r="P154" s="270"/>
      <c r="Q154" s="270"/>
      <c r="R154" s="270"/>
      <c r="S154" s="270"/>
      <c r="T154" s="271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72" t="s">
        <v>171</v>
      </c>
      <c r="AU154" s="272" t="s">
        <v>86</v>
      </c>
      <c r="AV154" s="15" t="s">
        <v>169</v>
      </c>
      <c r="AW154" s="15" t="s">
        <v>32</v>
      </c>
      <c r="AX154" s="15" t="s">
        <v>84</v>
      </c>
      <c r="AY154" s="272" t="s">
        <v>161</v>
      </c>
    </row>
    <row r="155" s="2" customFormat="1" ht="16.5" customHeight="1">
      <c r="A155" s="38"/>
      <c r="B155" s="39"/>
      <c r="C155" s="227" t="s">
        <v>162</v>
      </c>
      <c r="D155" s="227" t="s">
        <v>164</v>
      </c>
      <c r="E155" s="228" t="s">
        <v>1285</v>
      </c>
      <c r="F155" s="229" t="s">
        <v>1286</v>
      </c>
      <c r="G155" s="230" t="s">
        <v>178</v>
      </c>
      <c r="H155" s="231">
        <v>12</v>
      </c>
      <c r="I155" s="232"/>
      <c r="J155" s="233">
        <f>ROUND(I155*H155,2)</f>
        <v>0</v>
      </c>
      <c r="K155" s="229" t="s">
        <v>1264</v>
      </c>
      <c r="L155" s="44"/>
      <c r="M155" s="234" t="s">
        <v>1</v>
      </c>
      <c r="N155" s="235" t="s">
        <v>42</v>
      </c>
      <c r="O155" s="91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8" t="s">
        <v>245</v>
      </c>
      <c r="AT155" s="238" t="s">
        <v>164</v>
      </c>
      <c r="AU155" s="238" t="s">
        <v>86</v>
      </c>
      <c r="AY155" s="17" t="s">
        <v>161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7" t="s">
        <v>84</v>
      </c>
      <c r="BK155" s="239">
        <f>ROUND(I155*H155,2)</f>
        <v>0</v>
      </c>
      <c r="BL155" s="17" t="s">
        <v>245</v>
      </c>
      <c r="BM155" s="238" t="s">
        <v>331</v>
      </c>
    </row>
    <row r="156" s="13" customFormat="1">
      <c r="A156" s="13"/>
      <c r="B156" s="240"/>
      <c r="C156" s="241"/>
      <c r="D156" s="242" t="s">
        <v>171</v>
      </c>
      <c r="E156" s="243" t="s">
        <v>1</v>
      </c>
      <c r="F156" s="244" t="s">
        <v>1284</v>
      </c>
      <c r="G156" s="241"/>
      <c r="H156" s="245">
        <v>12</v>
      </c>
      <c r="I156" s="246"/>
      <c r="J156" s="241"/>
      <c r="K156" s="241"/>
      <c r="L156" s="247"/>
      <c r="M156" s="248"/>
      <c r="N156" s="249"/>
      <c r="O156" s="249"/>
      <c r="P156" s="249"/>
      <c r="Q156" s="249"/>
      <c r="R156" s="249"/>
      <c r="S156" s="249"/>
      <c r="T156" s="25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51" t="s">
        <v>171</v>
      </c>
      <c r="AU156" s="251" t="s">
        <v>86</v>
      </c>
      <c r="AV156" s="13" t="s">
        <v>86</v>
      </c>
      <c r="AW156" s="13" t="s">
        <v>32</v>
      </c>
      <c r="AX156" s="13" t="s">
        <v>77</v>
      </c>
      <c r="AY156" s="251" t="s">
        <v>161</v>
      </c>
    </row>
    <row r="157" s="15" customFormat="1">
      <c r="A157" s="15"/>
      <c r="B157" s="262"/>
      <c r="C157" s="263"/>
      <c r="D157" s="242" t="s">
        <v>171</v>
      </c>
      <c r="E157" s="264" t="s">
        <v>1</v>
      </c>
      <c r="F157" s="265" t="s">
        <v>199</v>
      </c>
      <c r="G157" s="263"/>
      <c r="H157" s="266">
        <v>12</v>
      </c>
      <c r="I157" s="267"/>
      <c r="J157" s="263"/>
      <c r="K157" s="263"/>
      <c r="L157" s="268"/>
      <c r="M157" s="269"/>
      <c r="N157" s="270"/>
      <c r="O157" s="270"/>
      <c r="P157" s="270"/>
      <c r="Q157" s="270"/>
      <c r="R157" s="270"/>
      <c r="S157" s="270"/>
      <c r="T157" s="271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72" t="s">
        <v>171</v>
      </c>
      <c r="AU157" s="272" t="s">
        <v>86</v>
      </c>
      <c r="AV157" s="15" t="s">
        <v>169</v>
      </c>
      <c r="AW157" s="15" t="s">
        <v>32</v>
      </c>
      <c r="AX157" s="15" t="s">
        <v>84</v>
      </c>
      <c r="AY157" s="272" t="s">
        <v>161</v>
      </c>
    </row>
    <row r="158" s="2" customFormat="1" ht="16.5" customHeight="1">
      <c r="A158" s="38"/>
      <c r="B158" s="39"/>
      <c r="C158" s="227" t="s">
        <v>213</v>
      </c>
      <c r="D158" s="227" t="s">
        <v>164</v>
      </c>
      <c r="E158" s="228" t="s">
        <v>1287</v>
      </c>
      <c r="F158" s="229" t="s">
        <v>1288</v>
      </c>
      <c r="G158" s="230" t="s">
        <v>228</v>
      </c>
      <c r="H158" s="231">
        <v>3</v>
      </c>
      <c r="I158" s="232"/>
      <c r="J158" s="233">
        <f>ROUND(I158*H158,2)</f>
        <v>0</v>
      </c>
      <c r="K158" s="229" t="s">
        <v>1264</v>
      </c>
      <c r="L158" s="44"/>
      <c r="M158" s="234" t="s">
        <v>1</v>
      </c>
      <c r="N158" s="235" t="s">
        <v>42</v>
      </c>
      <c r="O158" s="91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8" t="s">
        <v>245</v>
      </c>
      <c r="AT158" s="238" t="s">
        <v>164</v>
      </c>
      <c r="AU158" s="238" t="s">
        <v>86</v>
      </c>
      <c r="AY158" s="17" t="s">
        <v>161</v>
      </c>
      <c r="BE158" s="239">
        <f>IF(N158="základní",J158,0)</f>
        <v>0</v>
      </c>
      <c r="BF158" s="239">
        <f>IF(N158="snížená",J158,0)</f>
        <v>0</v>
      </c>
      <c r="BG158" s="239">
        <f>IF(N158="zákl. přenesená",J158,0)</f>
        <v>0</v>
      </c>
      <c r="BH158" s="239">
        <f>IF(N158="sníž. přenesená",J158,0)</f>
        <v>0</v>
      </c>
      <c r="BI158" s="239">
        <f>IF(N158="nulová",J158,0)</f>
        <v>0</v>
      </c>
      <c r="BJ158" s="17" t="s">
        <v>84</v>
      </c>
      <c r="BK158" s="239">
        <f>ROUND(I158*H158,2)</f>
        <v>0</v>
      </c>
      <c r="BL158" s="17" t="s">
        <v>245</v>
      </c>
      <c r="BM158" s="238" t="s">
        <v>339</v>
      </c>
    </row>
    <row r="159" s="13" customFormat="1">
      <c r="A159" s="13"/>
      <c r="B159" s="240"/>
      <c r="C159" s="241"/>
      <c r="D159" s="242" t="s">
        <v>171</v>
      </c>
      <c r="E159" s="243" t="s">
        <v>1</v>
      </c>
      <c r="F159" s="244" t="s">
        <v>1289</v>
      </c>
      <c r="G159" s="241"/>
      <c r="H159" s="245">
        <v>3</v>
      </c>
      <c r="I159" s="246"/>
      <c r="J159" s="241"/>
      <c r="K159" s="241"/>
      <c r="L159" s="247"/>
      <c r="M159" s="248"/>
      <c r="N159" s="249"/>
      <c r="O159" s="249"/>
      <c r="P159" s="249"/>
      <c r="Q159" s="249"/>
      <c r="R159" s="249"/>
      <c r="S159" s="249"/>
      <c r="T159" s="25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51" t="s">
        <v>171</v>
      </c>
      <c r="AU159" s="251" t="s">
        <v>86</v>
      </c>
      <c r="AV159" s="13" t="s">
        <v>86</v>
      </c>
      <c r="AW159" s="13" t="s">
        <v>32</v>
      </c>
      <c r="AX159" s="13" t="s">
        <v>77</v>
      </c>
      <c r="AY159" s="251" t="s">
        <v>161</v>
      </c>
    </row>
    <row r="160" s="15" customFormat="1">
      <c r="A160" s="15"/>
      <c r="B160" s="262"/>
      <c r="C160" s="263"/>
      <c r="D160" s="242" t="s">
        <v>171</v>
      </c>
      <c r="E160" s="264" t="s">
        <v>1</v>
      </c>
      <c r="F160" s="265" t="s">
        <v>199</v>
      </c>
      <c r="G160" s="263"/>
      <c r="H160" s="266">
        <v>3</v>
      </c>
      <c r="I160" s="267"/>
      <c r="J160" s="263"/>
      <c r="K160" s="263"/>
      <c r="L160" s="268"/>
      <c r="M160" s="269"/>
      <c r="N160" s="270"/>
      <c r="O160" s="270"/>
      <c r="P160" s="270"/>
      <c r="Q160" s="270"/>
      <c r="R160" s="270"/>
      <c r="S160" s="270"/>
      <c r="T160" s="271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72" t="s">
        <v>171</v>
      </c>
      <c r="AU160" s="272" t="s">
        <v>86</v>
      </c>
      <c r="AV160" s="15" t="s">
        <v>169</v>
      </c>
      <c r="AW160" s="15" t="s">
        <v>32</v>
      </c>
      <c r="AX160" s="15" t="s">
        <v>84</v>
      </c>
      <c r="AY160" s="272" t="s">
        <v>161</v>
      </c>
    </row>
    <row r="161" s="2" customFormat="1" ht="16.5" customHeight="1">
      <c r="A161" s="38"/>
      <c r="B161" s="39"/>
      <c r="C161" s="227" t="s">
        <v>221</v>
      </c>
      <c r="D161" s="227" t="s">
        <v>164</v>
      </c>
      <c r="E161" s="228" t="s">
        <v>1290</v>
      </c>
      <c r="F161" s="229" t="s">
        <v>1291</v>
      </c>
      <c r="G161" s="230" t="s">
        <v>228</v>
      </c>
      <c r="H161" s="231">
        <v>16</v>
      </c>
      <c r="I161" s="232"/>
      <c r="J161" s="233">
        <f>ROUND(I161*H161,2)</f>
        <v>0</v>
      </c>
      <c r="K161" s="229" t="s">
        <v>1264</v>
      </c>
      <c r="L161" s="44"/>
      <c r="M161" s="234" t="s">
        <v>1</v>
      </c>
      <c r="N161" s="235" t="s">
        <v>42</v>
      </c>
      <c r="O161" s="91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8" t="s">
        <v>245</v>
      </c>
      <c r="AT161" s="238" t="s">
        <v>164</v>
      </c>
      <c r="AU161" s="238" t="s">
        <v>86</v>
      </c>
      <c r="AY161" s="17" t="s">
        <v>161</v>
      </c>
      <c r="BE161" s="239">
        <f>IF(N161="základní",J161,0)</f>
        <v>0</v>
      </c>
      <c r="BF161" s="239">
        <f>IF(N161="snížená",J161,0)</f>
        <v>0</v>
      </c>
      <c r="BG161" s="239">
        <f>IF(N161="zákl. přenesená",J161,0)</f>
        <v>0</v>
      </c>
      <c r="BH161" s="239">
        <f>IF(N161="sníž. přenesená",J161,0)</f>
        <v>0</v>
      </c>
      <c r="BI161" s="239">
        <f>IF(N161="nulová",J161,0)</f>
        <v>0</v>
      </c>
      <c r="BJ161" s="17" t="s">
        <v>84</v>
      </c>
      <c r="BK161" s="239">
        <f>ROUND(I161*H161,2)</f>
        <v>0</v>
      </c>
      <c r="BL161" s="17" t="s">
        <v>245</v>
      </c>
      <c r="BM161" s="238" t="s">
        <v>348</v>
      </c>
    </row>
    <row r="162" s="13" customFormat="1">
      <c r="A162" s="13"/>
      <c r="B162" s="240"/>
      <c r="C162" s="241"/>
      <c r="D162" s="242" t="s">
        <v>171</v>
      </c>
      <c r="E162" s="243" t="s">
        <v>1</v>
      </c>
      <c r="F162" s="244" t="s">
        <v>1292</v>
      </c>
      <c r="G162" s="241"/>
      <c r="H162" s="245">
        <v>16</v>
      </c>
      <c r="I162" s="246"/>
      <c r="J162" s="241"/>
      <c r="K162" s="241"/>
      <c r="L162" s="247"/>
      <c r="M162" s="248"/>
      <c r="N162" s="249"/>
      <c r="O162" s="249"/>
      <c r="P162" s="249"/>
      <c r="Q162" s="249"/>
      <c r="R162" s="249"/>
      <c r="S162" s="249"/>
      <c r="T162" s="250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51" t="s">
        <v>171</v>
      </c>
      <c r="AU162" s="251" t="s">
        <v>86</v>
      </c>
      <c r="AV162" s="13" t="s">
        <v>86</v>
      </c>
      <c r="AW162" s="13" t="s">
        <v>32</v>
      </c>
      <c r="AX162" s="13" t="s">
        <v>77</v>
      </c>
      <c r="AY162" s="251" t="s">
        <v>161</v>
      </c>
    </row>
    <row r="163" s="15" customFormat="1">
      <c r="A163" s="15"/>
      <c r="B163" s="262"/>
      <c r="C163" s="263"/>
      <c r="D163" s="242" t="s">
        <v>171</v>
      </c>
      <c r="E163" s="264" t="s">
        <v>1</v>
      </c>
      <c r="F163" s="265" t="s">
        <v>199</v>
      </c>
      <c r="G163" s="263"/>
      <c r="H163" s="266">
        <v>16</v>
      </c>
      <c r="I163" s="267"/>
      <c r="J163" s="263"/>
      <c r="K163" s="263"/>
      <c r="L163" s="268"/>
      <c r="M163" s="269"/>
      <c r="N163" s="270"/>
      <c r="O163" s="270"/>
      <c r="P163" s="270"/>
      <c r="Q163" s="270"/>
      <c r="R163" s="270"/>
      <c r="S163" s="270"/>
      <c r="T163" s="271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72" t="s">
        <v>171</v>
      </c>
      <c r="AU163" s="272" t="s">
        <v>86</v>
      </c>
      <c r="AV163" s="15" t="s">
        <v>169</v>
      </c>
      <c r="AW163" s="15" t="s">
        <v>32</v>
      </c>
      <c r="AX163" s="15" t="s">
        <v>84</v>
      </c>
      <c r="AY163" s="272" t="s">
        <v>161</v>
      </c>
    </row>
    <row r="164" s="2" customFormat="1" ht="24.15" customHeight="1">
      <c r="A164" s="38"/>
      <c r="B164" s="39"/>
      <c r="C164" s="227" t="s">
        <v>8</v>
      </c>
      <c r="D164" s="227" t="s">
        <v>164</v>
      </c>
      <c r="E164" s="228" t="s">
        <v>1293</v>
      </c>
      <c r="F164" s="229" t="s">
        <v>1294</v>
      </c>
      <c r="G164" s="230" t="s">
        <v>228</v>
      </c>
      <c r="H164" s="231">
        <v>3</v>
      </c>
      <c r="I164" s="232"/>
      <c r="J164" s="233">
        <f>ROUND(I164*H164,2)</f>
        <v>0</v>
      </c>
      <c r="K164" s="229" t="s">
        <v>1</v>
      </c>
      <c r="L164" s="44"/>
      <c r="M164" s="234" t="s">
        <v>1</v>
      </c>
      <c r="N164" s="235" t="s">
        <v>42</v>
      </c>
      <c r="O164" s="91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8" t="s">
        <v>245</v>
      </c>
      <c r="AT164" s="238" t="s">
        <v>164</v>
      </c>
      <c r="AU164" s="238" t="s">
        <v>86</v>
      </c>
      <c r="AY164" s="17" t="s">
        <v>161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7" t="s">
        <v>84</v>
      </c>
      <c r="BK164" s="239">
        <f>ROUND(I164*H164,2)</f>
        <v>0</v>
      </c>
      <c r="BL164" s="17" t="s">
        <v>245</v>
      </c>
      <c r="BM164" s="238" t="s">
        <v>359</v>
      </c>
    </row>
    <row r="165" s="13" customFormat="1">
      <c r="A165" s="13"/>
      <c r="B165" s="240"/>
      <c r="C165" s="241"/>
      <c r="D165" s="242" t="s">
        <v>171</v>
      </c>
      <c r="E165" s="243" t="s">
        <v>1</v>
      </c>
      <c r="F165" s="244" t="s">
        <v>1295</v>
      </c>
      <c r="G165" s="241"/>
      <c r="H165" s="245">
        <v>3</v>
      </c>
      <c r="I165" s="246"/>
      <c r="J165" s="241"/>
      <c r="K165" s="241"/>
      <c r="L165" s="247"/>
      <c r="M165" s="248"/>
      <c r="N165" s="249"/>
      <c r="O165" s="249"/>
      <c r="P165" s="249"/>
      <c r="Q165" s="249"/>
      <c r="R165" s="249"/>
      <c r="S165" s="249"/>
      <c r="T165" s="25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1" t="s">
        <v>171</v>
      </c>
      <c r="AU165" s="251" t="s">
        <v>86</v>
      </c>
      <c r="AV165" s="13" t="s">
        <v>86</v>
      </c>
      <c r="AW165" s="13" t="s">
        <v>32</v>
      </c>
      <c r="AX165" s="13" t="s">
        <v>77</v>
      </c>
      <c r="AY165" s="251" t="s">
        <v>161</v>
      </c>
    </row>
    <row r="166" s="15" customFormat="1">
      <c r="A166" s="15"/>
      <c r="B166" s="262"/>
      <c r="C166" s="263"/>
      <c r="D166" s="242" t="s">
        <v>171</v>
      </c>
      <c r="E166" s="264" t="s">
        <v>1</v>
      </c>
      <c r="F166" s="265" t="s">
        <v>199</v>
      </c>
      <c r="G166" s="263"/>
      <c r="H166" s="266">
        <v>3</v>
      </c>
      <c r="I166" s="267"/>
      <c r="J166" s="263"/>
      <c r="K166" s="263"/>
      <c r="L166" s="268"/>
      <c r="M166" s="269"/>
      <c r="N166" s="270"/>
      <c r="O166" s="270"/>
      <c r="P166" s="270"/>
      <c r="Q166" s="270"/>
      <c r="R166" s="270"/>
      <c r="S166" s="270"/>
      <c r="T166" s="271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72" t="s">
        <v>171</v>
      </c>
      <c r="AU166" s="272" t="s">
        <v>86</v>
      </c>
      <c r="AV166" s="15" t="s">
        <v>169</v>
      </c>
      <c r="AW166" s="15" t="s">
        <v>32</v>
      </c>
      <c r="AX166" s="15" t="s">
        <v>84</v>
      </c>
      <c r="AY166" s="272" t="s">
        <v>161</v>
      </c>
    </row>
    <row r="167" s="2" customFormat="1" ht="24.15" customHeight="1">
      <c r="A167" s="38"/>
      <c r="B167" s="39"/>
      <c r="C167" s="227" t="s">
        <v>230</v>
      </c>
      <c r="D167" s="227" t="s">
        <v>164</v>
      </c>
      <c r="E167" s="228" t="s">
        <v>1296</v>
      </c>
      <c r="F167" s="229" t="s">
        <v>1297</v>
      </c>
      <c r="G167" s="230" t="s">
        <v>228</v>
      </c>
      <c r="H167" s="231">
        <v>2</v>
      </c>
      <c r="I167" s="232"/>
      <c r="J167" s="233">
        <f>ROUND(I167*H167,2)</f>
        <v>0</v>
      </c>
      <c r="K167" s="229" t="s">
        <v>1264</v>
      </c>
      <c r="L167" s="44"/>
      <c r="M167" s="234" t="s">
        <v>1</v>
      </c>
      <c r="N167" s="235" t="s">
        <v>42</v>
      </c>
      <c r="O167" s="91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8" t="s">
        <v>245</v>
      </c>
      <c r="AT167" s="238" t="s">
        <v>164</v>
      </c>
      <c r="AU167" s="238" t="s">
        <v>86</v>
      </c>
      <c r="AY167" s="17" t="s">
        <v>161</v>
      </c>
      <c r="BE167" s="239">
        <f>IF(N167="základní",J167,0)</f>
        <v>0</v>
      </c>
      <c r="BF167" s="239">
        <f>IF(N167="snížená",J167,0)</f>
        <v>0</v>
      </c>
      <c r="BG167" s="239">
        <f>IF(N167="zákl. přenesená",J167,0)</f>
        <v>0</v>
      </c>
      <c r="BH167" s="239">
        <f>IF(N167="sníž. přenesená",J167,0)</f>
        <v>0</v>
      </c>
      <c r="BI167" s="239">
        <f>IF(N167="nulová",J167,0)</f>
        <v>0</v>
      </c>
      <c r="BJ167" s="17" t="s">
        <v>84</v>
      </c>
      <c r="BK167" s="239">
        <f>ROUND(I167*H167,2)</f>
        <v>0</v>
      </c>
      <c r="BL167" s="17" t="s">
        <v>245</v>
      </c>
      <c r="BM167" s="238" t="s">
        <v>374</v>
      </c>
    </row>
    <row r="168" s="13" customFormat="1">
      <c r="A168" s="13"/>
      <c r="B168" s="240"/>
      <c r="C168" s="241"/>
      <c r="D168" s="242" t="s">
        <v>171</v>
      </c>
      <c r="E168" s="243" t="s">
        <v>1</v>
      </c>
      <c r="F168" s="244" t="s">
        <v>1298</v>
      </c>
      <c r="G168" s="241"/>
      <c r="H168" s="245">
        <v>2</v>
      </c>
      <c r="I168" s="246"/>
      <c r="J168" s="241"/>
      <c r="K168" s="241"/>
      <c r="L168" s="247"/>
      <c r="M168" s="248"/>
      <c r="N168" s="249"/>
      <c r="O168" s="249"/>
      <c r="P168" s="249"/>
      <c r="Q168" s="249"/>
      <c r="R168" s="249"/>
      <c r="S168" s="249"/>
      <c r="T168" s="250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51" t="s">
        <v>171</v>
      </c>
      <c r="AU168" s="251" t="s">
        <v>86</v>
      </c>
      <c r="AV168" s="13" t="s">
        <v>86</v>
      </c>
      <c r="AW168" s="13" t="s">
        <v>32</v>
      </c>
      <c r="AX168" s="13" t="s">
        <v>77</v>
      </c>
      <c r="AY168" s="251" t="s">
        <v>161</v>
      </c>
    </row>
    <row r="169" s="15" customFormat="1">
      <c r="A169" s="15"/>
      <c r="B169" s="262"/>
      <c r="C169" s="263"/>
      <c r="D169" s="242" t="s">
        <v>171</v>
      </c>
      <c r="E169" s="264" t="s">
        <v>1</v>
      </c>
      <c r="F169" s="265" t="s">
        <v>199</v>
      </c>
      <c r="G169" s="263"/>
      <c r="H169" s="266">
        <v>2</v>
      </c>
      <c r="I169" s="267"/>
      <c r="J169" s="263"/>
      <c r="K169" s="263"/>
      <c r="L169" s="268"/>
      <c r="M169" s="269"/>
      <c r="N169" s="270"/>
      <c r="O169" s="270"/>
      <c r="P169" s="270"/>
      <c r="Q169" s="270"/>
      <c r="R169" s="270"/>
      <c r="S169" s="270"/>
      <c r="T169" s="271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72" t="s">
        <v>171</v>
      </c>
      <c r="AU169" s="272" t="s">
        <v>86</v>
      </c>
      <c r="AV169" s="15" t="s">
        <v>169</v>
      </c>
      <c r="AW169" s="15" t="s">
        <v>32</v>
      </c>
      <c r="AX169" s="15" t="s">
        <v>84</v>
      </c>
      <c r="AY169" s="272" t="s">
        <v>161</v>
      </c>
    </row>
    <row r="170" s="2" customFormat="1" ht="21.75" customHeight="1">
      <c r="A170" s="38"/>
      <c r="B170" s="39"/>
      <c r="C170" s="227" t="s">
        <v>236</v>
      </c>
      <c r="D170" s="227" t="s">
        <v>164</v>
      </c>
      <c r="E170" s="228" t="s">
        <v>1299</v>
      </c>
      <c r="F170" s="229" t="s">
        <v>1300</v>
      </c>
      <c r="G170" s="230" t="s">
        <v>178</v>
      </c>
      <c r="H170" s="231">
        <v>57</v>
      </c>
      <c r="I170" s="232"/>
      <c r="J170" s="233">
        <f>ROUND(I170*H170,2)</f>
        <v>0</v>
      </c>
      <c r="K170" s="229" t="s">
        <v>1264</v>
      </c>
      <c r="L170" s="44"/>
      <c r="M170" s="234" t="s">
        <v>1</v>
      </c>
      <c r="N170" s="235" t="s">
        <v>42</v>
      </c>
      <c r="O170" s="91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8" t="s">
        <v>245</v>
      </c>
      <c r="AT170" s="238" t="s">
        <v>164</v>
      </c>
      <c r="AU170" s="238" t="s">
        <v>86</v>
      </c>
      <c r="AY170" s="17" t="s">
        <v>161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7" t="s">
        <v>84</v>
      </c>
      <c r="BK170" s="239">
        <f>ROUND(I170*H170,2)</f>
        <v>0</v>
      </c>
      <c r="BL170" s="17" t="s">
        <v>245</v>
      </c>
      <c r="BM170" s="238" t="s">
        <v>383</v>
      </c>
    </row>
    <row r="171" s="13" customFormat="1">
      <c r="A171" s="13"/>
      <c r="B171" s="240"/>
      <c r="C171" s="241"/>
      <c r="D171" s="242" t="s">
        <v>171</v>
      </c>
      <c r="E171" s="243" t="s">
        <v>1</v>
      </c>
      <c r="F171" s="244" t="s">
        <v>1301</v>
      </c>
      <c r="G171" s="241"/>
      <c r="H171" s="245">
        <v>57</v>
      </c>
      <c r="I171" s="246"/>
      <c r="J171" s="241"/>
      <c r="K171" s="241"/>
      <c r="L171" s="247"/>
      <c r="M171" s="248"/>
      <c r="N171" s="249"/>
      <c r="O171" s="249"/>
      <c r="P171" s="249"/>
      <c r="Q171" s="249"/>
      <c r="R171" s="249"/>
      <c r="S171" s="249"/>
      <c r="T171" s="250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51" t="s">
        <v>171</v>
      </c>
      <c r="AU171" s="251" t="s">
        <v>86</v>
      </c>
      <c r="AV171" s="13" t="s">
        <v>86</v>
      </c>
      <c r="AW171" s="13" t="s">
        <v>32</v>
      </c>
      <c r="AX171" s="13" t="s">
        <v>77</v>
      </c>
      <c r="AY171" s="251" t="s">
        <v>161</v>
      </c>
    </row>
    <row r="172" s="15" customFormat="1">
      <c r="A172" s="15"/>
      <c r="B172" s="262"/>
      <c r="C172" s="263"/>
      <c r="D172" s="242" t="s">
        <v>171</v>
      </c>
      <c r="E172" s="264" t="s">
        <v>1</v>
      </c>
      <c r="F172" s="265" t="s">
        <v>199</v>
      </c>
      <c r="G172" s="263"/>
      <c r="H172" s="266">
        <v>57</v>
      </c>
      <c r="I172" s="267"/>
      <c r="J172" s="263"/>
      <c r="K172" s="263"/>
      <c r="L172" s="268"/>
      <c r="M172" s="269"/>
      <c r="N172" s="270"/>
      <c r="O172" s="270"/>
      <c r="P172" s="270"/>
      <c r="Q172" s="270"/>
      <c r="R172" s="270"/>
      <c r="S172" s="270"/>
      <c r="T172" s="271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72" t="s">
        <v>171</v>
      </c>
      <c r="AU172" s="272" t="s">
        <v>86</v>
      </c>
      <c r="AV172" s="15" t="s">
        <v>169</v>
      </c>
      <c r="AW172" s="15" t="s">
        <v>32</v>
      </c>
      <c r="AX172" s="15" t="s">
        <v>84</v>
      </c>
      <c r="AY172" s="272" t="s">
        <v>161</v>
      </c>
    </row>
    <row r="173" s="2" customFormat="1" ht="24.15" customHeight="1">
      <c r="A173" s="38"/>
      <c r="B173" s="39"/>
      <c r="C173" s="227" t="s">
        <v>241</v>
      </c>
      <c r="D173" s="227" t="s">
        <v>164</v>
      </c>
      <c r="E173" s="228" t="s">
        <v>1302</v>
      </c>
      <c r="F173" s="229" t="s">
        <v>1303</v>
      </c>
      <c r="G173" s="230" t="s">
        <v>239</v>
      </c>
      <c r="H173" s="231">
        <v>0.40400000000000003</v>
      </c>
      <c r="I173" s="232"/>
      <c r="J173" s="233">
        <f>ROUND(I173*H173,2)</f>
        <v>0</v>
      </c>
      <c r="K173" s="229" t="s">
        <v>1264</v>
      </c>
      <c r="L173" s="44"/>
      <c r="M173" s="234" t="s">
        <v>1</v>
      </c>
      <c r="N173" s="235" t="s">
        <v>42</v>
      </c>
      <c r="O173" s="91"/>
      <c r="P173" s="236">
        <f>O173*H173</f>
        <v>0</v>
      </c>
      <c r="Q173" s="236">
        <v>0</v>
      </c>
      <c r="R173" s="236">
        <f>Q173*H173</f>
        <v>0</v>
      </c>
      <c r="S173" s="236">
        <v>0</v>
      </c>
      <c r="T173" s="237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8" t="s">
        <v>245</v>
      </c>
      <c r="AT173" s="238" t="s">
        <v>164</v>
      </c>
      <c r="AU173" s="238" t="s">
        <v>86</v>
      </c>
      <c r="AY173" s="17" t="s">
        <v>161</v>
      </c>
      <c r="BE173" s="239">
        <f>IF(N173="základní",J173,0)</f>
        <v>0</v>
      </c>
      <c r="BF173" s="239">
        <f>IF(N173="snížená",J173,0)</f>
        <v>0</v>
      </c>
      <c r="BG173" s="239">
        <f>IF(N173="zákl. přenesená",J173,0)</f>
        <v>0</v>
      </c>
      <c r="BH173" s="239">
        <f>IF(N173="sníž. přenesená",J173,0)</f>
        <v>0</v>
      </c>
      <c r="BI173" s="239">
        <f>IF(N173="nulová",J173,0)</f>
        <v>0</v>
      </c>
      <c r="BJ173" s="17" t="s">
        <v>84</v>
      </c>
      <c r="BK173" s="239">
        <f>ROUND(I173*H173,2)</f>
        <v>0</v>
      </c>
      <c r="BL173" s="17" t="s">
        <v>245</v>
      </c>
      <c r="BM173" s="238" t="s">
        <v>394</v>
      </c>
    </row>
    <row r="174" s="12" customFormat="1" ht="22.8" customHeight="1">
      <c r="A174" s="12"/>
      <c r="B174" s="211"/>
      <c r="C174" s="212"/>
      <c r="D174" s="213" t="s">
        <v>76</v>
      </c>
      <c r="E174" s="225" t="s">
        <v>1304</v>
      </c>
      <c r="F174" s="225" t="s">
        <v>1305</v>
      </c>
      <c r="G174" s="212"/>
      <c r="H174" s="212"/>
      <c r="I174" s="215"/>
      <c r="J174" s="226">
        <f>BK174</f>
        <v>0</v>
      </c>
      <c r="K174" s="212"/>
      <c r="L174" s="217"/>
      <c r="M174" s="218"/>
      <c r="N174" s="219"/>
      <c r="O174" s="219"/>
      <c r="P174" s="220">
        <f>SUM(P175:P258)</f>
        <v>0</v>
      </c>
      <c r="Q174" s="219"/>
      <c r="R174" s="220">
        <f>SUM(R175:R258)</f>
        <v>0</v>
      </c>
      <c r="S174" s="219"/>
      <c r="T174" s="221">
        <f>SUM(T175:T258)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22" t="s">
        <v>86</v>
      </c>
      <c r="AT174" s="223" t="s">
        <v>76</v>
      </c>
      <c r="AU174" s="223" t="s">
        <v>84</v>
      </c>
      <c r="AY174" s="222" t="s">
        <v>161</v>
      </c>
      <c r="BK174" s="224">
        <f>SUM(BK175:BK258)</f>
        <v>0</v>
      </c>
    </row>
    <row r="175" s="2" customFormat="1" ht="24.15" customHeight="1">
      <c r="A175" s="38"/>
      <c r="B175" s="39"/>
      <c r="C175" s="227" t="s">
        <v>245</v>
      </c>
      <c r="D175" s="227" t="s">
        <v>164</v>
      </c>
      <c r="E175" s="228" t="s">
        <v>1306</v>
      </c>
      <c r="F175" s="229" t="s">
        <v>1307</v>
      </c>
      <c r="G175" s="230" t="s">
        <v>228</v>
      </c>
      <c r="H175" s="231">
        <v>36</v>
      </c>
      <c r="I175" s="232"/>
      <c r="J175" s="233">
        <f>ROUND(I175*H175,2)</f>
        <v>0</v>
      </c>
      <c r="K175" s="229" t="s">
        <v>1264</v>
      </c>
      <c r="L175" s="44"/>
      <c r="M175" s="234" t="s">
        <v>1</v>
      </c>
      <c r="N175" s="235" t="s">
        <v>42</v>
      </c>
      <c r="O175" s="91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8" t="s">
        <v>245</v>
      </c>
      <c r="AT175" s="238" t="s">
        <v>164</v>
      </c>
      <c r="AU175" s="238" t="s">
        <v>86</v>
      </c>
      <c r="AY175" s="17" t="s">
        <v>161</v>
      </c>
      <c r="BE175" s="239">
        <f>IF(N175="základní",J175,0)</f>
        <v>0</v>
      </c>
      <c r="BF175" s="239">
        <f>IF(N175="snížená",J175,0)</f>
        <v>0</v>
      </c>
      <c r="BG175" s="239">
        <f>IF(N175="zákl. přenesená",J175,0)</f>
        <v>0</v>
      </c>
      <c r="BH175" s="239">
        <f>IF(N175="sníž. přenesená",J175,0)</f>
        <v>0</v>
      </c>
      <c r="BI175" s="239">
        <f>IF(N175="nulová",J175,0)</f>
        <v>0</v>
      </c>
      <c r="BJ175" s="17" t="s">
        <v>84</v>
      </c>
      <c r="BK175" s="239">
        <f>ROUND(I175*H175,2)</f>
        <v>0</v>
      </c>
      <c r="BL175" s="17" t="s">
        <v>245</v>
      </c>
      <c r="BM175" s="238" t="s">
        <v>387</v>
      </c>
    </row>
    <row r="176" s="13" customFormat="1">
      <c r="A176" s="13"/>
      <c r="B176" s="240"/>
      <c r="C176" s="241"/>
      <c r="D176" s="242" t="s">
        <v>171</v>
      </c>
      <c r="E176" s="243" t="s">
        <v>1</v>
      </c>
      <c r="F176" s="244" t="s">
        <v>1308</v>
      </c>
      <c r="G176" s="241"/>
      <c r="H176" s="245">
        <v>36</v>
      </c>
      <c r="I176" s="246"/>
      <c r="J176" s="241"/>
      <c r="K176" s="241"/>
      <c r="L176" s="247"/>
      <c r="M176" s="248"/>
      <c r="N176" s="249"/>
      <c r="O176" s="249"/>
      <c r="P176" s="249"/>
      <c r="Q176" s="249"/>
      <c r="R176" s="249"/>
      <c r="S176" s="249"/>
      <c r="T176" s="250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1" t="s">
        <v>171</v>
      </c>
      <c r="AU176" s="251" t="s">
        <v>86</v>
      </c>
      <c r="AV176" s="13" t="s">
        <v>86</v>
      </c>
      <c r="AW176" s="13" t="s">
        <v>32</v>
      </c>
      <c r="AX176" s="13" t="s">
        <v>77</v>
      </c>
      <c r="AY176" s="251" t="s">
        <v>161</v>
      </c>
    </row>
    <row r="177" s="15" customFormat="1">
      <c r="A177" s="15"/>
      <c r="B177" s="262"/>
      <c r="C177" s="263"/>
      <c r="D177" s="242" t="s">
        <v>171</v>
      </c>
      <c r="E177" s="264" t="s">
        <v>1</v>
      </c>
      <c r="F177" s="265" t="s">
        <v>199</v>
      </c>
      <c r="G177" s="263"/>
      <c r="H177" s="266">
        <v>36</v>
      </c>
      <c r="I177" s="267"/>
      <c r="J177" s="263"/>
      <c r="K177" s="263"/>
      <c r="L177" s="268"/>
      <c r="M177" s="269"/>
      <c r="N177" s="270"/>
      <c r="O177" s="270"/>
      <c r="P177" s="270"/>
      <c r="Q177" s="270"/>
      <c r="R177" s="270"/>
      <c r="S177" s="270"/>
      <c r="T177" s="271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72" t="s">
        <v>171</v>
      </c>
      <c r="AU177" s="272" t="s">
        <v>86</v>
      </c>
      <c r="AV177" s="15" t="s">
        <v>169</v>
      </c>
      <c r="AW177" s="15" t="s">
        <v>32</v>
      </c>
      <c r="AX177" s="15" t="s">
        <v>84</v>
      </c>
      <c r="AY177" s="272" t="s">
        <v>161</v>
      </c>
    </row>
    <row r="178" s="2" customFormat="1" ht="24.15" customHeight="1">
      <c r="A178" s="38"/>
      <c r="B178" s="39"/>
      <c r="C178" s="227" t="s">
        <v>250</v>
      </c>
      <c r="D178" s="227" t="s">
        <v>164</v>
      </c>
      <c r="E178" s="228" t="s">
        <v>1309</v>
      </c>
      <c r="F178" s="229" t="s">
        <v>1310</v>
      </c>
      <c r="G178" s="230" t="s">
        <v>178</v>
      </c>
      <c r="H178" s="231">
        <v>49</v>
      </c>
      <c r="I178" s="232"/>
      <c r="J178" s="233">
        <f>ROUND(I178*H178,2)</f>
        <v>0</v>
      </c>
      <c r="K178" s="229" t="s">
        <v>1264</v>
      </c>
      <c r="L178" s="44"/>
      <c r="M178" s="234" t="s">
        <v>1</v>
      </c>
      <c r="N178" s="235" t="s">
        <v>42</v>
      </c>
      <c r="O178" s="91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8" t="s">
        <v>245</v>
      </c>
      <c r="AT178" s="238" t="s">
        <v>164</v>
      </c>
      <c r="AU178" s="238" t="s">
        <v>86</v>
      </c>
      <c r="AY178" s="17" t="s">
        <v>161</v>
      </c>
      <c r="BE178" s="239">
        <f>IF(N178="základní",J178,0)</f>
        <v>0</v>
      </c>
      <c r="BF178" s="239">
        <f>IF(N178="snížená",J178,0)</f>
        <v>0</v>
      </c>
      <c r="BG178" s="239">
        <f>IF(N178="zákl. přenesená",J178,0)</f>
        <v>0</v>
      </c>
      <c r="BH178" s="239">
        <f>IF(N178="sníž. přenesená",J178,0)</f>
        <v>0</v>
      </c>
      <c r="BI178" s="239">
        <f>IF(N178="nulová",J178,0)</f>
        <v>0</v>
      </c>
      <c r="BJ178" s="17" t="s">
        <v>84</v>
      </c>
      <c r="BK178" s="239">
        <f>ROUND(I178*H178,2)</f>
        <v>0</v>
      </c>
      <c r="BL178" s="17" t="s">
        <v>245</v>
      </c>
      <c r="BM178" s="238" t="s">
        <v>414</v>
      </c>
    </row>
    <row r="179" s="13" customFormat="1">
      <c r="A179" s="13"/>
      <c r="B179" s="240"/>
      <c r="C179" s="241"/>
      <c r="D179" s="242" t="s">
        <v>171</v>
      </c>
      <c r="E179" s="243" t="s">
        <v>1</v>
      </c>
      <c r="F179" s="244" t="s">
        <v>1311</v>
      </c>
      <c r="G179" s="241"/>
      <c r="H179" s="245">
        <v>16</v>
      </c>
      <c r="I179" s="246"/>
      <c r="J179" s="241"/>
      <c r="K179" s="241"/>
      <c r="L179" s="247"/>
      <c r="M179" s="248"/>
      <c r="N179" s="249"/>
      <c r="O179" s="249"/>
      <c r="P179" s="249"/>
      <c r="Q179" s="249"/>
      <c r="R179" s="249"/>
      <c r="S179" s="249"/>
      <c r="T179" s="250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51" t="s">
        <v>171</v>
      </c>
      <c r="AU179" s="251" t="s">
        <v>86</v>
      </c>
      <c r="AV179" s="13" t="s">
        <v>86</v>
      </c>
      <c r="AW179" s="13" t="s">
        <v>32</v>
      </c>
      <c r="AX179" s="13" t="s">
        <v>77</v>
      </c>
      <c r="AY179" s="251" t="s">
        <v>161</v>
      </c>
    </row>
    <row r="180" s="13" customFormat="1">
      <c r="A180" s="13"/>
      <c r="B180" s="240"/>
      <c r="C180" s="241"/>
      <c r="D180" s="242" t="s">
        <v>171</v>
      </c>
      <c r="E180" s="243" t="s">
        <v>1</v>
      </c>
      <c r="F180" s="244" t="s">
        <v>1312</v>
      </c>
      <c r="G180" s="241"/>
      <c r="H180" s="245">
        <v>33</v>
      </c>
      <c r="I180" s="246"/>
      <c r="J180" s="241"/>
      <c r="K180" s="241"/>
      <c r="L180" s="247"/>
      <c r="M180" s="248"/>
      <c r="N180" s="249"/>
      <c r="O180" s="249"/>
      <c r="P180" s="249"/>
      <c r="Q180" s="249"/>
      <c r="R180" s="249"/>
      <c r="S180" s="249"/>
      <c r="T180" s="250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51" t="s">
        <v>171</v>
      </c>
      <c r="AU180" s="251" t="s">
        <v>86</v>
      </c>
      <c r="AV180" s="13" t="s">
        <v>86</v>
      </c>
      <c r="AW180" s="13" t="s">
        <v>32</v>
      </c>
      <c r="AX180" s="13" t="s">
        <v>77</v>
      </c>
      <c r="AY180" s="251" t="s">
        <v>161</v>
      </c>
    </row>
    <row r="181" s="15" customFormat="1">
      <c r="A181" s="15"/>
      <c r="B181" s="262"/>
      <c r="C181" s="263"/>
      <c r="D181" s="242" t="s">
        <v>171</v>
      </c>
      <c r="E181" s="264" t="s">
        <v>1</v>
      </c>
      <c r="F181" s="265" t="s">
        <v>199</v>
      </c>
      <c r="G181" s="263"/>
      <c r="H181" s="266">
        <v>49</v>
      </c>
      <c r="I181" s="267"/>
      <c r="J181" s="263"/>
      <c r="K181" s="263"/>
      <c r="L181" s="268"/>
      <c r="M181" s="269"/>
      <c r="N181" s="270"/>
      <c r="O181" s="270"/>
      <c r="P181" s="270"/>
      <c r="Q181" s="270"/>
      <c r="R181" s="270"/>
      <c r="S181" s="270"/>
      <c r="T181" s="271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72" t="s">
        <v>171</v>
      </c>
      <c r="AU181" s="272" t="s">
        <v>86</v>
      </c>
      <c r="AV181" s="15" t="s">
        <v>169</v>
      </c>
      <c r="AW181" s="15" t="s">
        <v>32</v>
      </c>
      <c r="AX181" s="15" t="s">
        <v>84</v>
      </c>
      <c r="AY181" s="272" t="s">
        <v>161</v>
      </c>
    </row>
    <row r="182" s="2" customFormat="1" ht="16.5" customHeight="1">
      <c r="A182" s="38"/>
      <c r="B182" s="39"/>
      <c r="C182" s="227" t="s">
        <v>331</v>
      </c>
      <c r="D182" s="227" t="s">
        <v>164</v>
      </c>
      <c r="E182" s="228" t="s">
        <v>1313</v>
      </c>
      <c r="F182" s="229" t="s">
        <v>1314</v>
      </c>
      <c r="G182" s="230" t="s">
        <v>178</v>
      </c>
      <c r="H182" s="231">
        <v>33</v>
      </c>
      <c r="I182" s="232"/>
      <c r="J182" s="233">
        <f>ROUND(I182*H182,2)</f>
        <v>0</v>
      </c>
      <c r="K182" s="229" t="s">
        <v>1264</v>
      </c>
      <c r="L182" s="44"/>
      <c r="M182" s="234" t="s">
        <v>1</v>
      </c>
      <c r="N182" s="235" t="s">
        <v>42</v>
      </c>
      <c r="O182" s="91"/>
      <c r="P182" s="236">
        <f>O182*H182</f>
        <v>0</v>
      </c>
      <c r="Q182" s="236">
        <v>0</v>
      </c>
      <c r="R182" s="236">
        <f>Q182*H182</f>
        <v>0</v>
      </c>
      <c r="S182" s="236">
        <v>0</v>
      </c>
      <c r="T182" s="237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8" t="s">
        <v>245</v>
      </c>
      <c r="AT182" s="238" t="s">
        <v>164</v>
      </c>
      <c r="AU182" s="238" t="s">
        <v>86</v>
      </c>
      <c r="AY182" s="17" t="s">
        <v>161</v>
      </c>
      <c r="BE182" s="239">
        <f>IF(N182="základní",J182,0)</f>
        <v>0</v>
      </c>
      <c r="BF182" s="239">
        <f>IF(N182="snížená",J182,0)</f>
        <v>0</v>
      </c>
      <c r="BG182" s="239">
        <f>IF(N182="zákl. přenesená",J182,0)</f>
        <v>0</v>
      </c>
      <c r="BH182" s="239">
        <f>IF(N182="sníž. přenesená",J182,0)</f>
        <v>0</v>
      </c>
      <c r="BI182" s="239">
        <f>IF(N182="nulová",J182,0)</f>
        <v>0</v>
      </c>
      <c r="BJ182" s="17" t="s">
        <v>84</v>
      </c>
      <c r="BK182" s="239">
        <f>ROUND(I182*H182,2)</f>
        <v>0</v>
      </c>
      <c r="BL182" s="17" t="s">
        <v>245</v>
      </c>
      <c r="BM182" s="238" t="s">
        <v>425</v>
      </c>
    </row>
    <row r="183" s="13" customFormat="1">
      <c r="A183" s="13"/>
      <c r="B183" s="240"/>
      <c r="C183" s="241"/>
      <c r="D183" s="242" t="s">
        <v>171</v>
      </c>
      <c r="E183" s="243" t="s">
        <v>1</v>
      </c>
      <c r="F183" s="244" t="s">
        <v>1312</v>
      </c>
      <c r="G183" s="241"/>
      <c r="H183" s="245">
        <v>33</v>
      </c>
      <c r="I183" s="246"/>
      <c r="J183" s="241"/>
      <c r="K183" s="241"/>
      <c r="L183" s="247"/>
      <c r="M183" s="248"/>
      <c r="N183" s="249"/>
      <c r="O183" s="249"/>
      <c r="P183" s="249"/>
      <c r="Q183" s="249"/>
      <c r="R183" s="249"/>
      <c r="S183" s="249"/>
      <c r="T183" s="25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1" t="s">
        <v>171</v>
      </c>
      <c r="AU183" s="251" t="s">
        <v>86</v>
      </c>
      <c r="AV183" s="13" t="s">
        <v>86</v>
      </c>
      <c r="AW183" s="13" t="s">
        <v>32</v>
      </c>
      <c r="AX183" s="13" t="s">
        <v>77</v>
      </c>
      <c r="AY183" s="251" t="s">
        <v>161</v>
      </c>
    </row>
    <row r="184" s="15" customFormat="1">
      <c r="A184" s="15"/>
      <c r="B184" s="262"/>
      <c r="C184" s="263"/>
      <c r="D184" s="242" t="s">
        <v>171</v>
      </c>
      <c r="E184" s="264" t="s">
        <v>1</v>
      </c>
      <c r="F184" s="265" t="s">
        <v>199</v>
      </c>
      <c r="G184" s="263"/>
      <c r="H184" s="266">
        <v>33</v>
      </c>
      <c r="I184" s="267"/>
      <c r="J184" s="263"/>
      <c r="K184" s="263"/>
      <c r="L184" s="268"/>
      <c r="M184" s="269"/>
      <c r="N184" s="270"/>
      <c r="O184" s="270"/>
      <c r="P184" s="270"/>
      <c r="Q184" s="270"/>
      <c r="R184" s="270"/>
      <c r="S184" s="270"/>
      <c r="T184" s="271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72" t="s">
        <v>171</v>
      </c>
      <c r="AU184" s="272" t="s">
        <v>86</v>
      </c>
      <c r="AV184" s="15" t="s">
        <v>169</v>
      </c>
      <c r="AW184" s="15" t="s">
        <v>32</v>
      </c>
      <c r="AX184" s="15" t="s">
        <v>84</v>
      </c>
      <c r="AY184" s="272" t="s">
        <v>161</v>
      </c>
    </row>
    <row r="185" s="2" customFormat="1" ht="24.15" customHeight="1">
      <c r="A185" s="38"/>
      <c r="B185" s="39"/>
      <c r="C185" s="227" t="s">
        <v>335</v>
      </c>
      <c r="D185" s="227" t="s">
        <v>164</v>
      </c>
      <c r="E185" s="228" t="s">
        <v>1315</v>
      </c>
      <c r="F185" s="229" t="s">
        <v>1316</v>
      </c>
      <c r="G185" s="230" t="s">
        <v>178</v>
      </c>
      <c r="H185" s="231">
        <v>67.099999999999994</v>
      </c>
      <c r="I185" s="232"/>
      <c r="J185" s="233">
        <f>ROUND(I185*H185,2)</f>
        <v>0</v>
      </c>
      <c r="K185" s="229" t="s">
        <v>1264</v>
      </c>
      <c r="L185" s="44"/>
      <c r="M185" s="234" t="s">
        <v>1</v>
      </c>
      <c r="N185" s="235" t="s">
        <v>42</v>
      </c>
      <c r="O185" s="91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8" t="s">
        <v>245</v>
      </c>
      <c r="AT185" s="238" t="s">
        <v>164</v>
      </c>
      <c r="AU185" s="238" t="s">
        <v>86</v>
      </c>
      <c r="AY185" s="17" t="s">
        <v>161</v>
      </c>
      <c r="BE185" s="239">
        <f>IF(N185="základní",J185,0)</f>
        <v>0</v>
      </c>
      <c r="BF185" s="239">
        <f>IF(N185="snížená",J185,0)</f>
        <v>0</v>
      </c>
      <c r="BG185" s="239">
        <f>IF(N185="zákl. přenesená",J185,0)</f>
        <v>0</v>
      </c>
      <c r="BH185" s="239">
        <f>IF(N185="sníž. přenesená",J185,0)</f>
        <v>0</v>
      </c>
      <c r="BI185" s="239">
        <f>IF(N185="nulová",J185,0)</f>
        <v>0</v>
      </c>
      <c r="BJ185" s="17" t="s">
        <v>84</v>
      </c>
      <c r="BK185" s="239">
        <f>ROUND(I185*H185,2)</f>
        <v>0</v>
      </c>
      <c r="BL185" s="17" t="s">
        <v>245</v>
      </c>
      <c r="BM185" s="238" t="s">
        <v>438</v>
      </c>
    </row>
    <row r="186" s="13" customFormat="1">
      <c r="A186" s="13"/>
      <c r="B186" s="240"/>
      <c r="C186" s="241"/>
      <c r="D186" s="242" t="s">
        <v>171</v>
      </c>
      <c r="E186" s="243" t="s">
        <v>1</v>
      </c>
      <c r="F186" s="244" t="s">
        <v>1317</v>
      </c>
      <c r="G186" s="241"/>
      <c r="H186" s="245">
        <v>2</v>
      </c>
      <c r="I186" s="246"/>
      <c r="J186" s="241"/>
      <c r="K186" s="241"/>
      <c r="L186" s="247"/>
      <c r="M186" s="248"/>
      <c r="N186" s="249"/>
      <c r="O186" s="249"/>
      <c r="P186" s="249"/>
      <c r="Q186" s="249"/>
      <c r="R186" s="249"/>
      <c r="S186" s="249"/>
      <c r="T186" s="250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51" t="s">
        <v>171</v>
      </c>
      <c r="AU186" s="251" t="s">
        <v>86</v>
      </c>
      <c r="AV186" s="13" t="s">
        <v>86</v>
      </c>
      <c r="AW186" s="13" t="s">
        <v>32</v>
      </c>
      <c r="AX186" s="13" t="s">
        <v>77</v>
      </c>
      <c r="AY186" s="251" t="s">
        <v>161</v>
      </c>
    </row>
    <row r="187" s="13" customFormat="1">
      <c r="A187" s="13"/>
      <c r="B187" s="240"/>
      <c r="C187" s="241"/>
      <c r="D187" s="242" t="s">
        <v>171</v>
      </c>
      <c r="E187" s="243" t="s">
        <v>1</v>
      </c>
      <c r="F187" s="244" t="s">
        <v>1318</v>
      </c>
      <c r="G187" s="241"/>
      <c r="H187" s="245">
        <v>59</v>
      </c>
      <c r="I187" s="246"/>
      <c r="J187" s="241"/>
      <c r="K187" s="241"/>
      <c r="L187" s="247"/>
      <c r="M187" s="248"/>
      <c r="N187" s="249"/>
      <c r="O187" s="249"/>
      <c r="P187" s="249"/>
      <c r="Q187" s="249"/>
      <c r="R187" s="249"/>
      <c r="S187" s="249"/>
      <c r="T187" s="250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51" t="s">
        <v>171</v>
      </c>
      <c r="AU187" s="251" t="s">
        <v>86</v>
      </c>
      <c r="AV187" s="13" t="s">
        <v>86</v>
      </c>
      <c r="AW187" s="13" t="s">
        <v>32</v>
      </c>
      <c r="AX187" s="13" t="s">
        <v>77</v>
      </c>
      <c r="AY187" s="251" t="s">
        <v>161</v>
      </c>
    </row>
    <row r="188" s="15" customFormat="1">
      <c r="A188" s="15"/>
      <c r="B188" s="262"/>
      <c r="C188" s="263"/>
      <c r="D188" s="242" t="s">
        <v>171</v>
      </c>
      <c r="E188" s="264" t="s">
        <v>1</v>
      </c>
      <c r="F188" s="265" t="s">
        <v>199</v>
      </c>
      <c r="G188" s="263"/>
      <c r="H188" s="266">
        <v>61</v>
      </c>
      <c r="I188" s="267"/>
      <c r="J188" s="263"/>
      <c r="K188" s="263"/>
      <c r="L188" s="268"/>
      <c r="M188" s="269"/>
      <c r="N188" s="270"/>
      <c r="O188" s="270"/>
      <c r="P188" s="270"/>
      <c r="Q188" s="270"/>
      <c r="R188" s="270"/>
      <c r="S188" s="270"/>
      <c r="T188" s="271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72" t="s">
        <v>171</v>
      </c>
      <c r="AU188" s="272" t="s">
        <v>86</v>
      </c>
      <c r="AV188" s="15" t="s">
        <v>169</v>
      </c>
      <c r="AW188" s="15" t="s">
        <v>32</v>
      </c>
      <c r="AX188" s="15" t="s">
        <v>77</v>
      </c>
      <c r="AY188" s="272" t="s">
        <v>161</v>
      </c>
    </row>
    <row r="189" s="13" customFormat="1">
      <c r="A189" s="13"/>
      <c r="B189" s="240"/>
      <c r="C189" s="241"/>
      <c r="D189" s="242" t="s">
        <v>171</v>
      </c>
      <c r="E189" s="243" t="s">
        <v>1</v>
      </c>
      <c r="F189" s="244" t="s">
        <v>1319</v>
      </c>
      <c r="G189" s="241"/>
      <c r="H189" s="245">
        <v>67.099999999999994</v>
      </c>
      <c r="I189" s="246"/>
      <c r="J189" s="241"/>
      <c r="K189" s="241"/>
      <c r="L189" s="247"/>
      <c r="M189" s="248"/>
      <c r="N189" s="249"/>
      <c r="O189" s="249"/>
      <c r="P189" s="249"/>
      <c r="Q189" s="249"/>
      <c r="R189" s="249"/>
      <c r="S189" s="249"/>
      <c r="T189" s="250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1" t="s">
        <v>171</v>
      </c>
      <c r="AU189" s="251" t="s">
        <v>86</v>
      </c>
      <c r="AV189" s="13" t="s">
        <v>86</v>
      </c>
      <c r="AW189" s="13" t="s">
        <v>32</v>
      </c>
      <c r="AX189" s="13" t="s">
        <v>77</v>
      </c>
      <c r="AY189" s="251" t="s">
        <v>161</v>
      </c>
    </row>
    <row r="190" s="15" customFormat="1">
      <c r="A190" s="15"/>
      <c r="B190" s="262"/>
      <c r="C190" s="263"/>
      <c r="D190" s="242" t="s">
        <v>171</v>
      </c>
      <c r="E190" s="264" t="s">
        <v>1</v>
      </c>
      <c r="F190" s="265" t="s">
        <v>199</v>
      </c>
      <c r="G190" s="263"/>
      <c r="H190" s="266">
        <v>67.099999999999994</v>
      </c>
      <c r="I190" s="267"/>
      <c r="J190" s="263"/>
      <c r="K190" s="263"/>
      <c r="L190" s="268"/>
      <c r="M190" s="269"/>
      <c r="N190" s="270"/>
      <c r="O190" s="270"/>
      <c r="P190" s="270"/>
      <c r="Q190" s="270"/>
      <c r="R190" s="270"/>
      <c r="S190" s="270"/>
      <c r="T190" s="271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72" t="s">
        <v>171</v>
      </c>
      <c r="AU190" s="272" t="s">
        <v>86</v>
      </c>
      <c r="AV190" s="15" t="s">
        <v>169</v>
      </c>
      <c r="AW190" s="15" t="s">
        <v>32</v>
      </c>
      <c r="AX190" s="15" t="s">
        <v>84</v>
      </c>
      <c r="AY190" s="272" t="s">
        <v>161</v>
      </c>
    </row>
    <row r="191" s="2" customFormat="1" ht="16.5" customHeight="1">
      <c r="A191" s="38"/>
      <c r="B191" s="39"/>
      <c r="C191" s="227" t="s">
        <v>339</v>
      </c>
      <c r="D191" s="227" t="s">
        <v>164</v>
      </c>
      <c r="E191" s="228" t="s">
        <v>1320</v>
      </c>
      <c r="F191" s="229" t="s">
        <v>1321</v>
      </c>
      <c r="G191" s="230" t="s">
        <v>178</v>
      </c>
      <c r="H191" s="231">
        <v>59</v>
      </c>
      <c r="I191" s="232"/>
      <c r="J191" s="233">
        <f>ROUND(I191*H191,2)</f>
        <v>0</v>
      </c>
      <c r="K191" s="229" t="s">
        <v>1264</v>
      </c>
      <c r="L191" s="44"/>
      <c r="M191" s="234" t="s">
        <v>1</v>
      </c>
      <c r="N191" s="235" t="s">
        <v>42</v>
      </c>
      <c r="O191" s="91"/>
      <c r="P191" s="236">
        <f>O191*H191</f>
        <v>0</v>
      </c>
      <c r="Q191" s="236">
        <v>0</v>
      </c>
      <c r="R191" s="236">
        <f>Q191*H191</f>
        <v>0</v>
      </c>
      <c r="S191" s="236">
        <v>0</v>
      </c>
      <c r="T191" s="237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8" t="s">
        <v>245</v>
      </c>
      <c r="AT191" s="238" t="s">
        <v>164</v>
      </c>
      <c r="AU191" s="238" t="s">
        <v>86</v>
      </c>
      <c r="AY191" s="17" t="s">
        <v>161</v>
      </c>
      <c r="BE191" s="239">
        <f>IF(N191="základní",J191,0)</f>
        <v>0</v>
      </c>
      <c r="BF191" s="239">
        <f>IF(N191="snížená",J191,0)</f>
        <v>0</v>
      </c>
      <c r="BG191" s="239">
        <f>IF(N191="zákl. přenesená",J191,0)</f>
        <v>0</v>
      </c>
      <c r="BH191" s="239">
        <f>IF(N191="sníž. přenesená",J191,0)</f>
        <v>0</v>
      </c>
      <c r="BI191" s="239">
        <f>IF(N191="nulová",J191,0)</f>
        <v>0</v>
      </c>
      <c r="BJ191" s="17" t="s">
        <v>84</v>
      </c>
      <c r="BK191" s="239">
        <f>ROUND(I191*H191,2)</f>
        <v>0</v>
      </c>
      <c r="BL191" s="17" t="s">
        <v>245</v>
      </c>
      <c r="BM191" s="238" t="s">
        <v>446</v>
      </c>
    </row>
    <row r="192" s="13" customFormat="1">
      <c r="A192" s="13"/>
      <c r="B192" s="240"/>
      <c r="C192" s="241"/>
      <c r="D192" s="242" t="s">
        <v>171</v>
      </c>
      <c r="E192" s="243" t="s">
        <v>1</v>
      </c>
      <c r="F192" s="244" t="s">
        <v>1318</v>
      </c>
      <c r="G192" s="241"/>
      <c r="H192" s="245">
        <v>59</v>
      </c>
      <c r="I192" s="246"/>
      <c r="J192" s="241"/>
      <c r="K192" s="241"/>
      <c r="L192" s="247"/>
      <c r="M192" s="248"/>
      <c r="N192" s="249"/>
      <c r="O192" s="249"/>
      <c r="P192" s="249"/>
      <c r="Q192" s="249"/>
      <c r="R192" s="249"/>
      <c r="S192" s="249"/>
      <c r="T192" s="250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1" t="s">
        <v>171</v>
      </c>
      <c r="AU192" s="251" t="s">
        <v>86</v>
      </c>
      <c r="AV192" s="13" t="s">
        <v>86</v>
      </c>
      <c r="AW192" s="13" t="s">
        <v>32</v>
      </c>
      <c r="AX192" s="13" t="s">
        <v>77</v>
      </c>
      <c r="AY192" s="251" t="s">
        <v>161</v>
      </c>
    </row>
    <row r="193" s="15" customFormat="1">
      <c r="A193" s="15"/>
      <c r="B193" s="262"/>
      <c r="C193" s="263"/>
      <c r="D193" s="242" t="s">
        <v>171</v>
      </c>
      <c r="E193" s="264" t="s">
        <v>1</v>
      </c>
      <c r="F193" s="265" t="s">
        <v>199</v>
      </c>
      <c r="G193" s="263"/>
      <c r="H193" s="266">
        <v>59</v>
      </c>
      <c r="I193" s="267"/>
      <c r="J193" s="263"/>
      <c r="K193" s="263"/>
      <c r="L193" s="268"/>
      <c r="M193" s="269"/>
      <c r="N193" s="270"/>
      <c r="O193" s="270"/>
      <c r="P193" s="270"/>
      <c r="Q193" s="270"/>
      <c r="R193" s="270"/>
      <c r="S193" s="270"/>
      <c r="T193" s="271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72" t="s">
        <v>171</v>
      </c>
      <c r="AU193" s="272" t="s">
        <v>86</v>
      </c>
      <c r="AV193" s="15" t="s">
        <v>169</v>
      </c>
      <c r="AW193" s="15" t="s">
        <v>32</v>
      </c>
      <c r="AX193" s="15" t="s">
        <v>84</v>
      </c>
      <c r="AY193" s="272" t="s">
        <v>161</v>
      </c>
    </row>
    <row r="194" s="2" customFormat="1" ht="24.15" customHeight="1">
      <c r="A194" s="38"/>
      <c r="B194" s="39"/>
      <c r="C194" s="227" t="s">
        <v>7</v>
      </c>
      <c r="D194" s="227" t="s">
        <v>164</v>
      </c>
      <c r="E194" s="228" t="s">
        <v>1322</v>
      </c>
      <c r="F194" s="229" t="s">
        <v>1323</v>
      </c>
      <c r="G194" s="230" t="s">
        <v>178</v>
      </c>
      <c r="H194" s="231">
        <v>5</v>
      </c>
      <c r="I194" s="232"/>
      <c r="J194" s="233">
        <f>ROUND(I194*H194,2)</f>
        <v>0</v>
      </c>
      <c r="K194" s="229" t="s">
        <v>1264</v>
      </c>
      <c r="L194" s="44"/>
      <c r="M194" s="234" t="s">
        <v>1</v>
      </c>
      <c r="N194" s="235" t="s">
        <v>42</v>
      </c>
      <c r="O194" s="91"/>
      <c r="P194" s="236">
        <f>O194*H194</f>
        <v>0</v>
      </c>
      <c r="Q194" s="236">
        <v>0</v>
      </c>
      <c r="R194" s="236">
        <f>Q194*H194</f>
        <v>0</v>
      </c>
      <c r="S194" s="236">
        <v>0</v>
      </c>
      <c r="T194" s="237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8" t="s">
        <v>245</v>
      </c>
      <c r="AT194" s="238" t="s">
        <v>164</v>
      </c>
      <c r="AU194" s="238" t="s">
        <v>86</v>
      </c>
      <c r="AY194" s="17" t="s">
        <v>161</v>
      </c>
      <c r="BE194" s="239">
        <f>IF(N194="základní",J194,0)</f>
        <v>0</v>
      </c>
      <c r="BF194" s="239">
        <f>IF(N194="snížená",J194,0)</f>
        <v>0</v>
      </c>
      <c r="BG194" s="239">
        <f>IF(N194="zákl. přenesená",J194,0)</f>
        <v>0</v>
      </c>
      <c r="BH194" s="239">
        <f>IF(N194="sníž. přenesená",J194,0)</f>
        <v>0</v>
      </c>
      <c r="BI194" s="239">
        <f>IF(N194="nulová",J194,0)</f>
        <v>0</v>
      </c>
      <c r="BJ194" s="17" t="s">
        <v>84</v>
      </c>
      <c r="BK194" s="239">
        <f>ROUND(I194*H194,2)</f>
        <v>0</v>
      </c>
      <c r="BL194" s="17" t="s">
        <v>245</v>
      </c>
      <c r="BM194" s="238" t="s">
        <v>580</v>
      </c>
    </row>
    <row r="195" s="13" customFormat="1">
      <c r="A195" s="13"/>
      <c r="B195" s="240"/>
      <c r="C195" s="241"/>
      <c r="D195" s="242" t="s">
        <v>171</v>
      </c>
      <c r="E195" s="243" t="s">
        <v>1</v>
      </c>
      <c r="F195" s="244" t="s">
        <v>1324</v>
      </c>
      <c r="G195" s="241"/>
      <c r="H195" s="245">
        <v>5</v>
      </c>
      <c r="I195" s="246"/>
      <c r="J195" s="241"/>
      <c r="K195" s="241"/>
      <c r="L195" s="247"/>
      <c r="M195" s="248"/>
      <c r="N195" s="249"/>
      <c r="O195" s="249"/>
      <c r="P195" s="249"/>
      <c r="Q195" s="249"/>
      <c r="R195" s="249"/>
      <c r="S195" s="249"/>
      <c r="T195" s="250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51" t="s">
        <v>171</v>
      </c>
      <c r="AU195" s="251" t="s">
        <v>86</v>
      </c>
      <c r="AV195" s="13" t="s">
        <v>86</v>
      </c>
      <c r="AW195" s="13" t="s">
        <v>32</v>
      </c>
      <c r="AX195" s="13" t="s">
        <v>77</v>
      </c>
      <c r="AY195" s="251" t="s">
        <v>161</v>
      </c>
    </row>
    <row r="196" s="15" customFormat="1">
      <c r="A196" s="15"/>
      <c r="B196" s="262"/>
      <c r="C196" s="263"/>
      <c r="D196" s="242" t="s">
        <v>171</v>
      </c>
      <c r="E196" s="264" t="s">
        <v>1</v>
      </c>
      <c r="F196" s="265" t="s">
        <v>199</v>
      </c>
      <c r="G196" s="263"/>
      <c r="H196" s="266">
        <v>5</v>
      </c>
      <c r="I196" s="267"/>
      <c r="J196" s="263"/>
      <c r="K196" s="263"/>
      <c r="L196" s="268"/>
      <c r="M196" s="269"/>
      <c r="N196" s="270"/>
      <c r="O196" s="270"/>
      <c r="P196" s="270"/>
      <c r="Q196" s="270"/>
      <c r="R196" s="270"/>
      <c r="S196" s="270"/>
      <c r="T196" s="271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72" t="s">
        <v>171</v>
      </c>
      <c r="AU196" s="272" t="s">
        <v>86</v>
      </c>
      <c r="AV196" s="15" t="s">
        <v>169</v>
      </c>
      <c r="AW196" s="15" t="s">
        <v>32</v>
      </c>
      <c r="AX196" s="15" t="s">
        <v>84</v>
      </c>
      <c r="AY196" s="272" t="s">
        <v>161</v>
      </c>
    </row>
    <row r="197" s="2" customFormat="1" ht="16.5" customHeight="1">
      <c r="A197" s="38"/>
      <c r="B197" s="39"/>
      <c r="C197" s="227" t="s">
        <v>348</v>
      </c>
      <c r="D197" s="227" t="s">
        <v>164</v>
      </c>
      <c r="E197" s="228" t="s">
        <v>1325</v>
      </c>
      <c r="F197" s="229" t="s">
        <v>1326</v>
      </c>
      <c r="G197" s="230" t="s">
        <v>178</v>
      </c>
      <c r="H197" s="231">
        <v>5</v>
      </c>
      <c r="I197" s="232"/>
      <c r="J197" s="233">
        <f>ROUND(I197*H197,2)</f>
        <v>0</v>
      </c>
      <c r="K197" s="229" t="s">
        <v>1264</v>
      </c>
      <c r="L197" s="44"/>
      <c r="M197" s="234" t="s">
        <v>1</v>
      </c>
      <c r="N197" s="235" t="s">
        <v>42</v>
      </c>
      <c r="O197" s="91"/>
      <c r="P197" s="236">
        <f>O197*H197</f>
        <v>0</v>
      </c>
      <c r="Q197" s="236">
        <v>0</v>
      </c>
      <c r="R197" s="236">
        <f>Q197*H197</f>
        <v>0</v>
      </c>
      <c r="S197" s="236">
        <v>0</v>
      </c>
      <c r="T197" s="237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8" t="s">
        <v>245</v>
      </c>
      <c r="AT197" s="238" t="s">
        <v>164</v>
      </c>
      <c r="AU197" s="238" t="s">
        <v>86</v>
      </c>
      <c r="AY197" s="17" t="s">
        <v>161</v>
      </c>
      <c r="BE197" s="239">
        <f>IF(N197="základní",J197,0)</f>
        <v>0</v>
      </c>
      <c r="BF197" s="239">
        <f>IF(N197="snížená",J197,0)</f>
        <v>0</v>
      </c>
      <c r="BG197" s="239">
        <f>IF(N197="zákl. přenesená",J197,0)</f>
        <v>0</v>
      </c>
      <c r="BH197" s="239">
        <f>IF(N197="sníž. přenesená",J197,0)</f>
        <v>0</v>
      </c>
      <c r="BI197" s="239">
        <f>IF(N197="nulová",J197,0)</f>
        <v>0</v>
      </c>
      <c r="BJ197" s="17" t="s">
        <v>84</v>
      </c>
      <c r="BK197" s="239">
        <f>ROUND(I197*H197,2)</f>
        <v>0</v>
      </c>
      <c r="BL197" s="17" t="s">
        <v>245</v>
      </c>
      <c r="BM197" s="238" t="s">
        <v>588</v>
      </c>
    </row>
    <row r="198" s="13" customFormat="1">
      <c r="A198" s="13"/>
      <c r="B198" s="240"/>
      <c r="C198" s="241"/>
      <c r="D198" s="242" t="s">
        <v>171</v>
      </c>
      <c r="E198" s="243" t="s">
        <v>1</v>
      </c>
      <c r="F198" s="244" t="s">
        <v>1324</v>
      </c>
      <c r="G198" s="241"/>
      <c r="H198" s="245">
        <v>5</v>
      </c>
      <c r="I198" s="246"/>
      <c r="J198" s="241"/>
      <c r="K198" s="241"/>
      <c r="L198" s="247"/>
      <c r="M198" s="248"/>
      <c r="N198" s="249"/>
      <c r="O198" s="249"/>
      <c r="P198" s="249"/>
      <c r="Q198" s="249"/>
      <c r="R198" s="249"/>
      <c r="S198" s="249"/>
      <c r="T198" s="250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51" t="s">
        <v>171</v>
      </c>
      <c r="AU198" s="251" t="s">
        <v>86</v>
      </c>
      <c r="AV198" s="13" t="s">
        <v>86</v>
      </c>
      <c r="AW198" s="13" t="s">
        <v>32</v>
      </c>
      <c r="AX198" s="13" t="s">
        <v>77</v>
      </c>
      <c r="AY198" s="251" t="s">
        <v>161</v>
      </c>
    </row>
    <row r="199" s="15" customFormat="1">
      <c r="A199" s="15"/>
      <c r="B199" s="262"/>
      <c r="C199" s="263"/>
      <c r="D199" s="242" t="s">
        <v>171</v>
      </c>
      <c r="E199" s="264" t="s">
        <v>1</v>
      </c>
      <c r="F199" s="265" t="s">
        <v>199</v>
      </c>
      <c r="G199" s="263"/>
      <c r="H199" s="266">
        <v>5</v>
      </c>
      <c r="I199" s="267"/>
      <c r="J199" s="263"/>
      <c r="K199" s="263"/>
      <c r="L199" s="268"/>
      <c r="M199" s="269"/>
      <c r="N199" s="270"/>
      <c r="O199" s="270"/>
      <c r="P199" s="270"/>
      <c r="Q199" s="270"/>
      <c r="R199" s="270"/>
      <c r="S199" s="270"/>
      <c r="T199" s="271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72" t="s">
        <v>171</v>
      </c>
      <c r="AU199" s="272" t="s">
        <v>86</v>
      </c>
      <c r="AV199" s="15" t="s">
        <v>169</v>
      </c>
      <c r="AW199" s="15" t="s">
        <v>32</v>
      </c>
      <c r="AX199" s="15" t="s">
        <v>84</v>
      </c>
      <c r="AY199" s="272" t="s">
        <v>161</v>
      </c>
    </row>
    <row r="200" s="2" customFormat="1" ht="24.15" customHeight="1">
      <c r="A200" s="38"/>
      <c r="B200" s="39"/>
      <c r="C200" s="282" t="s">
        <v>352</v>
      </c>
      <c r="D200" s="282" t="s">
        <v>384</v>
      </c>
      <c r="E200" s="283" t="s">
        <v>1327</v>
      </c>
      <c r="F200" s="284" t="s">
        <v>1328</v>
      </c>
      <c r="G200" s="285" t="s">
        <v>1329</v>
      </c>
      <c r="H200" s="286">
        <v>38.332999999999998</v>
      </c>
      <c r="I200" s="287"/>
      <c r="J200" s="288">
        <f>ROUND(I200*H200,2)</f>
        <v>0</v>
      </c>
      <c r="K200" s="284" t="s">
        <v>1</v>
      </c>
      <c r="L200" s="289"/>
      <c r="M200" s="290" t="s">
        <v>1</v>
      </c>
      <c r="N200" s="291" t="s">
        <v>42</v>
      </c>
      <c r="O200" s="91"/>
      <c r="P200" s="236">
        <f>O200*H200</f>
        <v>0</v>
      </c>
      <c r="Q200" s="236">
        <v>0</v>
      </c>
      <c r="R200" s="236">
        <f>Q200*H200</f>
        <v>0</v>
      </c>
      <c r="S200" s="236">
        <v>0</v>
      </c>
      <c r="T200" s="237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8" t="s">
        <v>387</v>
      </c>
      <c r="AT200" s="238" t="s">
        <v>384</v>
      </c>
      <c r="AU200" s="238" t="s">
        <v>86</v>
      </c>
      <c r="AY200" s="17" t="s">
        <v>161</v>
      </c>
      <c r="BE200" s="239">
        <f>IF(N200="základní",J200,0)</f>
        <v>0</v>
      </c>
      <c r="BF200" s="239">
        <f>IF(N200="snížená",J200,0)</f>
        <v>0</v>
      </c>
      <c r="BG200" s="239">
        <f>IF(N200="zákl. přenesená",J200,0)</f>
        <v>0</v>
      </c>
      <c r="BH200" s="239">
        <f>IF(N200="sníž. přenesená",J200,0)</f>
        <v>0</v>
      </c>
      <c r="BI200" s="239">
        <f>IF(N200="nulová",J200,0)</f>
        <v>0</v>
      </c>
      <c r="BJ200" s="17" t="s">
        <v>84</v>
      </c>
      <c r="BK200" s="239">
        <f>ROUND(I200*H200,2)</f>
        <v>0</v>
      </c>
      <c r="BL200" s="17" t="s">
        <v>245</v>
      </c>
      <c r="BM200" s="238" t="s">
        <v>600</v>
      </c>
    </row>
    <row r="201" s="13" customFormat="1">
      <c r="A201" s="13"/>
      <c r="B201" s="240"/>
      <c r="C201" s="241"/>
      <c r="D201" s="242" t="s">
        <v>171</v>
      </c>
      <c r="E201" s="243" t="s">
        <v>1</v>
      </c>
      <c r="F201" s="244" t="s">
        <v>1330</v>
      </c>
      <c r="G201" s="241"/>
      <c r="H201" s="245">
        <v>38.332999999999998</v>
      </c>
      <c r="I201" s="246"/>
      <c r="J201" s="241"/>
      <c r="K201" s="241"/>
      <c r="L201" s="247"/>
      <c r="M201" s="248"/>
      <c r="N201" s="249"/>
      <c r="O201" s="249"/>
      <c r="P201" s="249"/>
      <c r="Q201" s="249"/>
      <c r="R201" s="249"/>
      <c r="S201" s="249"/>
      <c r="T201" s="250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51" t="s">
        <v>171</v>
      </c>
      <c r="AU201" s="251" t="s">
        <v>86</v>
      </c>
      <c r="AV201" s="13" t="s">
        <v>86</v>
      </c>
      <c r="AW201" s="13" t="s">
        <v>32</v>
      </c>
      <c r="AX201" s="13" t="s">
        <v>77</v>
      </c>
      <c r="AY201" s="251" t="s">
        <v>161</v>
      </c>
    </row>
    <row r="202" s="15" customFormat="1">
      <c r="A202" s="15"/>
      <c r="B202" s="262"/>
      <c r="C202" s="263"/>
      <c r="D202" s="242" t="s">
        <v>171</v>
      </c>
      <c r="E202" s="264" t="s">
        <v>1</v>
      </c>
      <c r="F202" s="265" t="s">
        <v>199</v>
      </c>
      <c r="G202" s="263"/>
      <c r="H202" s="266">
        <v>38.332999999999998</v>
      </c>
      <c r="I202" s="267"/>
      <c r="J202" s="263"/>
      <c r="K202" s="263"/>
      <c r="L202" s="268"/>
      <c r="M202" s="269"/>
      <c r="N202" s="270"/>
      <c r="O202" s="270"/>
      <c r="P202" s="270"/>
      <c r="Q202" s="270"/>
      <c r="R202" s="270"/>
      <c r="S202" s="270"/>
      <c r="T202" s="271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72" t="s">
        <v>171</v>
      </c>
      <c r="AU202" s="272" t="s">
        <v>86</v>
      </c>
      <c r="AV202" s="15" t="s">
        <v>169</v>
      </c>
      <c r="AW202" s="15" t="s">
        <v>32</v>
      </c>
      <c r="AX202" s="15" t="s">
        <v>84</v>
      </c>
      <c r="AY202" s="272" t="s">
        <v>161</v>
      </c>
    </row>
    <row r="203" s="2" customFormat="1" ht="16.5" customHeight="1">
      <c r="A203" s="38"/>
      <c r="B203" s="39"/>
      <c r="C203" s="282" t="s">
        <v>359</v>
      </c>
      <c r="D203" s="282" t="s">
        <v>384</v>
      </c>
      <c r="E203" s="283" t="s">
        <v>1331</v>
      </c>
      <c r="F203" s="284" t="s">
        <v>1332</v>
      </c>
      <c r="G203" s="285" t="s">
        <v>228</v>
      </c>
      <c r="H203" s="286">
        <v>48.5</v>
      </c>
      <c r="I203" s="287"/>
      <c r="J203" s="288">
        <f>ROUND(I203*H203,2)</f>
        <v>0</v>
      </c>
      <c r="K203" s="284" t="s">
        <v>1</v>
      </c>
      <c r="L203" s="289"/>
      <c r="M203" s="290" t="s">
        <v>1</v>
      </c>
      <c r="N203" s="291" t="s">
        <v>42</v>
      </c>
      <c r="O203" s="91"/>
      <c r="P203" s="236">
        <f>O203*H203</f>
        <v>0</v>
      </c>
      <c r="Q203" s="236">
        <v>0</v>
      </c>
      <c r="R203" s="236">
        <f>Q203*H203</f>
        <v>0</v>
      </c>
      <c r="S203" s="236">
        <v>0</v>
      </c>
      <c r="T203" s="237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8" t="s">
        <v>387</v>
      </c>
      <c r="AT203" s="238" t="s">
        <v>384</v>
      </c>
      <c r="AU203" s="238" t="s">
        <v>86</v>
      </c>
      <c r="AY203" s="17" t="s">
        <v>161</v>
      </c>
      <c r="BE203" s="239">
        <f>IF(N203="základní",J203,0)</f>
        <v>0</v>
      </c>
      <c r="BF203" s="239">
        <f>IF(N203="snížená",J203,0)</f>
        <v>0</v>
      </c>
      <c r="BG203" s="239">
        <f>IF(N203="zákl. přenesená",J203,0)</f>
        <v>0</v>
      </c>
      <c r="BH203" s="239">
        <f>IF(N203="sníž. přenesená",J203,0)</f>
        <v>0</v>
      </c>
      <c r="BI203" s="239">
        <f>IF(N203="nulová",J203,0)</f>
        <v>0</v>
      </c>
      <c r="BJ203" s="17" t="s">
        <v>84</v>
      </c>
      <c r="BK203" s="239">
        <f>ROUND(I203*H203,2)</f>
        <v>0</v>
      </c>
      <c r="BL203" s="17" t="s">
        <v>245</v>
      </c>
      <c r="BM203" s="238" t="s">
        <v>608</v>
      </c>
    </row>
    <row r="204" s="13" customFormat="1">
      <c r="A204" s="13"/>
      <c r="B204" s="240"/>
      <c r="C204" s="241"/>
      <c r="D204" s="242" t="s">
        <v>171</v>
      </c>
      <c r="E204" s="243" t="s">
        <v>1</v>
      </c>
      <c r="F204" s="244" t="s">
        <v>1333</v>
      </c>
      <c r="G204" s="241"/>
      <c r="H204" s="245">
        <v>48.5</v>
      </c>
      <c r="I204" s="246"/>
      <c r="J204" s="241"/>
      <c r="K204" s="241"/>
      <c r="L204" s="247"/>
      <c r="M204" s="248"/>
      <c r="N204" s="249"/>
      <c r="O204" s="249"/>
      <c r="P204" s="249"/>
      <c r="Q204" s="249"/>
      <c r="R204" s="249"/>
      <c r="S204" s="249"/>
      <c r="T204" s="250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51" t="s">
        <v>171</v>
      </c>
      <c r="AU204" s="251" t="s">
        <v>86</v>
      </c>
      <c r="AV204" s="13" t="s">
        <v>86</v>
      </c>
      <c r="AW204" s="13" t="s">
        <v>32</v>
      </c>
      <c r="AX204" s="13" t="s">
        <v>77</v>
      </c>
      <c r="AY204" s="251" t="s">
        <v>161</v>
      </c>
    </row>
    <row r="205" s="15" customFormat="1">
      <c r="A205" s="15"/>
      <c r="B205" s="262"/>
      <c r="C205" s="263"/>
      <c r="D205" s="242" t="s">
        <v>171</v>
      </c>
      <c r="E205" s="264" t="s">
        <v>1</v>
      </c>
      <c r="F205" s="265" t="s">
        <v>199</v>
      </c>
      <c r="G205" s="263"/>
      <c r="H205" s="266">
        <v>48.5</v>
      </c>
      <c r="I205" s="267"/>
      <c r="J205" s="263"/>
      <c r="K205" s="263"/>
      <c r="L205" s="268"/>
      <c r="M205" s="269"/>
      <c r="N205" s="270"/>
      <c r="O205" s="270"/>
      <c r="P205" s="270"/>
      <c r="Q205" s="270"/>
      <c r="R205" s="270"/>
      <c r="S205" s="270"/>
      <c r="T205" s="271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72" t="s">
        <v>171</v>
      </c>
      <c r="AU205" s="272" t="s">
        <v>86</v>
      </c>
      <c r="AV205" s="15" t="s">
        <v>169</v>
      </c>
      <c r="AW205" s="15" t="s">
        <v>32</v>
      </c>
      <c r="AX205" s="15" t="s">
        <v>84</v>
      </c>
      <c r="AY205" s="272" t="s">
        <v>161</v>
      </c>
    </row>
    <row r="206" s="2" customFormat="1" ht="33" customHeight="1">
      <c r="A206" s="38"/>
      <c r="B206" s="39"/>
      <c r="C206" s="227" t="s">
        <v>367</v>
      </c>
      <c r="D206" s="227" t="s">
        <v>164</v>
      </c>
      <c r="E206" s="228" t="s">
        <v>1334</v>
      </c>
      <c r="F206" s="229" t="s">
        <v>1335</v>
      </c>
      <c r="G206" s="230" t="s">
        <v>178</v>
      </c>
      <c r="H206" s="231">
        <v>28</v>
      </c>
      <c r="I206" s="232"/>
      <c r="J206" s="233">
        <f>ROUND(I206*H206,2)</f>
        <v>0</v>
      </c>
      <c r="K206" s="229" t="s">
        <v>1264</v>
      </c>
      <c r="L206" s="44"/>
      <c r="M206" s="234" t="s">
        <v>1</v>
      </c>
      <c r="N206" s="235" t="s">
        <v>42</v>
      </c>
      <c r="O206" s="91"/>
      <c r="P206" s="236">
        <f>O206*H206</f>
        <v>0</v>
      </c>
      <c r="Q206" s="236">
        <v>0</v>
      </c>
      <c r="R206" s="236">
        <f>Q206*H206</f>
        <v>0</v>
      </c>
      <c r="S206" s="236">
        <v>0</v>
      </c>
      <c r="T206" s="237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38" t="s">
        <v>245</v>
      </c>
      <c r="AT206" s="238" t="s">
        <v>164</v>
      </c>
      <c r="AU206" s="238" t="s">
        <v>86</v>
      </c>
      <c r="AY206" s="17" t="s">
        <v>161</v>
      </c>
      <c r="BE206" s="239">
        <f>IF(N206="základní",J206,0)</f>
        <v>0</v>
      </c>
      <c r="BF206" s="239">
        <f>IF(N206="snížená",J206,0)</f>
        <v>0</v>
      </c>
      <c r="BG206" s="239">
        <f>IF(N206="zákl. přenesená",J206,0)</f>
        <v>0</v>
      </c>
      <c r="BH206" s="239">
        <f>IF(N206="sníž. přenesená",J206,0)</f>
        <v>0</v>
      </c>
      <c r="BI206" s="239">
        <f>IF(N206="nulová",J206,0)</f>
        <v>0</v>
      </c>
      <c r="BJ206" s="17" t="s">
        <v>84</v>
      </c>
      <c r="BK206" s="239">
        <f>ROUND(I206*H206,2)</f>
        <v>0</v>
      </c>
      <c r="BL206" s="17" t="s">
        <v>245</v>
      </c>
      <c r="BM206" s="238" t="s">
        <v>616</v>
      </c>
    </row>
    <row r="207" s="13" customFormat="1">
      <c r="A207" s="13"/>
      <c r="B207" s="240"/>
      <c r="C207" s="241"/>
      <c r="D207" s="242" t="s">
        <v>171</v>
      </c>
      <c r="E207" s="243" t="s">
        <v>1</v>
      </c>
      <c r="F207" s="244" t="s">
        <v>1336</v>
      </c>
      <c r="G207" s="241"/>
      <c r="H207" s="245">
        <v>8</v>
      </c>
      <c r="I207" s="246"/>
      <c r="J207" s="241"/>
      <c r="K207" s="241"/>
      <c r="L207" s="247"/>
      <c r="M207" s="248"/>
      <c r="N207" s="249"/>
      <c r="O207" s="249"/>
      <c r="P207" s="249"/>
      <c r="Q207" s="249"/>
      <c r="R207" s="249"/>
      <c r="S207" s="249"/>
      <c r="T207" s="250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51" t="s">
        <v>171</v>
      </c>
      <c r="AU207" s="251" t="s">
        <v>86</v>
      </c>
      <c r="AV207" s="13" t="s">
        <v>86</v>
      </c>
      <c r="AW207" s="13" t="s">
        <v>32</v>
      </c>
      <c r="AX207" s="13" t="s">
        <v>77</v>
      </c>
      <c r="AY207" s="251" t="s">
        <v>161</v>
      </c>
    </row>
    <row r="208" s="13" customFormat="1">
      <c r="A208" s="13"/>
      <c r="B208" s="240"/>
      <c r="C208" s="241"/>
      <c r="D208" s="242" t="s">
        <v>171</v>
      </c>
      <c r="E208" s="243" t="s">
        <v>1</v>
      </c>
      <c r="F208" s="244" t="s">
        <v>1337</v>
      </c>
      <c r="G208" s="241"/>
      <c r="H208" s="245">
        <v>20</v>
      </c>
      <c r="I208" s="246"/>
      <c r="J208" s="241"/>
      <c r="K208" s="241"/>
      <c r="L208" s="247"/>
      <c r="M208" s="248"/>
      <c r="N208" s="249"/>
      <c r="O208" s="249"/>
      <c r="P208" s="249"/>
      <c r="Q208" s="249"/>
      <c r="R208" s="249"/>
      <c r="S208" s="249"/>
      <c r="T208" s="250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1" t="s">
        <v>171</v>
      </c>
      <c r="AU208" s="251" t="s">
        <v>86</v>
      </c>
      <c r="AV208" s="13" t="s">
        <v>86</v>
      </c>
      <c r="AW208" s="13" t="s">
        <v>32</v>
      </c>
      <c r="AX208" s="13" t="s">
        <v>77</v>
      </c>
      <c r="AY208" s="251" t="s">
        <v>161</v>
      </c>
    </row>
    <row r="209" s="15" customFormat="1">
      <c r="A209" s="15"/>
      <c r="B209" s="262"/>
      <c r="C209" s="263"/>
      <c r="D209" s="242" t="s">
        <v>171</v>
      </c>
      <c r="E209" s="264" t="s">
        <v>1</v>
      </c>
      <c r="F209" s="265" t="s">
        <v>199</v>
      </c>
      <c r="G209" s="263"/>
      <c r="H209" s="266">
        <v>28</v>
      </c>
      <c r="I209" s="267"/>
      <c r="J209" s="263"/>
      <c r="K209" s="263"/>
      <c r="L209" s="268"/>
      <c r="M209" s="269"/>
      <c r="N209" s="270"/>
      <c r="O209" s="270"/>
      <c r="P209" s="270"/>
      <c r="Q209" s="270"/>
      <c r="R209" s="270"/>
      <c r="S209" s="270"/>
      <c r="T209" s="271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72" t="s">
        <v>171</v>
      </c>
      <c r="AU209" s="272" t="s">
        <v>86</v>
      </c>
      <c r="AV209" s="15" t="s">
        <v>169</v>
      </c>
      <c r="AW209" s="15" t="s">
        <v>32</v>
      </c>
      <c r="AX209" s="15" t="s">
        <v>84</v>
      </c>
      <c r="AY209" s="272" t="s">
        <v>161</v>
      </c>
    </row>
    <row r="210" s="2" customFormat="1" ht="33" customHeight="1">
      <c r="A210" s="38"/>
      <c r="B210" s="39"/>
      <c r="C210" s="227" t="s">
        <v>374</v>
      </c>
      <c r="D210" s="227" t="s">
        <v>164</v>
      </c>
      <c r="E210" s="228" t="s">
        <v>1338</v>
      </c>
      <c r="F210" s="229" t="s">
        <v>1339</v>
      </c>
      <c r="G210" s="230" t="s">
        <v>178</v>
      </c>
      <c r="H210" s="231">
        <v>48.399999999999999</v>
      </c>
      <c r="I210" s="232"/>
      <c r="J210" s="233">
        <f>ROUND(I210*H210,2)</f>
        <v>0</v>
      </c>
      <c r="K210" s="229" t="s">
        <v>1264</v>
      </c>
      <c r="L210" s="44"/>
      <c r="M210" s="234" t="s">
        <v>1</v>
      </c>
      <c r="N210" s="235" t="s">
        <v>42</v>
      </c>
      <c r="O210" s="91"/>
      <c r="P210" s="236">
        <f>O210*H210</f>
        <v>0</v>
      </c>
      <c r="Q210" s="236">
        <v>0</v>
      </c>
      <c r="R210" s="236">
        <f>Q210*H210</f>
        <v>0</v>
      </c>
      <c r="S210" s="236">
        <v>0</v>
      </c>
      <c r="T210" s="237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8" t="s">
        <v>245</v>
      </c>
      <c r="AT210" s="238" t="s">
        <v>164</v>
      </c>
      <c r="AU210" s="238" t="s">
        <v>86</v>
      </c>
      <c r="AY210" s="17" t="s">
        <v>161</v>
      </c>
      <c r="BE210" s="239">
        <f>IF(N210="základní",J210,0)</f>
        <v>0</v>
      </c>
      <c r="BF210" s="239">
        <f>IF(N210="snížená",J210,0)</f>
        <v>0</v>
      </c>
      <c r="BG210" s="239">
        <f>IF(N210="zákl. přenesená",J210,0)</f>
        <v>0</v>
      </c>
      <c r="BH210" s="239">
        <f>IF(N210="sníž. přenesená",J210,0)</f>
        <v>0</v>
      </c>
      <c r="BI210" s="239">
        <f>IF(N210="nulová",J210,0)</f>
        <v>0</v>
      </c>
      <c r="BJ210" s="17" t="s">
        <v>84</v>
      </c>
      <c r="BK210" s="239">
        <f>ROUND(I210*H210,2)</f>
        <v>0</v>
      </c>
      <c r="BL210" s="17" t="s">
        <v>245</v>
      </c>
      <c r="BM210" s="238" t="s">
        <v>624</v>
      </c>
    </row>
    <row r="211" s="13" customFormat="1">
      <c r="A211" s="13"/>
      <c r="B211" s="240"/>
      <c r="C211" s="241"/>
      <c r="D211" s="242" t="s">
        <v>171</v>
      </c>
      <c r="E211" s="243" t="s">
        <v>1</v>
      </c>
      <c r="F211" s="244" t="s">
        <v>1340</v>
      </c>
      <c r="G211" s="241"/>
      <c r="H211" s="245">
        <v>1</v>
      </c>
      <c r="I211" s="246"/>
      <c r="J211" s="241"/>
      <c r="K211" s="241"/>
      <c r="L211" s="247"/>
      <c r="M211" s="248"/>
      <c r="N211" s="249"/>
      <c r="O211" s="249"/>
      <c r="P211" s="249"/>
      <c r="Q211" s="249"/>
      <c r="R211" s="249"/>
      <c r="S211" s="249"/>
      <c r="T211" s="250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51" t="s">
        <v>171</v>
      </c>
      <c r="AU211" s="251" t="s">
        <v>86</v>
      </c>
      <c r="AV211" s="13" t="s">
        <v>86</v>
      </c>
      <c r="AW211" s="13" t="s">
        <v>32</v>
      </c>
      <c r="AX211" s="13" t="s">
        <v>77</v>
      </c>
      <c r="AY211" s="251" t="s">
        <v>161</v>
      </c>
    </row>
    <row r="212" s="13" customFormat="1">
      <c r="A212" s="13"/>
      <c r="B212" s="240"/>
      <c r="C212" s="241"/>
      <c r="D212" s="242" t="s">
        <v>171</v>
      </c>
      <c r="E212" s="243" t="s">
        <v>1</v>
      </c>
      <c r="F212" s="244" t="s">
        <v>1341</v>
      </c>
      <c r="G212" s="241"/>
      <c r="H212" s="245">
        <v>43</v>
      </c>
      <c r="I212" s="246"/>
      <c r="J212" s="241"/>
      <c r="K212" s="241"/>
      <c r="L212" s="247"/>
      <c r="M212" s="248"/>
      <c r="N212" s="249"/>
      <c r="O212" s="249"/>
      <c r="P212" s="249"/>
      <c r="Q212" s="249"/>
      <c r="R212" s="249"/>
      <c r="S212" s="249"/>
      <c r="T212" s="250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51" t="s">
        <v>171</v>
      </c>
      <c r="AU212" s="251" t="s">
        <v>86</v>
      </c>
      <c r="AV212" s="13" t="s">
        <v>86</v>
      </c>
      <c r="AW212" s="13" t="s">
        <v>32</v>
      </c>
      <c r="AX212" s="13" t="s">
        <v>77</v>
      </c>
      <c r="AY212" s="251" t="s">
        <v>161</v>
      </c>
    </row>
    <row r="213" s="15" customFormat="1">
      <c r="A213" s="15"/>
      <c r="B213" s="262"/>
      <c r="C213" s="263"/>
      <c r="D213" s="242" t="s">
        <v>171</v>
      </c>
      <c r="E213" s="264" t="s">
        <v>1</v>
      </c>
      <c r="F213" s="265" t="s">
        <v>199</v>
      </c>
      <c r="G213" s="263"/>
      <c r="H213" s="266">
        <v>44</v>
      </c>
      <c r="I213" s="267"/>
      <c r="J213" s="263"/>
      <c r="K213" s="263"/>
      <c r="L213" s="268"/>
      <c r="M213" s="269"/>
      <c r="N213" s="270"/>
      <c r="O213" s="270"/>
      <c r="P213" s="270"/>
      <c r="Q213" s="270"/>
      <c r="R213" s="270"/>
      <c r="S213" s="270"/>
      <c r="T213" s="271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72" t="s">
        <v>171</v>
      </c>
      <c r="AU213" s="272" t="s">
        <v>86</v>
      </c>
      <c r="AV213" s="15" t="s">
        <v>169</v>
      </c>
      <c r="AW213" s="15" t="s">
        <v>32</v>
      </c>
      <c r="AX213" s="15" t="s">
        <v>77</v>
      </c>
      <c r="AY213" s="272" t="s">
        <v>161</v>
      </c>
    </row>
    <row r="214" s="13" customFormat="1">
      <c r="A214" s="13"/>
      <c r="B214" s="240"/>
      <c r="C214" s="241"/>
      <c r="D214" s="242" t="s">
        <v>171</v>
      </c>
      <c r="E214" s="243" t="s">
        <v>1</v>
      </c>
      <c r="F214" s="244" t="s">
        <v>1342</v>
      </c>
      <c r="G214" s="241"/>
      <c r="H214" s="245">
        <v>48.399999999999999</v>
      </c>
      <c r="I214" s="246"/>
      <c r="J214" s="241"/>
      <c r="K214" s="241"/>
      <c r="L214" s="247"/>
      <c r="M214" s="248"/>
      <c r="N214" s="249"/>
      <c r="O214" s="249"/>
      <c r="P214" s="249"/>
      <c r="Q214" s="249"/>
      <c r="R214" s="249"/>
      <c r="S214" s="249"/>
      <c r="T214" s="250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1" t="s">
        <v>171</v>
      </c>
      <c r="AU214" s="251" t="s">
        <v>86</v>
      </c>
      <c r="AV214" s="13" t="s">
        <v>86</v>
      </c>
      <c r="AW214" s="13" t="s">
        <v>32</v>
      </c>
      <c r="AX214" s="13" t="s">
        <v>77</v>
      </c>
      <c r="AY214" s="251" t="s">
        <v>161</v>
      </c>
    </row>
    <row r="215" s="15" customFormat="1">
      <c r="A215" s="15"/>
      <c r="B215" s="262"/>
      <c r="C215" s="263"/>
      <c r="D215" s="242" t="s">
        <v>171</v>
      </c>
      <c r="E215" s="264" t="s">
        <v>1</v>
      </c>
      <c r="F215" s="265" t="s">
        <v>199</v>
      </c>
      <c r="G215" s="263"/>
      <c r="H215" s="266">
        <v>48.399999999999999</v>
      </c>
      <c r="I215" s="267"/>
      <c r="J215" s="263"/>
      <c r="K215" s="263"/>
      <c r="L215" s="268"/>
      <c r="M215" s="269"/>
      <c r="N215" s="270"/>
      <c r="O215" s="270"/>
      <c r="P215" s="270"/>
      <c r="Q215" s="270"/>
      <c r="R215" s="270"/>
      <c r="S215" s="270"/>
      <c r="T215" s="271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72" t="s">
        <v>171</v>
      </c>
      <c r="AU215" s="272" t="s">
        <v>86</v>
      </c>
      <c r="AV215" s="15" t="s">
        <v>169</v>
      </c>
      <c r="AW215" s="15" t="s">
        <v>32</v>
      </c>
      <c r="AX215" s="15" t="s">
        <v>84</v>
      </c>
      <c r="AY215" s="272" t="s">
        <v>161</v>
      </c>
    </row>
    <row r="216" s="2" customFormat="1" ht="37.8" customHeight="1">
      <c r="A216" s="38"/>
      <c r="B216" s="39"/>
      <c r="C216" s="227" t="s">
        <v>379</v>
      </c>
      <c r="D216" s="227" t="s">
        <v>164</v>
      </c>
      <c r="E216" s="228" t="s">
        <v>1343</v>
      </c>
      <c r="F216" s="229" t="s">
        <v>1344</v>
      </c>
      <c r="G216" s="230" t="s">
        <v>178</v>
      </c>
      <c r="H216" s="231">
        <v>21</v>
      </c>
      <c r="I216" s="232"/>
      <c r="J216" s="233">
        <f>ROUND(I216*H216,2)</f>
        <v>0</v>
      </c>
      <c r="K216" s="229" t="s">
        <v>1264</v>
      </c>
      <c r="L216" s="44"/>
      <c r="M216" s="234" t="s">
        <v>1</v>
      </c>
      <c r="N216" s="235" t="s">
        <v>42</v>
      </c>
      <c r="O216" s="91"/>
      <c r="P216" s="236">
        <f>O216*H216</f>
        <v>0</v>
      </c>
      <c r="Q216" s="236">
        <v>0</v>
      </c>
      <c r="R216" s="236">
        <f>Q216*H216</f>
        <v>0</v>
      </c>
      <c r="S216" s="236">
        <v>0</v>
      </c>
      <c r="T216" s="237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38" t="s">
        <v>245</v>
      </c>
      <c r="AT216" s="238" t="s">
        <v>164</v>
      </c>
      <c r="AU216" s="238" t="s">
        <v>86</v>
      </c>
      <c r="AY216" s="17" t="s">
        <v>161</v>
      </c>
      <c r="BE216" s="239">
        <f>IF(N216="základní",J216,0)</f>
        <v>0</v>
      </c>
      <c r="BF216" s="239">
        <f>IF(N216="snížená",J216,0)</f>
        <v>0</v>
      </c>
      <c r="BG216" s="239">
        <f>IF(N216="zákl. přenesená",J216,0)</f>
        <v>0</v>
      </c>
      <c r="BH216" s="239">
        <f>IF(N216="sníž. přenesená",J216,0)</f>
        <v>0</v>
      </c>
      <c r="BI216" s="239">
        <f>IF(N216="nulová",J216,0)</f>
        <v>0</v>
      </c>
      <c r="BJ216" s="17" t="s">
        <v>84</v>
      </c>
      <c r="BK216" s="239">
        <f>ROUND(I216*H216,2)</f>
        <v>0</v>
      </c>
      <c r="BL216" s="17" t="s">
        <v>245</v>
      </c>
      <c r="BM216" s="238" t="s">
        <v>632</v>
      </c>
    </row>
    <row r="217" s="13" customFormat="1">
      <c r="A217" s="13"/>
      <c r="B217" s="240"/>
      <c r="C217" s="241"/>
      <c r="D217" s="242" t="s">
        <v>171</v>
      </c>
      <c r="E217" s="243" t="s">
        <v>1</v>
      </c>
      <c r="F217" s="244" t="s">
        <v>1345</v>
      </c>
      <c r="G217" s="241"/>
      <c r="H217" s="245">
        <v>8</v>
      </c>
      <c r="I217" s="246"/>
      <c r="J217" s="241"/>
      <c r="K217" s="241"/>
      <c r="L217" s="247"/>
      <c r="M217" s="248"/>
      <c r="N217" s="249"/>
      <c r="O217" s="249"/>
      <c r="P217" s="249"/>
      <c r="Q217" s="249"/>
      <c r="R217" s="249"/>
      <c r="S217" s="249"/>
      <c r="T217" s="250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51" t="s">
        <v>171</v>
      </c>
      <c r="AU217" s="251" t="s">
        <v>86</v>
      </c>
      <c r="AV217" s="13" t="s">
        <v>86</v>
      </c>
      <c r="AW217" s="13" t="s">
        <v>32</v>
      </c>
      <c r="AX217" s="13" t="s">
        <v>77</v>
      </c>
      <c r="AY217" s="251" t="s">
        <v>161</v>
      </c>
    </row>
    <row r="218" s="13" customFormat="1">
      <c r="A218" s="13"/>
      <c r="B218" s="240"/>
      <c r="C218" s="241"/>
      <c r="D218" s="242" t="s">
        <v>171</v>
      </c>
      <c r="E218" s="243" t="s">
        <v>1</v>
      </c>
      <c r="F218" s="244" t="s">
        <v>1346</v>
      </c>
      <c r="G218" s="241"/>
      <c r="H218" s="245">
        <v>13</v>
      </c>
      <c r="I218" s="246"/>
      <c r="J218" s="241"/>
      <c r="K218" s="241"/>
      <c r="L218" s="247"/>
      <c r="M218" s="248"/>
      <c r="N218" s="249"/>
      <c r="O218" s="249"/>
      <c r="P218" s="249"/>
      <c r="Q218" s="249"/>
      <c r="R218" s="249"/>
      <c r="S218" s="249"/>
      <c r="T218" s="250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51" t="s">
        <v>171</v>
      </c>
      <c r="AU218" s="251" t="s">
        <v>86</v>
      </c>
      <c r="AV218" s="13" t="s">
        <v>86</v>
      </c>
      <c r="AW218" s="13" t="s">
        <v>32</v>
      </c>
      <c r="AX218" s="13" t="s">
        <v>77</v>
      </c>
      <c r="AY218" s="251" t="s">
        <v>161</v>
      </c>
    </row>
    <row r="219" s="15" customFormat="1">
      <c r="A219" s="15"/>
      <c r="B219" s="262"/>
      <c r="C219" s="263"/>
      <c r="D219" s="242" t="s">
        <v>171</v>
      </c>
      <c r="E219" s="264" t="s">
        <v>1</v>
      </c>
      <c r="F219" s="265" t="s">
        <v>199</v>
      </c>
      <c r="G219" s="263"/>
      <c r="H219" s="266">
        <v>21</v>
      </c>
      <c r="I219" s="267"/>
      <c r="J219" s="263"/>
      <c r="K219" s="263"/>
      <c r="L219" s="268"/>
      <c r="M219" s="269"/>
      <c r="N219" s="270"/>
      <c r="O219" s="270"/>
      <c r="P219" s="270"/>
      <c r="Q219" s="270"/>
      <c r="R219" s="270"/>
      <c r="S219" s="270"/>
      <c r="T219" s="271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72" t="s">
        <v>171</v>
      </c>
      <c r="AU219" s="272" t="s">
        <v>86</v>
      </c>
      <c r="AV219" s="15" t="s">
        <v>169</v>
      </c>
      <c r="AW219" s="15" t="s">
        <v>32</v>
      </c>
      <c r="AX219" s="15" t="s">
        <v>84</v>
      </c>
      <c r="AY219" s="272" t="s">
        <v>161</v>
      </c>
    </row>
    <row r="220" s="2" customFormat="1" ht="37.8" customHeight="1">
      <c r="A220" s="38"/>
      <c r="B220" s="39"/>
      <c r="C220" s="227" t="s">
        <v>383</v>
      </c>
      <c r="D220" s="227" t="s">
        <v>164</v>
      </c>
      <c r="E220" s="228" t="s">
        <v>1347</v>
      </c>
      <c r="F220" s="229" t="s">
        <v>1348</v>
      </c>
      <c r="G220" s="230" t="s">
        <v>178</v>
      </c>
      <c r="H220" s="231">
        <v>24.199999999999999</v>
      </c>
      <c r="I220" s="232"/>
      <c r="J220" s="233">
        <f>ROUND(I220*H220,2)</f>
        <v>0</v>
      </c>
      <c r="K220" s="229" t="s">
        <v>1264</v>
      </c>
      <c r="L220" s="44"/>
      <c r="M220" s="234" t="s">
        <v>1</v>
      </c>
      <c r="N220" s="235" t="s">
        <v>42</v>
      </c>
      <c r="O220" s="91"/>
      <c r="P220" s="236">
        <f>O220*H220</f>
        <v>0</v>
      </c>
      <c r="Q220" s="236">
        <v>0</v>
      </c>
      <c r="R220" s="236">
        <f>Q220*H220</f>
        <v>0</v>
      </c>
      <c r="S220" s="236">
        <v>0</v>
      </c>
      <c r="T220" s="237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38" t="s">
        <v>245</v>
      </c>
      <c r="AT220" s="238" t="s">
        <v>164</v>
      </c>
      <c r="AU220" s="238" t="s">
        <v>86</v>
      </c>
      <c r="AY220" s="17" t="s">
        <v>161</v>
      </c>
      <c r="BE220" s="239">
        <f>IF(N220="základní",J220,0)</f>
        <v>0</v>
      </c>
      <c r="BF220" s="239">
        <f>IF(N220="snížená",J220,0)</f>
        <v>0</v>
      </c>
      <c r="BG220" s="239">
        <f>IF(N220="zákl. přenesená",J220,0)</f>
        <v>0</v>
      </c>
      <c r="BH220" s="239">
        <f>IF(N220="sníž. přenesená",J220,0)</f>
        <v>0</v>
      </c>
      <c r="BI220" s="239">
        <f>IF(N220="nulová",J220,0)</f>
        <v>0</v>
      </c>
      <c r="BJ220" s="17" t="s">
        <v>84</v>
      </c>
      <c r="BK220" s="239">
        <f>ROUND(I220*H220,2)</f>
        <v>0</v>
      </c>
      <c r="BL220" s="17" t="s">
        <v>245</v>
      </c>
      <c r="BM220" s="238" t="s">
        <v>640</v>
      </c>
    </row>
    <row r="221" s="13" customFormat="1">
      <c r="A221" s="13"/>
      <c r="B221" s="240"/>
      <c r="C221" s="241"/>
      <c r="D221" s="242" t="s">
        <v>171</v>
      </c>
      <c r="E221" s="243" t="s">
        <v>1</v>
      </c>
      <c r="F221" s="244" t="s">
        <v>1349</v>
      </c>
      <c r="G221" s="241"/>
      <c r="H221" s="245">
        <v>1</v>
      </c>
      <c r="I221" s="246"/>
      <c r="J221" s="241"/>
      <c r="K221" s="241"/>
      <c r="L221" s="247"/>
      <c r="M221" s="248"/>
      <c r="N221" s="249"/>
      <c r="O221" s="249"/>
      <c r="P221" s="249"/>
      <c r="Q221" s="249"/>
      <c r="R221" s="249"/>
      <c r="S221" s="249"/>
      <c r="T221" s="250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51" t="s">
        <v>171</v>
      </c>
      <c r="AU221" s="251" t="s">
        <v>86</v>
      </c>
      <c r="AV221" s="13" t="s">
        <v>86</v>
      </c>
      <c r="AW221" s="13" t="s">
        <v>32</v>
      </c>
      <c r="AX221" s="13" t="s">
        <v>77</v>
      </c>
      <c r="AY221" s="251" t="s">
        <v>161</v>
      </c>
    </row>
    <row r="222" s="13" customFormat="1">
      <c r="A222" s="13"/>
      <c r="B222" s="240"/>
      <c r="C222" s="241"/>
      <c r="D222" s="242" t="s">
        <v>171</v>
      </c>
      <c r="E222" s="243" t="s">
        <v>1</v>
      </c>
      <c r="F222" s="244" t="s">
        <v>1350</v>
      </c>
      <c r="G222" s="241"/>
      <c r="H222" s="245">
        <v>21</v>
      </c>
      <c r="I222" s="246"/>
      <c r="J222" s="241"/>
      <c r="K222" s="241"/>
      <c r="L222" s="247"/>
      <c r="M222" s="248"/>
      <c r="N222" s="249"/>
      <c r="O222" s="249"/>
      <c r="P222" s="249"/>
      <c r="Q222" s="249"/>
      <c r="R222" s="249"/>
      <c r="S222" s="249"/>
      <c r="T222" s="250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51" t="s">
        <v>171</v>
      </c>
      <c r="AU222" s="251" t="s">
        <v>86</v>
      </c>
      <c r="AV222" s="13" t="s">
        <v>86</v>
      </c>
      <c r="AW222" s="13" t="s">
        <v>32</v>
      </c>
      <c r="AX222" s="13" t="s">
        <v>77</v>
      </c>
      <c r="AY222" s="251" t="s">
        <v>161</v>
      </c>
    </row>
    <row r="223" s="15" customFormat="1">
      <c r="A223" s="15"/>
      <c r="B223" s="262"/>
      <c r="C223" s="263"/>
      <c r="D223" s="242" t="s">
        <v>171</v>
      </c>
      <c r="E223" s="264" t="s">
        <v>1</v>
      </c>
      <c r="F223" s="265" t="s">
        <v>199</v>
      </c>
      <c r="G223" s="263"/>
      <c r="H223" s="266">
        <v>22</v>
      </c>
      <c r="I223" s="267"/>
      <c r="J223" s="263"/>
      <c r="K223" s="263"/>
      <c r="L223" s="268"/>
      <c r="M223" s="269"/>
      <c r="N223" s="270"/>
      <c r="O223" s="270"/>
      <c r="P223" s="270"/>
      <c r="Q223" s="270"/>
      <c r="R223" s="270"/>
      <c r="S223" s="270"/>
      <c r="T223" s="271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72" t="s">
        <v>171</v>
      </c>
      <c r="AU223" s="272" t="s">
        <v>86</v>
      </c>
      <c r="AV223" s="15" t="s">
        <v>169</v>
      </c>
      <c r="AW223" s="15" t="s">
        <v>32</v>
      </c>
      <c r="AX223" s="15" t="s">
        <v>77</v>
      </c>
      <c r="AY223" s="272" t="s">
        <v>161</v>
      </c>
    </row>
    <row r="224" s="13" customFormat="1">
      <c r="A224" s="13"/>
      <c r="B224" s="240"/>
      <c r="C224" s="241"/>
      <c r="D224" s="242" t="s">
        <v>171</v>
      </c>
      <c r="E224" s="243" t="s">
        <v>1</v>
      </c>
      <c r="F224" s="244" t="s">
        <v>1351</v>
      </c>
      <c r="G224" s="241"/>
      <c r="H224" s="245">
        <v>24.199999999999999</v>
      </c>
      <c r="I224" s="246"/>
      <c r="J224" s="241"/>
      <c r="K224" s="241"/>
      <c r="L224" s="247"/>
      <c r="M224" s="248"/>
      <c r="N224" s="249"/>
      <c r="O224" s="249"/>
      <c r="P224" s="249"/>
      <c r="Q224" s="249"/>
      <c r="R224" s="249"/>
      <c r="S224" s="249"/>
      <c r="T224" s="250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1" t="s">
        <v>171</v>
      </c>
      <c r="AU224" s="251" t="s">
        <v>86</v>
      </c>
      <c r="AV224" s="13" t="s">
        <v>86</v>
      </c>
      <c r="AW224" s="13" t="s">
        <v>32</v>
      </c>
      <c r="AX224" s="13" t="s">
        <v>77</v>
      </c>
      <c r="AY224" s="251" t="s">
        <v>161</v>
      </c>
    </row>
    <row r="225" s="15" customFormat="1">
      <c r="A225" s="15"/>
      <c r="B225" s="262"/>
      <c r="C225" s="263"/>
      <c r="D225" s="242" t="s">
        <v>171</v>
      </c>
      <c r="E225" s="264" t="s">
        <v>1</v>
      </c>
      <c r="F225" s="265" t="s">
        <v>199</v>
      </c>
      <c r="G225" s="263"/>
      <c r="H225" s="266">
        <v>24.199999999999999</v>
      </c>
      <c r="I225" s="267"/>
      <c r="J225" s="263"/>
      <c r="K225" s="263"/>
      <c r="L225" s="268"/>
      <c r="M225" s="269"/>
      <c r="N225" s="270"/>
      <c r="O225" s="270"/>
      <c r="P225" s="270"/>
      <c r="Q225" s="270"/>
      <c r="R225" s="270"/>
      <c r="S225" s="270"/>
      <c r="T225" s="271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72" t="s">
        <v>171</v>
      </c>
      <c r="AU225" s="272" t="s">
        <v>86</v>
      </c>
      <c r="AV225" s="15" t="s">
        <v>169</v>
      </c>
      <c r="AW225" s="15" t="s">
        <v>32</v>
      </c>
      <c r="AX225" s="15" t="s">
        <v>84</v>
      </c>
      <c r="AY225" s="272" t="s">
        <v>161</v>
      </c>
    </row>
    <row r="226" s="2" customFormat="1" ht="21.75" customHeight="1">
      <c r="A226" s="38"/>
      <c r="B226" s="39"/>
      <c r="C226" s="227" t="s">
        <v>390</v>
      </c>
      <c r="D226" s="227" t="s">
        <v>164</v>
      </c>
      <c r="E226" s="228" t="s">
        <v>1352</v>
      </c>
      <c r="F226" s="229" t="s">
        <v>1353</v>
      </c>
      <c r="G226" s="230" t="s">
        <v>228</v>
      </c>
      <c r="H226" s="231">
        <v>18</v>
      </c>
      <c r="I226" s="232"/>
      <c r="J226" s="233">
        <f>ROUND(I226*H226,2)</f>
        <v>0</v>
      </c>
      <c r="K226" s="229" t="s">
        <v>1264</v>
      </c>
      <c r="L226" s="44"/>
      <c r="M226" s="234" t="s">
        <v>1</v>
      </c>
      <c r="N226" s="235" t="s">
        <v>42</v>
      </c>
      <c r="O226" s="91"/>
      <c r="P226" s="236">
        <f>O226*H226</f>
        <v>0</v>
      </c>
      <c r="Q226" s="236">
        <v>0</v>
      </c>
      <c r="R226" s="236">
        <f>Q226*H226</f>
        <v>0</v>
      </c>
      <c r="S226" s="236">
        <v>0</v>
      </c>
      <c r="T226" s="237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38" t="s">
        <v>245</v>
      </c>
      <c r="AT226" s="238" t="s">
        <v>164</v>
      </c>
      <c r="AU226" s="238" t="s">
        <v>86</v>
      </c>
      <c r="AY226" s="17" t="s">
        <v>161</v>
      </c>
      <c r="BE226" s="239">
        <f>IF(N226="základní",J226,0)</f>
        <v>0</v>
      </c>
      <c r="BF226" s="239">
        <f>IF(N226="snížená",J226,0)</f>
        <v>0</v>
      </c>
      <c r="BG226" s="239">
        <f>IF(N226="zákl. přenesená",J226,0)</f>
        <v>0</v>
      </c>
      <c r="BH226" s="239">
        <f>IF(N226="sníž. přenesená",J226,0)</f>
        <v>0</v>
      </c>
      <c r="BI226" s="239">
        <f>IF(N226="nulová",J226,0)</f>
        <v>0</v>
      </c>
      <c r="BJ226" s="17" t="s">
        <v>84</v>
      </c>
      <c r="BK226" s="239">
        <f>ROUND(I226*H226,2)</f>
        <v>0</v>
      </c>
      <c r="BL226" s="17" t="s">
        <v>245</v>
      </c>
      <c r="BM226" s="238" t="s">
        <v>648</v>
      </c>
    </row>
    <row r="227" s="13" customFormat="1">
      <c r="A227" s="13"/>
      <c r="B227" s="240"/>
      <c r="C227" s="241"/>
      <c r="D227" s="242" t="s">
        <v>171</v>
      </c>
      <c r="E227" s="243" t="s">
        <v>1</v>
      </c>
      <c r="F227" s="244" t="s">
        <v>1354</v>
      </c>
      <c r="G227" s="241"/>
      <c r="H227" s="245">
        <v>18</v>
      </c>
      <c r="I227" s="246"/>
      <c r="J227" s="241"/>
      <c r="K227" s="241"/>
      <c r="L227" s="247"/>
      <c r="M227" s="248"/>
      <c r="N227" s="249"/>
      <c r="O227" s="249"/>
      <c r="P227" s="249"/>
      <c r="Q227" s="249"/>
      <c r="R227" s="249"/>
      <c r="S227" s="249"/>
      <c r="T227" s="250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51" t="s">
        <v>171</v>
      </c>
      <c r="AU227" s="251" t="s">
        <v>86</v>
      </c>
      <c r="AV227" s="13" t="s">
        <v>86</v>
      </c>
      <c r="AW227" s="13" t="s">
        <v>32</v>
      </c>
      <c r="AX227" s="13" t="s">
        <v>77</v>
      </c>
      <c r="AY227" s="251" t="s">
        <v>161</v>
      </c>
    </row>
    <row r="228" s="15" customFormat="1">
      <c r="A228" s="15"/>
      <c r="B228" s="262"/>
      <c r="C228" s="263"/>
      <c r="D228" s="242" t="s">
        <v>171</v>
      </c>
      <c r="E228" s="264" t="s">
        <v>1</v>
      </c>
      <c r="F228" s="265" t="s">
        <v>199</v>
      </c>
      <c r="G228" s="263"/>
      <c r="H228" s="266">
        <v>18</v>
      </c>
      <c r="I228" s="267"/>
      <c r="J228" s="263"/>
      <c r="K228" s="263"/>
      <c r="L228" s="268"/>
      <c r="M228" s="269"/>
      <c r="N228" s="270"/>
      <c r="O228" s="270"/>
      <c r="P228" s="270"/>
      <c r="Q228" s="270"/>
      <c r="R228" s="270"/>
      <c r="S228" s="270"/>
      <c r="T228" s="271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72" t="s">
        <v>171</v>
      </c>
      <c r="AU228" s="272" t="s">
        <v>86</v>
      </c>
      <c r="AV228" s="15" t="s">
        <v>169</v>
      </c>
      <c r="AW228" s="15" t="s">
        <v>32</v>
      </c>
      <c r="AX228" s="15" t="s">
        <v>84</v>
      </c>
      <c r="AY228" s="272" t="s">
        <v>161</v>
      </c>
    </row>
    <row r="229" s="2" customFormat="1" ht="21.75" customHeight="1">
      <c r="A229" s="38"/>
      <c r="B229" s="39"/>
      <c r="C229" s="227" t="s">
        <v>394</v>
      </c>
      <c r="D229" s="227" t="s">
        <v>164</v>
      </c>
      <c r="E229" s="228" t="s">
        <v>1355</v>
      </c>
      <c r="F229" s="229" t="s">
        <v>1356</v>
      </c>
      <c r="G229" s="230" t="s">
        <v>1225</v>
      </c>
      <c r="H229" s="231">
        <v>31</v>
      </c>
      <c r="I229" s="232"/>
      <c r="J229" s="233">
        <f>ROUND(I229*H229,2)</f>
        <v>0</v>
      </c>
      <c r="K229" s="229" t="s">
        <v>1264</v>
      </c>
      <c r="L229" s="44"/>
      <c r="M229" s="234" t="s">
        <v>1</v>
      </c>
      <c r="N229" s="235" t="s">
        <v>42</v>
      </c>
      <c r="O229" s="91"/>
      <c r="P229" s="236">
        <f>O229*H229</f>
        <v>0</v>
      </c>
      <c r="Q229" s="236">
        <v>0</v>
      </c>
      <c r="R229" s="236">
        <f>Q229*H229</f>
        <v>0</v>
      </c>
      <c r="S229" s="236">
        <v>0</v>
      </c>
      <c r="T229" s="237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38" t="s">
        <v>245</v>
      </c>
      <c r="AT229" s="238" t="s">
        <v>164</v>
      </c>
      <c r="AU229" s="238" t="s">
        <v>86</v>
      </c>
      <c r="AY229" s="17" t="s">
        <v>161</v>
      </c>
      <c r="BE229" s="239">
        <f>IF(N229="základní",J229,0)</f>
        <v>0</v>
      </c>
      <c r="BF229" s="239">
        <f>IF(N229="snížená",J229,0)</f>
        <v>0</v>
      </c>
      <c r="BG229" s="239">
        <f>IF(N229="zákl. přenesená",J229,0)</f>
        <v>0</v>
      </c>
      <c r="BH229" s="239">
        <f>IF(N229="sníž. přenesená",J229,0)</f>
        <v>0</v>
      </c>
      <c r="BI229" s="239">
        <f>IF(N229="nulová",J229,0)</f>
        <v>0</v>
      </c>
      <c r="BJ229" s="17" t="s">
        <v>84</v>
      </c>
      <c r="BK229" s="239">
        <f>ROUND(I229*H229,2)</f>
        <v>0</v>
      </c>
      <c r="BL229" s="17" t="s">
        <v>245</v>
      </c>
      <c r="BM229" s="238" t="s">
        <v>656</v>
      </c>
    </row>
    <row r="230" s="13" customFormat="1">
      <c r="A230" s="13"/>
      <c r="B230" s="240"/>
      <c r="C230" s="241"/>
      <c r="D230" s="242" t="s">
        <v>171</v>
      </c>
      <c r="E230" s="243" t="s">
        <v>1</v>
      </c>
      <c r="F230" s="244" t="s">
        <v>1357</v>
      </c>
      <c r="G230" s="241"/>
      <c r="H230" s="245">
        <v>31</v>
      </c>
      <c r="I230" s="246"/>
      <c r="J230" s="241"/>
      <c r="K230" s="241"/>
      <c r="L230" s="247"/>
      <c r="M230" s="248"/>
      <c r="N230" s="249"/>
      <c r="O230" s="249"/>
      <c r="P230" s="249"/>
      <c r="Q230" s="249"/>
      <c r="R230" s="249"/>
      <c r="S230" s="249"/>
      <c r="T230" s="250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51" t="s">
        <v>171</v>
      </c>
      <c r="AU230" s="251" t="s">
        <v>86</v>
      </c>
      <c r="AV230" s="13" t="s">
        <v>86</v>
      </c>
      <c r="AW230" s="13" t="s">
        <v>32</v>
      </c>
      <c r="AX230" s="13" t="s">
        <v>77</v>
      </c>
      <c r="AY230" s="251" t="s">
        <v>161</v>
      </c>
    </row>
    <row r="231" s="15" customFormat="1">
      <c r="A231" s="15"/>
      <c r="B231" s="262"/>
      <c r="C231" s="263"/>
      <c r="D231" s="242" t="s">
        <v>171</v>
      </c>
      <c r="E231" s="264" t="s">
        <v>1</v>
      </c>
      <c r="F231" s="265" t="s">
        <v>199</v>
      </c>
      <c r="G231" s="263"/>
      <c r="H231" s="266">
        <v>31</v>
      </c>
      <c r="I231" s="267"/>
      <c r="J231" s="263"/>
      <c r="K231" s="263"/>
      <c r="L231" s="268"/>
      <c r="M231" s="269"/>
      <c r="N231" s="270"/>
      <c r="O231" s="270"/>
      <c r="P231" s="270"/>
      <c r="Q231" s="270"/>
      <c r="R231" s="270"/>
      <c r="S231" s="270"/>
      <c r="T231" s="271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72" t="s">
        <v>171</v>
      </c>
      <c r="AU231" s="272" t="s">
        <v>86</v>
      </c>
      <c r="AV231" s="15" t="s">
        <v>169</v>
      </c>
      <c r="AW231" s="15" t="s">
        <v>32</v>
      </c>
      <c r="AX231" s="15" t="s">
        <v>84</v>
      </c>
      <c r="AY231" s="272" t="s">
        <v>161</v>
      </c>
    </row>
    <row r="232" s="2" customFormat="1" ht="24.15" customHeight="1">
      <c r="A232" s="38"/>
      <c r="B232" s="39"/>
      <c r="C232" s="227" t="s">
        <v>399</v>
      </c>
      <c r="D232" s="227" t="s">
        <v>164</v>
      </c>
      <c r="E232" s="228" t="s">
        <v>1358</v>
      </c>
      <c r="F232" s="229" t="s">
        <v>1359</v>
      </c>
      <c r="G232" s="230" t="s">
        <v>228</v>
      </c>
      <c r="H232" s="231">
        <v>10</v>
      </c>
      <c r="I232" s="232"/>
      <c r="J232" s="233">
        <f>ROUND(I232*H232,2)</f>
        <v>0</v>
      </c>
      <c r="K232" s="229" t="s">
        <v>1264</v>
      </c>
      <c r="L232" s="44"/>
      <c r="M232" s="234" t="s">
        <v>1</v>
      </c>
      <c r="N232" s="235" t="s">
        <v>42</v>
      </c>
      <c r="O232" s="91"/>
      <c r="P232" s="236">
        <f>O232*H232</f>
        <v>0</v>
      </c>
      <c r="Q232" s="236">
        <v>0</v>
      </c>
      <c r="R232" s="236">
        <f>Q232*H232</f>
        <v>0</v>
      </c>
      <c r="S232" s="236">
        <v>0</v>
      </c>
      <c r="T232" s="237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38" t="s">
        <v>245</v>
      </c>
      <c r="AT232" s="238" t="s">
        <v>164</v>
      </c>
      <c r="AU232" s="238" t="s">
        <v>86</v>
      </c>
      <c r="AY232" s="17" t="s">
        <v>161</v>
      </c>
      <c r="BE232" s="239">
        <f>IF(N232="základní",J232,0)</f>
        <v>0</v>
      </c>
      <c r="BF232" s="239">
        <f>IF(N232="snížená",J232,0)</f>
        <v>0</v>
      </c>
      <c r="BG232" s="239">
        <f>IF(N232="zákl. přenesená",J232,0)</f>
        <v>0</v>
      </c>
      <c r="BH232" s="239">
        <f>IF(N232="sníž. přenesená",J232,0)</f>
        <v>0</v>
      </c>
      <c r="BI232" s="239">
        <f>IF(N232="nulová",J232,0)</f>
        <v>0</v>
      </c>
      <c r="BJ232" s="17" t="s">
        <v>84</v>
      </c>
      <c r="BK232" s="239">
        <f>ROUND(I232*H232,2)</f>
        <v>0</v>
      </c>
      <c r="BL232" s="17" t="s">
        <v>245</v>
      </c>
      <c r="BM232" s="238" t="s">
        <v>664</v>
      </c>
    </row>
    <row r="233" s="13" customFormat="1">
      <c r="A233" s="13"/>
      <c r="B233" s="240"/>
      <c r="C233" s="241"/>
      <c r="D233" s="242" t="s">
        <v>171</v>
      </c>
      <c r="E233" s="243" t="s">
        <v>1</v>
      </c>
      <c r="F233" s="244" t="s">
        <v>1360</v>
      </c>
      <c r="G233" s="241"/>
      <c r="H233" s="245">
        <v>10</v>
      </c>
      <c r="I233" s="246"/>
      <c r="J233" s="241"/>
      <c r="K233" s="241"/>
      <c r="L233" s="247"/>
      <c r="M233" s="248"/>
      <c r="N233" s="249"/>
      <c r="O233" s="249"/>
      <c r="P233" s="249"/>
      <c r="Q233" s="249"/>
      <c r="R233" s="249"/>
      <c r="S233" s="249"/>
      <c r="T233" s="250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51" t="s">
        <v>171</v>
      </c>
      <c r="AU233" s="251" t="s">
        <v>86</v>
      </c>
      <c r="AV233" s="13" t="s">
        <v>86</v>
      </c>
      <c r="AW233" s="13" t="s">
        <v>32</v>
      </c>
      <c r="AX233" s="13" t="s">
        <v>77</v>
      </c>
      <c r="AY233" s="251" t="s">
        <v>161</v>
      </c>
    </row>
    <row r="234" s="15" customFormat="1">
      <c r="A234" s="15"/>
      <c r="B234" s="262"/>
      <c r="C234" s="263"/>
      <c r="D234" s="242" t="s">
        <v>171</v>
      </c>
      <c r="E234" s="264" t="s">
        <v>1</v>
      </c>
      <c r="F234" s="265" t="s">
        <v>199</v>
      </c>
      <c r="G234" s="263"/>
      <c r="H234" s="266">
        <v>10</v>
      </c>
      <c r="I234" s="267"/>
      <c r="J234" s="263"/>
      <c r="K234" s="263"/>
      <c r="L234" s="268"/>
      <c r="M234" s="269"/>
      <c r="N234" s="270"/>
      <c r="O234" s="270"/>
      <c r="P234" s="270"/>
      <c r="Q234" s="270"/>
      <c r="R234" s="270"/>
      <c r="S234" s="270"/>
      <c r="T234" s="271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T234" s="272" t="s">
        <v>171</v>
      </c>
      <c r="AU234" s="272" t="s">
        <v>86</v>
      </c>
      <c r="AV234" s="15" t="s">
        <v>169</v>
      </c>
      <c r="AW234" s="15" t="s">
        <v>32</v>
      </c>
      <c r="AX234" s="15" t="s">
        <v>84</v>
      </c>
      <c r="AY234" s="272" t="s">
        <v>161</v>
      </c>
    </row>
    <row r="235" s="2" customFormat="1" ht="24.15" customHeight="1">
      <c r="A235" s="38"/>
      <c r="B235" s="39"/>
      <c r="C235" s="227" t="s">
        <v>387</v>
      </c>
      <c r="D235" s="227" t="s">
        <v>164</v>
      </c>
      <c r="E235" s="228" t="s">
        <v>1361</v>
      </c>
      <c r="F235" s="229" t="s">
        <v>1362</v>
      </c>
      <c r="G235" s="230" t="s">
        <v>1225</v>
      </c>
      <c r="H235" s="231">
        <v>38</v>
      </c>
      <c r="I235" s="232"/>
      <c r="J235" s="233">
        <f>ROUND(I235*H235,2)</f>
        <v>0</v>
      </c>
      <c r="K235" s="229" t="s">
        <v>1264</v>
      </c>
      <c r="L235" s="44"/>
      <c r="M235" s="234" t="s">
        <v>1</v>
      </c>
      <c r="N235" s="235" t="s">
        <v>42</v>
      </c>
      <c r="O235" s="91"/>
      <c r="P235" s="236">
        <f>O235*H235</f>
        <v>0</v>
      </c>
      <c r="Q235" s="236">
        <v>0</v>
      </c>
      <c r="R235" s="236">
        <f>Q235*H235</f>
        <v>0</v>
      </c>
      <c r="S235" s="236">
        <v>0</v>
      </c>
      <c r="T235" s="237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38" t="s">
        <v>245</v>
      </c>
      <c r="AT235" s="238" t="s">
        <v>164</v>
      </c>
      <c r="AU235" s="238" t="s">
        <v>86</v>
      </c>
      <c r="AY235" s="17" t="s">
        <v>161</v>
      </c>
      <c r="BE235" s="239">
        <f>IF(N235="základní",J235,0)</f>
        <v>0</v>
      </c>
      <c r="BF235" s="239">
        <f>IF(N235="snížená",J235,0)</f>
        <v>0</v>
      </c>
      <c r="BG235" s="239">
        <f>IF(N235="zákl. přenesená",J235,0)</f>
        <v>0</v>
      </c>
      <c r="BH235" s="239">
        <f>IF(N235="sníž. přenesená",J235,0)</f>
        <v>0</v>
      </c>
      <c r="BI235" s="239">
        <f>IF(N235="nulová",J235,0)</f>
        <v>0</v>
      </c>
      <c r="BJ235" s="17" t="s">
        <v>84</v>
      </c>
      <c r="BK235" s="239">
        <f>ROUND(I235*H235,2)</f>
        <v>0</v>
      </c>
      <c r="BL235" s="17" t="s">
        <v>245</v>
      </c>
      <c r="BM235" s="238" t="s">
        <v>671</v>
      </c>
    </row>
    <row r="236" s="13" customFormat="1">
      <c r="A236" s="13"/>
      <c r="B236" s="240"/>
      <c r="C236" s="241"/>
      <c r="D236" s="242" t="s">
        <v>171</v>
      </c>
      <c r="E236" s="243" t="s">
        <v>1</v>
      </c>
      <c r="F236" s="244" t="s">
        <v>1363</v>
      </c>
      <c r="G236" s="241"/>
      <c r="H236" s="245">
        <v>38</v>
      </c>
      <c r="I236" s="246"/>
      <c r="J236" s="241"/>
      <c r="K236" s="241"/>
      <c r="L236" s="247"/>
      <c r="M236" s="248"/>
      <c r="N236" s="249"/>
      <c r="O236" s="249"/>
      <c r="P236" s="249"/>
      <c r="Q236" s="249"/>
      <c r="R236" s="249"/>
      <c r="S236" s="249"/>
      <c r="T236" s="250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51" t="s">
        <v>171</v>
      </c>
      <c r="AU236" s="251" t="s">
        <v>86</v>
      </c>
      <c r="AV236" s="13" t="s">
        <v>86</v>
      </c>
      <c r="AW236" s="13" t="s">
        <v>32</v>
      </c>
      <c r="AX236" s="13" t="s">
        <v>77</v>
      </c>
      <c r="AY236" s="251" t="s">
        <v>161</v>
      </c>
    </row>
    <row r="237" s="15" customFormat="1">
      <c r="A237" s="15"/>
      <c r="B237" s="262"/>
      <c r="C237" s="263"/>
      <c r="D237" s="242" t="s">
        <v>171</v>
      </c>
      <c r="E237" s="264" t="s">
        <v>1</v>
      </c>
      <c r="F237" s="265" t="s">
        <v>199</v>
      </c>
      <c r="G237" s="263"/>
      <c r="H237" s="266">
        <v>38</v>
      </c>
      <c r="I237" s="267"/>
      <c r="J237" s="263"/>
      <c r="K237" s="263"/>
      <c r="L237" s="268"/>
      <c r="M237" s="269"/>
      <c r="N237" s="270"/>
      <c r="O237" s="270"/>
      <c r="P237" s="270"/>
      <c r="Q237" s="270"/>
      <c r="R237" s="270"/>
      <c r="S237" s="270"/>
      <c r="T237" s="271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72" t="s">
        <v>171</v>
      </c>
      <c r="AU237" s="272" t="s">
        <v>86</v>
      </c>
      <c r="AV237" s="15" t="s">
        <v>169</v>
      </c>
      <c r="AW237" s="15" t="s">
        <v>32</v>
      </c>
      <c r="AX237" s="15" t="s">
        <v>84</v>
      </c>
      <c r="AY237" s="272" t="s">
        <v>161</v>
      </c>
    </row>
    <row r="238" s="2" customFormat="1" ht="16.5" customHeight="1">
      <c r="A238" s="38"/>
      <c r="B238" s="39"/>
      <c r="C238" s="282" t="s">
        <v>410</v>
      </c>
      <c r="D238" s="282" t="s">
        <v>384</v>
      </c>
      <c r="E238" s="283" t="s">
        <v>1364</v>
      </c>
      <c r="F238" s="284" t="s">
        <v>1365</v>
      </c>
      <c r="G238" s="285" t="s">
        <v>228</v>
      </c>
      <c r="H238" s="286">
        <v>18</v>
      </c>
      <c r="I238" s="287"/>
      <c r="J238" s="288">
        <f>ROUND(I238*H238,2)</f>
        <v>0</v>
      </c>
      <c r="K238" s="284" t="s">
        <v>1366</v>
      </c>
      <c r="L238" s="289"/>
      <c r="M238" s="290" t="s">
        <v>1</v>
      </c>
      <c r="N238" s="291" t="s">
        <v>42</v>
      </c>
      <c r="O238" s="91"/>
      <c r="P238" s="236">
        <f>O238*H238</f>
        <v>0</v>
      </c>
      <c r="Q238" s="236">
        <v>0</v>
      </c>
      <c r="R238" s="236">
        <f>Q238*H238</f>
        <v>0</v>
      </c>
      <c r="S238" s="236">
        <v>0</v>
      </c>
      <c r="T238" s="237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38" t="s">
        <v>387</v>
      </c>
      <c r="AT238" s="238" t="s">
        <v>384</v>
      </c>
      <c r="AU238" s="238" t="s">
        <v>86</v>
      </c>
      <c r="AY238" s="17" t="s">
        <v>161</v>
      </c>
      <c r="BE238" s="239">
        <f>IF(N238="základní",J238,0)</f>
        <v>0</v>
      </c>
      <c r="BF238" s="239">
        <f>IF(N238="snížená",J238,0)</f>
        <v>0</v>
      </c>
      <c r="BG238" s="239">
        <f>IF(N238="zákl. přenesená",J238,0)</f>
        <v>0</v>
      </c>
      <c r="BH238" s="239">
        <f>IF(N238="sníž. přenesená",J238,0)</f>
        <v>0</v>
      </c>
      <c r="BI238" s="239">
        <f>IF(N238="nulová",J238,0)</f>
        <v>0</v>
      </c>
      <c r="BJ238" s="17" t="s">
        <v>84</v>
      </c>
      <c r="BK238" s="239">
        <f>ROUND(I238*H238,2)</f>
        <v>0</v>
      </c>
      <c r="BL238" s="17" t="s">
        <v>245</v>
      </c>
      <c r="BM238" s="238" t="s">
        <v>679</v>
      </c>
    </row>
    <row r="239" s="13" customFormat="1">
      <c r="A239" s="13"/>
      <c r="B239" s="240"/>
      <c r="C239" s="241"/>
      <c r="D239" s="242" t="s">
        <v>171</v>
      </c>
      <c r="E239" s="243" t="s">
        <v>1</v>
      </c>
      <c r="F239" s="244" t="s">
        <v>1367</v>
      </c>
      <c r="G239" s="241"/>
      <c r="H239" s="245">
        <v>18</v>
      </c>
      <c r="I239" s="246"/>
      <c r="J239" s="241"/>
      <c r="K239" s="241"/>
      <c r="L239" s="247"/>
      <c r="M239" s="248"/>
      <c r="N239" s="249"/>
      <c r="O239" s="249"/>
      <c r="P239" s="249"/>
      <c r="Q239" s="249"/>
      <c r="R239" s="249"/>
      <c r="S239" s="249"/>
      <c r="T239" s="250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51" t="s">
        <v>171</v>
      </c>
      <c r="AU239" s="251" t="s">
        <v>86</v>
      </c>
      <c r="AV239" s="13" t="s">
        <v>86</v>
      </c>
      <c r="AW239" s="13" t="s">
        <v>32</v>
      </c>
      <c r="AX239" s="13" t="s">
        <v>77</v>
      </c>
      <c r="AY239" s="251" t="s">
        <v>161</v>
      </c>
    </row>
    <row r="240" s="15" customFormat="1">
      <c r="A240" s="15"/>
      <c r="B240" s="262"/>
      <c r="C240" s="263"/>
      <c r="D240" s="242" t="s">
        <v>171</v>
      </c>
      <c r="E240" s="264" t="s">
        <v>1</v>
      </c>
      <c r="F240" s="265" t="s">
        <v>199</v>
      </c>
      <c r="G240" s="263"/>
      <c r="H240" s="266">
        <v>18</v>
      </c>
      <c r="I240" s="267"/>
      <c r="J240" s="263"/>
      <c r="K240" s="263"/>
      <c r="L240" s="268"/>
      <c r="M240" s="269"/>
      <c r="N240" s="270"/>
      <c r="O240" s="270"/>
      <c r="P240" s="270"/>
      <c r="Q240" s="270"/>
      <c r="R240" s="270"/>
      <c r="S240" s="270"/>
      <c r="T240" s="271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T240" s="272" t="s">
        <v>171</v>
      </c>
      <c r="AU240" s="272" t="s">
        <v>86</v>
      </c>
      <c r="AV240" s="15" t="s">
        <v>169</v>
      </c>
      <c r="AW240" s="15" t="s">
        <v>32</v>
      </c>
      <c r="AX240" s="15" t="s">
        <v>84</v>
      </c>
      <c r="AY240" s="272" t="s">
        <v>161</v>
      </c>
    </row>
    <row r="241" s="2" customFormat="1" ht="16.5" customHeight="1">
      <c r="A241" s="38"/>
      <c r="B241" s="39"/>
      <c r="C241" s="282" t="s">
        <v>414</v>
      </c>
      <c r="D241" s="282" t="s">
        <v>384</v>
      </c>
      <c r="E241" s="283" t="s">
        <v>1368</v>
      </c>
      <c r="F241" s="284" t="s">
        <v>1369</v>
      </c>
      <c r="G241" s="285" t="s">
        <v>228</v>
      </c>
      <c r="H241" s="286">
        <v>20</v>
      </c>
      <c r="I241" s="287"/>
      <c r="J241" s="288">
        <f>ROUND(I241*H241,2)</f>
        <v>0</v>
      </c>
      <c r="K241" s="284" t="s">
        <v>1264</v>
      </c>
      <c r="L241" s="289"/>
      <c r="M241" s="290" t="s">
        <v>1</v>
      </c>
      <c r="N241" s="291" t="s">
        <v>42</v>
      </c>
      <c r="O241" s="91"/>
      <c r="P241" s="236">
        <f>O241*H241</f>
        <v>0</v>
      </c>
      <c r="Q241" s="236">
        <v>0</v>
      </c>
      <c r="R241" s="236">
        <f>Q241*H241</f>
        <v>0</v>
      </c>
      <c r="S241" s="236">
        <v>0</v>
      </c>
      <c r="T241" s="237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38" t="s">
        <v>387</v>
      </c>
      <c r="AT241" s="238" t="s">
        <v>384</v>
      </c>
      <c r="AU241" s="238" t="s">
        <v>86</v>
      </c>
      <c r="AY241" s="17" t="s">
        <v>161</v>
      </c>
      <c r="BE241" s="239">
        <f>IF(N241="základní",J241,0)</f>
        <v>0</v>
      </c>
      <c r="BF241" s="239">
        <f>IF(N241="snížená",J241,0)</f>
        <v>0</v>
      </c>
      <c r="BG241" s="239">
        <f>IF(N241="zákl. přenesená",J241,0)</f>
        <v>0</v>
      </c>
      <c r="BH241" s="239">
        <f>IF(N241="sníž. přenesená",J241,0)</f>
        <v>0</v>
      </c>
      <c r="BI241" s="239">
        <f>IF(N241="nulová",J241,0)</f>
        <v>0</v>
      </c>
      <c r="BJ241" s="17" t="s">
        <v>84</v>
      </c>
      <c r="BK241" s="239">
        <f>ROUND(I241*H241,2)</f>
        <v>0</v>
      </c>
      <c r="BL241" s="17" t="s">
        <v>245</v>
      </c>
      <c r="BM241" s="238" t="s">
        <v>687</v>
      </c>
    </row>
    <row r="242" s="13" customFormat="1">
      <c r="A242" s="13"/>
      <c r="B242" s="240"/>
      <c r="C242" s="241"/>
      <c r="D242" s="242" t="s">
        <v>171</v>
      </c>
      <c r="E242" s="243" t="s">
        <v>1</v>
      </c>
      <c r="F242" s="244" t="s">
        <v>1370</v>
      </c>
      <c r="G242" s="241"/>
      <c r="H242" s="245">
        <v>20</v>
      </c>
      <c r="I242" s="246"/>
      <c r="J242" s="241"/>
      <c r="K242" s="241"/>
      <c r="L242" s="247"/>
      <c r="M242" s="248"/>
      <c r="N242" s="249"/>
      <c r="O242" s="249"/>
      <c r="P242" s="249"/>
      <c r="Q242" s="249"/>
      <c r="R242" s="249"/>
      <c r="S242" s="249"/>
      <c r="T242" s="250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51" t="s">
        <v>171</v>
      </c>
      <c r="AU242" s="251" t="s">
        <v>86</v>
      </c>
      <c r="AV242" s="13" t="s">
        <v>86</v>
      </c>
      <c r="AW242" s="13" t="s">
        <v>32</v>
      </c>
      <c r="AX242" s="13" t="s">
        <v>77</v>
      </c>
      <c r="AY242" s="251" t="s">
        <v>161</v>
      </c>
    </row>
    <row r="243" s="15" customFormat="1">
      <c r="A243" s="15"/>
      <c r="B243" s="262"/>
      <c r="C243" s="263"/>
      <c r="D243" s="242" t="s">
        <v>171</v>
      </c>
      <c r="E243" s="264" t="s">
        <v>1</v>
      </c>
      <c r="F243" s="265" t="s">
        <v>199</v>
      </c>
      <c r="G243" s="263"/>
      <c r="H243" s="266">
        <v>20</v>
      </c>
      <c r="I243" s="267"/>
      <c r="J243" s="263"/>
      <c r="K243" s="263"/>
      <c r="L243" s="268"/>
      <c r="M243" s="269"/>
      <c r="N243" s="270"/>
      <c r="O243" s="270"/>
      <c r="P243" s="270"/>
      <c r="Q243" s="270"/>
      <c r="R243" s="270"/>
      <c r="S243" s="270"/>
      <c r="T243" s="271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T243" s="272" t="s">
        <v>171</v>
      </c>
      <c r="AU243" s="272" t="s">
        <v>86</v>
      </c>
      <c r="AV243" s="15" t="s">
        <v>169</v>
      </c>
      <c r="AW243" s="15" t="s">
        <v>32</v>
      </c>
      <c r="AX243" s="15" t="s">
        <v>84</v>
      </c>
      <c r="AY243" s="272" t="s">
        <v>161</v>
      </c>
    </row>
    <row r="244" s="2" customFormat="1" ht="24.15" customHeight="1">
      <c r="A244" s="38"/>
      <c r="B244" s="39"/>
      <c r="C244" s="227" t="s">
        <v>418</v>
      </c>
      <c r="D244" s="227" t="s">
        <v>164</v>
      </c>
      <c r="E244" s="228" t="s">
        <v>1371</v>
      </c>
      <c r="F244" s="229" t="s">
        <v>1372</v>
      </c>
      <c r="G244" s="230" t="s">
        <v>228</v>
      </c>
      <c r="H244" s="231">
        <v>28</v>
      </c>
      <c r="I244" s="232"/>
      <c r="J244" s="233">
        <f>ROUND(I244*H244,2)</f>
        <v>0</v>
      </c>
      <c r="K244" s="229" t="s">
        <v>1264</v>
      </c>
      <c r="L244" s="44"/>
      <c r="M244" s="234" t="s">
        <v>1</v>
      </c>
      <c r="N244" s="235" t="s">
        <v>42</v>
      </c>
      <c r="O244" s="91"/>
      <c r="P244" s="236">
        <f>O244*H244</f>
        <v>0</v>
      </c>
      <c r="Q244" s="236">
        <v>0</v>
      </c>
      <c r="R244" s="236">
        <f>Q244*H244</f>
        <v>0</v>
      </c>
      <c r="S244" s="236">
        <v>0</v>
      </c>
      <c r="T244" s="237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38" t="s">
        <v>245</v>
      </c>
      <c r="AT244" s="238" t="s">
        <v>164</v>
      </c>
      <c r="AU244" s="238" t="s">
        <v>86</v>
      </c>
      <c r="AY244" s="17" t="s">
        <v>161</v>
      </c>
      <c r="BE244" s="239">
        <f>IF(N244="základní",J244,0)</f>
        <v>0</v>
      </c>
      <c r="BF244" s="239">
        <f>IF(N244="snížená",J244,0)</f>
        <v>0</v>
      </c>
      <c r="BG244" s="239">
        <f>IF(N244="zákl. přenesená",J244,0)</f>
        <v>0</v>
      </c>
      <c r="BH244" s="239">
        <f>IF(N244="sníž. přenesená",J244,0)</f>
        <v>0</v>
      </c>
      <c r="BI244" s="239">
        <f>IF(N244="nulová",J244,0)</f>
        <v>0</v>
      </c>
      <c r="BJ244" s="17" t="s">
        <v>84</v>
      </c>
      <c r="BK244" s="239">
        <f>ROUND(I244*H244,2)</f>
        <v>0</v>
      </c>
      <c r="BL244" s="17" t="s">
        <v>245</v>
      </c>
      <c r="BM244" s="238" t="s">
        <v>695</v>
      </c>
    </row>
    <row r="245" s="13" customFormat="1">
      <c r="A245" s="13"/>
      <c r="B245" s="240"/>
      <c r="C245" s="241"/>
      <c r="D245" s="242" t="s">
        <v>171</v>
      </c>
      <c r="E245" s="243" t="s">
        <v>1</v>
      </c>
      <c r="F245" s="244" t="s">
        <v>1373</v>
      </c>
      <c r="G245" s="241"/>
      <c r="H245" s="245">
        <v>28</v>
      </c>
      <c r="I245" s="246"/>
      <c r="J245" s="241"/>
      <c r="K245" s="241"/>
      <c r="L245" s="247"/>
      <c r="M245" s="248"/>
      <c r="N245" s="249"/>
      <c r="O245" s="249"/>
      <c r="P245" s="249"/>
      <c r="Q245" s="249"/>
      <c r="R245" s="249"/>
      <c r="S245" s="249"/>
      <c r="T245" s="250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51" t="s">
        <v>171</v>
      </c>
      <c r="AU245" s="251" t="s">
        <v>86</v>
      </c>
      <c r="AV245" s="13" t="s">
        <v>86</v>
      </c>
      <c r="AW245" s="13" t="s">
        <v>32</v>
      </c>
      <c r="AX245" s="13" t="s">
        <v>77</v>
      </c>
      <c r="AY245" s="251" t="s">
        <v>161</v>
      </c>
    </row>
    <row r="246" s="15" customFormat="1">
      <c r="A246" s="15"/>
      <c r="B246" s="262"/>
      <c r="C246" s="263"/>
      <c r="D246" s="242" t="s">
        <v>171</v>
      </c>
      <c r="E246" s="264" t="s">
        <v>1</v>
      </c>
      <c r="F246" s="265" t="s">
        <v>199</v>
      </c>
      <c r="G246" s="263"/>
      <c r="H246" s="266">
        <v>28</v>
      </c>
      <c r="I246" s="267"/>
      <c r="J246" s="263"/>
      <c r="K246" s="263"/>
      <c r="L246" s="268"/>
      <c r="M246" s="269"/>
      <c r="N246" s="270"/>
      <c r="O246" s="270"/>
      <c r="P246" s="270"/>
      <c r="Q246" s="270"/>
      <c r="R246" s="270"/>
      <c r="S246" s="270"/>
      <c r="T246" s="271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T246" s="272" t="s">
        <v>171</v>
      </c>
      <c r="AU246" s="272" t="s">
        <v>86</v>
      </c>
      <c r="AV246" s="15" t="s">
        <v>169</v>
      </c>
      <c r="AW246" s="15" t="s">
        <v>32</v>
      </c>
      <c r="AX246" s="15" t="s">
        <v>84</v>
      </c>
      <c r="AY246" s="272" t="s">
        <v>161</v>
      </c>
    </row>
    <row r="247" s="2" customFormat="1" ht="24.15" customHeight="1">
      <c r="A247" s="38"/>
      <c r="B247" s="39"/>
      <c r="C247" s="227" t="s">
        <v>425</v>
      </c>
      <c r="D247" s="227" t="s">
        <v>164</v>
      </c>
      <c r="E247" s="228" t="s">
        <v>1374</v>
      </c>
      <c r="F247" s="229" t="s">
        <v>1375</v>
      </c>
      <c r="G247" s="230" t="s">
        <v>228</v>
      </c>
      <c r="H247" s="231">
        <v>2</v>
      </c>
      <c r="I247" s="232"/>
      <c r="J247" s="233">
        <f>ROUND(I247*H247,2)</f>
        <v>0</v>
      </c>
      <c r="K247" s="229" t="s">
        <v>1264</v>
      </c>
      <c r="L247" s="44"/>
      <c r="M247" s="234" t="s">
        <v>1</v>
      </c>
      <c r="N247" s="235" t="s">
        <v>42</v>
      </c>
      <c r="O247" s="91"/>
      <c r="P247" s="236">
        <f>O247*H247</f>
        <v>0</v>
      </c>
      <c r="Q247" s="236">
        <v>0</v>
      </c>
      <c r="R247" s="236">
        <f>Q247*H247</f>
        <v>0</v>
      </c>
      <c r="S247" s="236">
        <v>0</v>
      </c>
      <c r="T247" s="237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38" t="s">
        <v>245</v>
      </c>
      <c r="AT247" s="238" t="s">
        <v>164</v>
      </c>
      <c r="AU247" s="238" t="s">
        <v>86</v>
      </c>
      <c r="AY247" s="17" t="s">
        <v>161</v>
      </c>
      <c r="BE247" s="239">
        <f>IF(N247="základní",J247,0)</f>
        <v>0</v>
      </c>
      <c r="BF247" s="239">
        <f>IF(N247="snížená",J247,0)</f>
        <v>0</v>
      </c>
      <c r="BG247" s="239">
        <f>IF(N247="zákl. přenesená",J247,0)</f>
        <v>0</v>
      </c>
      <c r="BH247" s="239">
        <f>IF(N247="sníž. přenesená",J247,0)</f>
        <v>0</v>
      </c>
      <c r="BI247" s="239">
        <f>IF(N247="nulová",J247,0)</f>
        <v>0</v>
      </c>
      <c r="BJ247" s="17" t="s">
        <v>84</v>
      </c>
      <c r="BK247" s="239">
        <f>ROUND(I247*H247,2)</f>
        <v>0</v>
      </c>
      <c r="BL247" s="17" t="s">
        <v>245</v>
      </c>
      <c r="BM247" s="238" t="s">
        <v>703</v>
      </c>
    </row>
    <row r="248" s="13" customFormat="1">
      <c r="A248" s="13"/>
      <c r="B248" s="240"/>
      <c r="C248" s="241"/>
      <c r="D248" s="242" t="s">
        <v>171</v>
      </c>
      <c r="E248" s="243" t="s">
        <v>1</v>
      </c>
      <c r="F248" s="244" t="s">
        <v>1376</v>
      </c>
      <c r="G248" s="241"/>
      <c r="H248" s="245">
        <v>2</v>
      </c>
      <c r="I248" s="246"/>
      <c r="J248" s="241"/>
      <c r="K248" s="241"/>
      <c r="L248" s="247"/>
      <c r="M248" s="248"/>
      <c r="N248" s="249"/>
      <c r="O248" s="249"/>
      <c r="P248" s="249"/>
      <c r="Q248" s="249"/>
      <c r="R248" s="249"/>
      <c r="S248" s="249"/>
      <c r="T248" s="250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51" t="s">
        <v>171</v>
      </c>
      <c r="AU248" s="251" t="s">
        <v>86</v>
      </c>
      <c r="AV248" s="13" t="s">
        <v>86</v>
      </c>
      <c r="AW248" s="13" t="s">
        <v>32</v>
      </c>
      <c r="AX248" s="13" t="s">
        <v>77</v>
      </c>
      <c r="AY248" s="251" t="s">
        <v>161</v>
      </c>
    </row>
    <row r="249" s="15" customFormat="1">
      <c r="A249" s="15"/>
      <c r="B249" s="262"/>
      <c r="C249" s="263"/>
      <c r="D249" s="242" t="s">
        <v>171</v>
      </c>
      <c r="E249" s="264" t="s">
        <v>1</v>
      </c>
      <c r="F249" s="265" t="s">
        <v>199</v>
      </c>
      <c r="G249" s="263"/>
      <c r="H249" s="266">
        <v>2</v>
      </c>
      <c r="I249" s="267"/>
      <c r="J249" s="263"/>
      <c r="K249" s="263"/>
      <c r="L249" s="268"/>
      <c r="M249" s="269"/>
      <c r="N249" s="270"/>
      <c r="O249" s="270"/>
      <c r="P249" s="270"/>
      <c r="Q249" s="270"/>
      <c r="R249" s="270"/>
      <c r="S249" s="270"/>
      <c r="T249" s="271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72" t="s">
        <v>171</v>
      </c>
      <c r="AU249" s="272" t="s">
        <v>86</v>
      </c>
      <c r="AV249" s="15" t="s">
        <v>169</v>
      </c>
      <c r="AW249" s="15" t="s">
        <v>32</v>
      </c>
      <c r="AX249" s="15" t="s">
        <v>84</v>
      </c>
      <c r="AY249" s="272" t="s">
        <v>161</v>
      </c>
    </row>
    <row r="250" s="2" customFormat="1" ht="24.15" customHeight="1">
      <c r="A250" s="38"/>
      <c r="B250" s="39"/>
      <c r="C250" s="227" t="s">
        <v>434</v>
      </c>
      <c r="D250" s="227" t="s">
        <v>164</v>
      </c>
      <c r="E250" s="228" t="s">
        <v>1377</v>
      </c>
      <c r="F250" s="229" t="s">
        <v>1378</v>
      </c>
      <c r="G250" s="230" t="s">
        <v>228</v>
      </c>
      <c r="H250" s="231">
        <v>5</v>
      </c>
      <c r="I250" s="232"/>
      <c r="J250" s="233">
        <f>ROUND(I250*H250,2)</f>
        <v>0</v>
      </c>
      <c r="K250" s="229" t="s">
        <v>1264</v>
      </c>
      <c r="L250" s="44"/>
      <c r="M250" s="234" t="s">
        <v>1</v>
      </c>
      <c r="N250" s="235" t="s">
        <v>42</v>
      </c>
      <c r="O250" s="91"/>
      <c r="P250" s="236">
        <f>O250*H250</f>
        <v>0</v>
      </c>
      <c r="Q250" s="236">
        <v>0</v>
      </c>
      <c r="R250" s="236">
        <f>Q250*H250</f>
        <v>0</v>
      </c>
      <c r="S250" s="236">
        <v>0</v>
      </c>
      <c r="T250" s="237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38" t="s">
        <v>245</v>
      </c>
      <c r="AT250" s="238" t="s">
        <v>164</v>
      </c>
      <c r="AU250" s="238" t="s">
        <v>86</v>
      </c>
      <c r="AY250" s="17" t="s">
        <v>161</v>
      </c>
      <c r="BE250" s="239">
        <f>IF(N250="základní",J250,0)</f>
        <v>0</v>
      </c>
      <c r="BF250" s="239">
        <f>IF(N250="snížená",J250,0)</f>
        <v>0</v>
      </c>
      <c r="BG250" s="239">
        <f>IF(N250="zákl. přenesená",J250,0)</f>
        <v>0</v>
      </c>
      <c r="BH250" s="239">
        <f>IF(N250="sníž. přenesená",J250,0)</f>
        <v>0</v>
      </c>
      <c r="BI250" s="239">
        <f>IF(N250="nulová",J250,0)</f>
        <v>0</v>
      </c>
      <c r="BJ250" s="17" t="s">
        <v>84</v>
      </c>
      <c r="BK250" s="239">
        <f>ROUND(I250*H250,2)</f>
        <v>0</v>
      </c>
      <c r="BL250" s="17" t="s">
        <v>245</v>
      </c>
      <c r="BM250" s="238" t="s">
        <v>711</v>
      </c>
    </row>
    <row r="251" s="13" customFormat="1">
      <c r="A251" s="13"/>
      <c r="B251" s="240"/>
      <c r="C251" s="241"/>
      <c r="D251" s="242" t="s">
        <v>171</v>
      </c>
      <c r="E251" s="243" t="s">
        <v>1</v>
      </c>
      <c r="F251" s="244" t="s">
        <v>1379</v>
      </c>
      <c r="G251" s="241"/>
      <c r="H251" s="245">
        <v>5</v>
      </c>
      <c r="I251" s="246"/>
      <c r="J251" s="241"/>
      <c r="K251" s="241"/>
      <c r="L251" s="247"/>
      <c r="M251" s="248"/>
      <c r="N251" s="249"/>
      <c r="O251" s="249"/>
      <c r="P251" s="249"/>
      <c r="Q251" s="249"/>
      <c r="R251" s="249"/>
      <c r="S251" s="249"/>
      <c r="T251" s="250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51" t="s">
        <v>171</v>
      </c>
      <c r="AU251" s="251" t="s">
        <v>86</v>
      </c>
      <c r="AV251" s="13" t="s">
        <v>86</v>
      </c>
      <c r="AW251" s="13" t="s">
        <v>32</v>
      </c>
      <c r="AX251" s="13" t="s">
        <v>77</v>
      </c>
      <c r="AY251" s="251" t="s">
        <v>161</v>
      </c>
    </row>
    <row r="252" s="15" customFormat="1">
      <c r="A252" s="15"/>
      <c r="B252" s="262"/>
      <c r="C252" s="263"/>
      <c r="D252" s="242" t="s">
        <v>171</v>
      </c>
      <c r="E252" s="264" t="s">
        <v>1</v>
      </c>
      <c r="F252" s="265" t="s">
        <v>199</v>
      </c>
      <c r="G252" s="263"/>
      <c r="H252" s="266">
        <v>5</v>
      </c>
      <c r="I252" s="267"/>
      <c r="J252" s="263"/>
      <c r="K252" s="263"/>
      <c r="L252" s="268"/>
      <c r="M252" s="269"/>
      <c r="N252" s="270"/>
      <c r="O252" s="270"/>
      <c r="P252" s="270"/>
      <c r="Q252" s="270"/>
      <c r="R252" s="270"/>
      <c r="S252" s="270"/>
      <c r="T252" s="271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72" t="s">
        <v>171</v>
      </c>
      <c r="AU252" s="272" t="s">
        <v>86</v>
      </c>
      <c r="AV252" s="15" t="s">
        <v>169</v>
      </c>
      <c r="AW252" s="15" t="s">
        <v>32</v>
      </c>
      <c r="AX252" s="15" t="s">
        <v>84</v>
      </c>
      <c r="AY252" s="272" t="s">
        <v>161</v>
      </c>
    </row>
    <row r="253" s="2" customFormat="1" ht="24.15" customHeight="1">
      <c r="A253" s="38"/>
      <c r="B253" s="39"/>
      <c r="C253" s="227" t="s">
        <v>438</v>
      </c>
      <c r="D253" s="227" t="s">
        <v>164</v>
      </c>
      <c r="E253" s="228" t="s">
        <v>1380</v>
      </c>
      <c r="F253" s="229" t="s">
        <v>1381</v>
      </c>
      <c r="G253" s="230" t="s">
        <v>178</v>
      </c>
      <c r="H253" s="231">
        <v>115</v>
      </c>
      <c r="I253" s="232"/>
      <c r="J253" s="233">
        <f>ROUND(I253*H253,2)</f>
        <v>0</v>
      </c>
      <c r="K253" s="229" t="s">
        <v>1264</v>
      </c>
      <c r="L253" s="44"/>
      <c r="M253" s="234" t="s">
        <v>1</v>
      </c>
      <c r="N253" s="235" t="s">
        <v>42</v>
      </c>
      <c r="O253" s="91"/>
      <c r="P253" s="236">
        <f>O253*H253</f>
        <v>0</v>
      </c>
      <c r="Q253" s="236">
        <v>0</v>
      </c>
      <c r="R253" s="236">
        <f>Q253*H253</f>
        <v>0</v>
      </c>
      <c r="S253" s="236">
        <v>0</v>
      </c>
      <c r="T253" s="237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38" t="s">
        <v>245</v>
      </c>
      <c r="AT253" s="238" t="s">
        <v>164</v>
      </c>
      <c r="AU253" s="238" t="s">
        <v>86</v>
      </c>
      <c r="AY253" s="17" t="s">
        <v>161</v>
      </c>
      <c r="BE253" s="239">
        <f>IF(N253="základní",J253,0)</f>
        <v>0</v>
      </c>
      <c r="BF253" s="239">
        <f>IF(N253="snížená",J253,0)</f>
        <v>0</v>
      </c>
      <c r="BG253" s="239">
        <f>IF(N253="zákl. přenesená",J253,0)</f>
        <v>0</v>
      </c>
      <c r="BH253" s="239">
        <f>IF(N253="sníž. přenesená",J253,0)</f>
        <v>0</v>
      </c>
      <c r="BI253" s="239">
        <f>IF(N253="nulová",J253,0)</f>
        <v>0</v>
      </c>
      <c r="BJ253" s="17" t="s">
        <v>84</v>
      </c>
      <c r="BK253" s="239">
        <f>ROUND(I253*H253,2)</f>
        <v>0</v>
      </c>
      <c r="BL253" s="17" t="s">
        <v>245</v>
      </c>
      <c r="BM253" s="238" t="s">
        <v>719</v>
      </c>
    </row>
    <row r="254" s="13" customFormat="1">
      <c r="A254" s="13"/>
      <c r="B254" s="240"/>
      <c r="C254" s="241"/>
      <c r="D254" s="242" t="s">
        <v>171</v>
      </c>
      <c r="E254" s="243" t="s">
        <v>1</v>
      </c>
      <c r="F254" s="244" t="s">
        <v>1382</v>
      </c>
      <c r="G254" s="241"/>
      <c r="H254" s="245">
        <v>18</v>
      </c>
      <c r="I254" s="246"/>
      <c r="J254" s="241"/>
      <c r="K254" s="241"/>
      <c r="L254" s="247"/>
      <c r="M254" s="248"/>
      <c r="N254" s="249"/>
      <c r="O254" s="249"/>
      <c r="P254" s="249"/>
      <c r="Q254" s="249"/>
      <c r="R254" s="249"/>
      <c r="S254" s="249"/>
      <c r="T254" s="250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51" t="s">
        <v>171</v>
      </c>
      <c r="AU254" s="251" t="s">
        <v>86</v>
      </c>
      <c r="AV254" s="13" t="s">
        <v>86</v>
      </c>
      <c r="AW254" s="13" t="s">
        <v>32</v>
      </c>
      <c r="AX254" s="13" t="s">
        <v>77</v>
      </c>
      <c r="AY254" s="251" t="s">
        <v>161</v>
      </c>
    </row>
    <row r="255" s="13" customFormat="1">
      <c r="A255" s="13"/>
      <c r="B255" s="240"/>
      <c r="C255" s="241"/>
      <c r="D255" s="242" t="s">
        <v>171</v>
      </c>
      <c r="E255" s="243" t="s">
        <v>1</v>
      </c>
      <c r="F255" s="244" t="s">
        <v>1383</v>
      </c>
      <c r="G255" s="241"/>
      <c r="H255" s="245">
        <v>97</v>
      </c>
      <c r="I255" s="246"/>
      <c r="J255" s="241"/>
      <c r="K255" s="241"/>
      <c r="L255" s="247"/>
      <c r="M255" s="248"/>
      <c r="N255" s="249"/>
      <c r="O255" s="249"/>
      <c r="P255" s="249"/>
      <c r="Q255" s="249"/>
      <c r="R255" s="249"/>
      <c r="S255" s="249"/>
      <c r="T255" s="250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51" t="s">
        <v>171</v>
      </c>
      <c r="AU255" s="251" t="s">
        <v>86</v>
      </c>
      <c r="AV255" s="13" t="s">
        <v>86</v>
      </c>
      <c r="AW255" s="13" t="s">
        <v>32</v>
      </c>
      <c r="AX255" s="13" t="s">
        <v>77</v>
      </c>
      <c r="AY255" s="251" t="s">
        <v>161</v>
      </c>
    </row>
    <row r="256" s="15" customFormat="1">
      <c r="A256" s="15"/>
      <c r="B256" s="262"/>
      <c r="C256" s="263"/>
      <c r="D256" s="242" t="s">
        <v>171</v>
      </c>
      <c r="E256" s="264" t="s">
        <v>1</v>
      </c>
      <c r="F256" s="265" t="s">
        <v>199</v>
      </c>
      <c r="G256" s="263"/>
      <c r="H256" s="266">
        <v>115</v>
      </c>
      <c r="I256" s="267"/>
      <c r="J256" s="263"/>
      <c r="K256" s="263"/>
      <c r="L256" s="268"/>
      <c r="M256" s="269"/>
      <c r="N256" s="270"/>
      <c r="O256" s="270"/>
      <c r="P256" s="270"/>
      <c r="Q256" s="270"/>
      <c r="R256" s="270"/>
      <c r="S256" s="270"/>
      <c r="T256" s="271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72" t="s">
        <v>171</v>
      </c>
      <c r="AU256" s="272" t="s">
        <v>86</v>
      </c>
      <c r="AV256" s="15" t="s">
        <v>169</v>
      </c>
      <c r="AW256" s="15" t="s">
        <v>32</v>
      </c>
      <c r="AX256" s="15" t="s">
        <v>84</v>
      </c>
      <c r="AY256" s="272" t="s">
        <v>161</v>
      </c>
    </row>
    <row r="257" s="2" customFormat="1" ht="21.75" customHeight="1">
      <c r="A257" s="38"/>
      <c r="B257" s="39"/>
      <c r="C257" s="227" t="s">
        <v>442</v>
      </c>
      <c r="D257" s="227" t="s">
        <v>164</v>
      </c>
      <c r="E257" s="228" t="s">
        <v>1384</v>
      </c>
      <c r="F257" s="229" t="s">
        <v>1385</v>
      </c>
      <c r="G257" s="230" t="s">
        <v>178</v>
      </c>
      <c r="H257" s="231">
        <v>115</v>
      </c>
      <c r="I257" s="232"/>
      <c r="J257" s="233">
        <f>ROUND(I257*H257,2)</f>
        <v>0</v>
      </c>
      <c r="K257" s="229" t="s">
        <v>1264</v>
      </c>
      <c r="L257" s="44"/>
      <c r="M257" s="234" t="s">
        <v>1</v>
      </c>
      <c r="N257" s="235" t="s">
        <v>42</v>
      </c>
      <c r="O257" s="91"/>
      <c r="P257" s="236">
        <f>O257*H257</f>
        <v>0</v>
      </c>
      <c r="Q257" s="236">
        <v>0</v>
      </c>
      <c r="R257" s="236">
        <f>Q257*H257</f>
        <v>0</v>
      </c>
      <c r="S257" s="236">
        <v>0</v>
      </c>
      <c r="T257" s="237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38" t="s">
        <v>245</v>
      </c>
      <c r="AT257" s="238" t="s">
        <v>164</v>
      </c>
      <c r="AU257" s="238" t="s">
        <v>86</v>
      </c>
      <c r="AY257" s="17" t="s">
        <v>161</v>
      </c>
      <c r="BE257" s="239">
        <f>IF(N257="základní",J257,0)</f>
        <v>0</v>
      </c>
      <c r="BF257" s="239">
        <f>IF(N257="snížená",J257,0)</f>
        <v>0</v>
      </c>
      <c r="BG257" s="239">
        <f>IF(N257="zákl. přenesená",J257,0)</f>
        <v>0</v>
      </c>
      <c r="BH257" s="239">
        <f>IF(N257="sníž. přenesená",J257,0)</f>
        <v>0</v>
      </c>
      <c r="BI257" s="239">
        <f>IF(N257="nulová",J257,0)</f>
        <v>0</v>
      </c>
      <c r="BJ257" s="17" t="s">
        <v>84</v>
      </c>
      <c r="BK257" s="239">
        <f>ROUND(I257*H257,2)</f>
        <v>0</v>
      </c>
      <c r="BL257" s="17" t="s">
        <v>245</v>
      </c>
      <c r="BM257" s="238" t="s">
        <v>1000</v>
      </c>
    </row>
    <row r="258" s="2" customFormat="1" ht="24.15" customHeight="1">
      <c r="A258" s="38"/>
      <c r="B258" s="39"/>
      <c r="C258" s="227" t="s">
        <v>446</v>
      </c>
      <c r="D258" s="227" t="s">
        <v>164</v>
      </c>
      <c r="E258" s="228" t="s">
        <v>1386</v>
      </c>
      <c r="F258" s="229" t="s">
        <v>1387</v>
      </c>
      <c r="G258" s="230" t="s">
        <v>239</v>
      </c>
      <c r="H258" s="231">
        <v>1.744</v>
      </c>
      <c r="I258" s="232"/>
      <c r="J258" s="233">
        <f>ROUND(I258*H258,2)</f>
        <v>0</v>
      </c>
      <c r="K258" s="229" t="s">
        <v>1264</v>
      </c>
      <c r="L258" s="44"/>
      <c r="M258" s="234" t="s">
        <v>1</v>
      </c>
      <c r="N258" s="235" t="s">
        <v>42</v>
      </c>
      <c r="O258" s="91"/>
      <c r="P258" s="236">
        <f>O258*H258</f>
        <v>0</v>
      </c>
      <c r="Q258" s="236">
        <v>0</v>
      </c>
      <c r="R258" s="236">
        <f>Q258*H258</f>
        <v>0</v>
      </c>
      <c r="S258" s="236">
        <v>0</v>
      </c>
      <c r="T258" s="237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38" t="s">
        <v>245</v>
      </c>
      <c r="AT258" s="238" t="s">
        <v>164</v>
      </c>
      <c r="AU258" s="238" t="s">
        <v>86</v>
      </c>
      <c r="AY258" s="17" t="s">
        <v>161</v>
      </c>
      <c r="BE258" s="239">
        <f>IF(N258="základní",J258,0)</f>
        <v>0</v>
      </c>
      <c r="BF258" s="239">
        <f>IF(N258="snížená",J258,0)</f>
        <v>0</v>
      </c>
      <c r="BG258" s="239">
        <f>IF(N258="zákl. přenesená",J258,0)</f>
        <v>0</v>
      </c>
      <c r="BH258" s="239">
        <f>IF(N258="sníž. přenesená",J258,0)</f>
        <v>0</v>
      </c>
      <c r="BI258" s="239">
        <f>IF(N258="nulová",J258,0)</f>
        <v>0</v>
      </c>
      <c r="BJ258" s="17" t="s">
        <v>84</v>
      </c>
      <c r="BK258" s="239">
        <f>ROUND(I258*H258,2)</f>
        <v>0</v>
      </c>
      <c r="BL258" s="17" t="s">
        <v>245</v>
      </c>
      <c r="BM258" s="238" t="s">
        <v>1006</v>
      </c>
    </row>
    <row r="259" s="12" customFormat="1" ht="22.8" customHeight="1">
      <c r="A259" s="12"/>
      <c r="B259" s="211"/>
      <c r="C259" s="212"/>
      <c r="D259" s="213" t="s">
        <v>76</v>
      </c>
      <c r="E259" s="225" t="s">
        <v>1388</v>
      </c>
      <c r="F259" s="225" t="s">
        <v>1389</v>
      </c>
      <c r="G259" s="212"/>
      <c r="H259" s="212"/>
      <c r="I259" s="215"/>
      <c r="J259" s="226">
        <f>BK259</f>
        <v>0</v>
      </c>
      <c r="K259" s="212"/>
      <c r="L259" s="217"/>
      <c r="M259" s="218"/>
      <c r="N259" s="219"/>
      <c r="O259" s="219"/>
      <c r="P259" s="220">
        <f>SUM(P260:P287)</f>
        <v>0</v>
      </c>
      <c r="Q259" s="219"/>
      <c r="R259" s="220">
        <f>SUM(R260:R287)</f>
        <v>0</v>
      </c>
      <c r="S259" s="219"/>
      <c r="T259" s="221">
        <f>SUM(T260:T287)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22" t="s">
        <v>86</v>
      </c>
      <c r="AT259" s="223" t="s">
        <v>76</v>
      </c>
      <c r="AU259" s="223" t="s">
        <v>84</v>
      </c>
      <c r="AY259" s="222" t="s">
        <v>161</v>
      </c>
      <c r="BK259" s="224">
        <f>SUM(BK260:BK287)</f>
        <v>0</v>
      </c>
    </row>
    <row r="260" s="2" customFormat="1" ht="24.15" customHeight="1">
      <c r="A260" s="38"/>
      <c r="B260" s="39"/>
      <c r="C260" s="227" t="s">
        <v>576</v>
      </c>
      <c r="D260" s="227" t="s">
        <v>164</v>
      </c>
      <c r="E260" s="228" t="s">
        <v>1390</v>
      </c>
      <c r="F260" s="229" t="s">
        <v>1391</v>
      </c>
      <c r="G260" s="230" t="s">
        <v>178</v>
      </c>
      <c r="H260" s="231">
        <v>8</v>
      </c>
      <c r="I260" s="232"/>
      <c r="J260" s="233">
        <f>ROUND(I260*H260,2)</f>
        <v>0</v>
      </c>
      <c r="K260" s="229" t="s">
        <v>1264</v>
      </c>
      <c r="L260" s="44"/>
      <c r="M260" s="234" t="s">
        <v>1</v>
      </c>
      <c r="N260" s="235" t="s">
        <v>42</v>
      </c>
      <c r="O260" s="91"/>
      <c r="P260" s="236">
        <f>O260*H260</f>
        <v>0</v>
      </c>
      <c r="Q260" s="236">
        <v>0</v>
      </c>
      <c r="R260" s="236">
        <f>Q260*H260</f>
        <v>0</v>
      </c>
      <c r="S260" s="236">
        <v>0</v>
      </c>
      <c r="T260" s="237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38" t="s">
        <v>245</v>
      </c>
      <c r="AT260" s="238" t="s">
        <v>164</v>
      </c>
      <c r="AU260" s="238" t="s">
        <v>86</v>
      </c>
      <c r="AY260" s="17" t="s">
        <v>161</v>
      </c>
      <c r="BE260" s="239">
        <f>IF(N260="základní",J260,0)</f>
        <v>0</v>
      </c>
      <c r="BF260" s="239">
        <f>IF(N260="snížená",J260,0)</f>
        <v>0</v>
      </c>
      <c r="BG260" s="239">
        <f>IF(N260="zákl. přenesená",J260,0)</f>
        <v>0</v>
      </c>
      <c r="BH260" s="239">
        <f>IF(N260="sníž. přenesená",J260,0)</f>
        <v>0</v>
      </c>
      <c r="BI260" s="239">
        <f>IF(N260="nulová",J260,0)</f>
        <v>0</v>
      </c>
      <c r="BJ260" s="17" t="s">
        <v>84</v>
      </c>
      <c r="BK260" s="239">
        <f>ROUND(I260*H260,2)</f>
        <v>0</v>
      </c>
      <c r="BL260" s="17" t="s">
        <v>245</v>
      </c>
      <c r="BM260" s="238" t="s">
        <v>1392</v>
      </c>
    </row>
    <row r="261" s="13" customFormat="1">
      <c r="A261" s="13"/>
      <c r="B261" s="240"/>
      <c r="C261" s="241"/>
      <c r="D261" s="242" t="s">
        <v>171</v>
      </c>
      <c r="E261" s="243" t="s">
        <v>1</v>
      </c>
      <c r="F261" s="244" t="s">
        <v>1393</v>
      </c>
      <c r="G261" s="241"/>
      <c r="H261" s="245">
        <v>8</v>
      </c>
      <c r="I261" s="246"/>
      <c r="J261" s="241"/>
      <c r="K261" s="241"/>
      <c r="L261" s="247"/>
      <c r="M261" s="248"/>
      <c r="N261" s="249"/>
      <c r="O261" s="249"/>
      <c r="P261" s="249"/>
      <c r="Q261" s="249"/>
      <c r="R261" s="249"/>
      <c r="S261" s="249"/>
      <c r="T261" s="250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51" t="s">
        <v>171</v>
      </c>
      <c r="AU261" s="251" t="s">
        <v>86</v>
      </c>
      <c r="AV261" s="13" t="s">
        <v>86</v>
      </c>
      <c r="AW261" s="13" t="s">
        <v>32</v>
      </c>
      <c r="AX261" s="13" t="s">
        <v>77</v>
      </c>
      <c r="AY261" s="251" t="s">
        <v>161</v>
      </c>
    </row>
    <row r="262" s="15" customFormat="1">
      <c r="A262" s="15"/>
      <c r="B262" s="262"/>
      <c r="C262" s="263"/>
      <c r="D262" s="242" t="s">
        <v>171</v>
      </c>
      <c r="E262" s="264" t="s">
        <v>1</v>
      </c>
      <c r="F262" s="265" t="s">
        <v>199</v>
      </c>
      <c r="G262" s="263"/>
      <c r="H262" s="266">
        <v>8</v>
      </c>
      <c r="I262" s="267"/>
      <c r="J262" s="263"/>
      <c r="K262" s="263"/>
      <c r="L262" s="268"/>
      <c r="M262" s="269"/>
      <c r="N262" s="270"/>
      <c r="O262" s="270"/>
      <c r="P262" s="270"/>
      <c r="Q262" s="270"/>
      <c r="R262" s="270"/>
      <c r="S262" s="270"/>
      <c r="T262" s="271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72" t="s">
        <v>171</v>
      </c>
      <c r="AU262" s="272" t="s">
        <v>86</v>
      </c>
      <c r="AV262" s="15" t="s">
        <v>169</v>
      </c>
      <c r="AW262" s="15" t="s">
        <v>32</v>
      </c>
      <c r="AX262" s="15" t="s">
        <v>84</v>
      </c>
      <c r="AY262" s="272" t="s">
        <v>161</v>
      </c>
    </row>
    <row r="263" s="2" customFormat="1" ht="24.15" customHeight="1">
      <c r="A263" s="38"/>
      <c r="B263" s="39"/>
      <c r="C263" s="227" t="s">
        <v>580</v>
      </c>
      <c r="D263" s="227" t="s">
        <v>164</v>
      </c>
      <c r="E263" s="228" t="s">
        <v>1394</v>
      </c>
      <c r="F263" s="229" t="s">
        <v>1395</v>
      </c>
      <c r="G263" s="230" t="s">
        <v>178</v>
      </c>
      <c r="H263" s="231">
        <v>3</v>
      </c>
      <c r="I263" s="232"/>
      <c r="J263" s="233">
        <f>ROUND(I263*H263,2)</f>
        <v>0</v>
      </c>
      <c r="K263" s="229" t="s">
        <v>168</v>
      </c>
      <c r="L263" s="44"/>
      <c r="M263" s="234" t="s">
        <v>1</v>
      </c>
      <c r="N263" s="235" t="s">
        <v>42</v>
      </c>
      <c r="O263" s="91"/>
      <c r="P263" s="236">
        <f>O263*H263</f>
        <v>0</v>
      </c>
      <c r="Q263" s="236">
        <v>0</v>
      </c>
      <c r="R263" s="236">
        <f>Q263*H263</f>
        <v>0</v>
      </c>
      <c r="S263" s="236">
        <v>0</v>
      </c>
      <c r="T263" s="237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38" t="s">
        <v>245</v>
      </c>
      <c r="AT263" s="238" t="s">
        <v>164</v>
      </c>
      <c r="AU263" s="238" t="s">
        <v>86</v>
      </c>
      <c r="AY263" s="17" t="s">
        <v>161</v>
      </c>
      <c r="BE263" s="239">
        <f>IF(N263="základní",J263,0)</f>
        <v>0</v>
      </c>
      <c r="BF263" s="239">
        <f>IF(N263="snížená",J263,0)</f>
        <v>0</v>
      </c>
      <c r="BG263" s="239">
        <f>IF(N263="zákl. přenesená",J263,0)</f>
        <v>0</v>
      </c>
      <c r="BH263" s="239">
        <f>IF(N263="sníž. přenesená",J263,0)</f>
        <v>0</v>
      </c>
      <c r="BI263" s="239">
        <f>IF(N263="nulová",J263,0)</f>
        <v>0</v>
      </c>
      <c r="BJ263" s="17" t="s">
        <v>84</v>
      </c>
      <c r="BK263" s="239">
        <f>ROUND(I263*H263,2)</f>
        <v>0</v>
      </c>
      <c r="BL263" s="17" t="s">
        <v>245</v>
      </c>
      <c r="BM263" s="238" t="s">
        <v>1396</v>
      </c>
    </row>
    <row r="264" s="13" customFormat="1">
      <c r="A264" s="13"/>
      <c r="B264" s="240"/>
      <c r="C264" s="241"/>
      <c r="D264" s="242" t="s">
        <v>171</v>
      </c>
      <c r="E264" s="243" t="s">
        <v>1</v>
      </c>
      <c r="F264" s="244" t="s">
        <v>1397</v>
      </c>
      <c r="G264" s="241"/>
      <c r="H264" s="245">
        <v>3</v>
      </c>
      <c r="I264" s="246"/>
      <c r="J264" s="241"/>
      <c r="K264" s="241"/>
      <c r="L264" s="247"/>
      <c r="M264" s="248"/>
      <c r="N264" s="249"/>
      <c r="O264" s="249"/>
      <c r="P264" s="249"/>
      <c r="Q264" s="249"/>
      <c r="R264" s="249"/>
      <c r="S264" s="249"/>
      <c r="T264" s="250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51" t="s">
        <v>171</v>
      </c>
      <c r="AU264" s="251" t="s">
        <v>86</v>
      </c>
      <c r="AV264" s="13" t="s">
        <v>86</v>
      </c>
      <c r="AW264" s="13" t="s">
        <v>32</v>
      </c>
      <c r="AX264" s="13" t="s">
        <v>77</v>
      </c>
      <c r="AY264" s="251" t="s">
        <v>161</v>
      </c>
    </row>
    <row r="265" s="15" customFormat="1">
      <c r="A265" s="15"/>
      <c r="B265" s="262"/>
      <c r="C265" s="263"/>
      <c r="D265" s="242" t="s">
        <v>171</v>
      </c>
      <c r="E265" s="264" t="s">
        <v>1</v>
      </c>
      <c r="F265" s="265" t="s">
        <v>199</v>
      </c>
      <c r="G265" s="263"/>
      <c r="H265" s="266">
        <v>3</v>
      </c>
      <c r="I265" s="267"/>
      <c r="J265" s="263"/>
      <c r="K265" s="263"/>
      <c r="L265" s="268"/>
      <c r="M265" s="269"/>
      <c r="N265" s="270"/>
      <c r="O265" s="270"/>
      <c r="P265" s="270"/>
      <c r="Q265" s="270"/>
      <c r="R265" s="270"/>
      <c r="S265" s="270"/>
      <c r="T265" s="271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72" t="s">
        <v>171</v>
      </c>
      <c r="AU265" s="272" t="s">
        <v>86</v>
      </c>
      <c r="AV265" s="15" t="s">
        <v>169</v>
      </c>
      <c r="AW265" s="15" t="s">
        <v>32</v>
      </c>
      <c r="AX265" s="15" t="s">
        <v>84</v>
      </c>
      <c r="AY265" s="272" t="s">
        <v>161</v>
      </c>
    </row>
    <row r="266" s="2" customFormat="1" ht="24.15" customHeight="1">
      <c r="A266" s="38"/>
      <c r="B266" s="39"/>
      <c r="C266" s="227" t="s">
        <v>584</v>
      </c>
      <c r="D266" s="227" t="s">
        <v>164</v>
      </c>
      <c r="E266" s="228" t="s">
        <v>1398</v>
      </c>
      <c r="F266" s="229" t="s">
        <v>1399</v>
      </c>
      <c r="G266" s="230" t="s">
        <v>178</v>
      </c>
      <c r="H266" s="231">
        <v>3</v>
      </c>
      <c r="I266" s="232"/>
      <c r="J266" s="233">
        <f>ROUND(I266*H266,2)</f>
        <v>0</v>
      </c>
      <c r="K266" s="229" t="s">
        <v>1264</v>
      </c>
      <c r="L266" s="44"/>
      <c r="M266" s="234" t="s">
        <v>1</v>
      </c>
      <c r="N266" s="235" t="s">
        <v>42</v>
      </c>
      <c r="O266" s="91"/>
      <c r="P266" s="236">
        <f>O266*H266</f>
        <v>0</v>
      </c>
      <c r="Q266" s="236">
        <v>0</v>
      </c>
      <c r="R266" s="236">
        <f>Q266*H266</f>
        <v>0</v>
      </c>
      <c r="S266" s="236">
        <v>0</v>
      </c>
      <c r="T266" s="237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38" t="s">
        <v>245</v>
      </c>
      <c r="AT266" s="238" t="s">
        <v>164</v>
      </c>
      <c r="AU266" s="238" t="s">
        <v>86</v>
      </c>
      <c r="AY266" s="17" t="s">
        <v>161</v>
      </c>
      <c r="BE266" s="239">
        <f>IF(N266="základní",J266,0)</f>
        <v>0</v>
      </c>
      <c r="BF266" s="239">
        <f>IF(N266="snížená",J266,0)</f>
        <v>0</v>
      </c>
      <c r="BG266" s="239">
        <f>IF(N266="zákl. přenesená",J266,0)</f>
        <v>0</v>
      </c>
      <c r="BH266" s="239">
        <f>IF(N266="sníž. přenesená",J266,0)</f>
        <v>0</v>
      </c>
      <c r="BI266" s="239">
        <f>IF(N266="nulová",J266,0)</f>
        <v>0</v>
      </c>
      <c r="BJ266" s="17" t="s">
        <v>84</v>
      </c>
      <c r="BK266" s="239">
        <f>ROUND(I266*H266,2)</f>
        <v>0</v>
      </c>
      <c r="BL266" s="17" t="s">
        <v>245</v>
      </c>
      <c r="BM266" s="238" t="s">
        <v>1400</v>
      </c>
    </row>
    <row r="267" s="13" customFormat="1">
      <c r="A267" s="13"/>
      <c r="B267" s="240"/>
      <c r="C267" s="241"/>
      <c r="D267" s="242" t="s">
        <v>171</v>
      </c>
      <c r="E267" s="243" t="s">
        <v>1</v>
      </c>
      <c r="F267" s="244" t="s">
        <v>1397</v>
      </c>
      <c r="G267" s="241"/>
      <c r="H267" s="245">
        <v>3</v>
      </c>
      <c r="I267" s="246"/>
      <c r="J267" s="241"/>
      <c r="K267" s="241"/>
      <c r="L267" s="247"/>
      <c r="M267" s="248"/>
      <c r="N267" s="249"/>
      <c r="O267" s="249"/>
      <c r="P267" s="249"/>
      <c r="Q267" s="249"/>
      <c r="R267" s="249"/>
      <c r="S267" s="249"/>
      <c r="T267" s="250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51" t="s">
        <v>171</v>
      </c>
      <c r="AU267" s="251" t="s">
        <v>86</v>
      </c>
      <c r="AV267" s="13" t="s">
        <v>86</v>
      </c>
      <c r="AW267" s="13" t="s">
        <v>32</v>
      </c>
      <c r="AX267" s="13" t="s">
        <v>77</v>
      </c>
      <c r="AY267" s="251" t="s">
        <v>161</v>
      </c>
    </row>
    <row r="268" s="15" customFormat="1">
      <c r="A268" s="15"/>
      <c r="B268" s="262"/>
      <c r="C268" s="263"/>
      <c r="D268" s="242" t="s">
        <v>171</v>
      </c>
      <c r="E268" s="264" t="s">
        <v>1</v>
      </c>
      <c r="F268" s="265" t="s">
        <v>199</v>
      </c>
      <c r="G268" s="263"/>
      <c r="H268" s="266">
        <v>3</v>
      </c>
      <c r="I268" s="267"/>
      <c r="J268" s="263"/>
      <c r="K268" s="263"/>
      <c r="L268" s="268"/>
      <c r="M268" s="269"/>
      <c r="N268" s="270"/>
      <c r="O268" s="270"/>
      <c r="P268" s="270"/>
      <c r="Q268" s="270"/>
      <c r="R268" s="270"/>
      <c r="S268" s="270"/>
      <c r="T268" s="271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72" t="s">
        <v>171</v>
      </c>
      <c r="AU268" s="272" t="s">
        <v>86</v>
      </c>
      <c r="AV268" s="15" t="s">
        <v>169</v>
      </c>
      <c r="AW268" s="15" t="s">
        <v>32</v>
      </c>
      <c r="AX268" s="15" t="s">
        <v>84</v>
      </c>
      <c r="AY268" s="272" t="s">
        <v>161</v>
      </c>
    </row>
    <row r="269" s="2" customFormat="1" ht="16.5" customHeight="1">
      <c r="A269" s="38"/>
      <c r="B269" s="39"/>
      <c r="C269" s="227" t="s">
        <v>588</v>
      </c>
      <c r="D269" s="227" t="s">
        <v>164</v>
      </c>
      <c r="E269" s="228" t="s">
        <v>1401</v>
      </c>
      <c r="F269" s="229" t="s">
        <v>1402</v>
      </c>
      <c r="G269" s="230" t="s">
        <v>178</v>
      </c>
      <c r="H269" s="231">
        <v>1</v>
      </c>
      <c r="I269" s="232"/>
      <c r="J269" s="233">
        <f>ROUND(I269*H269,2)</f>
        <v>0</v>
      </c>
      <c r="K269" s="229" t="s">
        <v>1</v>
      </c>
      <c r="L269" s="44"/>
      <c r="M269" s="234" t="s">
        <v>1</v>
      </c>
      <c r="N269" s="235" t="s">
        <v>42</v>
      </c>
      <c r="O269" s="91"/>
      <c r="P269" s="236">
        <f>O269*H269</f>
        <v>0</v>
      </c>
      <c r="Q269" s="236">
        <v>0</v>
      </c>
      <c r="R269" s="236">
        <f>Q269*H269</f>
        <v>0</v>
      </c>
      <c r="S269" s="236">
        <v>0</v>
      </c>
      <c r="T269" s="237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38" t="s">
        <v>245</v>
      </c>
      <c r="AT269" s="238" t="s">
        <v>164</v>
      </c>
      <c r="AU269" s="238" t="s">
        <v>86</v>
      </c>
      <c r="AY269" s="17" t="s">
        <v>161</v>
      </c>
      <c r="BE269" s="239">
        <f>IF(N269="základní",J269,0)</f>
        <v>0</v>
      </c>
      <c r="BF269" s="239">
        <f>IF(N269="snížená",J269,0)</f>
        <v>0</v>
      </c>
      <c r="BG269" s="239">
        <f>IF(N269="zákl. přenesená",J269,0)</f>
        <v>0</v>
      </c>
      <c r="BH269" s="239">
        <f>IF(N269="sníž. přenesená",J269,0)</f>
        <v>0</v>
      </c>
      <c r="BI269" s="239">
        <f>IF(N269="nulová",J269,0)</f>
        <v>0</v>
      </c>
      <c r="BJ269" s="17" t="s">
        <v>84</v>
      </c>
      <c r="BK269" s="239">
        <f>ROUND(I269*H269,2)</f>
        <v>0</v>
      </c>
      <c r="BL269" s="17" t="s">
        <v>245</v>
      </c>
      <c r="BM269" s="238" t="s">
        <v>1403</v>
      </c>
    </row>
    <row r="270" s="13" customFormat="1">
      <c r="A270" s="13"/>
      <c r="B270" s="240"/>
      <c r="C270" s="241"/>
      <c r="D270" s="242" t="s">
        <v>171</v>
      </c>
      <c r="E270" s="243" t="s">
        <v>1</v>
      </c>
      <c r="F270" s="244" t="s">
        <v>1404</v>
      </c>
      <c r="G270" s="241"/>
      <c r="H270" s="245">
        <v>1</v>
      </c>
      <c r="I270" s="246"/>
      <c r="J270" s="241"/>
      <c r="K270" s="241"/>
      <c r="L270" s="247"/>
      <c r="M270" s="248"/>
      <c r="N270" s="249"/>
      <c r="O270" s="249"/>
      <c r="P270" s="249"/>
      <c r="Q270" s="249"/>
      <c r="R270" s="249"/>
      <c r="S270" s="249"/>
      <c r="T270" s="250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51" t="s">
        <v>171</v>
      </c>
      <c r="AU270" s="251" t="s">
        <v>86</v>
      </c>
      <c r="AV270" s="13" t="s">
        <v>86</v>
      </c>
      <c r="AW270" s="13" t="s">
        <v>32</v>
      </c>
      <c r="AX270" s="13" t="s">
        <v>77</v>
      </c>
      <c r="AY270" s="251" t="s">
        <v>161</v>
      </c>
    </row>
    <row r="271" s="15" customFormat="1">
      <c r="A271" s="15"/>
      <c r="B271" s="262"/>
      <c r="C271" s="263"/>
      <c r="D271" s="242" t="s">
        <v>171</v>
      </c>
      <c r="E271" s="264" t="s">
        <v>1</v>
      </c>
      <c r="F271" s="265" t="s">
        <v>199</v>
      </c>
      <c r="G271" s="263"/>
      <c r="H271" s="266">
        <v>1</v>
      </c>
      <c r="I271" s="267"/>
      <c r="J271" s="263"/>
      <c r="K271" s="263"/>
      <c r="L271" s="268"/>
      <c r="M271" s="269"/>
      <c r="N271" s="270"/>
      <c r="O271" s="270"/>
      <c r="P271" s="270"/>
      <c r="Q271" s="270"/>
      <c r="R271" s="270"/>
      <c r="S271" s="270"/>
      <c r="T271" s="271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72" t="s">
        <v>171</v>
      </c>
      <c r="AU271" s="272" t="s">
        <v>86</v>
      </c>
      <c r="AV271" s="15" t="s">
        <v>169</v>
      </c>
      <c r="AW271" s="15" t="s">
        <v>32</v>
      </c>
      <c r="AX271" s="15" t="s">
        <v>84</v>
      </c>
      <c r="AY271" s="272" t="s">
        <v>161</v>
      </c>
    </row>
    <row r="272" s="2" customFormat="1" ht="24.15" customHeight="1">
      <c r="A272" s="38"/>
      <c r="B272" s="39"/>
      <c r="C272" s="227" t="s">
        <v>593</v>
      </c>
      <c r="D272" s="227" t="s">
        <v>164</v>
      </c>
      <c r="E272" s="228" t="s">
        <v>1405</v>
      </c>
      <c r="F272" s="229" t="s">
        <v>1406</v>
      </c>
      <c r="G272" s="230" t="s">
        <v>1225</v>
      </c>
      <c r="H272" s="231">
        <v>8</v>
      </c>
      <c r="I272" s="232"/>
      <c r="J272" s="233">
        <f>ROUND(I272*H272,2)</f>
        <v>0</v>
      </c>
      <c r="K272" s="229" t="s">
        <v>1264</v>
      </c>
      <c r="L272" s="44"/>
      <c r="M272" s="234" t="s">
        <v>1</v>
      </c>
      <c r="N272" s="235" t="s">
        <v>42</v>
      </c>
      <c r="O272" s="91"/>
      <c r="P272" s="236">
        <f>O272*H272</f>
        <v>0</v>
      </c>
      <c r="Q272" s="236">
        <v>0</v>
      </c>
      <c r="R272" s="236">
        <f>Q272*H272</f>
        <v>0</v>
      </c>
      <c r="S272" s="236">
        <v>0</v>
      </c>
      <c r="T272" s="237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38" t="s">
        <v>245</v>
      </c>
      <c r="AT272" s="238" t="s">
        <v>164</v>
      </c>
      <c r="AU272" s="238" t="s">
        <v>86</v>
      </c>
      <c r="AY272" s="17" t="s">
        <v>161</v>
      </c>
      <c r="BE272" s="239">
        <f>IF(N272="základní",J272,0)</f>
        <v>0</v>
      </c>
      <c r="BF272" s="239">
        <f>IF(N272="snížená",J272,0)</f>
        <v>0</v>
      </c>
      <c r="BG272" s="239">
        <f>IF(N272="zákl. přenesená",J272,0)</f>
        <v>0</v>
      </c>
      <c r="BH272" s="239">
        <f>IF(N272="sníž. přenesená",J272,0)</f>
        <v>0</v>
      </c>
      <c r="BI272" s="239">
        <f>IF(N272="nulová",J272,0)</f>
        <v>0</v>
      </c>
      <c r="BJ272" s="17" t="s">
        <v>84</v>
      </c>
      <c r="BK272" s="239">
        <f>ROUND(I272*H272,2)</f>
        <v>0</v>
      </c>
      <c r="BL272" s="17" t="s">
        <v>245</v>
      </c>
      <c r="BM272" s="238" t="s">
        <v>1407</v>
      </c>
    </row>
    <row r="273" s="13" customFormat="1">
      <c r="A273" s="13"/>
      <c r="B273" s="240"/>
      <c r="C273" s="241"/>
      <c r="D273" s="242" t="s">
        <v>171</v>
      </c>
      <c r="E273" s="243" t="s">
        <v>1</v>
      </c>
      <c r="F273" s="244" t="s">
        <v>1393</v>
      </c>
      <c r="G273" s="241"/>
      <c r="H273" s="245">
        <v>8</v>
      </c>
      <c r="I273" s="246"/>
      <c r="J273" s="241"/>
      <c r="K273" s="241"/>
      <c r="L273" s="247"/>
      <c r="M273" s="248"/>
      <c r="N273" s="249"/>
      <c r="O273" s="249"/>
      <c r="P273" s="249"/>
      <c r="Q273" s="249"/>
      <c r="R273" s="249"/>
      <c r="S273" s="249"/>
      <c r="T273" s="250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51" t="s">
        <v>171</v>
      </c>
      <c r="AU273" s="251" t="s">
        <v>86</v>
      </c>
      <c r="AV273" s="13" t="s">
        <v>86</v>
      </c>
      <c r="AW273" s="13" t="s">
        <v>32</v>
      </c>
      <c r="AX273" s="13" t="s">
        <v>77</v>
      </c>
      <c r="AY273" s="251" t="s">
        <v>161</v>
      </c>
    </row>
    <row r="274" s="15" customFormat="1">
      <c r="A274" s="15"/>
      <c r="B274" s="262"/>
      <c r="C274" s="263"/>
      <c r="D274" s="242" t="s">
        <v>171</v>
      </c>
      <c r="E274" s="264" t="s">
        <v>1</v>
      </c>
      <c r="F274" s="265" t="s">
        <v>199</v>
      </c>
      <c r="G274" s="263"/>
      <c r="H274" s="266">
        <v>8</v>
      </c>
      <c r="I274" s="267"/>
      <c r="J274" s="263"/>
      <c r="K274" s="263"/>
      <c r="L274" s="268"/>
      <c r="M274" s="269"/>
      <c r="N274" s="270"/>
      <c r="O274" s="270"/>
      <c r="P274" s="270"/>
      <c r="Q274" s="270"/>
      <c r="R274" s="270"/>
      <c r="S274" s="270"/>
      <c r="T274" s="271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72" t="s">
        <v>171</v>
      </c>
      <c r="AU274" s="272" t="s">
        <v>86</v>
      </c>
      <c r="AV274" s="15" t="s">
        <v>169</v>
      </c>
      <c r="AW274" s="15" t="s">
        <v>32</v>
      </c>
      <c r="AX274" s="15" t="s">
        <v>84</v>
      </c>
      <c r="AY274" s="272" t="s">
        <v>161</v>
      </c>
    </row>
    <row r="275" s="2" customFormat="1" ht="16.5" customHeight="1">
      <c r="A275" s="38"/>
      <c r="B275" s="39"/>
      <c r="C275" s="227" t="s">
        <v>600</v>
      </c>
      <c r="D275" s="227" t="s">
        <v>164</v>
      </c>
      <c r="E275" s="228" t="s">
        <v>1408</v>
      </c>
      <c r="F275" s="229" t="s">
        <v>1409</v>
      </c>
      <c r="G275" s="230" t="s">
        <v>228</v>
      </c>
      <c r="H275" s="231">
        <v>8</v>
      </c>
      <c r="I275" s="232"/>
      <c r="J275" s="233">
        <f>ROUND(I275*H275,2)</f>
        <v>0</v>
      </c>
      <c r="K275" s="229" t="s">
        <v>1264</v>
      </c>
      <c r="L275" s="44"/>
      <c r="M275" s="234" t="s">
        <v>1</v>
      </c>
      <c r="N275" s="235" t="s">
        <v>42</v>
      </c>
      <c r="O275" s="91"/>
      <c r="P275" s="236">
        <f>O275*H275</f>
        <v>0</v>
      </c>
      <c r="Q275" s="236">
        <v>0</v>
      </c>
      <c r="R275" s="236">
        <f>Q275*H275</f>
        <v>0</v>
      </c>
      <c r="S275" s="236">
        <v>0</v>
      </c>
      <c r="T275" s="237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38" t="s">
        <v>245</v>
      </c>
      <c r="AT275" s="238" t="s">
        <v>164</v>
      </c>
      <c r="AU275" s="238" t="s">
        <v>86</v>
      </c>
      <c r="AY275" s="17" t="s">
        <v>161</v>
      </c>
      <c r="BE275" s="239">
        <f>IF(N275="základní",J275,0)</f>
        <v>0</v>
      </c>
      <c r="BF275" s="239">
        <f>IF(N275="snížená",J275,0)</f>
        <v>0</v>
      </c>
      <c r="BG275" s="239">
        <f>IF(N275="zákl. přenesená",J275,0)</f>
        <v>0</v>
      </c>
      <c r="BH275" s="239">
        <f>IF(N275="sníž. přenesená",J275,0)</f>
        <v>0</v>
      </c>
      <c r="BI275" s="239">
        <f>IF(N275="nulová",J275,0)</f>
        <v>0</v>
      </c>
      <c r="BJ275" s="17" t="s">
        <v>84</v>
      </c>
      <c r="BK275" s="239">
        <f>ROUND(I275*H275,2)</f>
        <v>0</v>
      </c>
      <c r="BL275" s="17" t="s">
        <v>245</v>
      </c>
      <c r="BM275" s="238" t="s">
        <v>1410</v>
      </c>
    </row>
    <row r="276" s="13" customFormat="1">
      <c r="A276" s="13"/>
      <c r="B276" s="240"/>
      <c r="C276" s="241"/>
      <c r="D276" s="242" t="s">
        <v>171</v>
      </c>
      <c r="E276" s="243" t="s">
        <v>1</v>
      </c>
      <c r="F276" s="244" t="s">
        <v>1393</v>
      </c>
      <c r="G276" s="241"/>
      <c r="H276" s="245">
        <v>8</v>
      </c>
      <c r="I276" s="246"/>
      <c r="J276" s="241"/>
      <c r="K276" s="241"/>
      <c r="L276" s="247"/>
      <c r="M276" s="248"/>
      <c r="N276" s="249"/>
      <c r="O276" s="249"/>
      <c r="P276" s="249"/>
      <c r="Q276" s="249"/>
      <c r="R276" s="249"/>
      <c r="S276" s="249"/>
      <c r="T276" s="250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51" t="s">
        <v>171</v>
      </c>
      <c r="AU276" s="251" t="s">
        <v>86</v>
      </c>
      <c r="AV276" s="13" t="s">
        <v>86</v>
      </c>
      <c r="AW276" s="13" t="s">
        <v>32</v>
      </c>
      <c r="AX276" s="13" t="s">
        <v>77</v>
      </c>
      <c r="AY276" s="251" t="s">
        <v>161</v>
      </c>
    </row>
    <row r="277" s="15" customFormat="1">
      <c r="A277" s="15"/>
      <c r="B277" s="262"/>
      <c r="C277" s="263"/>
      <c r="D277" s="242" t="s">
        <v>171</v>
      </c>
      <c r="E277" s="264" t="s">
        <v>1</v>
      </c>
      <c r="F277" s="265" t="s">
        <v>199</v>
      </c>
      <c r="G277" s="263"/>
      <c r="H277" s="266">
        <v>8</v>
      </c>
      <c r="I277" s="267"/>
      <c r="J277" s="263"/>
      <c r="K277" s="263"/>
      <c r="L277" s="268"/>
      <c r="M277" s="269"/>
      <c r="N277" s="270"/>
      <c r="O277" s="270"/>
      <c r="P277" s="270"/>
      <c r="Q277" s="270"/>
      <c r="R277" s="270"/>
      <c r="S277" s="270"/>
      <c r="T277" s="271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T277" s="272" t="s">
        <v>171</v>
      </c>
      <c r="AU277" s="272" t="s">
        <v>86</v>
      </c>
      <c r="AV277" s="15" t="s">
        <v>169</v>
      </c>
      <c r="AW277" s="15" t="s">
        <v>32</v>
      </c>
      <c r="AX277" s="15" t="s">
        <v>84</v>
      </c>
      <c r="AY277" s="272" t="s">
        <v>161</v>
      </c>
    </row>
    <row r="278" s="2" customFormat="1" ht="24.15" customHeight="1">
      <c r="A278" s="38"/>
      <c r="B278" s="39"/>
      <c r="C278" s="227" t="s">
        <v>604</v>
      </c>
      <c r="D278" s="227" t="s">
        <v>164</v>
      </c>
      <c r="E278" s="228" t="s">
        <v>1411</v>
      </c>
      <c r="F278" s="229" t="s">
        <v>1412</v>
      </c>
      <c r="G278" s="230" t="s">
        <v>178</v>
      </c>
      <c r="H278" s="231">
        <v>14</v>
      </c>
      <c r="I278" s="232"/>
      <c r="J278" s="233">
        <f>ROUND(I278*H278,2)</f>
        <v>0</v>
      </c>
      <c r="K278" s="229" t="s">
        <v>1264</v>
      </c>
      <c r="L278" s="44"/>
      <c r="M278" s="234" t="s">
        <v>1</v>
      </c>
      <c r="N278" s="235" t="s">
        <v>42</v>
      </c>
      <c r="O278" s="91"/>
      <c r="P278" s="236">
        <f>O278*H278</f>
        <v>0</v>
      </c>
      <c r="Q278" s="236">
        <v>0</v>
      </c>
      <c r="R278" s="236">
        <f>Q278*H278</f>
        <v>0</v>
      </c>
      <c r="S278" s="236">
        <v>0</v>
      </c>
      <c r="T278" s="237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38" t="s">
        <v>245</v>
      </c>
      <c r="AT278" s="238" t="s">
        <v>164</v>
      </c>
      <c r="AU278" s="238" t="s">
        <v>86</v>
      </c>
      <c r="AY278" s="17" t="s">
        <v>161</v>
      </c>
      <c r="BE278" s="239">
        <f>IF(N278="základní",J278,0)</f>
        <v>0</v>
      </c>
      <c r="BF278" s="239">
        <f>IF(N278="snížená",J278,0)</f>
        <v>0</v>
      </c>
      <c r="BG278" s="239">
        <f>IF(N278="zákl. přenesená",J278,0)</f>
        <v>0</v>
      </c>
      <c r="BH278" s="239">
        <f>IF(N278="sníž. přenesená",J278,0)</f>
        <v>0</v>
      </c>
      <c r="BI278" s="239">
        <f>IF(N278="nulová",J278,0)</f>
        <v>0</v>
      </c>
      <c r="BJ278" s="17" t="s">
        <v>84</v>
      </c>
      <c r="BK278" s="239">
        <f>ROUND(I278*H278,2)</f>
        <v>0</v>
      </c>
      <c r="BL278" s="17" t="s">
        <v>245</v>
      </c>
      <c r="BM278" s="238" t="s">
        <v>1413</v>
      </c>
    </row>
    <row r="279" s="13" customFormat="1">
      <c r="A279" s="13"/>
      <c r="B279" s="240"/>
      <c r="C279" s="241"/>
      <c r="D279" s="242" t="s">
        <v>171</v>
      </c>
      <c r="E279" s="243" t="s">
        <v>1</v>
      </c>
      <c r="F279" s="244" t="s">
        <v>1414</v>
      </c>
      <c r="G279" s="241"/>
      <c r="H279" s="245">
        <v>14</v>
      </c>
      <c r="I279" s="246"/>
      <c r="J279" s="241"/>
      <c r="K279" s="241"/>
      <c r="L279" s="247"/>
      <c r="M279" s="248"/>
      <c r="N279" s="249"/>
      <c r="O279" s="249"/>
      <c r="P279" s="249"/>
      <c r="Q279" s="249"/>
      <c r="R279" s="249"/>
      <c r="S279" s="249"/>
      <c r="T279" s="250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51" t="s">
        <v>171</v>
      </c>
      <c r="AU279" s="251" t="s">
        <v>86</v>
      </c>
      <c r="AV279" s="13" t="s">
        <v>86</v>
      </c>
      <c r="AW279" s="13" t="s">
        <v>32</v>
      </c>
      <c r="AX279" s="13" t="s">
        <v>77</v>
      </c>
      <c r="AY279" s="251" t="s">
        <v>161</v>
      </c>
    </row>
    <row r="280" s="15" customFormat="1">
      <c r="A280" s="15"/>
      <c r="B280" s="262"/>
      <c r="C280" s="263"/>
      <c r="D280" s="242" t="s">
        <v>171</v>
      </c>
      <c r="E280" s="264" t="s">
        <v>1</v>
      </c>
      <c r="F280" s="265" t="s">
        <v>199</v>
      </c>
      <c r="G280" s="263"/>
      <c r="H280" s="266">
        <v>14</v>
      </c>
      <c r="I280" s="267"/>
      <c r="J280" s="263"/>
      <c r="K280" s="263"/>
      <c r="L280" s="268"/>
      <c r="M280" s="269"/>
      <c r="N280" s="270"/>
      <c r="O280" s="270"/>
      <c r="P280" s="270"/>
      <c r="Q280" s="270"/>
      <c r="R280" s="270"/>
      <c r="S280" s="270"/>
      <c r="T280" s="271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72" t="s">
        <v>171</v>
      </c>
      <c r="AU280" s="272" t="s">
        <v>86</v>
      </c>
      <c r="AV280" s="15" t="s">
        <v>169</v>
      </c>
      <c r="AW280" s="15" t="s">
        <v>32</v>
      </c>
      <c r="AX280" s="15" t="s">
        <v>84</v>
      </c>
      <c r="AY280" s="272" t="s">
        <v>161</v>
      </c>
    </row>
    <row r="281" s="2" customFormat="1" ht="16.5" customHeight="1">
      <c r="A281" s="38"/>
      <c r="B281" s="39"/>
      <c r="C281" s="227" t="s">
        <v>608</v>
      </c>
      <c r="D281" s="227" t="s">
        <v>164</v>
      </c>
      <c r="E281" s="228" t="s">
        <v>1415</v>
      </c>
      <c r="F281" s="229" t="s">
        <v>1416</v>
      </c>
      <c r="G281" s="230" t="s">
        <v>228</v>
      </c>
      <c r="H281" s="231">
        <v>3</v>
      </c>
      <c r="I281" s="232"/>
      <c r="J281" s="233">
        <f>ROUND(I281*H281,2)</f>
        <v>0</v>
      </c>
      <c r="K281" s="229" t="s">
        <v>1264</v>
      </c>
      <c r="L281" s="44"/>
      <c r="M281" s="234" t="s">
        <v>1</v>
      </c>
      <c r="N281" s="235" t="s">
        <v>42</v>
      </c>
      <c r="O281" s="91"/>
      <c r="P281" s="236">
        <f>O281*H281</f>
        <v>0</v>
      </c>
      <c r="Q281" s="236">
        <v>0</v>
      </c>
      <c r="R281" s="236">
        <f>Q281*H281</f>
        <v>0</v>
      </c>
      <c r="S281" s="236">
        <v>0</v>
      </c>
      <c r="T281" s="237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38" t="s">
        <v>245</v>
      </c>
      <c r="AT281" s="238" t="s">
        <v>164</v>
      </c>
      <c r="AU281" s="238" t="s">
        <v>86</v>
      </c>
      <c r="AY281" s="17" t="s">
        <v>161</v>
      </c>
      <c r="BE281" s="239">
        <f>IF(N281="základní",J281,0)</f>
        <v>0</v>
      </c>
      <c r="BF281" s="239">
        <f>IF(N281="snížená",J281,0)</f>
        <v>0</v>
      </c>
      <c r="BG281" s="239">
        <f>IF(N281="zákl. přenesená",J281,0)</f>
        <v>0</v>
      </c>
      <c r="BH281" s="239">
        <f>IF(N281="sníž. přenesená",J281,0)</f>
        <v>0</v>
      </c>
      <c r="BI281" s="239">
        <f>IF(N281="nulová",J281,0)</f>
        <v>0</v>
      </c>
      <c r="BJ281" s="17" t="s">
        <v>84</v>
      </c>
      <c r="BK281" s="239">
        <f>ROUND(I281*H281,2)</f>
        <v>0</v>
      </c>
      <c r="BL281" s="17" t="s">
        <v>245</v>
      </c>
      <c r="BM281" s="238" t="s">
        <v>1417</v>
      </c>
    </row>
    <row r="282" s="13" customFormat="1">
      <c r="A282" s="13"/>
      <c r="B282" s="240"/>
      <c r="C282" s="241"/>
      <c r="D282" s="242" t="s">
        <v>171</v>
      </c>
      <c r="E282" s="243" t="s">
        <v>1</v>
      </c>
      <c r="F282" s="244" t="s">
        <v>1418</v>
      </c>
      <c r="G282" s="241"/>
      <c r="H282" s="245">
        <v>3</v>
      </c>
      <c r="I282" s="246"/>
      <c r="J282" s="241"/>
      <c r="K282" s="241"/>
      <c r="L282" s="247"/>
      <c r="M282" s="248"/>
      <c r="N282" s="249"/>
      <c r="O282" s="249"/>
      <c r="P282" s="249"/>
      <c r="Q282" s="249"/>
      <c r="R282" s="249"/>
      <c r="S282" s="249"/>
      <c r="T282" s="250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51" t="s">
        <v>171</v>
      </c>
      <c r="AU282" s="251" t="s">
        <v>86</v>
      </c>
      <c r="AV282" s="13" t="s">
        <v>86</v>
      </c>
      <c r="AW282" s="13" t="s">
        <v>32</v>
      </c>
      <c r="AX282" s="13" t="s">
        <v>77</v>
      </c>
      <c r="AY282" s="251" t="s">
        <v>161</v>
      </c>
    </row>
    <row r="283" s="15" customFormat="1">
      <c r="A283" s="15"/>
      <c r="B283" s="262"/>
      <c r="C283" s="263"/>
      <c r="D283" s="242" t="s">
        <v>171</v>
      </c>
      <c r="E283" s="264" t="s">
        <v>1</v>
      </c>
      <c r="F283" s="265" t="s">
        <v>199</v>
      </c>
      <c r="G283" s="263"/>
      <c r="H283" s="266">
        <v>3</v>
      </c>
      <c r="I283" s="267"/>
      <c r="J283" s="263"/>
      <c r="K283" s="263"/>
      <c r="L283" s="268"/>
      <c r="M283" s="269"/>
      <c r="N283" s="270"/>
      <c r="O283" s="270"/>
      <c r="P283" s="270"/>
      <c r="Q283" s="270"/>
      <c r="R283" s="270"/>
      <c r="S283" s="270"/>
      <c r="T283" s="271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72" t="s">
        <v>171</v>
      </c>
      <c r="AU283" s="272" t="s">
        <v>86</v>
      </c>
      <c r="AV283" s="15" t="s">
        <v>169</v>
      </c>
      <c r="AW283" s="15" t="s">
        <v>32</v>
      </c>
      <c r="AX283" s="15" t="s">
        <v>84</v>
      </c>
      <c r="AY283" s="272" t="s">
        <v>161</v>
      </c>
    </row>
    <row r="284" s="2" customFormat="1" ht="24.15" customHeight="1">
      <c r="A284" s="38"/>
      <c r="B284" s="39"/>
      <c r="C284" s="227" t="s">
        <v>612</v>
      </c>
      <c r="D284" s="227" t="s">
        <v>164</v>
      </c>
      <c r="E284" s="228" t="s">
        <v>1419</v>
      </c>
      <c r="F284" s="229" t="s">
        <v>1420</v>
      </c>
      <c r="G284" s="230" t="s">
        <v>228</v>
      </c>
      <c r="H284" s="231">
        <v>8</v>
      </c>
      <c r="I284" s="232"/>
      <c r="J284" s="233">
        <f>ROUND(I284*H284,2)</f>
        <v>0</v>
      </c>
      <c r="K284" s="229" t="s">
        <v>1264</v>
      </c>
      <c r="L284" s="44"/>
      <c r="M284" s="234" t="s">
        <v>1</v>
      </c>
      <c r="N284" s="235" t="s">
        <v>42</v>
      </c>
      <c r="O284" s="91"/>
      <c r="P284" s="236">
        <f>O284*H284</f>
        <v>0</v>
      </c>
      <c r="Q284" s="236">
        <v>0</v>
      </c>
      <c r="R284" s="236">
        <f>Q284*H284</f>
        <v>0</v>
      </c>
      <c r="S284" s="236">
        <v>0</v>
      </c>
      <c r="T284" s="237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38" t="s">
        <v>245</v>
      </c>
      <c r="AT284" s="238" t="s">
        <v>164</v>
      </c>
      <c r="AU284" s="238" t="s">
        <v>86</v>
      </c>
      <c r="AY284" s="17" t="s">
        <v>161</v>
      </c>
      <c r="BE284" s="239">
        <f>IF(N284="základní",J284,0)</f>
        <v>0</v>
      </c>
      <c r="BF284" s="239">
        <f>IF(N284="snížená",J284,0)</f>
        <v>0</v>
      </c>
      <c r="BG284" s="239">
        <f>IF(N284="zákl. přenesená",J284,0)</f>
        <v>0</v>
      </c>
      <c r="BH284" s="239">
        <f>IF(N284="sníž. přenesená",J284,0)</f>
        <v>0</v>
      </c>
      <c r="BI284" s="239">
        <f>IF(N284="nulová",J284,0)</f>
        <v>0</v>
      </c>
      <c r="BJ284" s="17" t="s">
        <v>84</v>
      </c>
      <c r="BK284" s="239">
        <f>ROUND(I284*H284,2)</f>
        <v>0</v>
      </c>
      <c r="BL284" s="17" t="s">
        <v>245</v>
      </c>
      <c r="BM284" s="238" t="s">
        <v>1421</v>
      </c>
    </row>
    <row r="285" s="13" customFormat="1">
      <c r="A285" s="13"/>
      <c r="B285" s="240"/>
      <c r="C285" s="241"/>
      <c r="D285" s="242" t="s">
        <v>171</v>
      </c>
      <c r="E285" s="243" t="s">
        <v>1</v>
      </c>
      <c r="F285" s="244" t="s">
        <v>1422</v>
      </c>
      <c r="G285" s="241"/>
      <c r="H285" s="245">
        <v>8</v>
      </c>
      <c r="I285" s="246"/>
      <c r="J285" s="241"/>
      <c r="K285" s="241"/>
      <c r="L285" s="247"/>
      <c r="M285" s="248"/>
      <c r="N285" s="249"/>
      <c r="O285" s="249"/>
      <c r="P285" s="249"/>
      <c r="Q285" s="249"/>
      <c r="R285" s="249"/>
      <c r="S285" s="249"/>
      <c r="T285" s="250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51" t="s">
        <v>171</v>
      </c>
      <c r="AU285" s="251" t="s">
        <v>86</v>
      </c>
      <c r="AV285" s="13" t="s">
        <v>86</v>
      </c>
      <c r="AW285" s="13" t="s">
        <v>32</v>
      </c>
      <c r="AX285" s="13" t="s">
        <v>77</v>
      </c>
      <c r="AY285" s="251" t="s">
        <v>161</v>
      </c>
    </row>
    <row r="286" s="15" customFormat="1">
      <c r="A286" s="15"/>
      <c r="B286" s="262"/>
      <c r="C286" s="263"/>
      <c r="D286" s="242" t="s">
        <v>171</v>
      </c>
      <c r="E286" s="264" t="s">
        <v>1</v>
      </c>
      <c r="F286" s="265" t="s">
        <v>199</v>
      </c>
      <c r="G286" s="263"/>
      <c r="H286" s="266">
        <v>8</v>
      </c>
      <c r="I286" s="267"/>
      <c r="J286" s="263"/>
      <c r="K286" s="263"/>
      <c r="L286" s="268"/>
      <c r="M286" s="269"/>
      <c r="N286" s="270"/>
      <c r="O286" s="270"/>
      <c r="P286" s="270"/>
      <c r="Q286" s="270"/>
      <c r="R286" s="270"/>
      <c r="S286" s="270"/>
      <c r="T286" s="271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72" t="s">
        <v>171</v>
      </c>
      <c r="AU286" s="272" t="s">
        <v>86</v>
      </c>
      <c r="AV286" s="15" t="s">
        <v>169</v>
      </c>
      <c r="AW286" s="15" t="s">
        <v>32</v>
      </c>
      <c r="AX286" s="15" t="s">
        <v>84</v>
      </c>
      <c r="AY286" s="272" t="s">
        <v>161</v>
      </c>
    </row>
    <row r="287" s="2" customFormat="1" ht="24.15" customHeight="1">
      <c r="A287" s="38"/>
      <c r="B287" s="39"/>
      <c r="C287" s="227" t="s">
        <v>616</v>
      </c>
      <c r="D287" s="227" t="s">
        <v>164</v>
      </c>
      <c r="E287" s="228" t="s">
        <v>1423</v>
      </c>
      <c r="F287" s="229" t="s">
        <v>1424</v>
      </c>
      <c r="G287" s="230" t="s">
        <v>239</v>
      </c>
      <c r="H287" s="231">
        <v>0.078</v>
      </c>
      <c r="I287" s="232"/>
      <c r="J287" s="233">
        <f>ROUND(I287*H287,2)</f>
        <v>0</v>
      </c>
      <c r="K287" s="229" t="s">
        <v>1264</v>
      </c>
      <c r="L287" s="44"/>
      <c r="M287" s="234" t="s">
        <v>1</v>
      </c>
      <c r="N287" s="235" t="s">
        <v>42</v>
      </c>
      <c r="O287" s="91"/>
      <c r="P287" s="236">
        <f>O287*H287</f>
        <v>0</v>
      </c>
      <c r="Q287" s="236">
        <v>0</v>
      </c>
      <c r="R287" s="236">
        <f>Q287*H287</f>
        <v>0</v>
      </c>
      <c r="S287" s="236">
        <v>0</v>
      </c>
      <c r="T287" s="237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38" t="s">
        <v>245</v>
      </c>
      <c r="AT287" s="238" t="s">
        <v>164</v>
      </c>
      <c r="AU287" s="238" t="s">
        <v>86</v>
      </c>
      <c r="AY287" s="17" t="s">
        <v>161</v>
      </c>
      <c r="BE287" s="239">
        <f>IF(N287="základní",J287,0)</f>
        <v>0</v>
      </c>
      <c r="BF287" s="239">
        <f>IF(N287="snížená",J287,0)</f>
        <v>0</v>
      </c>
      <c r="BG287" s="239">
        <f>IF(N287="zákl. přenesená",J287,0)</f>
        <v>0</v>
      </c>
      <c r="BH287" s="239">
        <f>IF(N287="sníž. přenesená",J287,0)</f>
        <v>0</v>
      </c>
      <c r="BI287" s="239">
        <f>IF(N287="nulová",J287,0)</f>
        <v>0</v>
      </c>
      <c r="BJ287" s="17" t="s">
        <v>84</v>
      </c>
      <c r="BK287" s="239">
        <f>ROUND(I287*H287,2)</f>
        <v>0</v>
      </c>
      <c r="BL287" s="17" t="s">
        <v>245</v>
      </c>
      <c r="BM287" s="238" t="s">
        <v>1425</v>
      </c>
    </row>
    <row r="288" s="12" customFormat="1" ht="22.8" customHeight="1">
      <c r="A288" s="12"/>
      <c r="B288" s="211"/>
      <c r="C288" s="212"/>
      <c r="D288" s="213" t="s">
        <v>76</v>
      </c>
      <c r="E288" s="225" t="s">
        <v>1426</v>
      </c>
      <c r="F288" s="225" t="s">
        <v>1427</v>
      </c>
      <c r="G288" s="212"/>
      <c r="H288" s="212"/>
      <c r="I288" s="215"/>
      <c r="J288" s="226">
        <f>BK288</f>
        <v>0</v>
      </c>
      <c r="K288" s="212"/>
      <c r="L288" s="217"/>
      <c r="M288" s="218"/>
      <c r="N288" s="219"/>
      <c r="O288" s="219"/>
      <c r="P288" s="220">
        <f>SUM(P289:P323)</f>
        <v>0</v>
      </c>
      <c r="Q288" s="219"/>
      <c r="R288" s="220">
        <f>SUM(R289:R323)</f>
        <v>0</v>
      </c>
      <c r="S288" s="219"/>
      <c r="T288" s="221">
        <f>SUM(T289:T323)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22" t="s">
        <v>86</v>
      </c>
      <c r="AT288" s="223" t="s">
        <v>76</v>
      </c>
      <c r="AU288" s="223" t="s">
        <v>84</v>
      </c>
      <c r="AY288" s="222" t="s">
        <v>161</v>
      </c>
      <c r="BK288" s="224">
        <f>SUM(BK289:BK323)</f>
        <v>0</v>
      </c>
    </row>
    <row r="289" s="2" customFormat="1" ht="24.15" customHeight="1">
      <c r="A289" s="38"/>
      <c r="B289" s="39"/>
      <c r="C289" s="227" t="s">
        <v>620</v>
      </c>
      <c r="D289" s="227" t="s">
        <v>164</v>
      </c>
      <c r="E289" s="228" t="s">
        <v>1428</v>
      </c>
      <c r="F289" s="229" t="s">
        <v>1429</v>
      </c>
      <c r="G289" s="230" t="s">
        <v>1225</v>
      </c>
      <c r="H289" s="231">
        <v>2</v>
      </c>
      <c r="I289" s="232"/>
      <c r="J289" s="233">
        <f>ROUND(I289*H289,2)</f>
        <v>0</v>
      </c>
      <c r="K289" s="229" t="s">
        <v>1264</v>
      </c>
      <c r="L289" s="44"/>
      <c r="M289" s="234" t="s">
        <v>1</v>
      </c>
      <c r="N289" s="235" t="s">
        <v>42</v>
      </c>
      <c r="O289" s="91"/>
      <c r="P289" s="236">
        <f>O289*H289</f>
        <v>0</v>
      </c>
      <c r="Q289" s="236">
        <v>0</v>
      </c>
      <c r="R289" s="236">
        <f>Q289*H289</f>
        <v>0</v>
      </c>
      <c r="S289" s="236">
        <v>0</v>
      </c>
      <c r="T289" s="237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38" t="s">
        <v>245</v>
      </c>
      <c r="AT289" s="238" t="s">
        <v>164</v>
      </c>
      <c r="AU289" s="238" t="s">
        <v>86</v>
      </c>
      <c r="AY289" s="17" t="s">
        <v>161</v>
      </c>
      <c r="BE289" s="239">
        <f>IF(N289="základní",J289,0)</f>
        <v>0</v>
      </c>
      <c r="BF289" s="239">
        <f>IF(N289="snížená",J289,0)</f>
        <v>0</v>
      </c>
      <c r="BG289" s="239">
        <f>IF(N289="zákl. přenesená",J289,0)</f>
        <v>0</v>
      </c>
      <c r="BH289" s="239">
        <f>IF(N289="sníž. přenesená",J289,0)</f>
        <v>0</v>
      </c>
      <c r="BI289" s="239">
        <f>IF(N289="nulová",J289,0)</f>
        <v>0</v>
      </c>
      <c r="BJ289" s="17" t="s">
        <v>84</v>
      </c>
      <c r="BK289" s="239">
        <f>ROUND(I289*H289,2)</f>
        <v>0</v>
      </c>
      <c r="BL289" s="17" t="s">
        <v>245</v>
      </c>
      <c r="BM289" s="238" t="s">
        <v>1430</v>
      </c>
    </row>
    <row r="290" s="13" customFormat="1">
      <c r="A290" s="13"/>
      <c r="B290" s="240"/>
      <c r="C290" s="241"/>
      <c r="D290" s="242" t="s">
        <v>171</v>
      </c>
      <c r="E290" s="243" t="s">
        <v>1</v>
      </c>
      <c r="F290" s="244" t="s">
        <v>1431</v>
      </c>
      <c r="G290" s="241"/>
      <c r="H290" s="245">
        <v>2</v>
      </c>
      <c r="I290" s="246"/>
      <c r="J290" s="241"/>
      <c r="K290" s="241"/>
      <c r="L290" s="247"/>
      <c r="M290" s="248"/>
      <c r="N290" s="249"/>
      <c r="O290" s="249"/>
      <c r="P290" s="249"/>
      <c r="Q290" s="249"/>
      <c r="R290" s="249"/>
      <c r="S290" s="249"/>
      <c r="T290" s="250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51" t="s">
        <v>171</v>
      </c>
      <c r="AU290" s="251" t="s">
        <v>86</v>
      </c>
      <c r="AV290" s="13" t="s">
        <v>86</v>
      </c>
      <c r="AW290" s="13" t="s">
        <v>32</v>
      </c>
      <c r="AX290" s="13" t="s">
        <v>77</v>
      </c>
      <c r="AY290" s="251" t="s">
        <v>161</v>
      </c>
    </row>
    <row r="291" s="15" customFormat="1">
      <c r="A291" s="15"/>
      <c r="B291" s="262"/>
      <c r="C291" s="263"/>
      <c r="D291" s="242" t="s">
        <v>171</v>
      </c>
      <c r="E291" s="264" t="s">
        <v>1</v>
      </c>
      <c r="F291" s="265" t="s">
        <v>199</v>
      </c>
      <c r="G291" s="263"/>
      <c r="H291" s="266">
        <v>2</v>
      </c>
      <c r="I291" s="267"/>
      <c r="J291" s="263"/>
      <c r="K291" s="263"/>
      <c r="L291" s="268"/>
      <c r="M291" s="269"/>
      <c r="N291" s="270"/>
      <c r="O291" s="270"/>
      <c r="P291" s="270"/>
      <c r="Q291" s="270"/>
      <c r="R291" s="270"/>
      <c r="S291" s="270"/>
      <c r="T291" s="271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T291" s="272" t="s">
        <v>171</v>
      </c>
      <c r="AU291" s="272" t="s">
        <v>86</v>
      </c>
      <c r="AV291" s="15" t="s">
        <v>169</v>
      </c>
      <c r="AW291" s="15" t="s">
        <v>32</v>
      </c>
      <c r="AX291" s="15" t="s">
        <v>84</v>
      </c>
      <c r="AY291" s="272" t="s">
        <v>161</v>
      </c>
    </row>
    <row r="292" s="2" customFormat="1" ht="24.15" customHeight="1">
      <c r="A292" s="38"/>
      <c r="B292" s="39"/>
      <c r="C292" s="227" t="s">
        <v>624</v>
      </c>
      <c r="D292" s="227" t="s">
        <v>164</v>
      </c>
      <c r="E292" s="228" t="s">
        <v>1432</v>
      </c>
      <c r="F292" s="229" t="s">
        <v>1433</v>
      </c>
      <c r="G292" s="230" t="s">
        <v>1225</v>
      </c>
      <c r="H292" s="231">
        <v>2</v>
      </c>
      <c r="I292" s="232"/>
      <c r="J292" s="233">
        <f>ROUND(I292*H292,2)</f>
        <v>0</v>
      </c>
      <c r="K292" s="229" t="s">
        <v>1264</v>
      </c>
      <c r="L292" s="44"/>
      <c r="M292" s="234" t="s">
        <v>1</v>
      </c>
      <c r="N292" s="235" t="s">
        <v>42</v>
      </c>
      <c r="O292" s="91"/>
      <c r="P292" s="236">
        <f>O292*H292</f>
        <v>0</v>
      </c>
      <c r="Q292" s="236">
        <v>0</v>
      </c>
      <c r="R292" s="236">
        <f>Q292*H292</f>
        <v>0</v>
      </c>
      <c r="S292" s="236">
        <v>0</v>
      </c>
      <c r="T292" s="237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38" t="s">
        <v>245</v>
      </c>
      <c r="AT292" s="238" t="s">
        <v>164</v>
      </c>
      <c r="AU292" s="238" t="s">
        <v>86</v>
      </c>
      <c r="AY292" s="17" t="s">
        <v>161</v>
      </c>
      <c r="BE292" s="239">
        <f>IF(N292="základní",J292,0)</f>
        <v>0</v>
      </c>
      <c r="BF292" s="239">
        <f>IF(N292="snížená",J292,0)</f>
        <v>0</v>
      </c>
      <c r="BG292" s="239">
        <f>IF(N292="zákl. přenesená",J292,0)</f>
        <v>0</v>
      </c>
      <c r="BH292" s="239">
        <f>IF(N292="sníž. přenesená",J292,0)</f>
        <v>0</v>
      </c>
      <c r="BI292" s="239">
        <f>IF(N292="nulová",J292,0)</f>
        <v>0</v>
      </c>
      <c r="BJ292" s="17" t="s">
        <v>84</v>
      </c>
      <c r="BK292" s="239">
        <f>ROUND(I292*H292,2)</f>
        <v>0</v>
      </c>
      <c r="BL292" s="17" t="s">
        <v>245</v>
      </c>
      <c r="BM292" s="238" t="s">
        <v>1434</v>
      </c>
    </row>
    <row r="293" s="13" customFormat="1">
      <c r="A293" s="13"/>
      <c r="B293" s="240"/>
      <c r="C293" s="241"/>
      <c r="D293" s="242" t="s">
        <v>171</v>
      </c>
      <c r="E293" s="243" t="s">
        <v>1</v>
      </c>
      <c r="F293" s="244" t="s">
        <v>1431</v>
      </c>
      <c r="G293" s="241"/>
      <c r="H293" s="245">
        <v>2</v>
      </c>
      <c r="I293" s="246"/>
      <c r="J293" s="241"/>
      <c r="K293" s="241"/>
      <c r="L293" s="247"/>
      <c r="M293" s="248"/>
      <c r="N293" s="249"/>
      <c r="O293" s="249"/>
      <c r="P293" s="249"/>
      <c r="Q293" s="249"/>
      <c r="R293" s="249"/>
      <c r="S293" s="249"/>
      <c r="T293" s="250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51" t="s">
        <v>171</v>
      </c>
      <c r="AU293" s="251" t="s">
        <v>86</v>
      </c>
      <c r="AV293" s="13" t="s">
        <v>86</v>
      </c>
      <c r="AW293" s="13" t="s">
        <v>32</v>
      </c>
      <c r="AX293" s="13" t="s">
        <v>77</v>
      </c>
      <c r="AY293" s="251" t="s">
        <v>161</v>
      </c>
    </row>
    <row r="294" s="15" customFormat="1">
      <c r="A294" s="15"/>
      <c r="B294" s="262"/>
      <c r="C294" s="263"/>
      <c r="D294" s="242" t="s">
        <v>171</v>
      </c>
      <c r="E294" s="264" t="s">
        <v>1</v>
      </c>
      <c r="F294" s="265" t="s">
        <v>199</v>
      </c>
      <c r="G294" s="263"/>
      <c r="H294" s="266">
        <v>2</v>
      </c>
      <c r="I294" s="267"/>
      <c r="J294" s="263"/>
      <c r="K294" s="263"/>
      <c r="L294" s="268"/>
      <c r="M294" s="269"/>
      <c r="N294" s="270"/>
      <c r="O294" s="270"/>
      <c r="P294" s="270"/>
      <c r="Q294" s="270"/>
      <c r="R294" s="270"/>
      <c r="S294" s="270"/>
      <c r="T294" s="271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T294" s="272" t="s">
        <v>171</v>
      </c>
      <c r="AU294" s="272" t="s">
        <v>86</v>
      </c>
      <c r="AV294" s="15" t="s">
        <v>169</v>
      </c>
      <c r="AW294" s="15" t="s">
        <v>32</v>
      </c>
      <c r="AX294" s="15" t="s">
        <v>84</v>
      </c>
      <c r="AY294" s="272" t="s">
        <v>161</v>
      </c>
    </row>
    <row r="295" s="2" customFormat="1" ht="24.15" customHeight="1">
      <c r="A295" s="38"/>
      <c r="B295" s="39"/>
      <c r="C295" s="227" t="s">
        <v>628</v>
      </c>
      <c r="D295" s="227" t="s">
        <v>164</v>
      </c>
      <c r="E295" s="228" t="s">
        <v>1435</v>
      </c>
      <c r="F295" s="229" t="s">
        <v>1436</v>
      </c>
      <c r="G295" s="230" t="s">
        <v>1225</v>
      </c>
      <c r="H295" s="231">
        <v>3</v>
      </c>
      <c r="I295" s="232"/>
      <c r="J295" s="233">
        <f>ROUND(I295*H295,2)</f>
        <v>0</v>
      </c>
      <c r="K295" s="229" t="s">
        <v>1264</v>
      </c>
      <c r="L295" s="44"/>
      <c r="M295" s="234" t="s">
        <v>1</v>
      </c>
      <c r="N295" s="235" t="s">
        <v>42</v>
      </c>
      <c r="O295" s="91"/>
      <c r="P295" s="236">
        <f>O295*H295</f>
        <v>0</v>
      </c>
      <c r="Q295" s="236">
        <v>0</v>
      </c>
      <c r="R295" s="236">
        <f>Q295*H295</f>
        <v>0</v>
      </c>
      <c r="S295" s="236">
        <v>0</v>
      </c>
      <c r="T295" s="237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38" t="s">
        <v>245</v>
      </c>
      <c r="AT295" s="238" t="s">
        <v>164</v>
      </c>
      <c r="AU295" s="238" t="s">
        <v>86</v>
      </c>
      <c r="AY295" s="17" t="s">
        <v>161</v>
      </c>
      <c r="BE295" s="239">
        <f>IF(N295="základní",J295,0)</f>
        <v>0</v>
      </c>
      <c r="BF295" s="239">
        <f>IF(N295="snížená",J295,0)</f>
        <v>0</v>
      </c>
      <c r="BG295" s="239">
        <f>IF(N295="zákl. přenesená",J295,0)</f>
        <v>0</v>
      </c>
      <c r="BH295" s="239">
        <f>IF(N295="sníž. přenesená",J295,0)</f>
        <v>0</v>
      </c>
      <c r="BI295" s="239">
        <f>IF(N295="nulová",J295,0)</f>
        <v>0</v>
      </c>
      <c r="BJ295" s="17" t="s">
        <v>84</v>
      </c>
      <c r="BK295" s="239">
        <f>ROUND(I295*H295,2)</f>
        <v>0</v>
      </c>
      <c r="BL295" s="17" t="s">
        <v>245</v>
      </c>
      <c r="BM295" s="238" t="s">
        <v>1437</v>
      </c>
    </row>
    <row r="296" s="13" customFormat="1">
      <c r="A296" s="13"/>
      <c r="B296" s="240"/>
      <c r="C296" s="241"/>
      <c r="D296" s="242" t="s">
        <v>171</v>
      </c>
      <c r="E296" s="243" t="s">
        <v>1</v>
      </c>
      <c r="F296" s="244" t="s">
        <v>1438</v>
      </c>
      <c r="G296" s="241"/>
      <c r="H296" s="245">
        <v>3</v>
      </c>
      <c r="I296" s="246"/>
      <c r="J296" s="241"/>
      <c r="K296" s="241"/>
      <c r="L296" s="247"/>
      <c r="M296" s="248"/>
      <c r="N296" s="249"/>
      <c r="O296" s="249"/>
      <c r="P296" s="249"/>
      <c r="Q296" s="249"/>
      <c r="R296" s="249"/>
      <c r="S296" s="249"/>
      <c r="T296" s="250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51" t="s">
        <v>171</v>
      </c>
      <c r="AU296" s="251" t="s">
        <v>86</v>
      </c>
      <c r="AV296" s="13" t="s">
        <v>86</v>
      </c>
      <c r="AW296" s="13" t="s">
        <v>32</v>
      </c>
      <c r="AX296" s="13" t="s">
        <v>77</v>
      </c>
      <c r="AY296" s="251" t="s">
        <v>161</v>
      </c>
    </row>
    <row r="297" s="15" customFormat="1">
      <c r="A297" s="15"/>
      <c r="B297" s="262"/>
      <c r="C297" s="263"/>
      <c r="D297" s="242" t="s">
        <v>171</v>
      </c>
      <c r="E297" s="264" t="s">
        <v>1</v>
      </c>
      <c r="F297" s="265" t="s">
        <v>199</v>
      </c>
      <c r="G297" s="263"/>
      <c r="H297" s="266">
        <v>3</v>
      </c>
      <c r="I297" s="267"/>
      <c r="J297" s="263"/>
      <c r="K297" s="263"/>
      <c r="L297" s="268"/>
      <c r="M297" s="269"/>
      <c r="N297" s="270"/>
      <c r="O297" s="270"/>
      <c r="P297" s="270"/>
      <c r="Q297" s="270"/>
      <c r="R297" s="270"/>
      <c r="S297" s="270"/>
      <c r="T297" s="271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T297" s="272" t="s">
        <v>171</v>
      </c>
      <c r="AU297" s="272" t="s">
        <v>86</v>
      </c>
      <c r="AV297" s="15" t="s">
        <v>169</v>
      </c>
      <c r="AW297" s="15" t="s">
        <v>32</v>
      </c>
      <c r="AX297" s="15" t="s">
        <v>84</v>
      </c>
      <c r="AY297" s="272" t="s">
        <v>161</v>
      </c>
    </row>
    <row r="298" s="2" customFormat="1" ht="24.15" customHeight="1">
      <c r="A298" s="38"/>
      <c r="B298" s="39"/>
      <c r="C298" s="227" t="s">
        <v>632</v>
      </c>
      <c r="D298" s="227" t="s">
        <v>164</v>
      </c>
      <c r="E298" s="228" t="s">
        <v>1439</v>
      </c>
      <c r="F298" s="229" t="s">
        <v>1440</v>
      </c>
      <c r="G298" s="230" t="s">
        <v>1225</v>
      </c>
      <c r="H298" s="231">
        <v>6</v>
      </c>
      <c r="I298" s="232"/>
      <c r="J298" s="233">
        <f>ROUND(I298*H298,2)</f>
        <v>0</v>
      </c>
      <c r="K298" s="229" t="s">
        <v>1264</v>
      </c>
      <c r="L298" s="44"/>
      <c r="M298" s="234" t="s">
        <v>1</v>
      </c>
      <c r="N298" s="235" t="s">
        <v>42</v>
      </c>
      <c r="O298" s="91"/>
      <c r="P298" s="236">
        <f>O298*H298</f>
        <v>0</v>
      </c>
      <c r="Q298" s="236">
        <v>0</v>
      </c>
      <c r="R298" s="236">
        <f>Q298*H298</f>
        <v>0</v>
      </c>
      <c r="S298" s="236">
        <v>0</v>
      </c>
      <c r="T298" s="237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38" t="s">
        <v>245</v>
      </c>
      <c r="AT298" s="238" t="s">
        <v>164</v>
      </c>
      <c r="AU298" s="238" t="s">
        <v>86</v>
      </c>
      <c r="AY298" s="17" t="s">
        <v>161</v>
      </c>
      <c r="BE298" s="239">
        <f>IF(N298="základní",J298,0)</f>
        <v>0</v>
      </c>
      <c r="BF298" s="239">
        <f>IF(N298="snížená",J298,0)</f>
        <v>0</v>
      </c>
      <c r="BG298" s="239">
        <f>IF(N298="zákl. přenesená",J298,0)</f>
        <v>0</v>
      </c>
      <c r="BH298" s="239">
        <f>IF(N298="sníž. přenesená",J298,0)</f>
        <v>0</v>
      </c>
      <c r="BI298" s="239">
        <f>IF(N298="nulová",J298,0)</f>
        <v>0</v>
      </c>
      <c r="BJ298" s="17" t="s">
        <v>84</v>
      </c>
      <c r="BK298" s="239">
        <f>ROUND(I298*H298,2)</f>
        <v>0</v>
      </c>
      <c r="BL298" s="17" t="s">
        <v>245</v>
      </c>
      <c r="BM298" s="238" t="s">
        <v>1441</v>
      </c>
    </row>
    <row r="299" s="13" customFormat="1">
      <c r="A299" s="13"/>
      <c r="B299" s="240"/>
      <c r="C299" s="241"/>
      <c r="D299" s="242" t="s">
        <v>171</v>
      </c>
      <c r="E299" s="243" t="s">
        <v>1</v>
      </c>
      <c r="F299" s="244" t="s">
        <v>1442</v>
      </c>
      <c r="G299" s="241"/>
      <c r="H299" s="245">
        <v>2</v>
      </c>
      <c r="I299" s="246"/>
      <c r="J299" s="241"/>
      <c r="K299" s="241"/>
      <c r="L299" s="247"/>
      <c r="M299" s="248"/>
      <c r="N299" s="249"/>
      <c r="O299" s="249"/>
      <c r="P299" s="249"/>
      <c r="Q299" s="249"/>
      <c r="R299" s="249"/>
      <c r="S299" s="249"/>
      <c r="T299" s="250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51" t="s">
        <v>171</v>
      </c>
      <c r="AU299" s="251" t="s">
        <v>86</v>
      </c>
      <c r="AV299" s="13" t="s">
        <v>86</v>
      </c>
      <c r="AW299" s="13" t="s">
        <v>32</v>
      </c>
      <c r="AX299" s="13" t="s">
        <v>77</v>
      </c>
      <c r="AY299" s="251" t="s">
        <v>161</v>
      </c>
    </row>
    <row r="300" s="13" customFormat="1">
      <c r="A300" s="13"/>
      <c r="B300" s="240"/>
      <c r="C300" s="241"/>
      <c r="D300" s="242" t="s">
        <v>171</v>
      </c>
      <c r="E300" s="243" t="s">
        <v>1</v>
      </c>
      <c r="F300" s="244" t="s">
        <v>1443</v>
      </c>
      <c r="G300" s="241"/>
      <c r="H300" s="245">
        <v>4</v>
      </c>
      <c r="I300" s="246"/>
      <c r="J300" s="241"/>
      <c r="K300" s="241"/>
      <c r="L300" s="247"/>
      <c r="M300" s="248"/>
      <c r="N300" s="249"/>
      <c r="O300" s="249"/>
      <c r="P300" s="249"/>
      <c r="Q300" s="249"/>
      <c r="R300" s="249"/>
      <c r="S300" s="249"/>
      <c r="T300" s="250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51" t="s">
        <v>171</v>
      </c>
      <c r="AU300" s="251" t="s">
        <v>86</v>
      </c>
      <c r="AV300" s="13" t="s">
        <v>86</v>
      </c>
      <c r="AW300" s="13" t="s">
        <v>32</v>
      </c>
      <c r="AX300" s="13" t="s">
        <v>77</v>
      </c>
      <c r="AY300" s="251" t="s">
        <v>161</v>
      </c>
    </row>
    <row r="301" s="15" customFormat="1">
      <c r="A301" s="15"/>
      <c r="B301" s="262"/>
      <c r="C301" s="263"/>
      <c r="D301" s="242" t="s">
        <v>171</v>
      </c>
      <c r="E301" s="264" t="s">
        <v>1</v>
      </c>
      <c r="F301" s="265" t="s">
        <v>199</v>
      </c>
      <c r="G301" s="263"/>
      <c r="H301" s="266">
        <v>6</v>
      </c>
      <c r="I301" s="267"/>
      <c r="J301" s="263"/>
      <c r="K301" s="263"/>
      <c r="L301" s="268"/>
      <c r="M301" s="269"/>
      <c r="N301" s="270"/>
      <c r="O301" s="270"/>
      <c r="P301" s="270"/>
      <c r="Q301" s="270"/>
      <c r="R301" s="270"/>
      <c r="S301" s="270"/>
      <c r="T301" s="271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T301" s="272" t="s">
        <v>171</v>
      </c>
      <c r="AU301" s="272" t="s">
        <v>86</v>
      </c>
      <c r="AV301" s="15" t="s">
        <v>169</v>
      </c>
      <c r="AW301" s="15" t="s">
        <v>32</v>
      </c>
      <c r="AX301" s="15" t="s">
        <v>84</v>
      </c>
      <c r="AY301" s="272" t="s">
        <v>161</v>
      </c>
    </row>
    <row r="302" s="2" customFormat="1" ht="16.5" customHeight="1">
      <c r="A302" s="38"/>
      <c r="B302" s="39"/>
      <c r="C302" s="227" t="s">
        <v>636</v>
      </c>
      <c r="D302" s="227" t="s">
        <v>164</v>
      </c>
      <c r="E302" s="228" t="s">
        <v>1444</v>
      </c>
      <c r="F302" s="229" t="s">
        <v>1445</v>
      </c>
      <c r="G302" s="230" t="s">
        <v>1225</v>
      </c>
      <c r="H302" s="231">
        <v>7</v>
      </c>
      <c r="I302" s="232"/>
      <c r="J302" s="233">
        <f>ROUND(I302*H302,2)</f>
        <v>0</v>
      </c>
      <c r="K302" s="229" t="s">
        <v>1</v>
      </c>
      <c r="L302" s="44"/>
      <c r="M302" s="234" t="s">
        <v>1</v>
      </c>
      <c r="N302" s="235" t="s">
        <v>42</v>
      </c>
      <c r="O302" s="91"/>
      <c r="P302" s="236">
        <f>O302*H302</f>
        <v>0</v>
      </c>
      <c r="Q302" s="236">
        <v>0</v>
      </c>
      <c r="R302" s="236">
        <f>Q302*H302</f>
        <v>0</v>
      </c>
      <c r="S302" s="236">
        <v>0</v>
      </c>
      <c r="T302" s="237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38" t="s">
        <v>245</v>
      </c>
      <c r="AT302" s="238" t="s">
        <v>164</v>
      </c>
      <c r="AU302" s="238" t="s">
        <v>86</v>
      </c>
      <c r="AY302" s="17" t="s">
        <v>161</v>
      </c>
      <c r="BE302" s="239">
        <f>IF(N302="základní",J302,0)</f>
        <v>0</v>
      </c>
      <c r="BF302" s="239">
        <f>IF(N302="snížená",J302,0)</f>
        <v>0</v>
      </c>
      <c r="BG302" s="239">
        <f>IF(N302="zákl. přenesená",J302,0)</f>
        <v>0</v>
      </c>
      <c r="BH302" s="239">
        <f>IF(N302="sníž. přenesená",J302,0)</f>
        <v>0</v>
      </c>
      <c r="BI302" s="239">
        <f>IF(N302="nulová",J302,0)</f>
        <v>0</v>
      </c>
      <c r="BJ302" s="17" t="s">
        <v>84</v>
      </c>
      <c r="BK302" s="239">
        <f>ROUND(I302*H302,2)</f>
        <v>0</v>
      </c>
      <c r="BL302" s="17" t="s">
        <v>245</v>
      </c>
      <c r="BM302" s="238" t="s">
        <v>1446</v>
      </c>
    </row>
    <row r="303" s="13" customFormat="1">
      <c r="A303" s="13"/>
      <c r="B303" s="240"/>
      <c r="C303" s="241"/>
      <c r="D303" s="242" t="s">
        <v>171</v>
      </c>
      <c r="E303" s="243" t="s">
        <v>1</v>
      </c>
      <c r="F303" s="244" t="s">
        <v>1447</v>
      </c>
      <c r="G303" s="241"/>
      <c r="H303" s="245">
        <v>1</v>
      </c>
      <c r="I303" s="246"/>
      <c r="J303" s="241"/>
      <c r="K303" s="241"/>
      <c r="L303" s="247"/>
      <c r="M303" s="248"/>
      <c r="N303" s="249"/>
      <c r="O303" s="249"/>
      <c r="P303" s="249"/>
      <c r="Q303" s="249"/>
      <c r="R303" s="249"/>
      <c r="S303" s="249"/>
      <c r="T303" s="250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51" t="s">
        <v>171</v>
      </c>
      <c r="AU303" s="251" t="s">
        <v>86</v>
      </c>
      <c r="AV303" s="13" t="s">
        <v>86</v>
      </c>
      <c r="AW303" s="13" t="s">
        <v>32</v>
      </c>
      <c r="AX303" s="13" t="s">
        <v>77</v>
      </c>
      <c r="AY303" s="251" t="s">
        <v>161</v>
      </c>
    </row>
    <row r="304" s="13" customFormat="1">
      <c r="A304" s="13"/>
      <c r="B304" s="240"/>
      <c r="C304" s="241"/>
      <c r="D304" s="242" t="s">
        <v>171</v>
      </c>
      <c r="E304" s="243" t="s">
        <v>1</v>
      </c>
      <c r="F304" s="244" t="s">
        <v>1448</v>
      </c>
      <c r="G304" s="241"/>
      <c r="H304" s="245">
        <v>6</v>
      </c>
      <c r="I304" s="246"/>
      <c r="J304" s="241"/>
      <c r="K304" s="241"/>
      <c r="L304" s="247"/>
      <c r="M304" s="248"/>
      <c r="N304" s="249"/>
      <c r="O304" s="249"/>
      <c r="P304" s="249"/>
      <c r="Q304" s="249"/>
      <c r="R304" s="249"/>
      <c r="S304" s="249"/>
      <c r="T304" s="250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51" t="s">
        <v>171</v>
      </c>
      <c r="AU304" s="251" t="s">
        <v>86</v>
      </c>
      <c r="AV304" s="13" t="s">
        <v>86</v>
      </c>
      <c r="AW304" s="13" t="s">
        <v>32</v>
      </c>
      <c r="AX304" s="13" t="s">
        <v>77</v>
      </c>
      <c r="AY304" s="251" t="s">
        <v>161</v>
      </c>
    </row>
    <row r="305" s="15" customFormat="1">
      <c r="A305" s="15"/>
      <c r="B305" s="262"/>
      <c r="C305" s="263"/>
      <c r="D305" s="242" t="s">
        <v>171</v>
      </c>
      <c r="E305" s="264" t="s">
        <v>1</v>
      </c>
      <c r="F305" s="265" t="s">
        <v>199</v>
      </c>
      <c r="G305" s="263"/>
      <c r="H305" s="266">
        <v>7</v>
      </c>
      <c r="I305" s="267"/>
      <c r="J305" s="263"/>
      <c r="K305" s="263"/>
      <c r="L305" s="268"/>
      <c r="M305" s="269"/>
      <c r="N305" s="270"/>
      <c r="O305" s="270"/>
      <c r="P305" s="270"/>
      <c r="Q305" s="270"/>
      <c r="R305" s="270"/>
      <c r="S305" s="270"/>
      <c r="T305" s="271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T305" s="272" t="s">
        <v>171</v>
      </c>
      <c r="AU305" s="272" t="s">
        <v>86</v>
      </c>
      <c r="AV305" s="15" t="s">
        <v>169</v>
      </c>
      <c r="AW305" s="15" t="s">
        <v>32</v>
      </c>
      <c r="AX305" s="15" t="s">
        <v>84</v>
      </c>
      <c r="AY305" s="272" t="s">
        <v>161</v>
      </c>
    </row>
    <row r="306" s="2" customFormat="1" ht="16.5" customHeight="1">
      <c r="A306" s="38"/>
      <c r="B306" s="39"/>
      <c r="C306" s="227" t="s">
        <v>640</v>
      </c>
      <c r="D306" s="227" t="s">
        <v>164</v>
      </c>
      <c r="E306" s="228" t="s">
        <v>1449</v>
      </c>
      <c r="F306" s="229" t="s">
        <v>1450</v>
      </c>
      <c r="G306" s="230" t="s">
        <v>228</v>
      </c>
      <c r="H306" s="231">
        <v>3</v>
      </c>
      <c r="I306" s="232"/>
      <c r="J306" s="233">
        <f>ROUND(I306*H306,2)</f>
        <v>0</v>
      </c>
      <c r="K306" s="229" t="s">
        <v>1264</v>
      </c>
      <c r="L306" s="44"/>
      <c r="M306" s="234" t="s">
        <v>1</v>
      </c>
      <c r="N306" s="235" t="s">
        <v>42</v>
      </c>
      <c r="O306" s="91"/>
      <c r="P306" s="236">
        <f>O306*H306</f>
        <v>0</v>
      </c>
      <c r="Q306" s="236">
        <v>0</v>
      </c>
      <c r="R306" s="236">
        <f>Q306*H306</f>
        <v>0</v>
      </c>
      <c r="S306" s="236">
        <v>0</v>
      </c>
      <c r="T306" s="237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38" t="s">
        <v>245</v>
      </c>
      <c r="AT306" s="238" t="s">
        <v>164</v>
      </c>
      <c r="AU306" s="238" t="s">
        <v>86</v>
      </c>
      <c r="AY306" s="17" t="s">
        <v>161</v>
      </c>
      <c r="BE306" s="239">
        <f>IF(N306="základní",J306,0)</f>
        <v>0</v>
      </c>
      <c r="BF306" s="239">
        <f>IF(N306="snížená",J306,0)</f>
        <v>0</v>
      </c>
      <c r="BG306" s="239">
        <f>IF(N306="zákl. přenesená",J306,0)</f>
        <v>0</v>
      </c>
      <c r="BH306" s="239">
        <f>IF(N306="sníž. přenesená",J306,0)</f>
        <v>0</v>
      </c>
      <c r="BI306" s="239">
        <f>IF(N306="nulová",J306,0)</f>
        <v>0</v>
      </c>
      <c r="BJ306" s="17" t="s">
        <v>84</v>
      </c>
      <c r="BK306" s="239">
        <f>ROUND(I306*H306,2)</f>
        <v>0</v>
      </c>
      <c r="BL306" s="17" t="s">
        <v>245</v>
      </c>
      <c r="BM306" s="238" t="s">
        <v>1451</v>
      </c>
    </row>
    <row r="307" s="13" customFormat="1">
      <c r="A307" s="13"/>
      <c r="B307" s="240"/>
      <c r="C307" s="241"/>
      <c r="D307" s="242" t="s">
        <v>171</v>
      </c>
      <c r="E307" s="243" t="s">
        <v>1</v>
      </c>
      <c r="F307" s="244" t="s">
        <v>1438</v>
      </c>
      <c r="G307" s="241"/>
      <c r="H307" s="245">
        <v>3</v>
      </c>
      <c r="I307" s="246"/>
      <c r="J307" s="241"/>
      <c r="K307" s="241"/>
      <c r="L307" s="247"/>
      <c r="M307" s="248"/>
      <c r="N307" s="249"/>
      <c r="O307" s="249"/>
      <c r="P307" s="249"/>
      <c r="Q307" s="249"/>
      <c r="R307" s="249"/>
      <c r="S307" s="249"/>
      <c r="T307" s="250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51" t="s">
        <v>171</v>
      </c>
      <c r="AU307" s="251" t="s">
        <v>86</v>
      </c>
      <c r="AV307" s="13" t="s">
        <v>86</v>
      </c>
      <c r="AW307" s="13" t="s">
        <v>32</v>
      </c>
      <c r="AX307" s="13" t="s">
        <v>77</v>
      </c>
      <c r="AY307" s="251" t="s">
        <v>161</v>
      </c>
    </row>
    <row r="308" s="15" customFormat="1">
      <c r="A308" s="15"/>
      <c r="B308" s="262"/>
      <c r="C308" s="263"/>
      <c r="D308" s="242" t="s">
        <v>171</v>
      </c>
      <c r="E308" s="264" t="s">
        <v>1</v>
      </c>
      <c r="F308" s="265" t="s">
        <v>199</v>
      </c>
      <c r="G308" s="263"/>
      <c r="H308" s="266">
        <v>3</v>
      </c>
      <c r="I308" s="267"/>
      <c r="J308" s="263"/>
      <c r="K308" s="263"/>
      <c r="L308" s="268"/>
      <c r="M308" s="269"/>
      <c r="N308" s="270"/>
      <c r="O308" s="270"/>
      <c r="P308" s="270"/>
      <c r="Q308" s="270"/>
      <c r="R308" s="270"/>
      <c r="S308" s="270"/>
      <c r="T308" s="271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72" t="s">
        <v>171</v>
      </c>
      <c r="AU308" s="272" t="s">
        <v>86</v>
      </c>
      <c r="AV308" s="15" t="s">
        <v>169</v>
      </c>
      <c r="AW308" s="15" t="s">
        <v>32</v>
      </c>
      <c r="AX308" s="15" t="s">
        <v>84</v>
      </c>
      <c r="AY308" s="272" t="s">
        <v>161</v>
      </c>
    </row>
    <row r="309" s="2" customFormat="1" ht="16.5" customHeight="1">
      <c r="A309" s="38"/>
      <c r="B309" s="39"/>
      <c r="C309" s="227" t="s">
        <v>644</v>
      </c>
      <c r="D309" s="227" t="s">
        <v>164</v>
      </c>
      <c r="E309" s="228" t="s">
        <v>1452</v>
      </c>
      <c r="F309" s="229" t="s">
        <v>1453</v>
      </c>
      <c r="G309" s="230" t="s">
        <v>228</v>
      </c>
      <c r="H309" s="231">
        <v>3</v>
      </c>
      <c r="I309" s="232"/>
      <c r="J309" s="233">
        <f>ROUND(I309*H309,2)</f>
        <v>0</v>
      </c>
      <c r="K309" s="229" t="s">
        <v>1264</v>
      </c>
      <c r="L309" s="44"/>
      <c r="M309" s="234" t="s">
        <v>1</v>
      </c>
      <c r="N309" s="235" t="s">
        <v>42</v>
      </c>
      <c r="O309" s="91"/>
      <c r="P309" s="236">
        <f>O309*H309</f>
        <v>0</v>
      </c>
      <c r="Q309" s="236">
        <v>0</v>
      </c>
      <c r="R309" s="236">
        <f>Q309*H309</f>
        <v>0</v>
      </c>
      <c r="S309" s="236">
        <v>0</v>
      </c>
      <c r="T309" s="237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38" t="s">
        <v>245</v>
      </c>
      <c r="AT309" s="238" t="s">
        <v>164</v>
      </c>
      <c r="AU309" s="238" t="s">
        <v>86</v>
      </c>
      <c r="AY309" s="17" t="s">
        <v>161</v>
      </c>
      <c r="BE309" s="239">
        <f>IF(N309="základní",J309,0)</f>
        <v>0</v>
      </c>
      <c r="BF309" s="239">
        <f>IF(N309="snížená",J309,0)</f>
        <v>0</v>
      </c>
      <c r="BG309" s="239">
        <f>IF(N309="zákl. přenesená",J309,0)</f>
        <v>0</v>
      </c>
      <c r="BH309" s="239">
        <f>IF(N309="sníž. přenesená",J309,0)</f>
        <v>0</v>
      </c>
      <c r="BI309" s="239">
        <f>IF(N309="nulová",J309,0)</f>
        <v>0</v>
      </c>
      <c r="BJ309" s="17" t="s">
        <v>84</v>
      </c>
      <c r="BK309" s="239">
        <f>ROUND(I309*H309,2)</f>
        <v>0</v>
      </c>
      <c r="BL309" s="17" t="s">
        <v>245</v>
      </c>
      <c r="BM309" s="238" t="s">
        <v>1454</v>
      </c>
    </row>
    <row r="310" s="13" customFormat="1">
      <c r="A310" s="13"/>
      <c r="B310" s="240"/>
      <c r="C310" s="241"/>
      <c r="D310" s="242" t="s">
        <v>171</v>
      </c>
      <c r="E310" s="243" t="s">
        <v>1</v>
      </c>
      <c r="F310" s="244" t="s">
        <v>1438</v>
      </c>
      <c r="G310" s="241"/>
      <c r="H310" s="245">
        <v>3</v>
      </c>
      <c r="I310" s="246"/>
      <c r="J310" s="241"/>
      <c r="K310" s="241"/>
      <c r="L310" s="247"/>
      <c r="M310" s="248"/>
      <c r="N310" s="249"/>
      <c r="O310" s="249"/>
      <c r="P310" s="249"/>
      <c r="Q310" s="249"/>
      <c r="R310" s="249"/>
      <c r="S310" s="249"/>
      <c r="T310" s="250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51" t="s">
        <v>171</v>
      </c>
      <c r="AU310" s="251" t="s">
        <v>86</v>
      </c>
      <c r="AV310" s="13" t="s">
        <v>86</v>
      </c>
      <c r="AW310" s="13" t="s">
        <v>32</v>
      </c>
      <c r="AX310" s="13" t="s">
        <v>77</v>
      </c>
      <c r="AY310" s="251" t="s">
        <v>161</v>
      </c>
    </row>
    <row r="311" s="15" customFormat="1">
      <c r="A311" s="15"/>
      <c r="B311" s="262"/>
      <c r="C311" s="263"/>
      <c r="D311" s="242" t="s">
        <v>171</v>
      </c>
      <c r="E311" s="264" t="s">
        <v>1</v>
      </c>
      <c r="F311" s="265" t="s">
        <v>199</v>
      </c>
      <c r="G311" s="263"/>
      <c r="H311" s="266">
        <v>3</v>
      </c>
      <c r="I311" s="267"/>
      <c r="J311" s="263"/>
      <c r="K311" s="263"/>
      <c r="L311" s="268"/>
      <c r="M311" s="269"/>
      <c r="N311" s="270"/>
      <c r="O311" s="270"/>
      <c r="P311" s="270"/>
      <c r="Q311" s="270"/>
      <c r="R311" s="270"/>
      <c r="S311" s="270"/>
      <c r="T311" s="271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T311" s="272" t="s">
        <v>171</v>
      </c>
      <c r="AU311" s="272" t="s">
        <v>86</v>
      </c>
      <c r="AV311" s="15" t="s">
        <v>169</v>
      </c>
      <c r="AW311" s="15" t="s">
        <v>32</v>
      </c>
      <c r="AX311" s="15" t="s">
        <v>84</v>
      </c>
      <c r="AY311" s="272" t="s">
        <v>161</v>
      </c>
    </row>
    <row r="312" s="2" customFormat="1" ht="16.5" customHeight="1">
      <c r="A312" s="38"/>
      <c r="B312" s="39"/>
      <c r="C312" s="227" t="s">
        <v>648</v>
      </c>
      <c r="D312" s="227" t="s">
        <v>164</v>
      </c>
      <c r="E312" s="228" t="s">
        <v>1455</v>
      </c>
      <c r="F312" s="229" t="s">
        <v>1456</v>
      </c>
      <c r="G312" s="230" t="s">
        <v>228</v>
      </c>
      <c r="H312" s="231">
        <v>10</v>
      </c>
      <c r="I312" s="232"/>
      <c r="J312" s="233">
        <f>ROUND(I312*H312,2)</f>
        <v>0</v>
      </c>
      <c r="K312" s="229" t="s">
        <v>1264</v>
      </c>
      <c r="L312" s="44"/>
      <c r="M312" s="234" t="s">
        <v>1</v>
      </c>
      <c r="N312" s="235" t="s">
        <v>42</v>
      </c>
      <c r="O312" s="91"/>
      <c r="P312" s="236">
        <f>O312*H312</f>
        <v>0</v>
      </c>
      <c r="Q312" s="236">
        <v>0</v>
      </c>
      <c r="R312" s="236">
        <f>Q312*H312</f>
        <v>0</v>
      </c>
      <c r="S312" s="236">
        <v>0</v>
      </c>
      <c r="T312" s="237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38" t="s">
        <v>245</v>
      </c>
      <c r="AT312" s="238" t="s">
        <v>164</v>
      </c>
      <c r="AU312" s="238" t="s">
        <v>86</v>
      </c>
      <c r="AY312" s="17" t="s">
        <v>161</v>
      </c>
      <c r="BE312" s="239">
        <f>IF(N312="základní",J312,0)</f>
        <v>0</v>
      </c>
      <c r="BF312" s="239">
        <f>IF(N312="snížená",J312,0)</f>
        <v>0</v>
      </c>
      <c r="BG312" s="239">
        <f>IF(N312="zákl. přenesená",J312,0)</f>
        <v>0</v>
      </c>
      <c r="BH312" s="239">
        <f>IF(N312="sníž. přenesená",J312,0)</f>
        <v>0</v>
      </c>
      <c r="BI312" s="239">
        <f>IF(N312="nulová",J312,0)</f>
        <v>0</v>
      </c>
      <c r="BJ312" s="17" t="s">
        <v>84</v>
      </c>
      <c r="BK312" s="239">
        <f>ROUND(I312*H312,2)</f>
        <v>0</v>
      </c>
      <c r="BL312" s="17" t="s">
        <v>245</v>
      </c>
      <c r="BM312" s="238" t="s">
        <v>1457</v>
      </c>
    </row>
    <row r="313" s="13" customFormat="1">
      <c r="A313" s="13"/>
      <c r="B313" s="240"/>
      <c r="C313" s="241"/>
      <c r="D313" s="242" t="s">
        <v>171</v>
      </c>
      <c r="E313" s="243" t="s">
        <v>1</v>
      </c>
      <c r="F313" s="244" t="s">
        <v>1458</v>
      </c>
      <c r="G313" s="241"/>
      <c r="H313" s="245">
        <v>10</v>
      </c>
      <c r="I313" s="246"/>
      <c r="J313" s="241"/>
      <c r="K313" s="241"/>
      <c r="L313" s="247"/>
      <c r="M313" s="248"/>
      <c r="N313" s="249"/>
      <c r="O313" s="249"/>
      <c r="P313" s="249"/>
      <c r="Q313" s="249"/>
      <c r="R313" s="249"/>
      <c r="S313" s="249"/>
      <c r="T313" s="250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51" t="s">
        <v>171</v>
      </c>
      <c r="AU313" s="251" t="s">
        <v>86</v>
      </c>
      <c r="AV313" s="13" t="s">
        <v>86</v>
      </c>
      <c r="AW313" s="13" t="s">
        <v>32</v>
      </c>
      <c r="AX313" s="13" t="s">
        <v>77</v>
      </c>
      <c r="AY313" s="251" t="s">
        <v>161</v>
      </c>
    </row>
    <row r="314" s="15" customFormat="1">
      <c r="A314" s="15"/>
      <c r="B314" s="262"/>
      <c r="C314" s="263"/>
      <c r="D314" s="242" t="s">
        <v>171</v>
      </c>
      <c r="E314" s="264" t="s">
        <v>1</v>
      </c>
      <c r="F314" s="265" t="s">
        <v>199</v>
      </c>
      <c r="G314" s="263"/>
      <c r="H314" s="266">
        <v>10</v>
      </c>
      <c r="I314" s="267"/>
      <c r="J314" s="263"/>
      <c r="K314" s="263"/>
      <c r="L314" s="268"/>
      <c r="M314" s="269"/>
      <c r="N314" s="270"/>
      <c r="O314" s="270"/>
      <c r="P314" s="270"/>
      <c r="Q314" s="270"/>
      <c r="R314" s="270"/>
      <c r="S314" s="270"/>
      <c r="T314" s="271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T314" s="272" t="s">
        <v>171</v>
      </c>
      <c r="AU314" s="272" t="s">
        <v>86</v>
      </c>
      <c r="AV314" s="15" t="s">
        <v>169</v>
      </c>
      <c r="AW314" s="15" t="s">
        <v>32</v>
      </c>
      <c r="AX314" s="15" t="s">
        <v>84</v>
      </c>
      <c r="AY314" s="272" t="s">
        <v>161</v>
      </c>
    </row>
    <row r="315" s="2" customFormat="1" ht="16.5" customHeight="1">
      <c r="A315" s="38"/>
      <c r="B315" s="39"/>
      <c r="C315" s="227" t="s">
        <v>652</v>
      </c>
      <c r="D315" s="227" t="s">
        <v>164</v>
      </c>
      <c r="E315" s="228" t="s">
        <v>1459</v>
      </c>
      <c r="F315" s="229" t="s">
        <v>1460</v>
      </c>
      <c r="G315" s="230" t="s">
        <v>228</v>
      </c>
      <c r="H315" s="231">
        <v>14</v>
      </c>
      <c r="I315" s="232"/>
      <c r="J315" s="233">
        <f>ROUND(I315*H315,2)</f>
        <v>0</v>
      </c>
      <c r="K315" s="229" t="s">
        <v>1264</v>
      </c>
      <c r="L315" s="44"/>
      <c r="M315" s="234" t="s">
        <v>1</v>
      </c>
      <c r="N315" s="235" t="s">
        <v>42</v>
      </c>
      <c r="O315" s="91"/>
      <c r="P315" s="236">
        <f>O315*H315</f>
        <v>0</v>
      </c>
      <c r="Q315" s="236">
        <v>0</v>
      </c>
      <c r="R315" s="236">
        <f>Q315*H315</f>
        <v>0</v>
      </c>
      <c r="S315" s="236">
        <v>0</v>
      </c>
      <c r="T315" s="237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38" t="s">
        <v>245</v>
      </c>
      <c r="AT315" s="238" t="s">
        <v>164</v>
      </c>
      <c r="AU315" s="238" t="s">
        <v>86</v>
      </c>
      <c r="AY315" s="17" t="s">
        <v>161</v>
      </c>
      <c r="BE315" s="239">
        <f>IF(N315="základní",J315,0)</f>
        <v>0</v>
      </c>
      <c r="BF315" s="239">
        <f>IF(N315="snížená",J315,0)</f>
        <v>0</v>
      </c>
      <c r="BG315" s="239">
        <f>IF(N315="zákl. přenesená",J315,0)</f>
        <v>0</v>
      </c>
      <c r="BH315" s="239">
        <f>IF(N315="sníž. přenesená",J315,0)</f>
        <v>0</v>
      </c>
      <c r="BI315" s="239">
        <f>IF(N315="nulová",J315,0)</f>
        <v>0</v>
      </c>
      <c r="BJ315" s="17" t="s">
        <v>84</v>
      </c>
      <c r="BK315" s="239">
        <f>ROUND(I315*H315,2)</f>
        <v>0</v>
      </c>
      <c r="BL315" s="17" t="s">
        <v>245</v>
      </c>
      <c r="BM315" s="238" t="s">
        <v>1461</v>
      </c>
    </row>
    <row r="316" s="13" customFormat="1">
      <c r="A316" s="13"/>
      <c r="B316" s="240"/>
      <c r="C316" s="241"/>
      <c r="D316" s="242" t="s">
        <v>171</v>
      </c>
      <c r="E316" s="243" t="s">
        <v>1</v>
      </c>
      <c r="F316" s="244" t="s">
        <v>1462</v>
      </c>
      <c r="G316" s="241"/>
      <c r="H316" s="245">
        <v>2</v>
      </c>
      <c r="I316" s="246"/>
      <c r="J316" s="241"/>
      <c r="K316" s="241"/>
      <c r="L316" s="247"/>
      <c r="M316" s="248"/>
      <c r="N316" s="249"/>
      <c r="O316" s="249"/>
      <c r="P316" s="249"/>
      <c r="Q316" s="249"/>
      <c r="R316" s="249"/>
      <c r="S316" s="249"/>
      <c r="T316" s="250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51" t="s">
        <v>171</v>
      </c>
      <c r="AU316" s="251" t="s">
        <v>86</v>
      </c>
      <c r="AV316" s="13" t="s">
        <v>86</v>
      </c>
      <c r="AW316" s="13" t="s">
        <v>32</v>
      </c>
      <c r="AX316" s="13" t="s">
        <v>77</v>
      </c>
      <c r="AY316" s="251" t="s">
        <v>161</v>
      </c>
    </row>
    <row r="317" s="13" customFormat="1">
      <c r="A317" s="13"/>
      <c r="B317" s="240"/>
      <c r="C317" s="241"/>
      <c r="D317" s="242" t="s">
        <v>171</v>
      </c>
      <c r="E317" s="243" t="s">
        <v>1</v>
      </c>
      <c r="F317" s="244" t="s">
        <v>1463</v>
      </c>
      <c r="G317" s="241"/>
      <c r="H317" s="245">
        <v>4</v>
      </c>
      <c r="I317" s="246"/>
      <c r="J317" s="241"/>
      <c r="K317" s="241"/>
      <c r="L317" s="247"/>
      <c r="M317" s="248"/>
      <c r="N317" s="249"/>
      <c r="O317" s="249"/>
      <c r="P317" s="249"/>
      <c r="Q317" s="249"/>
      <c r="R317" s="249"/>
      <c r="S317" s="249"/>
      <c r="T317" s="250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51" t="s">
        <v>171</v>
      </c>
      <c r="AU317" s="251" t="s">
        <v>86</v>
      </c>
      <c r="AV317" s="13" t="s">
        <v>86</v>
      </c>
      <c r="AW317" s="13" t="s">
        <v>32</v>
      </c>
      <c r="AX317" s="13" t="s">
        <v>77</v>
      </c>
      <c r="AY317" s="251" t="s">
        <v>161</v>
      </c>
    </row>
    <row r="318" s="13" customFormat="1">
      <c r="A318" s="13"/>
      <c r="B318" s="240"/>
      <c r="C318" s="241"/>
      <c r="D318" s="242" t="s">
        <v>171</v>
      </c>
      <c r="E318" s="243" t="s">
        <v>1</v>
      </c>
      <c r="F318" s="244" t="s">
        <v>1464</v>
      </c>
      <c r="G318" s="241"/>
      <c r="H318" s="245">
        <v>8</v>
      </c>
      <c r="I318" s="246"/>
      <c r="J318" s="241"/>
      <c r="K318" s="241"/>
      <c r="L318" s="247"/>
      <c r="M318" s="248"/>
      <c r="N318" s="249"/>
      <c r="O318" s="249"/>
      <c r="P318" s="249"/>
      <c r="Q318" s="249"/>
      <c r="R318" s="249"/>
      <c r="S318" s="249"/>
      <c r="T318" s="250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51" t="s">
        <v>171</v>
      </c>
      <c r="AU318" s="251" t="s">
        <v>86</v>
      </c>
      <c r="AV318" s="13" t="s">
        <v>86</v>
      </c>
      <c r="AW318" s="13" t="s">
        <v>32</v>
      </c>
      <c r="AX318" s="13" t="s">
        <v>77</v>
      </c>
      <c r="AY318" s="251" t="s">
        <v>161</v>
      </c>
    </row>
    <row r="319" s="15" customFormat="1">
      <c r="A319" s="15"/>
      <c r="B319" s="262"/>
      <c r="C319" s="263"/>
      <c r="D319" s="242" t="s">
        <v>171</v>
      </c>
      <c r="E319" s="264" t="s">
        <v>1</v>
      </c>
      <c r="F319" s="265" t="s">
        <v>199</v>
      </c>
      <c r="G319" s="263"/>
      <c r="H319" s="266">
        <v>14</v>
      </c>
      <c r="I319" s="267"/>
      <c r="J319" s="263"/>
      <c r="K319" s="263"/>
      <c r="L319" s="268"/>
      <c r="M319" s="269"/>
      <c r="N319" s="270"/>
      <c r="O319" s="270"/>
      <c r="P319" s="270"/>
      <c r="Q319" s="270"/>
      <c r="R319" s="270"/>
      <c r="S319" s="270"/>
      <c r="T319" s="271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T319" s="272" t="s">
        <v>171</v>
      </c>
      <c r="AU319" s="272" t="s">
        <v>86</v>
      </c>
      <c r="AV319" s="15" t="s">
        <v>169</v>
      </c>
      <c r="AW319" s="15" t="s">
        <v>32</v>
      </c>
      <c r="AX319" s="15" t="s">
        <v>84</v>
      </c>
      <c r="AY319" s="272" t="s">
        <v>161</v>
      </c>
    </row>
    <row r="320" s="2" customFormat="1" ht="24.15" customHeight="1">
      <c r="A320" s="38"/>
      <c r="B320" s="39"/>
      <c r="C320" s="227" t="s">
        <v>656</v>
      </c>
      <c r="D320" s="227" t="s">
        <v>164</v>
      </c>
      <c r="E320" s="228" t="s">
        <v>1465</v>
      </c>
      <c r="F320" s="229" t="s">
        <v>1466</v>
      </c>
      <c r="G320" s="230" t="s">
        <v>228</v>
      </c>
      <c r="H320" s="231">
        <v>2</v>
      </c>
      <c r="I320" s="232"/>
      <c r="J320" s="233">
        <f>ROUND(I320*H320,2)</f>
        <v>0</v>
      </c>
      <c r="K320" s="229" t="s">
        <v>1264</v>
      </c>
      <c r="L320" s="44"/>
      <c r="M320" s="234" t="s">
        <v>1</v>
      </c>
      <c r="N320" s="235" t="s">
        <v>42</v>
      </c>
      <c r="O320" s="91"/>
      <c r="P320" s="236">
        <f>O320*H320</f>
        <v>0</v>
      </c>
      <c r="Q320" s="236">
        <v>0</v>
      </c>
      <c r="R320" s="236">
        <f>Q320*H320</f>
        <v>0</v>
      </c>
      <c r="S320" s="236">
        <v>0</v>
      </c>
      <c r="T320" s="237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38" t="s">
        <v>245</v>
      </c>
      <c r="AT320" s="238" t="s">
        <v>164</v>
      </c>
      <c r="AU320" s="238" t="s">
        <v>86</v>
      </c>
      <c r="AY320" s="17" t="s">
        <v>161</v>
      </c>
      <c r="BE320" s="239">
        <f>IF(N320="základní",J320,0)</f>
        <v>0</v>
      </c>
      <c r="BF320" s="239">
        <f>IF(N320="snížená",J320,0)</f>
        <v>0</v>
      </c>
      <c r="BG320" s="239">
        <f>IF(N320="zákl. přenesená",J320,0)</f>
        <v>0</v>
      </c>
      <c r="BH320" s="239">
        <f>IF(N320="sníž. přenesená",J320,0)</f>
        <v>0</v>
      </c>
      <c r="BI320" s="239">
        <f>IF(N320="nulová",J320,0)</f>
        <v>0</v>
      </c>
      <c r="BJ320" s="17" t="s">
        <v>84</v>
      </c>
      <c r="BK320" s="239">
        <f>ROUND(I320*H320,2)</f>
        <v>0</v>
      </c>
      <c r="BL320" s="17" t="s">
        <v>245</v>
      </c>
      <c r="BM320" s="238" t="s">
        <v>1467</v>
      </c>
    </row>
    <row r="321" s="13" customFormat="1">
      <c r="A321" s="13"/>
      <c r="B321" s="240"/>
      <c r="C321" s="241"/>
      <c r="D321" s="242" t="s">
        <v>171</v>
      </c>
      <c r="E321" s="243" t="s">
        <v>1</v>
      </c>
      <c r="F321" s="244" t="s">
        <v>1468</v>
      </c>
      <c r="G321" s="241"/>
      <c r="H321" s="245">
        <v>2</v>
      </c>
      <c r="I321" s="246"/>
      <c r="J321" s="241"/>
      <c r="K321" s="241"/>
      <c r="L321" s="247"/>
      <c r="M321" s="248"/>
      <c r="N321" s="249"/>
      <c r="O321" s="249"/>
      <c r="P321" s="249"/>
      <c r="Q321" s="249"/>
      <c r="R321" s="249"/>
      <c r="S321" s="249"/>
      <c r="T321" s="250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51" t="s">
        <v>171</v>
      </c>
      <c r="AU321" s="251" t="s">
        <v>86</v>
      </c>
      <c r="AV321" s="13" t="s">
        <v>86</v>
      </c>
      <c r="AW321" s="13" t="s">
        <v>32</v>
      </c>
      <c r="AX321" s="13" t="s">
        <v>77</v>
      </c>
      <c r="AY321" s="251" t="s">
        <v>161</v>
      </c>
    </row>
    <row r="322" s="15" customFormat="1">
      <c r="A322" s="15"/>
      <c r="B322" s="262"/>
      <c r="C322" s="263"/>
      <c r="D322" s="242" t="s">
        <v>171</v>
      </c>
      <c r="E322" s="264" t="s">
        <v>1</v>
      </c>
      <c r="F322" s="265" t="s">
        <v>199</v>
      </c>
      <c r="G322" s="263"/>
      <c r="H322" s="266">
        <v>2</v>
      </c>
      <c r="I322" s="267"/>
      <c r="J322" s="263"/>
      <c r="K322" s="263"/>
      <c r="L322" s="268"/>
      <c r="M322" s="269"/>
      <c r="N322" s="270"/>
      <c r="O322" s="270"/>
      <c r="P322" s="270"/>
      <c r="Q322" s="270"/>
      <c r="R322" s="270"/>
      <c r="S322" s="270"/>
      <c r="T322" s="271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T322" s="272" t="s">
        <v>171</v>
      </c>
      <c r="AU322" s="272" t="s">
        <v>86</v>
      </c>
      <c r="AV322" s="15" t="s">
        <v>169</v>
      </c>
      <c r="AW322" s="15" t="s">
        <v>32</v>
      </c>
      <c r="AX322" s="15" t="s">
        <v>84</v>
      </c>
      <c r="AY322" s="272" t="s">
        <v>161</v>
      </c>
    </row>
    <row r="323" s="2" customFormat="1" ht="24.15" customHeight="1">
      <c r="A323" s="38"/>
      <c r="B323" s="39"/>
      <c r="C323" s="227" t="s">
        <v>660</v>
      </c>
      <c r="D323" s="227" t="s">
        <v>164</v>
      </c>
      <c r="E323" s="228" t="s">
        <v>1469</v>
      </c>
      <c r="F323" s="229" t="s">
        <v>1470</v>
      </c>
      <c r="G323" s="230" t="s">
        <v>239</v>
      </c>
      <c r="H323" s="231">
        <v>0.114</v>
      </c>
      <c r="I323" s="232"/>
      <c r="J323" s="233">
        <f>ROUND(I323*H323,2)</f>
        <v>0</v>
      </c>
      <c r="K323" s="229" t="s">
        <v>1264</v>
      </c>
      <c r="L323" s="44"/>
      <c r="M323" s="234" t="s">
        <v>1</v>
      </c>
      <c r="N323" s="235" t="s">
        <v>42</v>
      </c>
      <c r="O323" s="91"/>
      <c r="P323" s="236">
        <f>O323*H323</f>
        <v>0</v>
      </c>
      <c r="Q323" s="236">
        <v>0</v>
      </c>
      <c r="R323" s="236">
        <f>Q323*H323</f>
        <v>0</v>
      </c>
      <c r="S323" s="236">
        <v>0</v>
      </c>
      <c r="T323" s="237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38" t="s">
        <v>245</v>
      </c>
      <c r="AT323" s="238" t="s">
        <v>164</v>
      </c>
      <c r="AU323" s="238" t="s">
        <v>86</v>
      </c>
      <c r="AY323" s="17" t="s">
        <v>161</v>
      </c>
      <c r="BE323" s="239">
        <f>IF(N323="základní",J323,0)</f>
        <v>0</v>
      </c>
      <c r="BF323" s="239">
        <f>IF(N323="snížená",J323,0)</f>
        <v>0</v>
      </c>
      <c r="BG323" s="239">
        <f>IF(N323="zákl. přenesená",J323,0)</f>
        <v>0</v>
      </c>
      <c r="BH323" s="239">
        <f>IF(N323="sníž. přenesená",J323,0)</f>
        <v>0</v>
      </c>
      <c r="BI323" s="239">
        <f>IF(N323="nulová",J323,0)</f>
        <v>0</v>
      </c>
      <c r="BJ323" s="17" t="s">
        <v>84</v>
      </c>
      <c r="BK323" s="239">
        <f>ROUND(I323*H323,2)</f>
        <v>0</v>
      </c>
      <c r="BL323" s="17" t="s">
        <v>245</v>
      </c>
      <c r="BM323" s="238" t="s">
        <v>1471</v>
      </c>
    </row>
    <row r="324" s="12" customFormat="1" ht="22.8" customHeight="1">
      <c r="A324" s="12"/>
      <c r="B324" s="211"/>
      <c r="C324" s="212"/>
      <c r="D324" s="213" t="s">
        <v>76</v>
      </c>
      <c r="E324" s="225" t="s">
        <v>403</v>
      </c>
      <c r="F324" s="225" t="s">
        <v>404</v>
      </c>
      <c r="G324" s="212"/>
      <c r="H324" s="212"/>
      <c r="I324" s="215"/>
      <c r="J324" s="226">
        <f>BK324</f>
        <v>0</v>
      </c>
      <c r="K324" s="212"/>
      <c r="L324" s="217"/>
      <c r="M324" s="218"/>
      <c r="N324" s="219"/>
      <c r="O324" s="219"/>
      <c r="P324" s="220">
        <f>SUM(P325:P327)</f>
        <v>0</v>
      </c>
      <c r="Q324" s="219"/>
      <c r="R324" s="220">
        <f>SUM(R325:R327)</f>
        <v>0</v>
      </c>
      <c r="S324" s="219"/>
      <c r="T324" s="221">
        <f>SUM(T325:T327)</f>
        <v>0</v>
      </c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R324" s="222" t="s">
        <v>86</v>
      </c>
      <c r="AT324" s="223" t="s">
        <v>76</v>
      </c>
      <c r="AU324" s="223" t="s">
        <v>84</v>
      </c>
      <c r="AY324" s="222" t="s">
        <v>161</v>
      </c>
      <c r="BK324" s="224">
        <f>SUM(BK325:BK327)</f>
        <v>0</v>
      </c>
    </row>
    <row r="325" s="2" customFormat="1" ht="33" customHeight="1">
      <c r="A325" s="38"/>
      <c r="B325" s="39"/>
      <c r="C325" s="227" t="s">
        <v>664</v>
      </c>
      <c r="D325" s="227" t="s">
        <v>164</v>
      </c>
      <c r="E325" s="228" t="s">
        <v>1472</v>
      </c>
      <c r="F325" s="229" t="s">
        <v>1473</v>
      </c>
      <c r="G325" s="230" t="s">
        <v>178</v>
      </c>
      <c r="H325" s="231">
        <v>14</v>
      </c>
      <c r="I325" s="232"/>
      <c r="J325" s="233">
        <f>ROUND(I325*H325,2)</f>
        <v>0</v>
      </c>
      <c r="K325" s="229" t="s">
        <v>1</v>
      </c>
      <c r="L325" s="44"/>
      <c r="M325" s="234" t="s">
        <v>1</v>
      </c>
      <c r="N325" s="235" t="s">
        <v>42</v>
      </c>
      <c r="O325" s="91"/>
      <c r="P325" s="236">
        <f>O325*H325</f>
        <v>0</v>
      </c>
      <c r="Q325" s="236">
        <v>0</v>
      </c>
      <c r="R325" s="236">
        <f>Q325*H325</f>
        <v>0</v>
      </c>
      <c r="S325" s="236">
        <v>0</v>
      </c>
      <c r="T325" s="237">
        <f>S325*H325</f>
        <v>0</v>
      </c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R325" s="238" t="s">
        <v>245</v>
      </c>
      <c r="AT325" s="238" t="s">
        <v>164</v>
      </c>
      <c r="AU325" s="238" t="s">
        <v>86</v>
      </c>
      <c r="AY325" s="17" t="s">
        <v>161</v>
      </c>
      <c r="BE325" s="239">
        <f>IF(N325="základní",J325,0)</f>
        <v>0</v>
      </c>
      <c r="BF325" s="239">
        <f>IF(N325="snížená",J325,0)</f>
        <v>0</v>
      </c>
      <c r="BG325" s="239">
        <f>IF(N325="zákl. přenesená",J325,0)</f>
        <v>0</v>
      </c>
      <c r="BH325" s="239">
        <f>IF(N325="sníž. přenesená",J325,0)</f>
        <v>0</v>
      </c>
      <c r="BI325" s="239">
        <f>IF(N325="nulová",J325,0)</f>
        <v>0</v>
      </c>
      <c r="BJ325" s="17" t="s">
        <v>84</v>
      </c>
      <c r="BK325" s="239">
        <f>ROUND(I325*H325,2)</f>
        <v>0</v>
      </c>
      <c r="BL325" s="17" t="s">
        <v>245</v>
      </c>
      <c r="BM325" s="238" t="s">
        <v>1474</v>
      </c>
    </row>
    <row r="326" s="13" customFormat="1">
      <c r="A326" s="13"/>
      <c r="B326" s="240"/>
      <c r="C326" s="241"/>
      <c r="D326" s="242" t="s">
        <v>171</v>
      </c>
      <c r="E326" s="243" t="s">
        <v>1</v>
      </c>
      <c r="F326" s="244" t="s">
        <v>1475</v>
      </c>
      <c r="G326" s="241"/>
      <c r="H326" s="245">
        <v>14</v>
      </c>
      <c r="I326" s="246"/>
      <c r="J326" s="241"/>
      <c r="K326" s="241"/>
      <c r="L326" s="247"/>
      <c r="M326" s="248"/>
      <c r="N326" s="249"/>
      <c r="O326" s="249"/>
      <c r="P326" s="249"/>
      <c r="Q326" s="249"/>
      <c r="R326" s="249"/>
      <c r="S326" s="249"/>
      <c r="T326" s="250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51" t="s">
        <v>171</v>
      </c>
      <c r="AU326" s="251" t="s">
        <v>86</v>
      </c>
      <c r="AV326" s="13" t="s">
        <v>86</v>
      </c>
      <c r="AW326" s="13" t="s">
        <v>32</v>
      </c>
      <c r="AX326" s="13" t="s">
        <v>77</v>
      </c>
      <c r="AY326" s="251" t="s">
        <v>161</v>
      </c>
    </row>
    <row r="327" s="15" customFormat="1">
      <c r="A327" s="15"/>
      <c r="B327" s="262"/>
      <c r="C327" s="263"/>
      <c r="D327" s="242" t="s">
        <v>171</v>
      </c>
      <c r="E327" s="264" t="s">
        <v>1</v>
      </c>
      <c r="F327" s="265" t="s">
        <v>199</v>
      </c>
      <c r="G327" s="263"/>
      <c r="H327" s="266">
        <v>14</v>
      </c>
      <c r="I327" s="267"/>
      <c r="J327" s="263"/>
      <c r="K327" s="263"/>
      <c r="L327" s="268"/>
      <c r="M327" s="269"/>
      <c r="N327" s="270"/>
      <c r="O327" s="270"/>
      <c r="P327" s="270"/>
      <c r="Q327" s="270"/>
      <c r="R327" s="270"/>
      <c r="S327" s="270"/>
      <c r="T327" s="271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272" t="s">
        <v>171</v>
      </c>
      <c r="AU327" s="272" t="s">
        <v>86</v>
      </c>
      <c r="AV327" s="15" t="s">
        <v>169</v>
      </c>
      <c r="AW327" s="15" t="s">
        <v>32</v>
      </c>
      <c r="AX327" s="15" t="s">
        <v>84</v>
      </c>
      <c r="AY327" s="272" t="s">
        <v>161</v>
      </c>
    </row>
    <row r="328" s="12" customFormat="1" ht="25.92" customHeight="1">
      <c r="A328" s="12"/>
      <c r="B328" s="211"/>
      <c r="C328" s="212"/>
      <c r="D328" s="213" t="s">
        <v>76</v>
      </c>
      <c r="E328" s="214" t="s">
        <v>1476</v>
      </c>
      <c r="F328" s="214" t="s">
        <v>1477</v>
      </c>
      <c r="G328" s="212"/>
      <c r="H328" s="212"/>
      <c r="I328" s="215"/>
      <c r="J328" s="216">
        <f>BK328</f>
        <v>0</v>
      </c>
      <c r="K328" s="212"/>
      <c r="L328" s="217"/>
      <c r="M328" s="218"/>
      <c r="N328" s="219"/>
      <c r="O328" s="219"/>
      <c r="P328" s="220">
        <f>SUM(P329:P334)</f>
        <v>0</v>
      </c>
      <c r="Q328" s="219"/>
      <c r="R328" s="220">
        <f>SUM(R329:R334)</f>
        <v>0</v>
      </c>
      <c r="S328" s="219"/>
      <c r="T328" s="221">
        <f>SUM(T329:T334)</f>
        <v>0</v>
      </c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R328" s="222" t="s">
        <v>169</v>
      </c>
      <c r="AT328" s="223" t="s">
        <v>76</v>
      </c>
      <c r="AU328" s="223" t="s">
        <v>77</v>
      </c>
      <c r="AY328" s="222" t="s">
        <v>161</v>
      </c>
      <c r="BK328" s="224">
        <f>SUM(BK329:BK334)</f>
        <v>0</v>
      </c>
    </row>
    <row r="329" s="2" customFormat="1" ht="21.75" customHeight="1">
      <c r="A329" s="38"/>
      <c r="B329" s="39"/>
      <c r="C329" s="227" t="s">
        <v>364</v>
      </c>
      <c r="D329" s="227" t="s">
        <v>164</v>
      </c>
      <c r="E329" s="228" t="s">
        <v>1478</v>
      </c>
      <c r="F329" s="229" t="s">
        <v>1479</v>
      </c>
      <c r="G329" s="230" t="s">
        <v>1480</v>
      </c>
      <c r="H329" s="231">
        <v>50</v>
      </c>
      <c r="I329" s="232"/>
      <c r="J329" s="233">
        <f>ROUND(I329*H329,2)</f>
        <v>0</v>
      </c>
      <c r="K329" s="229" t="s">
        <v>1264</v>
      </c>
      <c r="L329" s="44"/>
      <c r="M329" s="234" t="s">
        <v>1</v>
      </c>
      <c r="N329" s="235" t="s">
        <v>42</v>
      </c>
      <c r="O329" s="91"/>
      <c r="P329" s="236">
        <f>O329*H329</f>
        <v>0</v>
      </c>
      <c r="Q329" s="236">
        <v>0</v>
      </c>
      <c r="R329" s="236">
        <f>Q329*H329</f>
        <v>0</v>
      </c>
      <c r="S329" s="236">
        <v>0</v>
      </c>
      <c r="T329" s="237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38" t="s">
        <v>1481</v>
      </c>
      <c r="AT329" s="238" t="s">
        <v>164</v>
      </c>
      <c r="AU329" s="238" t="s">
        <v>84</v>
      </c>
      <c r="AY329" s="17" t="s">
        <v>161</v>
      </c>
      <c r="BE329" s="239">
        <f>IF(N329="základní",J329,0)</f>
        <v>0</v>
      </c>
      <c r="BF329" s="239">
        <f>IF(N329="snížená",J329,0)</f>
        <v>0</v>
      </c>
      <c r="BG329" s="239">
        <f>IF(N329="zákl. přenesená",J329,0)</f>
        <v>0</v>
      </c>
      <c r="BH329" s="239">
        <f>IF(N329="sníž. přenesená",J329,0)</f>
        <v>0</v>
      </c>
      <c r="BI329" s="239">
        <f>IF(N329="nulová",J329,0)</f>
        <v>0</v>
      </c>
      <c r="BJ329" s="17" t="s">
        <v>84</v>
      </c>
      <c r="BK329" s="239">
        <f>ROUND(I329*H329,2)</f>
        <v>0</v>
      </c>
      <c r="BL329" s="17" t="s">
        <v>1481</v>
      </c>
      <c r="BM329" s="238" t="s">
        <v>1482</v>
      </c>
    </row>
    <row r="330" s="13" customFormat="1">
      <c r="A330" s="13"/>
      <c r="B330" s="240"/>
      <c r="C330" s="241"/>
      <c r="D330" s="242" t="s">
        <v>171</v>
      </c>
      <c r="E330" s="243" t="s">
        <v>1</v>
      </c>
      <c r="F330" s="244" t="s">
        <v>1483</v>
      </c>
      <c r="G330" s="241"/>
      <c r="H330" s="245">
        <v>50</v>
      </c>
      <c r="I330" s="246"/>
      <c r="J330" s="241"/>
      <c r="K330" s="241"/>
      <c r="L330" s="247"/>
      <c r="M330" s="248"/>
      <c r="N330" s="249"/>
      <c r="O330" s="249"/>
      <c r="P330" s="249"/>
      <c r="Q330" s="249"/>
      <c r="R330" s="249"/>
      <c r="S330" s="249"/>
      <c r="T330" s="250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51" t="s">
        <v>171</v>
      </c>
      <c r="AU330" s="251" t="s">
        <v>84</v>
      </c>
      <c r="AV330" s="13" t="s">
        <v>86</v>
      </c>
      <c r="AW330" s="13" t="s">
        <v>32</v>
      </c>
      <c r="AX330" s="13" t="s">
        <v>77</v>
      </c>
      <c r="AY330" s="251" t="s">
        <v>161</v>
      </c>
    </row>
    <row r="331" s="15" customFormat="1">
      <c r="A331" s="15"/>
      <c r="B331" s="262"/>
      <c r="C331" s="263"/>
      <c r="D331" s="242" t="s">
        <v>171</v>
      </c>
      <c r="E331" s="264" t="s">
        <v>1</v>
      </c>
      <c r="F331" s="265" t="s">
        <v>199</v>
      </c>
      <c r="G331" s="263"/>
      <c r="H331" s="266">
        <v>50</v>
      </c>
      <c r="I331" s="267"/>
      <c r="J331" s="263"/>
      <c r="K331" s="263"/>
      <c r="L331" s="268"/>
      <c r="M331" s="269"/>
      <c r="N331" s="270"/>
      <c r="O331" s="270"/>
      <c r="P331" s="270"/>
      <c r="Q331" s="270"/>
      <c r="R331" s="270"/>
      <c r="S331" s="270"/>
      <c r="T331" s="271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T331" s="272" t="s">
        <v>171</v>
      </c>
      <c r="AU331" s="272" t="s">
        <v>84</v>
      </c>
      <c r="AV331" s="15" t="s">
        <v>169</v>
      </c>
      <c r="AW331" s="15" t="s">
        <v>32</v>
      </c>
      <c r="AX331" s="15" t="s">
        <v>84</v>
      </c>
      <c r="AY331" s="272" t="s">
        <v>161</v>
      </c>
    </row>
    <row r="332" s="2" customFormat="1" ht="16.5" customHeight="1">
      <c r="A332" s="38"/>
      <c r="B332" s="39"/>
      <c r="C332" s="227" t="s">
        <v>671</v>
      </c>
      <c r="D332" s="227" t="s">
        <v>164</v>
      </c>
      <c r="E332" s="228" t="s">
        <v>1484</v>
      </c>
      <c r="F332" s="229" t="s">
        <v>1485</v>
      </c>
      <c r="G332" s="230" t="s">
        <v>1480</v>
      </c>
      <c r="H332" s="231">
        <v>50</v>
      </c>
      <c r="I332" s="232"/>
      <c r="J332" s="233">
        <f>ROUND(I332*H332,2)</f>
        <v>0</v>
      </c>
      <c r="K332" s="229" t="s">
        <v>1264</v>
      </c>
      <c r="L332" s="44"/>
      <c r="M332" s="234" t="s">
        <v>1</v>
      </c>
      <c r="N332" s="235" t="s">
        <v>42</v>
      </c>
      <c r="O332" s="91"/>
      <c r="P332" s="236">
        <f>O332*H332</f>
        <v>0</v>
      </c>
      <c r="Q332" s="236">
        <v>0</v>
      </c>
      <c r="R332" s="236">
        <f>Q332*H332</f>
        <v>0</v>
      </c>
      <c r="S332" s="236">
        <v>0</v>
      </c>
      <c r="T332" s="237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38" t="s">
        <v>1481</v>
      </c>
      <c r="AT332" s="238" t="s">
        <v>164</v>
      </c>
      <c r="AU332" s="238" t="s">
        <v>84</v>
      </c>
      <c r="AY332" s="17" t="s">
        <v>161</v>
      </c>
      <c r="BE332" s="239">
        <f>IF(N332="základní",J332,0)</f>
        <v>0</v>
      </c>
      <c r="BF332" s="239">
        <f>IF(N332="snížená",J332,0)</f>
        <v>0</v>
      </c>
      <c r="BG332" s="239">
        <f>IF(N332="zákl. přenesená",J332,0)</f>
        <v>0</v>
      </c>
      <c r="BH332" s="239">
        <f>IF(N332="sníž. přenesená",J332,0)</f>
        <v>0</v>
      </c>
      <c r="BI332" s="239">
        <f>IF(N332="nulová",J332,0)</f>
        <v>0</v>
      </c>
      <c r="BJ332" s="17" t="s">
        <v>84</v>
      </c>
      <c r="BK332" s="239">
        <f>ROUND(I332*H332,2)</f>
        <v>0</v>
      </c>
      <c r="BL332" s="17" t="s">
        <v>1481</v>
      </c>
      <c r="BM332" s="238" t="s">
        <v>1486</v>
      </c>
    </row>
    <row r="333" s="13" customFormat="1">
      <c r="A333" s="13"/>
      <c r="B333" s="240"/>
      <c r="C333" s="241"/>
      <c r="D333" s="242" t="s">
        <v>171</v>
      </c>
      <c r="E333" s="243" t="s">
        <v>1</v>
      </c>
      <c r="F333" s="244" t="s">
        <v>1487</v>
      </c>
      <c r="G333" s="241"/>
      <c r="H333" s="245">
        <v>50</v>
      </c>
      <c r="I333" s="246"/>
      <c r="J333" s="241"/>
      <c r="K333" s="241"/>
      <c r="L333" s="247"/>
      <c r="M333" s="248"/>
      <c r="N333" s="249"/>
      <c r="O333" s="249"/>
      <c r="P333" s="249"/>
      <c r="Q333" s="249"/>
      <c r="R333" s="249"/>
      <c r="S333" s="249"/>
      <c r="T333" s="250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51" t="s">
        <v>171</v>
      </c>
      <c r="AU333" s="251" t="s">
        <v>84</v>
      </c>
      <c r="AV333" s="13" t="s">
        <v>86</v>
      </c>
      <c r="AW333" s="13" t="s">
        <v>32</v>
      </c>
      <c r="AX333" s="13" t="s">
        <v>77</v>
      </c>
      <c r="AY333" s="251" t="s">
        <v>161</v>
      </c>
    </row>
    <row r="334" s="15" customFormat="1">
      <c r="A334" s="15"/>
      <c r="B334" s="262"/>
      <c r="C334" s="263"/>
      <c r="D334" s="242" t="s">
        <v>171</v>
      </c>
      <c r="E334" s="264" t="s">
        <v>1</v>
      </c>
      <c r="F334" s="265" t="s">
        <v>199</v>
      </c>
      <c r="G334" s="263"/>
      <c r="H334" s="266">
        <v>50</v>
      </c>
      <c r="I334" s="267"/>
      <c r="J334" s="263"/>
      <c r="K334" s="263"/>
      <c r="L334" s="268"/>
      <c r="M334" s="269"/>
      <c r="N334" s="270"/>
      <c r="O334" s="270"/>
      <c r="P334" s="270"/>
      <c r="Q334" s="270"/>
      <c r="R334" s="270"/>
      <c r="S334" s="270"/>
      <c r="T334" s="271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T334" s="272" t="s">
        <v>171</v>
      </c>
      <c r="AU334" s="272" t="s">
        <v>84</v>
      </c>
      <c r="AV334" s="15" t="s">
        <v>169</v>
      </c>
      <c r="AW334" s="15" t="s">
        <v>32</v>
      </c>
      <c r="AX334" s="15" t="s">
        <v>84</v>
      </c>
      <c r="AY334" s="272" t="s">
        <v>161</v>
      </c>
    </row>
    <row r="335" s="12" customFormat="1" ht="25.92" customHeight="1">
      <c r="A335" s="12"/>
      <c r="B335" s="211"/>
      <c r="C335" s="212"/>
      <c r="D335" s="213" t="s">
        <v>76</v>
      </c>
      <c r="E335" s="214" t="s">
        <v>1152</v>
      </c>
      <c r="F335" s="214" t="s">
        <v>1250</v>
      </c>
      <c r="G335" s="212"/>
      <c r="H335" s="212"/>
      <c r="I335" s="215"/>
      <c r="J335" s="216">
        <f>BK335</f>
        <v>0</v>
      </c>
      <c r="K335" s="212"/>
      <c r="L335" s="217"/>
      <c r="M335" s="218"/>
      <c r="N335" s="219"/>
      <c r="O335" s="219"/>
      <c r="P335" s="220">
        <f>P336</f>
        <v>0</v>
      </c>
      <c r="Q335" s="219"/>
      <c r="R335" s="220">
        <f>R336</f>
        <v>0</v>
      </c>
      <c r="S335" s="219"/>
      <c r="T335" s="221">
        <f>T336</f>
        <v>0</v>
      </c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R335" s="222" t="s">
        <v>84</v>
      </c>
      <c r="AT335" s="223" t="s">
        <v>76</v>
      </c>
      <c r="AU335" s="223" t="s">
        <v>77</v>
      </c>
      <c r="AY335" s="222" t="s">
        <v>161</v>
      </c>
      <c r="BK335" s="224">
        <f>BK336</f>
        <v>0</v>
      </c>
    </row>
    <row r="336" s="2" customFormat="1" ht="16.5" customHeight="1">
      <c r="A336" s="38"/>
      <c r="B336" s="39"/>
      <c r="C336" s="227" t="s">
        <v>675</v>
      </c>
      <c r="D336" s="227" t="s">
        <v>164</v>
      </c>
      <c r="E336" s="228" t="s">
        <v>1251</v>
      </c>
      <c r="F336" s="229" t="s">
        <v>1252</v>
      </c>
      <c r="G336" s="230" t="s">
        <v>228</v>
      </c>
      <c r="H336" s="231">
        <v>1</v>
      </c>
      <c r="I336" s="232"/>
      <c r="J336" s="233">
        <f>ROUND(I336*H336,2)</f>
        <v>0</v>
      </c>
      <c r="K336" s="229" t="s">
        <v>1</v>
      </c>
      <c r="L336" s="44"/>
      <c r="M336" s="277" t="s">
        <v>1</v>
      </c>
      <c r="N336" s="278" t="s">
        <v>42</v>
      </c>
      <c r="O336" s="279"/>
      <c r="P336" s="280">
        <f>O336*H336</f>
        <v>0</v>
      </c>
      <c r="Q336" s="280">
        <v>0</v>
      </c>
      <c r="R336" s="280">
        <f>Q336*H336</f>
        <v>0</v>
      </c>
      <c r="S336" s="280">
        <v>0</v>
      </c>
      <c r="T336" s="281">
        <f>S336*H336</f>
        <v>0</v>
      </c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R336" s="238" t="s">
        <v>169</v>
      </c>
      <c r="AT336" s="238" t="s">
        <v>164</v>
      </c>
      <c r="AU336" s="238" t="s">
        <v>84</v>
      </c>
      <c r="AY336" s="17" t="s">
        <v>161</v>
      </c>
      <c r="BE336" s="239">
        <f>IF(N336="základní",J336,0)</f>
        <v>0</v>
      </c>
      <c r="BF336" s="239">
        <f>IF(N336="snížená",J336,0)</f>
        <v>0</v>
      </c>
      <c r="BG336" s="239">
        <f>IF(N336="zákl. přenesená",J336,0)</f>
        <v>0</v>
      </c>
      <c r="BH336" s="239">
        <f>IF(N336="sníž. přenesená",J336,0)</f>
        <v>0</v>
      </c>
      <c r="BI336" s="239">
        <f>IF(N336="nulová",J336,0)</f>
        <v>0</v>
      </c>
      <c r="BJ336" s="17" t="s">
        <v>84</v>
      </c>
      <c r="BK336" s="239">
        <f>ROUND(I336*H336,2)</f>
        <v>0</v>
      </c>
      <c r="BL336" s="17" t="s">
        <v>169</v>
      </c>
      <c r="BM336" s="238" t="s">
        <v>1488</v>
      </c>
    </row>
    <row r="337" s="2" customFormat="1" ht="6.96" customHeight="1">
      <c r="A337" s="38"/>
      <c r="B337" s="66"/>
      <c r="C337" s="67"/>
      <c r="D337" s="67"/>
      <c r="E337" s="67"/>
      <c r="F337" s="67"/>
      <c r="G337" s="67"/>
      <c r="H337" s="67"/>
      <c r="I337" s="67"/>
      <c r="J337" s="67"/>
      <c r="K337" s="67"/>
      <c r="L337" s="44"/>
      <c r="M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</row>
  </sheetData>
  <sheetProtection sheet="1" autoFilter="0" formatColumns="0" formatRows="0" objects="1" scenarios="1" spinCount="100000" saltValue="ZRp18NAUpDp5sTkhN7q2QrKvIJRP8paYJMYHvYTdEhj6JoyGuxWLEwplgArZ1q6qlSjY9dFJWJRUIB5liU0yFQ==" hashValue="1cc9Qd2HBevT0dht3rheW1JnolWfsdlmh8yrbGlFTNpgE/rLXKwGvkSdNKUOI/Xef++zqhGrOOGHLMxOoqJGBA==" algorithmName="SHA-512" password="CC35"/>
  <autoFilter ref="C127:K336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125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86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Jídelna Hradecká 1219 - Stavařina</v>
      </c>
      <c r="F7" s="151"/>
      <c r="G7" s="151"/>
      <c r="H7" s="151"/>
      <c r="L7" s="20"/>
    </row>
    <row r="8" s="1" customFormat="1" ht="12" customHeight="1">
      <c r="B8" s="20"/>
      <c r="D8" s="151" t="s">
        <v>134</v>
      </c>
      <c r="L8" s="20"/>
    </row>
    <row r="9" s="2" customFormat="1" ht="16.5" customHeight="1">
      <c r="A9" s="38"/>
      <c r="B9" s="44"/>
      <c r="C9" s="38"/>
      <c r="D9" s="38"/>
      <c r="E9" s="152" t="s">
        <v>135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1" t="s">
        <v>136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3" t="s">
        <v>1489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1" t="s">
        <v>18</v>
      </c>
      <c r="E13" s="38"/>
      <c r="F13" s="141" t="s">
        <v>1</v>
      </c>
      <c r="G13" s="38"/>
      <c r="H13" s="38"/>
      <c r="I13" s="151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1" t="s">
        <v>20</v>
      </c>
      <c r="E14" s="38"/>
      <c r="F14" s="141" t="s">
        <v>21</v>
      </c>
      <c r="G14" s="38"/>
      <c r="H14" s="38"/>
      <c r="I14" s="151" t="s">
        <v>22</v>
      </c>
      <c r="J14" s="154" t="str">
        <f>'Rekapitulace stavby'!AN8</f>
        <v>31. 3. 2025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1" t="s">
        <v>24</v>
      </c>
      <c r="E16" s="38"/>
      <c r="F16" s="38"/>
      <c r="G16" s="38"/>
      <c r="H16" s="38"/>
      <c r="I16" s="151" t="s">
        <v>25</v>
      </c>
      <c r="J16" s="141" t="s">
        <v>1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26</v>
      </c>
      <c r="F17" s="38"/>
      <c r="G17" s="38"/>
      <c r="H17" s="38"/>
      <c r="I17" s="151" t="s">
        <v>27</v>
      </c>
      <c r="J17" s="141" t="s">
        <v>1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1" t="s">
        <v>28</v>
      </c>
      <c r="E19" s="38"/>
      <c r="F19" s="38"/>
      <c r="G19" s="38"/>
      <c r="H19" s="38"/>
      <c r="I19" s="151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1" t="s">
        <v>27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1" t="s">
        <v>30</v>
      </c>
      <c r="E22" s="38"/>
      <c r="F22" s="38"/>
      <c r="G22" s="38"/>
      <c r="H22" s="38"/>
      <c r="I22" s="151" t="s">
        <v>25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1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1" t="s">
        <v>33</v>
      </c>
      <c r="E25" s="38"/>
      <c r="F25" s="38"/>
      <c r="G25" s="38"/>
      <c r="H25" s="38"/>
      <c r="I25" s="151" t="s">
        <v>25</v>
      </c>
      <c r="J25" s="141" t="str">
        <f>IF('Rekapitulace stavby'!AN19="","",'Rekapitulace stavby'!AN19)</f>
        <v/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tr">
        <f>IF('Rekapitulace stavby'!E20="","",'Rekapitulace stavby'!E20)</f>
        <v xml:space="preserve"> </v>
      </c>
      <c r="F26" s="38"/>
      <c r="G26" s="38"/>
      <c r="H26" s="38"/>
      <c r="I26" s="151" t="s">
        <v>27</v>
      </c>
      <c r="J26" s="141" t="str">
        <f>IF('Rekapitulace stavby'!AN20="","",'Rekapitulace stavby'!AN20)</f>
        <v/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1" t="s">
        <v>35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9"/>
      <c r="E31" s="159"/>
      <c r="F31" s="159"/>
      <c r="G31" s="159"/>
      <c r="H31" s="159"/>
      <c r="I31" s="159"/>
      <c r="J31" s="159"/>
      <c r="K31" s="15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60" t="s">
        <v>37</v>
      </c>
      <c r="E32" s="38"/>
      <c r="F32" s="38"/>
      <c r="G32" s="38"/>
      <c r="H32" s="38"/>
      <c r="I32" s="38"/>
      <c r="J32" s="161">
        <f>ROUND(J121,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9"/>
      <c r="E33" s="159"/>
      <c r="F33" s="159"/>
      <c r="G33" s="159"/>
      <c r="H33" s="159"/>
      <c r="I33" s="159"/>
      <c r="J33" s="159"/>
      <c r="K33" s="159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2" t="s">
        <v>39</v>
      </c>
      <c r="G34" s="38"/>
      <c r="H34" s="38"/>
      <c r="I34" s="162" t="s">
        <v>38</v>
      </c>
      <c r="J34" s="162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3" t="s">
        <v>41</v>
      </c>
      <c r="E35" s="151" t="s">
        <v>42</v>
      </c>
      <c r="F35" s="164">
        <f>ROUND((SUM(BE121:BE131)),  2)</f>
        <v>0</v>
      </c>
      <c r="G35" s="38"/>
      <c r="H35" s="38"/>
      <c r="I35" s="165">
        <v>0.20999999999999999</v>
      </c>
      <c r="J35" s="164">
        <f>ROUND(((SUM(BE121:BE131))*I35),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1" t="s">
        <v>43</v>
      </c>
      <c r="F36" s="164">
        <f>ROUND((SUM(BF121:BF131)),  2)</f>
        <v>0</v>
      </c>
      <c r="G36" s="38"/>
      <c r="H36" s="38"/>
      <c r="I36" s="165">
        <v>0.12</v>
      </c>
      <c r="J36" s="164">
        <f>ROUND(((SUM(BF121:BF131))*I36),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1" t="s">
        <v>44</v>
      </c>
      <c r="F37" s="164">
        <f>ROUND((SUM(BG121:BG131)),  2)</f>
        <v>0</v>
      </c>
      <c r="G37" s="38"/>
      <c r="H37" s="38"/>
      <c r="I37" s="165">
        <v>0.20999999999999999</v>
      </c>
      <c r="J37" s="16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1" t="s">
        <v>45</v>
      </c>
      <c r="F38" s="164">
        <f>ROUND((SUM(BH121:BH131)),  2)</f>
        <v>0</v>
      </c>
      <c r="G38" s="38"/>
      <c r="H38" s="38"/>
      <c r="I38" s="165">
        <v>0.12</v>
      </c>
      <c r="J38" s="164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1" t="s">
        <v>46</v>
      </c>
      <c r="F39" s="164">
        <f>ROUND((SUM(BI121:BI131)),  2)</f>
        <v>0</v>
      </c>
      <c r="G39" s="38"/>
      <c r="H39" s="38"/>
      <c r="I39" s="165">
        <v>0</v>
      </c>
      <c r="J39" s="164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6"/>
      <c r="D41" s="167" t="s">
        <v>47</v>
      </c>
      <c r="E41" s="168"/>
      <c r="F41" s="168"/>
      <c r="G41" s="169" t="s">
        <v>48</v>
      </c>
      <c r="H41" s="170" t="s">
        <v>49</v>
      </c>
      <c r="I41" s="168"/>
      <c r="J41" s="171">
        <f>SUM(J32:J39)</f>
        <v>0</v>
      </c>
      <c r="K41" s="172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Jídelna Hradecká 1219 - Stavařina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134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4" t="s">
        <v>135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136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VRN - Vedlejší rozpočtové náklady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Hradecká 1219</v>
      </c>
      <c r="G91" s="40"/>
      <c r="H91" s="40"/>
      <c r="I91" s="32" t="s">
        <v>22</v>
      </c>
      <c r="J91" s="79" t="str">
        <f>IF(J14="","",J14)</f>
        <v>31. 3. 2025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24</v>
      </c>
      <c r="D93" s="40"/>
      <c r="E93" s="40"/>
      <c r="F93" s="27" t="str">
        <f>E17</f>
        <v>Školní jídelna Hradecká 1219, HK</v>
      </c>
      <c r="G93" s="40"/>
      <c r="H93" s="40"/>
      <c r="I93" s="32" t="s">
        <v>30</v>
      </c>
      <c r="J93" s="36" t="str">
        <f>E23</f>
        <v>ARAGON ELL s.r.o.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33</v>
      </c>
      <c r="J94" s="36" t="str">
        <f>E26</f>
        <v xml:space="preserve"> 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5" t="s">
        <v>139</v>
      </c>
      <c r="D96" s="186"/>
      <c r="E96" s="186"/>
      <c r="F96" s="186"/>
      <c r="G96" s="186"/>
      <c r="H96" s="186"/>
      <c r="I96" s="186"/>
      <c r="J96" s="187" t="s">
        <v>140</v>
      </c>
      <c r="K96" s="186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8" t="s">
        <v>141</v>
      </c>
      <c r="D98" s="40"/>
      <c r="E98" s="40"/>
      <c r="F98" s="40"/>
      <c r="G98" s="40"/>
      <c r="H98" s="40"/>
      <c r="I98" s="40"/>
      <c r="J98" s="110">
        <f>J121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142</v>
      </c>
    </row>
    <row r="99" s="9" customFormat="1" ht="24.96" customHeight="1">
      <c r="A99" s="9"/>
      <c r="B99" s="189"/>
      <c r="C99" s="190"/>
      <c r="D99" s="191" t="s">
        <v>1489</v>
      </c>
      <c r="E99" s="192"/>
      <c r="F99" s="192"/>
      <c r="G99" s="192"/>
      <c r="H99" s="192"/>
      <c r="I99" s="192"/>
      <c r="J99" s="193">
        <f>J122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1" s="2" customFormat="1" ht="6.96" customHeight="1">
      <c r="A101" s="38"/>
      <c r="B101" s="66"/>
      <c r="C101" s="67"/>
      <c r="D101" s="67"/>
      <c r="E101" s="67"/>
      <c r="F101" s="67"/>
      <c r="G101" s="67"/>
      <c r="H101" s="67"/>
      <c r="I101" s="67"/>
      <c r="J101" s="67"/>
      <c r="K101" s="67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5" s="2" customFormat="1" ht="6.96" customHeight="1">
      <c r="A105" s="38"/>
      <c r="B105" s="68"/>
      <c r="C105" s="69"/>
      <c r="D105" s="69"/>
      <c r="E105" s="69"/>
      <c r="F105" s="69"/>
      <c r="G105" s="69"/>
      <c r="H105" s="69"/>
      <c r="I105" s="69"/>
      <c r="J105" s="69"/>
      <c r="K105" s="69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24.96" customHeight="1">
      <c r="A106" s="38"/>
      <c r="B106" s="39"/>
      <c r="C106" s="23" t="s">
        <v>146</v>
      </c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2" customHeight="1">
      <c r="A108" s="38"/>
      <c r="B108" s="39"/>
      <c r="C108" s="32" t="s">
        <v>16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6.5" customHeight="1">
      <c r="A109" s="38"/>
      <c r="B109" s="39"/>
      <c r="C109" s="40"/>
      <c r="D109" s="40"/>
      <c r="E109" s="184" t="str">
        <f>E7</f>
        <v>Jídelna Hradecká 1219 - Stavařina</v>
      </c>
      <c r="F109" s="32"/>
      <c r="G109" s="32"/>
      <c r="H109" s="32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1" customFormat="1" ht="12" customHeight="1">
      <c r="B110" s="21"/>
      <c r="C110" s="32" t="s">
        <v>134</v>
      </c>
      <c r="D110" s="22"/>
      <c r="E110" s="22"/>
      <c r="F110" s="22"/>
      <c r="G110" s="22"/>
      <c r="H110" s="22"/>
      <c r="I110" s="22"/>
      <c r="J110" s="22"/>
      <c r="K110" s="22"/>
      <c r="L110" s="20"/>
    </row>
    <row r="111" s="2" customFormat="1" ht="16.5" customHeight="1">
      <c r="A111" s="38"/>
      <c r="B111" s="39"/>
      <c r="C111" s="40"/>
      <c r="D111" s="40"/>
      <c r="E111" s="184" t="s">
        <v>135</v>
      </c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136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76" t="str">
        <f>E11</f>
        <v>VRN - Vedlejší rozpočtové náklady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20</v>
      </c>
      <c r="D115" s="40"/>
      <c r="E115" s="40"/>
      <c r="F115" s="27" t="str">
        <f>F14</f>
        <v>Hradecká 1219</v>
      </c>
      <c r="G115" s="40"/>
      <c r="H115" s="40"/>
      <c r="I115" s="32" t="s">
        <v>22</v>
      </c>
      <c r="J115" s="79" t="str">
        <f>IF(J14="","",J14)</f>
        <v>31. 3. 2025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24</v>
      </c>
      <c r="D117" s="40"/>
      <c r="E117" s="40"/>
      <c r="F117" s="27" t="str">
        <f>E17</f>
        <v>Školní jídelna Hradecká 1219, HK</v>
      </c>
      <c r="G117" s="40"/>
      <c r="H117" s="40"/>
      <c r="I117" s="32" t="s">
        <v>30</v>
      </c>
      <c r="J117" s="36" t="str">
        <f>E23</f>
        <v>ARAGON ELL s.r.o.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28</v>
      </c>
      <c r="D118" s="40"/>
      <c r="E118" s="40"/>
      <c r="F118" s="27" t="str">
        <f>IF(E20="","",E20)</f>
        <v>Vyplň údaj</v>
      </c>
      <c r="G118" s="40"/>
      <c r="H118" s="40"/>
      <c r="I118" s="32" t="s">
        <v>33</v>
      </c>
      <c r="J118" s="36" t="str">
        <f>E26</f>
        <v xml:space="preserve"> 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200"/>
      <c r="B120" s="201"/>
      <c r="C120" s="202" t="s">
        <v>147</v>
      </c>
      <c r="D120" s="203" t="s">
        <v>62</v>
      </c>
      <c r="E120" s="203" t="s">
        <v>58</v>
      </c>
      <c r="F120" s="203" t="s">
        <v>59</v>
      </c>
      <c r="G120" s="203" t="s">
        <v>148</v>
      </c>
      <c r="H120" s="203" t="s">
        <v>149</v>
      </c>
      <c r="I120" s="203" t="s">
        <v>150</v>
      </c>
      <c r="J120" s="203" t="s">
        <v>140</v>
      </c>
      <c r="K120" s="204" t="s">
        <v>151</v>
      </c>
      <c r="L120" s="205"/>
      <c r="M120" s="100" t="s">
        <v>1</v>
      </c>
      <c r="N120" s="101" t="s">
        <v>41</v>
      </c>
      <c r="O120" s="101" t="s">
        <v>152</v>
      </c>
      <c r="P120" s="101" t="s">
        <v>153</v>
      </c>
      <c r="Q120" s="101" t="s">
        <v>154</v>
      </c>
      <c r="R120" s="101" t="s">
        <v>155</v>
      </c>
      <c r="S120" s="101" t="s">
        <v>156</v>
      </c>
      <c r="T120" s="102" t="s">
        <v>157</v>
      </c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0"/>
      <c r="AE120" s="200"/>
    </row>
    <row r="121" s="2" customFormat="1" ht="22.8" customHeight="1">
      <c r="A121" s="38"/>
      <c r="B121" s="39"/>
      <c r="C121" s="107" t="s">
        <v>158</v>
      </c>
      <c r="D121" s="40"/>
      <c r="E121" s="40"/>
      <c r="F121" s="40"/>
      <c r="G121" s="40"/>
      <c r="H121" s="40"/>
      <c r="I121" s="40"/>
      <c r="J121" s="206">
        <f>BK121</f>
        <v>0</v>
      </c>
      <c r="K121" s="40"/>
      <c r="L121" s="44"/>
      <c r="M121" s="103"/>
      <c r="N121" s="207"/>
      <c r="O121" s="104"/>
      <c r="P121" s="208">
        <f>P122</f>
        <v>0</v>
      </c>
      <c r="Q121" s="104"/>
      <c r="R121" s="208">
        <f>R122</f>
        <v>0</v>
      </c>
      <c r="S121" s="104"/>
      <c r="T121" s="209">
        <f>T122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76</v>
      </c>
      <c r="AU121" s="17" t="s">
        <v>142</v>
      </c>
      <c r="BK121" s="210">
        <f>BK122</f>
        <v>0</v>
      </c>
    </row>
    <row r="122" s="12" customFormat="1" ht="25.92" customHeight="1">
      <c r="A122" s="12"/>
      <c r="B122" s="211"/>
      <c r="C122" s="212"/>
      <c r="D122" s="213" t="s">
        <v>76</v>
      </c>
      <c r="E122" s="214" t="s">
        <v>123</v>
      </c>
      <c r="F122" s="214" t="s">
        <v>124</v>
      </c>
      <c r="G122" s="212"/>
      <c r="H122" s="212"/>
      <c r="I122" s="215"/>
      <c r="J122" s="216">
        <f>BK122</f>
        <v>0</v>
      </c>
      <c r="K122" s="212"/>
      <c r="L122" s="217"/>
      <c r="M122" s="218"/>
      <c r="N122" s="219"/>
      <c r="O122" s="219"/>
      <c r="P122" s="220">
        <f>SUM(P123:P131)</f>
        <v>0</v>
      </c>
      <c r="Q122" s="219"/>
      <c r="R122" s="220">
        <f>SUM(R123:R131)</f>
        <v>0</v>
      </c>
      <c r="S122" s="219"/>
      <c r="T122" s="221">
        <f>SUM(T123:T131)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2" t="s">
        <v>184</v>
      </c>
      <c r="AT122" s="223" t="s">
        <v>76</v>
      </c>
      <c r="AU122" s="223" t="s">
        <v>77</v>
      </c>
      <c r="AY122" s="222" t="s">
        <v>161</v>
      </c>
      <c r="BK122" s="224">
        <f>SUM(BK123:BK131)</f>
        <v>0</v>
      </c>
    </row>
    <row r="123" s="2" customFormat="1" ht="16.5" customHeight="1">
      <c r="A123" s="38"/>
      <c r="B123" s="39"/>
      <c r="C123" s="227" t="s">
        <v>84</v>
      </c>
      <c r="D123" s="227" t="s">
        <v>164</v>
      </c>
      <c r="E123" s="228" t="s">
        <v>1490</v>
      </c>
      <c r="F123" s="229" t="s">
        <v>1491</v>
      </c>
      <c r="G123" s="230" t="s">
        <v>1492</v>
      </c>
      <c r="H123" s="231">
        <v>1</v>
      </c>
      <c r="I123" s="232"/>
      <c r="J123" s="233">
        <f>ROUND(I123*H123,2)</f>
        <v>0</v>
      </c>
      <c r="K123" s="229" t="s">
        <v>168</v>
      </c>
      <c r="L123" s="44"/>
      <c r="M123" s="234" t="s">
        <v>1</v>
      </c>
      <c r="N123" s="235" t="s">
        <v>42</v>
      </c>
      <c r="O123" s="91"/>
      <c r="P123" s="236">
        <f>O123*H123</f>
        <v>0</v>
      </c>
      <c r="Q123" s="236">
        <v>0</v>
      </c>
      <c r="R123" s="236">
        <f>Q123*H123</f>
        <v>0</v>
      </c>
      <c r="S123" s="236">
        <v>0</v>
      </c>
      <c r="T123" s="237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38" t="s">
        <v>1493</v>
      </c>
      <c r="AT123" s="238" t="s">
        <v>164</v>
      </c>
      <c r="AU123" s="238" t="s">
        <v>84</v>
      </c>
      <c r="AY123" s="17" t="s">
        <v>161</v>
      </c>
      <c r="BE123" s="239">
        <f>IF(N123="základní",J123,0)</f>
        <v>0</v>
      </c>
      <c r="BF123" s="239">
        <f>IF(N123="snížená",J123,0)</f>
        <v>0</v>
      </c>
      <c r="BG123" s="239">
        <f>IF(N123="zákl. přenesená",J123,0)</f>
        <v>0</v>
      </c>
      <c r="BH123" s="239">
        <f>IF(N123="sníž. přenesená",J123,0)</f>
        <v>0</v>
      </c>
      <c r="BI123" s="239">
        <f>IF(N123="nulová",J123,0)</f>
        <v>0</v>
      </c>
      <c r="BJ123" s="17" t="s">
        <v>84</v>
      </c>
      <c r="BK123" s="239">
        <f>ROUND(I123*H123,2)</f>
        <v>0</v>
      </c>
      <c r="BL123" s="17" t="s">
        <v>1493</v>
      </c>
      <c r="BM123" s="238" t="s">
        <v>1494</v>
      </c>
    </row>
    <row r="124" s="2" customFormat="1">
      <c r="A124" s="38"/>
      <c r="B124" s="39"/>
      <c r="C124" s="40"/>
      <c r="D124" s="242" t="s">
        <v>218</v>
      </c>
      <c r="E124" s="40"/>
      <c r="F124" s="273" t="s">
        <v>1495</v>
      </c>
      <c r="G124" s="40"/>
      <c r="H124" s="40"/>
      <c r="I124" s="274"/>
      <c r="J124" s="40"/>
      <c r="K124" s="40"/>
      <c r="L124" s="44"/>
      <c r="M124" s="275"/>
      <c r="N124" s="276"/>
      <c r="O124" s="91"/>
      <c r="P124" s="91"/>
      <c r="Q124" s="91"/>
      <c r="R124" s="91"/>
      <c r="S124" s="91"/>
      <c r="T124" s="92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218</v>
      </c>
      <c r="AU124" s="17" t="s">
        <v>84</v>
      </c>
    </row>
    <row r="125" s="2" customFormat="1" ht="16.5" customHeight="1">
      <c r="A125" s="38"/>
      <c r="B125" s="39"/>
      <c r="C125" s="227" t="s">
        <v>86</v>
      </c>
      <c r="D125" s="227" t="s">
        <v>164</v>
      </c>
      <c r="E125" s="228" t="s">
        <v>1496</v>
      </c>
      <c r="F125" s="229" t="s">
        <v>1497</v>
      </c>
      <c r="G125" s="230" t="s">
        <v>1492</v>
      </c>
      <c r="H125" s="231">
        <v>1</v>
      </c>
      <c r="I125" s="232"/>
      <c r="J125" s="233">
        <f>ROUND(I125*H125,2)</f>
        <v>0</v>
      </c>
      <c r="K125" s="229" t="s">
        <v>168</v>
      </c>
      <c r="L125" s="44"/>
      <c r="M125" s="234" t="s">
        <v>1</v>
      </c>
      <c r="N125" s="235" t="s">
        <v>42</v>
      </c>
      <c r="O125" s="91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8" t="s">
        <v>1493</v>
      </c>
      <c r="AT125" s="238" t="s">
        <v>164</v>
      </c>
      <c r="AU125" s="238" t="s">
        <v>84</v>
      </c>
      <c r="AY125" s="17" t="s">
        <v>161</v>
      </c>
      <c r="BE125" s="239">
        <f>IF(N125="základní",J125,0)</f>
        <v>0</v>
      </c>
      <c r="BF125" s="239">
        <f>IF(N125="snížená",J125,0)</f>
        <v>0</v>
      </c>
      <c r="BG125" s="239">
        <f>IF(N125="zákl. přenesená",J125,0)</f>
        <v>0</v>
      </c>
      <c r="BH125" s="239">
        <f>IF(N125="sníž. přenesená",J125,0)</f>
        <v>0</v>
      </c>
      <c r="BI125" s="239">
        <f>IF(N125="nulová",J125,0)</f>
        <v>0</v>
      </c>
      <c r="BJ125" s="17" t="s">
        <v>84</v>
      </c>
      <c r="BK125" s="239">
        <f>ROUND(I125*H125,2)</f>
        <v>0</v>
      </c>
      <c r="BL125" s="17" t="s">
        <v>1493</v>
      </c>
      <c r="BM125" s="238" t="s">
        <v>1498</v>
      </c>
    </row>
    <row r="126" s="2" customFormat="1" ht="16.5" customHeight="1">
      <c r="A126" s="38"/>
      <c r="B126" s="39"/>
      <c r="C126" s="227" t="s">
        <v>100</v>
      </c>
      <c r="D126" s="227" t="s">
        <v>164</v>
      </c>
      <c r="E126" s="228" t="s">
        <v>1499</v>
      </c>
      <c r="F126" s="229" t="s">
        <v>1500</v>
      </c>
      <c r="G126" s="230" t="s">
        <v>1492</v>
      </c>
      <c r="H126" s="231">
        <v>1</v>
      </c>
      <c r="I126" s="232"/>
      <c r="J126" s="233">
        <f>ROUND(I126*H126,2)</f>
        <v>0</v>
      </c>
      <c r="K126" s="229" t="s">
        <v>168</v>
      </c>
      <c r="L126" s="44"/>
      <c r="M126" s="234" t="s">
        <v>1</v>
      </c>
      <c r="N126" s="235" t="s">
        <v>42</v>
      </c>
      <c r="O126" s="91"/>
      <c r="P126" s="236">
        <f>O126*H126</f>
        <v>0</v>
      </c>
      <c r="Q126" s="236">
        <v>0</v>
      </c>
      <c r="R126" s="236">
        <f>Q126*H126</f>
        <v>0</v>
      </c>
      <c r="S126" s="236">
        <v>0</v>
      </c>
      <c r="T126" s="237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8" t="s">
        <v>1493</v>
      </c>
      <c r="AT126" s="238" t="s">
        <v>164</v>
      </c>
      <c r="AU126" s="238" t="s">
        <v>84</v>
      </c>
      <c r="AY126" s="17" t="s">
        <v>161</v>
      </c>
      <c r="BE126" s="239">
        <f>IF(N126="základní",J126,0)</f>
        <v>0</v>
      </c>
      <c r="BF126" s="239">
        <f>IF(N126="snížená",J126,0)</f>
        <v>0</v>
      </c>
      <c r="BG126" s="239">
        <f>IF(N126="zákl. přenesená",J126,0)</f>
        <v>0</v>
      </c>
      <c r="BH126" s="239">
        <f>IF(N126="sníž. přenesená",J126,0)</f>
        <v>0</v>
      </c>
      <c r="BI126" s="239">
        <f>IF(N126="nulová",J126,0)</f>
        <v>0</v>
      </c>
      <c r="BJ126" s="17" t="s">
        <v>84</v>
      </c>
      <c r="BK126" s="239">
        <f>ROUND(I126*H126,2)</f>
        <v>0</v>
      </c>
      <c r="BL126" s="17" t="s">
        <v>1493</v>
      </c>
      <c r="BM126" s="238" t="s">
        <v>1501</v>
      </c>
    </row>
    <row r="127" s="2" customFormat="1" ht="16.5" customHeight="1">
      <c r="A127" s="38"/>
      <c r="B127" s="39"/>
      <c r="C127" s="227" t="s">
        <v>169</v>
      </c>
      <c r="D127" s="227" t="s">
        <v>164</v>
      </c>
      <c r="E127" s="228" t="s">
        <v>1502</v>
      </c>
      <c r="F127" s="229" t="s">
        <v>1503</v>
      </c>
      <c r="G127" s="230" t="s">
        <v>1492</v>
      </c>
      <c r="H127" s="231">
        <v>1</v>
      </c>
      <c r="I127" s="232"/>
      <c r="J127" s="233">
        <f>ROUND(I127*H127,2)</f>
        <v>0</v>
      </c>
      <c r="K127" s="229" t="s">
        <v>168</v>
      </c>
      <c r="L127" s="44"/>
      <c r="M127" s="234" t="s">
        <v>1</v>
      </c>
      <c r="N127" s="235" t="s">
        <v>42</v>
      </c>
      <c r="O127" s="91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8" t="s">
        <v>1493</v>
      </c>
      <c r="AT127" s="238" t="s">
        <v>164</v>
      </c>
      <c r="AU127" s="238" t="s">
        <v>84</v>
      </c>
      <c r="AY127" s="17" t="s">
        <v>161</v>
      </c>
      <c r="BE127" s="239">
        <f>IF(N127="základní",J127,0)</f>
        <v>0</v>
      </c>
      <c r="BF127" s="239">
        <f>IF(N127="snížená",J127,0)</f>
        <v>0</v>
      </c>
      <c r="BG127" s="239">
        <f>IF(N127="zákl. přenesená",J127,0)</f>
        <v>0</v>
      </c>
      <c r="BH127" s="239">
        <f>IF(N127="sníž. přenesená",J127,0)</f>
        <v>0</v>
      </c>
      <c r="BI127" s="239">
        <f>IF(N127="nulová",J127,0)</f>
        <v>0</v>
      </c>
      <c r="BJ127" s="17" t="s">
        <v>84</v>
      </c>
      <c r="BK127" s="239">
        <f>ROUND(I127*H127,2)</f>
        <v>0</v>
      </c>
      <c r="BL127" s="17" t="s">
        <v>1493</v>
      </c>
      <c r="BM127" s="238" t="s">
        <v>1504</v>
      </c>
    </row>
    <row r="128" s="2" customFormat="1" ht="24.15" customHeight="1">
      <c r="A128" s="38"/>
      <c r="B128" s="39"/>
      <c r="C128" s="227" t="s">
        <v>184</v>
      </c>
      <c r="D128" s="227" t="s">
        <v>164</v>
      </c>
      <c r="E128" s="228" t="s">
        <v>1505</v>
      </c>
      <c r="F128" s="229" t="s">
        <v>1506</v>
      </c>
      <c r="G128" s="230" t="s">
        <v>1492</v>
      </c>
      <c r="H128" s="231">
        <v>1</v>
      </c>
      <c r="I128" s="232"/>
      <c r="J128" s="233">
        <f>ROUND(I128*H128,2)</f>
        <v>0</v>
      </c>
      <c r="K128" s="229" t="s">
        <v>168</v>
      </c>
      <c r="L128" s="44"/>
      <c r="M128" s="234" t="s">
        <v>1</v>
      </c>
      <c r="N128" s="235" t="s">
        <v>42</v>
      </c>
      <c r="O128" s="91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8" t="s">
        <v>1493</v>
      </c>
      <c r="AT128" s="238" t="s">
        <v>164</v>
      </c>
      <c r="AU128" s="238" t="s">
        <v>84</v>
      </c>
      <c r="AY128" s="17" t="s">
        <v>161</v>
      </c>
      <c r="BE128" s="239">
        <f>IF(N128="základní",J128,0)</f>
        <v>0</v>
      </c>
      <c r="BF128" s="239">
        <f>IF(N128="snížená",J128,0)</f>
        <v>0</v>
      </c>
      <c r="BG128" s="239">
        <f>IF(N128="zákl. přenesená",J128,0)</f>
        <v>0</v>
      </c>
      <c r="BH128" s="239">
        <f>IF(N128="sníž. přenesená",J128,0)</f>
        <v>0</v>
      </c>
      <c r="BI128" s="239">
        <f>IF(N128="nulová",J128,0)</f>
        <v>0</v>
      </c>
      <c r="BJ128" s="17" t="s">
        <v>84</v>
      </c>
      <c r="BK128" s="239">
        <f>ROUND(I128*H128,2)</f>
        <v>0</v>
      </c>
      <c r="BL128" s="17" t="s">
        <v>1493</v>
      </c>
      <c r="BM128" s="238" t="s">
        <v>1507</v>
      </c>
    </row>
    <row r="129" s="2" customFormat="1" ht="16.5" customHeight="1">
      <c r="A129" s="38"/>
      <c r="B129" s="39"/>
      <c r="C129" s="227" t="s">
        <v>189</v>
      </c>
      <c r="D129" s="227" t="s">
        <v>164</v>
      </c>
      <c r="E129" s="228" t="s">
        <v>1508</v>
      </c>
      <c r="F129" s="229" t="s">
        <v>1509</v>
      </c>
      <c r="G129" s="230" t="s">
        <v>1492</v>
      </c>
      <c r="H129" s="231">
        <v>1</v>
      </c>
      <c r="I129" s="232"/>
      <c r="J129" s="233">
        <f>ROUND(I129*H129,2)</f>
        <v>0</v>
      </c>
      <c r="K129" s="229" t="s">
        <v>168</v>
      </c>
      <c r="L129" s="44"/>
      <c r="M129" s="234" t="s">
        <v>1</v>
      </c>
      <c r="N129" s="235" t="s">
        <v>42</v>
      </c>
      <c r="O129" s="91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8" t="s">
        <v>1493</v>
      </c>
      <c r="AT129" s="238" t="s">
        <v>164</v>
      </c>
      <c r="AU129" s="238" t="s">
        <v>84</v>
      </c>
      <c r="AY129" s="17" t="s">
        <v>161</v>
      </c>
      <c r="BE129" s="239">
        <f>IF(N129="základní",J129,0)</f>
        <v>0</v>
      </c>
      <c r="BF129" s="239">
        <f>IF(N129="snížená",J129,0)</f>
        <v>0</v>
      </c>
      <c r="BG129" s="239">
        <f>IF(N129="zákl. přenesená",J129,0)</f>
        <v>0</v>
      </c>
      <c r="BH129" s="239">
        <f>IF(N129="sníž. přenesená",J129,0)</f>
        <v>0</v>
      </c>
      <c r="BI129" s="239">
        <f>IF(N129="nulová",J129,0)</f>
        <v>0</v>
      </c>
      <c r="BJ129" s="17" t="s">
        <v>84</v>
      </c>
      <c r="BK129" s="239">
        <f>ROUND(I129*H129,2)</f>
        <v>0</v>
      </c>
      <c r="BL129" s="17" t="s">
        <v>1493</v>
      </c>
      <c r="BM129" s="238" t="s">
        <v>1510</v>
      </c>
    </row>
    <row r="130" s="2" customFormat="1" ht="16.5" customHeight="1">
      <c r="A130" s="38"/>
      <c r="B130" s="39"/>
      <c r="C130" s="227" t="s">
        <v>193</v>
      </c>
      <c r="D130" s="227" t="s">
        <v>164</v>
      </c>
      <c r="E130" s="228" t="s">
        <v>1511</v>
      </c>
      <c r="F130" s="229" t="s">
        <v>1512</v>
      </c>
      <c r="G130" s="230" t="s">
        <v>1492</v>
      </c>
      <c r="H130" s="231">
        <v>1</v>
      </c>
      <c r="I130" s="232"/>
      <c r="J130" s="233">
        <f>ROUND(I130*H130,2)</f>
        <v>0</v>
      </c>
      <c r="K130" s="229" t="s">
        <v>168</v>
      </c>
      <c r="L130" s="44"/>
      <c r="M130" s="234" t="s">
        <v>1</v>
      </c>
      <c r="N130" s="235" t="s">
        <v>42</v>
      </c>
      <c r="O130" s="91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8" t="s">
        <v>1493</v>
      </c>
      <c r="AT130" s="238" t="s">
        <v>164</v>
      </c>
      <c r="AU130" s="238" t="s">
        <v>84</v>
      </c>
      <c r="AY130" s="17" t="s">
        <v>161</v>
      </c>
      <c r="BE130" s="239">
        <f>IF(N130="základní",J130,0)</f>
        <v>0</v>
      </c>
      <c r="BF130" s="239">
        <f>IF(N130="snížená",J130,0)</f>
        <v>0</v>
      </c>
      <c r="BG130" s="239">
        <f>IF(N130="zákl. přenesená",J130,0)</f>
        <v>0</v>
      </c>
      <c r="BH130" s="239">
        <f>IF(N130="sníž. přenesená",J130,0)</f>
        <v>0</v>
      </c>
      <c r="BI130" s="239">
        <f>IF(N130="nulová",J130,0)</f>
        <v>0</v>
      </c>
      <c r="BJ130" s="17" t="s">
        <v>84</v>
      </c>
      <c r="BK130" s="239">
        <f>ROUND(I130*H130,2)</f>
        <v>0</v>
      </c>
      <c r="BL130" s="17" t="s">
        <v>1493</v>
      </c>
      <c r="BM130" s="238" t="s">
        <v>1513</v>
      </c>
    </row>
    <row r="131" s="2" customFormat="1" ht="16.5" customHeight="1">
      <c r="A131" s="38"/>
      <c r="B131" s="39"/>
      <c r="C131" s="227" t="s">
        <v>200</v>
      </c>
      <c r="D131" s="227" t="s">
        <v>164</v>
      </c>
      <c r="E131" s="228" t="s">
        <v>1514</v>
      </c>
      <c r="F131" s="229" t="s">
        <v>1244</v>
      </c>
      <c r="G131" s="230" t="s">
        <v>1492</v>
      </c>
      <c r="H131" s="231">
        <v>1</v>
      </c>
      <c r="I131" s="232"/>
      <c r="J131" s="233">
        <f>ROUND(I131*H131,2)</f>
        <v>0</v>
      </c>
      <c r="K131" s="229" t="s">
        <v>168</v>
      </c>
      <c r="L131" s="44"/>
      <c r="M131" s="277" t="s">
        <v>1</v>
      </c>
      <c r="N131" s="278" t="s">
        <v>42</v>
      </c>
      <c r="O131" s="279"/>
      <c r="P131" s="280">
        <f>O131*H131</f>
        <v>0</v>
      </c>
      <c r="Q131" s="280">
        <v>0</v>
      </c>
      <c r="R131" s="280">
        <f>Q131*H131</f>
        <v>0</v>
      </c>
      <c r="S131" s="280">
        <v>0</v>
      </c>
      <c r="T131" s="281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8" t="s">
        <v>1493</v>
      </c>
      <c r="AT131" s="238" t="s">
        <v>164</v>
      </c>
      <c r="AU131" s="238" t="s">
        <v>84</v>
      </c>
      <c r="AY131" s="17" t="s">
        <v>161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7" t="s">
        <v>84</v>
      </c>
      <c r="BK131" s="239">
        <f>ROUND(I131*H131,2)</f>
        <v>0</v>
      </c>
      <c r="BL131" s="17" t="s">
        <v>1493</v>
      </c>
      <c r="BM131" s="238" t="s">
        <v>1515</v>
      </c>
    </row>
    <row r="132" s="2" customFormat="1" ht="6.96" customHeight="1">
      <c r="A132" s="38"/>
      <c r="B132" s="66"/>
      <c r="C132" s="67"/>
      <c r="D132" s="67"/>
      <c r="E132" s="67"/>
      <c r="F132" s="67"/>
      <c r="G132" s="67"/>
      <c r="H132" s="67"/>
      <c r="I132" s="67"/>
      <c r="J132" s="67"/>
      <c r="K132" s="67"/>
      <c r="L132" s="44"/>
      <c r="M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</sheetData>
  <sheetProtection sheet="1" autoFilter="0" formatColumns="0" formatRows="0" objects="1" scenarios="1" spinCount="100000" saltValue="CTCewa5uZKc6SnxkW5rqEtpgNh8Bxb36e5qmCANZYI80TQmU3WmemxLdApzc8O1HWrtuKXonFyJaNtNdjfpJ0w==" hashValue="ENnNgwayaqrgN4Zo5YR5+K1NhUf0hMBLG2NXZon2gqJOlVZu+nQzasP1tXWfpYlCG0SdN0FbBDScU5mIB84jXA==" algorithmName="SHA-512" password="CC35"/>
  <autoFilter ref="C120:K131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09:H109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130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86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Jídelna Hradecká 1219 - Stavařina</v>
      </c>
      <c r="F7" s="151"/>
      <c r="G7" s="151"/>
      <c r="H7" s="151"/>
      <c r="L7" s="20"/>
    </row>
    <row r="8" s="1" customFormat="1" ht="12" customHeight="1">
      <c r="B8" s="20"/>
      <c r="D8" s="151" t="s">
        <v>134</v>
      </c>
      <c r="L8" s="20"/>
    </row>
    <row r="9" s="2" customFormat="1" ht="16.5" customHeight="1">
      <c r="A9" s="38"/>
      <c r="B9" s="44"/>
      <c r="C9" s="38"/>
      <c r="D9" s="38"/>
      <c r="E9" s="152" t="s">
        <v>1516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1" t="s">
        <v>136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3" t="s">
        <v>1517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1" t="s">
        <v>18</v>
      </c>
      <c r="E13" s="38"/>
      <c r="F13" s="141" t="s">
        <v>1</v>
      </c>
      <c r="G13" s="38"/>
      <c r="H13" s="38"/>
      <c r="I13" s="151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1" t="s">
        <v>20</v>
      </c>
      <c r="E14" s="38"/>
      <c r="F14" s="141" t="s">
        <v>21</v>
      </c>
      <c r="G14" s="38"/>
      <c r="H14" s="38"/>
      <c r="I14" s="151" t="s">
        <v>22</v>
      </c>
      <c r="J14" s="154" t="str">
        <f>'Rekapitulace stavby'!AN8</f>
        <v>31. 3. 2025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1" t="s">
        <v>24</v>
      </c>
      <c r="E16" s="38"/>
      <c r="F16" s="38"/>
      <c r="G16" s="38"/>
      <c r="H16" s="38"/>
      <c r="I16" s="151" t="s">
        <v>25</v>
      </c>
      <c r="J16" s="141" t="s">
        <v>1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26</v>
      </c>
      <c r="F17" s="38"/>
      <c r="G17" s="38"/>
      <c r="H17" s="38"/>
      <c r="I17" s="151" t="s">
        <v>27</v>
      </c>
      <c r="J17" s="141" t="s">
        <v>1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1" t="s">
        <v>28</v>
      </c>
      <c r="E19" s="38"/>
      <c r="F19" s="38"/>
      <c r="G19" s="38"/>
      <c r="H19" s="38"/>
      <c r="I19" s="151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1" t="s">
        <v>27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1" t="s">
        <v>30</v>
      </c>
      <c r="E22" s="38"/>
      <c r="F22" s="38"/>
      <c r="G22" s="38"/>
      <c r="H22" s="38"/>
      <c r="I22" s="151" t="s">
        <v>25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1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1" t="s">
        <v>33</v>
      </c>
      <c r="E25" s="38"/>
      <c r="F25" s="38"/>
      <c r="G25" s="38"/>
      <c r="H25" s="38"/>
      <c r="I25" s="151" t="s">
        <v>25</v>
      </c>
      <c r="J25" s="141" t="str">
        <f>IF('Rekapitulace stavby'!AN19="","",'Rekapitulace stavby'!AN19)</f>
        <v/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tr">
        <f>IF('Rekapitulace stavby'!E20="","",'Rekapitulace stavby'!E20)</f>
        <v xml:space="preserve"> </v>
      </c>
      <c r="F26" s="38"/>
      <c r="G26" s="38"/>
      <c r="H26" s="38"/>
      <c r="I26" s="151" t="s">
        <v>27</v>
      </c>
      <c r="J26" s="141" t="str">
        <f>IF('Rekapitulace stavby'!AN20="","",'Rekapitulace stavby'!AN20)</f>
        <v/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1" t="s">
        <v>35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9"/>
      <c r="E31" s="159"/>
      <c r="F31" s="159"/>
      <c r="G31" s="159"/>
      <c r="H31" s="159"/>
      <c r="I31" s="159"/>
      <c r="J31" s="159"/>
      <c r="K31" s="15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60" t="s">
        <v>37</v>
      </c>
      <c r="E32" s="38"/>
      <c r="F32" s="38"/>
      <c r="G32" s="38"/>
      <c r="H32" s="38"/>
      <c r="I32" s="38"/>
      <c r="J32" s="161">
        <f>ROUND(J121,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9"/>
      <c r="E33" s="159"/>
      <c r="F33" s="159"/>
      <c r="G33" s="159"/>
      <c r="H33" s="159"/>
      <c r="I33" s="159"/>
      <c r="J33" s="159"/>
      <c r="K33" s="159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2" t="s">
        <v>39</v>
      </c>
      <c r="G34" s="38"/>
      <c r="H34" s="38"/>
      <c r="I34" s="162" t="s">
        <v>38</v>
      </c>
      <c r="J34" s="162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3" t="s">
        <v>41</v>
      </c>
      <c r="E35" s="151" t="s">
        <v>42</v>
      </c>
      <c r="F35" s="164">
        <f>ROUND((SUM(BE121:BE124)),  2)</f>
        <v>0</v>
      </c>
      <c r="G35" s="38"/>
      <c r="H35" s="38"/>
      <c r="I35" s="165">
        <v>0.20999999999999999</v>
      </c>
      <c r="J35" s="164">
        <f>ROUND(((SUM(BE121:BE124))*I35),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1" t="s">
        <v>43</v>
      </c>
      <c r="F36" s="164">
        <f>ROUND((SUM(BF121:BF124)),  2)</f>
        <v>0</v>
      </c>
      <c r="G36" s="38"/>
      <c r="H36" s="38"/>
      <c r="I36" s="165">
        <v>0.12</v>
      </c>
      <c r="J36" s="164">
        <f>ROUND(((SUM(BF121:BF124))*I36),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1" t="s">
        <v>44</v>
      </c>
      <c r="F37" s="164">
        <f>ROUND((SUM(BG121:BG124)),  2)</f>
        <v>0</v>
      </c>
      <c r="G37" s="38"/>
      <c r="H37" s="38"/>
      <c r="I37" s="165">
        <v>0.20999999999999999</v>
      </c>
      <c r="J37" s="16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1" t="s">
        <v>45</v>
      </c>
      <c r="F38" s="164">
        <f>ROUND((SUM(BH121:BH124)),  2)</f>
        <v>0</v>
      </c>
      <c r="G38" s="38"/>
      <c r="H38" s="38"/>
      <c r="I38" s="165">
        <v>0.12</v>
      </c>
      <c r="J38" s="164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1" t="s">
        <v>46</v>
      </c>
      <c r="F39" s="164">
        <f>ROUND((SUM(BI121:BI124)),  2)</f>
        <v>0</v>
      </c>
      <c r="G39" s="38"/>
      <c r="H39" s="38"/>
      <c r="I39" s="165">
        <v>0</v>
      </c>
      <c r="J39" s="164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6"/>
      <c r="D41" s="167" t="s">
        <v>47</v>
      </c>
      <c r="E41" s="168"/>
      <c r="F41" s="168"/>
      <c r="G41" s="169" t="s">
        <v>48</v>
      </c>
      <c r="H41" s="170" t="s">
        <v>49</v>
      </c>
      <c r="I41" s="168"/>
      <c r="J41" s="171">
        <f>SUM(J32:J39)</f>
        <v>0</v>
      </c>
      <c r="K41" s="172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Jídelna Hradecká 1219 - Stavařina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134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4" t="s">
        <v>1516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136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002.04 - Rozvody VZT vč. strojovny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Hradecká 1219</v>
      </c>
      <c r="G91" s="40"/>
      <c r="H91" s="40"/>
      <c r="I91" s="32" t="s">
        <v>22</v>
      </c>
      <c r="J91" s="79" t="str">
        <f>IF(J14="","",J14)</f>
        <v>31. 3. 2025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24</v>
      </c>
      <c r="D93" s="40"/>
      <c r="E93" s="40"/>
      <c r="F93" s="27" t="str">
        <f>E17</f>
        <v>Školní jídelna Hradecká 1219, HK</v>
      </c>
      <c r="G93" s="40"/>
      <c r="H93" s="40"/>
      <c r="I93" s="32" t="s">
        <v>30</v>
      </c>
      <c r="J93" s="36" t="str">
        <f>E23</f>
        <v>ARAGON ELL s.r.o.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33</v>
      </c>
      <c r="J94" s="36" t="str">
        <f>E26</f>
        <v xml:space="preserve"> 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5" t="s">
        <v>139</v>
      </c>
      <c r="D96" s="186"/>
      <c r="E96" s="186"/>
      <c r="F96" s="186"/>
      <c r="G96" s="186"/>
      <c r="H96" s="186"/>
      <c r="I96" s="186"/>
      <c r="J96" s="187" t="s">
        <v>140</v>
      </c>
      <c r="K96" s="186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8" t="s">
        <v>141</v>
      </c>
      <c r="D98" s="40"/>
      <c r="E98" s="40"/>
      <c r="F98" s="40"/>
      <c r="G98" s="40"/>
      <c r="H98" s="40"/>
      <c r="I98" s="40"/>
      <c r="J98" s="110">
        <f>J121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142</v>
      </c>
    </row>
    <row r="99" s="9" customFormat="1" ht="24.96" customHeight="1">
      <c r="A99" s="9"/>
      <c r="B99" s="189"/>
      <c r="C99" s="190"/>
      <c r="D99" s="191" t="s">
        <v>1173</v>
      </c>
      <c r="E99" s="192"/>
      <c r="F99" s="192"/>
      <c r="G99" s="192"/>
      <c r="H99" s="192"/>
      <c r="I99" s="192"/>
      <c r="J99" s="193">
        <f>J122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1" s="2" customFormat="1" ht="6.96" customHeight="1">
      <c r="A101" s="38"/>
      <c r="B101" s="66"/>
      <c r="C101" s="67"/>
      <c r="D101" s="67"/>
      <c r="E101" s="67"/>
      <c r="F101" s="67"/>
      <c r="G101" s="67"/>
      <c r="H101" s="67"/>
      <c r="I101" s="67"/>
      <c r="J101" s="67"/>
      <c r="K101" s="67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5" s="2" customFormat="1" ht="6.96" customHeight="1">
      <c r="A105" s="38"/>
      <c r="B105" s="68"/>
      <c r="C105" s="69"/>
      <c r="D105" s="69"/>
      <c r="E105" s="69"/>
      <c r="F105" s="69"/>
      <c r="G105" s="69"/>
      <c r="H105" s="69"/>
      <c r="I105" s="69"/>
      <c r="J105" s="69"/>
      <c r="K105" s="69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24.96" customHeight="1">
      <c r="A106" s="38"/>
      <c r="B106" s="39"/>
      <c r="C106" s="23" t="s">
        <v>146</v>
      </c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2" customHeight="1">
      <c r="A108" s="38"/>
      <c r="B108" s="39"/>
      <c r="C108" s="32" t="s">
        <v>16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6.5" customHeight="1">
      <c r="A109" s="38"/>
      <c r="B109" s="39"/>
      <c r="C109" s="40"/>
      <c r="D109" s="40"/>
      <c r="E109" s="184" t="str">
        <f>E7</f>
        <v>Jídelna Hradecká 1219 - Stavařina</v>
      </c>
      <c r="F109" s="32"/>
      <c r="G109" s="32"/>
      <c r="H109" s="32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1" customFormat="1" ht="12" customHeight="1">
      <c r="B110" s="21"/>
      <c r="C110" s="32" t="s">
        <v>134</v>
      </c>
      <c r="D110" s="22"/>
      <c r="E110" s="22"/>
      <c r="F110" s="22"/>
      <c r="G110" s="22"/>
      <c r="H110" s="22"/>
      <c r="I110" s="22"/>
      <c r="J110" s="22"/>
      <c r="K110" s="22"/>
      <c r="L110" s="20"/>
    </row>
    <row r="111" s="2" customFormat="1" ht="16.5" customHeight="1">
      <c r="A111" s="38"/>
      <c r="B111" s="39"/>
      <c r="C111" s="40"/>
      <c r="D111" s="40"/>
      <c r="E111" s="184" t="s">
        <v>1516</v>
      </c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136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76" t="str">
        <f>E11</f>
        <v>002.04 - Rozvody VZT vč. strojovny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20</v>
      </c>
      <c r="D115" s="40"/>
      <c r="E115" s="40"/>
      <c r="F115" s="27" t="str">
        <f>F14</f>
        <v>Hradecká 1219</v>
      </c>
      <c r="G115" s="40"/>
      <c r="H115" s="40"/>
      <c r="I115" s="32" t="s">
        <v>22</v>
      </c>
      <c r="J115" s="79" t="str">
        <f>IF(J14="","",J14)</f>
        <v>31. 3. 2025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24</v>
      </c>
      <c r="D117" s="40"/>
      <c r="E117" s="40"/>
      <c r="F117" s="27" t="str">
        <f>E17</f>
        <v>Školní jídelna Hradecká 1219, HK</v>
      </c>
      <c r="G117" s="40"/>
      <c r="H117" s="40"/>
      <c r="I117" s="32" t="s">
        <v>30</v>
      </c>
      <c r="J117" s="36" t="str">
        <f>E23</f>
        <v>ARAGON ELL s.r.o.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28</v>
      </c>
      <c r="D118" s="40"/>
      <c r="E118" s="40"/>
      <c r="F118" s="27" t="str">
        <f>IF(E20="","",E20)</f>
        <v>Vyplň údaj</v>
      </c>
      <c r="G118" s="40"/>
      <c r="H118" s="40"/>
      <c r="I118" s="32" t="s">
        <v>33</v>
      </c>
      <c r="J118" s="36" t="str">
        <f>E26</f>
        <v xml:space="preserve"> 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200"/>
      <c r="B120" s="201"/>
      <c r="C120" s="202" t="s">
        <v>147</v>
      </c>
      <c r="D120" s="203" t="s">
        <v>62</v>
      </c>
      <c r="E120" s="203" t="s">
        <v>58</v>
      </c>
      <c r="F120" s="203" t="s">
        <v>59</v>
      </c>
      <c r="G120" s="203" t="s">
        <v>148</v>
      </c>
      <c r="H120" s="203" t="s">
        <v>149</v>
      </c>
      <c r="I120" s="203" t="s">
        <v>150</v>
      </c>
      <c r="J120" s="203" t="s">
        <v>140</v>
      </c>
      <c r="K120" s="204" t="s">
        <v>151</v>
      </c>
      <c r="L120" s="205"/>
      <c r="M120" s="100" t="s">
        <v>1</v>
      </c>
      <c r="N120" s="101" t="s">
        <v>41</v>
      </c>
      <c r="O120" s="101" t="s">
        <v>152</v>
      </c>
      <c r="P120" s="101" t="s">
        <v>153</v>
      </c>
      <c r="Q120" s="101" t="s">
        <v>154</v>
      </c>
      <c r="R120" s="101" t="s">
        <v>155</v>
      </c>
      <c r="S120" s="101" t="s">
        <v>156</v>
      </c>
      <c r="T120" s="102" t="s">
        <v>157</v>
      </c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0"/>
      <c r="AE120" s="200"/>
    </row>
    <row r="121" s="2" customFormat="1" ht="22.8" customHeight="1">
      <c r="A121" s="38"/>
      <c r="B121" s="39"/>
      <c r="C121" s="107" t="s">
        <v>158</v>
      </c>
      <c r="D121" s="40"/>
      <c r="E121" s="40"/>
      <c r="F121" s="40"/>
      <c r="G121" s="40"/>
      <c r="H121" s="40"/>
      <c r="I121" s="40"/>
      <c r="J121" s="206">
        <f>BK121</f>
        <v>0</v>
      </c>
      <c r="K121" s="40"/>
      <c r="L121" s="44"/>
      <c r="M121" s="103"/>
      <c r="N121" s="207"/>
      <c r="O121" s="104"/>
      <c r="P121" s="208">
        <f>P122</f>
        <v>0</v>
      </c>
      <c r="Q121" s="104"/>
      <c r="R121" s="208">
        <f>R122</f>
        <v>0</v>
      </c>
      <c r="S121" s="104"/>
      <c r="T121" s="209">
        <f>T122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76</v>
      </c>
      <c r="AU121" s="17" t="s">
        <v>142</v>
      </c>
      <c r="BK121" s="210">
        <f>BK122</f>
        <v>0</v>
      </c>
    </row>
    <row r="122" s="12" customFormat="1" ht="25.92" customHeight="1">
      <c r="A122" s="12"/>
      <c r="B122" s="211"/>
      <c r="C122" s="212"/>
      <c r="D122" s="213" t="s">
        <v>76</v>
      </c>
      <c r="E122" s="214" t="s">
        <v>475</v>
      </c>
      <c r="F122" s="214" t="s">
        <v>1222</v>
      </c>
      <c r="G122" s="212"/>
      <c r="H122" s="212"/>
      <c r="I122" s="215"/>
      <c r="J122" s="216">
        <f>BK122</f>
        <v>0</v>
      </c>
      <c r="K122" s="212"/>
      <c r="L122" s="217"/>
      <c r="M122" s="218"/>
      <c r="N122" s="219"/>
      <c r="O122" s="219"/>
      <c r="P122" s="220">
        <f>SUM(P123:P124)</f>
        <v>0</v>
      </c>
      <c r="Q122" s="219"/>
      <c r="R122" s="220">
        <f>SUM(R123:R124)</f>
        <v>0</v>
      </c>
      <c r="S122" s="219"/>
      <c r="T122" s="221">
        <f>SUM(T123:T124)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2" t="s">
        <v>84</v>
      </c>
      <c r="AT122" s="223" t="s">
        <v>76</v>
      </c>
      <c r="AU122" s="223" t="s">
        <v>77</v>
      </c>
      <c r="AY122" s="222" t="s">
        <v>161</v>
      </c>
      <c r="BK122" s="224">
        <f>SUM(BK123:BK124)</f>
        <v>0</v>
      </c>
    </row>
    <row r="123" s="2" customFormat="1" ht="24.15" customHeight="1">
      <c r="A123" s="38"/>
      <c r="B123" s="39"/>
      <c r="C123" s="227" t="s">
        <v>84</v>
      </c>
      <c r="D123" s="227" t="s">
        <v>164</v>
      </c>
      <c r="E123" s="228" t="s">
        <v>1518</v>
      </c>
      <c r="F123" s="229" t="s">
        <v>1519</v>
      </c>
      <c r="G123" s="230" t="s">
        <v>1520</v>
      </c>
      <c r="H123" s="231">
        <v>1</v>
      </c>
      <c r="I123" s="232"/>
      <c r="J123" s="233">
        <f>ROUND(I123*H123,2)</f>
        <v>0</v>
      </c>
      <c r="K123" s="229" t="s">
        <v>1</v>
      </c>
      <c r="L123" s="44"/>
      <c r="M123" s="234" t="s">
        <v>1</v>
      </c>
      <c r="N123" s="235" t="s">
        <v>42</v>
      </c>
      <c r="O123" s="91"/>
      <c r="P123" s="236">
        <f>O123*H123</f>
        <v>0</v>
      </c>
      <c r="Q123" s="236">
        <v>0</v>
      </c>
      <c r="R123" s="236">
        <f>Q123*H123</f>
        <v>0</v>
      </c>
      <c r="S123" s="236">
        <v>0</v>
      </c>
      <c r="T123" s="237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38" t="s">
        <v>169</v>
      </c>
      <c r="AT123" s="238" t="s">
        <v>164</v>
      </c>
      <c r="AU123" s="238" t="s">
        <v>84</v>
      </c>
      <c r="AY123" s="17" t="s">
        <v>161</v>
      </c>
      <c r="BE123" s="239">
        <f>IF(N123="základní",J123,0)</f>
        <v>0</v>
      </c>
      <c r="BF123" s="239">
        <f>IF(N123="snížená",J123,0)</f>
        <v>0</v>
      </c>
      <c r="BG123" s="239">
        <f>IF(N123="zákl. přenesená",J123,0)</f>
        <v>0</v>
      </c>
      <c r="BH123" s="239">
        <f>IF(N123="sníž. přenesená",J123,0)</f>
        <v>0</v>
      </c>
      <c r="BI123" s="239">
        <f>IF(N123="nulová",J123,0)</f>
        <v>0</v>
      </c>
      <c r="BJ123" s="17" t="s">
        <v>84</v>
      </c>
      <c r="BK123" s="239">
        <f>ROUND(I123*H123,2)</f>
        <v>0</v>
      </c>
      <c r="BL123" s="17" t="s">
        <v>169</v>
      </c>
      <c r="BM123" s="238" t="s">
        <v>1521</v>
      </c>
    </row>
    <row r="124" s="2" customFormat="1" ht="24.15" customHeight="1">
      <c r="A124" s="38"/>
      <c r="B124" s="39"/>
      <c r="C124" s="227" t="s">
        <v>86</v>
      </c>
      <c r="D124" s="227" t="s">
        <v>164</v>
      </c>
      <c r="E124" s="228" t="s">
        <v>1522</v>
      </c>
      <c r="F124" s="229" t="s">
        <v>1523</v>
      </c>
      <c r="G124" s="230" t="s">
        <v>1225</v>
      </c>
      <c r="H124" s="231">
        <v>1</v>
      </c>
      <c r="I124" s="232"/>
      <c r="J124" s="233">
        <f>ROUND(I124*H124,2)</f>
        <v>0</v>
      </c>
      <c r="K124" s="229" t="s">
        <v>1</v>
      </c>
      <c r="L124" s="44"/>
      <c r="M124" s="277" t="s">
        <v>1</v>
      </c>
      <c r="N124" s="278" t="s">
        <v>42</v>
      </c>
      <c r="O124" s="279"/>
      <c r="P124" s="280">
        <f>O124*H124</f>
        <v>0</v>
      </c>
      <c r="Q124" s="280">
        <v>0</v>
      </c>
      <c r="R124" s="280">
        <f>Q124*H124</f>
        <v>0</v>
      </c>
      <c r="S124" s="280">
        <v>0</v>
      </c>
      <c r="T124" s="281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8" t="s">
        <v>169</v>
      </c>
      <c r="AT124" s="238" t="s">
        <v>164</v>
      </c>
      <c r="AU124" s="238" t="s">
        <v>84</v>
      </c>
      <c r="AY124" s="17" t="s">
        <v>161</v>
      </c>
      <c r="BE124" s="239">
        <f>IF(N124="základní",J124,0)</f>
        <v>0</v>
      </c>
      <c r="BF124" s="239">
        <f>IF(N124="snížená",J124,0)</f>
        <v>0</v>
      </c>
      <c r="BG124" s="239">
        <f>IF(N124="zákl. přenesená",J124,0)</f>
        <v>0</v>
      </c>
      <c r="BH124" s="239">
        <f>IF(N124="sníž. přenesená",J124,0)</f>
        <v>0</v>
      </c>
      <c r="BI124" s="239">
        <f>IF(N124="nulová",J124,0)</f>
        <v>0</v>
      </c>
      <c r="BJ124" s="17" t="s">
        <v>84</v>
      </c>
      <c r="BK124" s="239">
        <f>ROUND(I124*H124,2)</f>
        <v>0</v>
      </c>
      <c r="BL124" s="17" t="s">
        <v>169</v>
      </c>
      <c r="BM124" s="238" t="s">
        <v>1524</v>
      </c>
    </row>
    <row r="125" s="2" customFormat="1" ht="6.96" customHeight="1">
      <c r="A125" s="38"/>
      <c r="B125" s="66"/>
      <c r="C125" s="67"/>
      <c r="D125" s="67"/>
      <c r="E125" s="67"/>
      <c r="F125" s="67"/>
      <c r="G125" s="67"/>
      <c r="H125" s="67"/>
      <c r="I125" s="67"/>
      <c r="J125" s="67"/>
      <c r="K125" s="67"/>
      <c r="L125" s="44"/>
      <c r="M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</sheetData>
  <sheetProtection sheet="1" autoFilter="0" formatColumns="0" formatRows="0" objects="1" scenarios="1" spinCount="100000" saltValue="62jzHuRHGS9H1ZUvBmhaJzbcsDpmyjuibdMfg9YRYK36A/aUVClzPRbXVoS0I16VGL/EJVG5Mx50lsOMwSS7GQ==" hashValue="SEDCAsZGNJr+dWtl8KGJ40krJ4XdxaXEMIFQNtj7NiEdQJjqpB8LwU+NsF+9hWMH+Z2u7qXLFH4m4mDx4S2RiQ==" algorithmName="SHA-512" password="CC35"/>
  <autoFilter ref="C120:K124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09:H109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132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86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Jídelna Hradecká 1219 - Stavařina</v>
      </c>
      <c r="F7" s="151"/>
      <c r="G7" s="151"/>
      <c r="H7" s="151"/>
      <c r="L7" s="20"/>
    </row>
    <row r="8" s="1" customFormat="1" ht="12" customHeight="1">
      <c r="B8" s="20"/>
      <c r="D8" s="151" t="s">
        <v>134</v>
      </c>
      <c r="L8" s="20"/>
    </row>
    <row r="9" s="2" customFormat="1" ht="16.5" customHeight="1">
      <c r="A9" s="38"/>
      <c r="B9" s="44"/>
      <c r="C9" s="38"/>
      <c r="D9" s="38"/>
      <c r="E9" s="152" t="s">
        <v>1516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1" t="s">
        <v>136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3" t="s">
        <v>1525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1" t="s">
        <v>18</v>
      </c>
      <c r="E13" s="38"/>
      <c r="F13" s="141" t="s">
        <v>1</v>
      </c>
      <c r="G13" s="38"/>
      <c r="H13" s="38"/>
      <c r="I13" s="151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1" t="s">
        <v>20</v>
      </c>
      <c r="E14" s="38"/>
      <c r="F14" s="141" t="s">
        <v>21</v>
      </c>
      <c r="G14" s="38"/>
      <c r="H14" s="38"/>
      <c r="I14" s="151" t="s">
        <v>22</v>
      </c>
      <c r="J14" s="154" t="str">
        <f>'Rekapitulace stavby'!AN8</f>
        <v>31. 3. 2025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1" t="s">
        <v>24</v>
      </c>
      <c r="E16" s="38"/>
      <c r="F16" s="38"/>
      <c r="G16" s="38"/>
      <c r="H16" s="38"/>
      <c r="I16" s="151" t="s">
        <v>25</v>
      </c>
      <c r="J16" s="141" t="s">
        <v>1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26</v>
      </c>
      <c r="F17" s="38"/>
      <c r="G17" s="38"/>
      <c r="H17" s="38"/>
      <c r="I17" s="151" t="s">
        <v>27</v>
      </c>
      <c r="J17" s="141" t="s">
        <v>1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1" t="s">
        <v>28</v>
      </c>
      <c r="E19" s="38"/>
      <c r="F19" s="38"/>
      <c r="G19" s="38"/>
      <c r="H19" s="38"/>
      <c r="I19" s="151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1" t="s">
        <v>27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1" t="s">
        <v>30</v>
      </c>
      <c r="E22" s="38"/>
      <c r="F22" s="38"/>
      <c r="G22" s="38"/>
      <c r="H22" s="38"/>
      <c r="I22" s="151" t="s">
        <v>25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1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1" t="s">
        <v>33</v>
      </c>
      <c r="E25" s="38"/>
      <c r="F25" s="38"/>
      <c r="G25" s="38"/>
      <c r="H25" s="38"/>
      <c r="I25" s="151" t="s">
        <v>25</v>
      </c>
      <c r="J25" s="141" t="str">
        <f>IF('Rekapitulace stavby'!AN19="","",'Rekapitulace stavby'!AN19)</f>
        <v/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tr">
        <f>IF('Rekapitulace stavby'!E20="","",'Rekapitulace stavby'!E20)</f>
        <v xml:space="preserve"> </v>
      </c>
      <c r="F26" s="38"/>
      <c r="G26" s="38"/>
      <c r="H26" s="38"/>
      <c r="I26" s="151" t="s">
        <v>27</v>
      </c>
      <c r="J26" s="141" t="str">
        <f>IF('Rekapitulace stavby'!AN20="","",'Rekapitulace stavby'!AN20)</f>
        <v/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1" t="s">
        <v>35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9"/>
      <c r="E31" s="159"/>
      <c r="F31" s="159"/>
      <c r="G31" s="159"/>
      <c r="H31" s="159"/>
      <c r="I31" s="159"/>
      <c r="J31" s="159"/>
      <c r="K31" s="15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60" t="s">
        <v>37</v>
      </c>
      <c r="E32" s="38"/>
      <c r="F32" s="38"/>
      <c r="G32" s="38"/>
      <c r="H32" s="38"/>
      <c r="I32" s="38"/>
      <c r="J32" s="161">
        <f>ROUND(J121,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9"/>
      <c r="E33" s="159"/>
      <c r="F33" s="159"/>
      <c r="G33" s="159"/>
      <c r="H33" s="159"/>
      <c r="I33" s="159"/>
      <c r="J33" s="159"/>
      <c r="K33" s="159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2" t="s">
        <v>39</v>
      </c>
      <c r="G34" s="38"/>
      <c r="H34" s="38"/>
      <c r="I34" s="162" t="s">
        <v>38</v>
      </c>
      <c r="J34" s="162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3" t="s">
        <v>41</v>
      </c>
      <c r="E35" s="151" t="s">
        <v>42</v>
      </c>
      <c r="F35" s="164">
        <f>ROUND((SUM(BE121:BE126)),  2)</f>
        <v>0</v>
      </c>
      <c r="G35" s="38"/>
      <c r="H35" s="38"/>
      <c r="I35" s="165">
        <v>0.20999999999999999</v>
      </c>
      <c r="J35" s="164">
        <f>ROUND(((SUM(BE121:BE126))*I35),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1" t="s">
        <v>43</v>
      </c>
      <c r="F36" s="164">
        <f>ROUND((SUM(BF121:BF126)),  2)</f>
        <v>0</v>
      </c>
      <c r="G36" s="38"/>
      <c r="H36" s="38"/>
      <c r="I36" s="165">
        <v>0.12</v>
      </c>
      <c r="J36" s="164">
        <f>ROUND(((SUM(BF121:BF126))*I36),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1" t="s">
        <v>44</v>
      </c>
      <c r="F37" s="164">
        <f>ROUND((SUM(BG121:BG126)),  2)</f>
        <v>0</v>
      </c>
      <c r="G37" s="38"/>
      <c r="H37" s="38"/>
      <c r="I37" s="165">
        <v>0.20999999999999999</v>
      </c>
      <c r="J37" s="16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1" t="s">
        <v>45</v>
      </c>
      <c r="F38" s="164">
        <f>ROUND((SUM(BH121:BH126)),  2)</f>
        <v>0</v>
      </c>
      <c r="G38" s="38"/>
      <c r="H38" s="38"/>
      <c r="I38" s="165">
        <v>0.12</v>
      </c>
      <c r="J38" s="164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1" t="s">
        <v>46</v>
      </c>
      <c r="F39" s="164">
        <f>ROUND((SUM(BI121:BI126)),  2)</f>
        <v>0</v>
      </c>
      <c r="G39" s="38"/>
      <c r="H39" s="38"/>
      <c r="I39" s="165">
        <v>0</v>
      </c>
      <c r="J39" s="164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6"/>
      <c r="D41" s="167" t="s">
        <v>47</v>
      </c>
      <c r="E41" s="168"/>
      <c r="F41" s="168"/>
      <c r="G41" s="169" t="s">
        <v>48</v>
      </c>
      <c r="H41" s="170" t="s">
        <v>49</v>
      </c>
      <c r="I41" s="168"/>
      <c r="J41" s="171">
        <f>SUM(J32:J39)</f>
        <v>0</v>
      </c>
      <c r="K41" s="172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Jídelna Hradecká 1219 - Stavařina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134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4" t="s">
        <v>1516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136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002.VRN - Vedlejší rozpočtové náklady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Hradecká 1219</v>
      </c>
      <c r="G91" s="40"/>
      <c r="H91" s="40"/>
      <c r="I91" s="32" t="s">
        <v>22</v>
      </c>
      <c r="J91" s="79" t="str">
        <f>IF(J14="","",J14)</f>
        <v>31. 3. 2025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24</v>
      </c>
      <c r="D93" s="40"/>
      <c r="E93" s="40"/>
      <c r="F93" s="27" t="str">
        <f>E17</f>
        <v>Školní jídelna Hradecká 1219, HK</v>
      </c>
      <c r="G93" s="40"/>
      <c r="H93" s="40"/>
      <c r="I93" s="32" t="s">
        <v>30</v>
      </c>
      <c r="J93" s="36" t="str">
        <f>E23</f>
        <v>ARAGON ELL s.r.o.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33</v>
      </c>
      <c r="J94" s="36" t="str">
        <f>E26</f>
        <v xml:space="preserve"> 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5" t="s">
        <v>139</v>
      </c>
      <c r="D96" s="186"/>
      <c r="E96" s="186"/>
      <c r="F96" s="186"/>
      <c r="G96" s="186"/>
      <c r="H96" s="186"/>
      <c r="I96" s="186"/>
      <c r="J96" s="187" t="s">
        <v>140</v>
      </c>
      <c r="K96" s="186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8" t="s">
        <v>141</v>
      </c>
      <c r="D98" s="40"/>
      <c r="E98" s="40"/>
      <c r="F98" s="40"/>
      <c r="G98" s="40"/>
      <c r="H98" s="40"/>
      <c r="I98" s="40"/>
      <c r="J98" s="110">
        <f>J121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142</v>
      </c>
    </row>
    <row r="99" s="9" customFormat="1" ht="24.96" customHeight="1">
      <c r="A99" s="9"/>
      <c r="B99" s="189"/>
      <c r="C99" s="190"/>
      <c r="D99" s="191" t="s">
        <v>1489</v>
      </c>
      <c r="E99" s="192"/>
      <c r="F99" s="192"/>
      <c r="G99" s="192"/>
      <c r="H99" s="192"/>
      <c r="I99" s="192"/>
      <c r="J99" s="193">
        <f>J122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1" s="2" customFormat="1" ht="6.96" customHeight="1">
      <c r="A101" s="38"/>
      <c r="B101" s="66"/>
      <c r="C101" s="67"/>
      <c r="D101" s="67"/>
      <c r="E101" s="67"/>
      <c r="F101" s="67"/>
      <c r="G101" s="67"/>
      <c r="H101" s="67"/>
      <c r="I101" s="67"/>
      <c r="J101" s="67"/>
      <c r="K101" s="67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5" s="2" customFormat="1" ht="6.96" customHeight="1">
      <c r="A105" s="38"/>
      <c r="B105" s="68"/>
      <c r="C105" s="69"/>
      <c r="D105" s="69"/>
      <c r="E105" s="69"/>
      <c r="F105" s="69"/>
      <c r="G105" s="69"/>
      <c r="H105" s="69"/>
      <c r="I105" s="69"/>
      <c r="J105" s="69"/>
      <c r="K105" s="69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24.96" customHeight="1">
      <c r="A106" s="38"/>
      <c r="B106" s="39"/>
      <c r="C106" s="23" t="s">
        <v>146</v>
      </c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2" customHeight="1">
      <c r="A108" s="38"/>
      <c r="B108" s="39"/>
      <c r="C108" s="32" t="s">
        <v>16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6.5" customHeight="1">
      <c r="A109" s="38"/>
      <c r="B109" s="39"/>
      <c r="C109" s="40"/>
      <c r="D109" s="40"/>
      <c r="E109" s="184" t="str">
        <f>E7</f>
        <v>Jídelna Hradecká 1219 - Stavařina</v>
      </c>
      <c r="F109" s="32"/>
      <c r="G109" s="32"/>
      <c r="H109" s="32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1" customFormat="1" ht="12" customHeight="1">
      <c r="B110" s="21"/>
      <c r="C110" s="32" t="s">
        <v>134</v>
      </c>
      <c r="D110" s="22"/>
      <c r="E110" s="22"/>
      <c r="F110" s="22"/>
      <c r="G110" s="22"/>
      <c r="H110" s="22"/>
      <c r="I110" s="22"/>
      <c r="J110" s="22"/>
      <c r="K110" s="22"/>
      <c r="L110" s="20"/>
    </row>
    <row r="111" s="2" customFormat="1" ht="16.5" customHeight="1">
      <c r="A111" s="38"/>
      <c r="B111" s="39"/>
      <c r="C111" s="40"/>
      <c r="D111" s="40"/>
      <c r="E111" s="184" t="s">
        <v>1516</v>
      </c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136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76" t="str">
        <f>E11</f>
        <v>002.VRN - Vedlejší rozpočtové náklady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20</v>
      </c>
      <c r="D115" s="40"/>
      <c r="E115" s="40"/>
      <c r="F115" s="27" t="str">
        <f>F14</f>
        <v>Hradecká 1219</v>
      </c>
      <c r="G115" s="40"/>
      <c r="H115" s="40"/>
      <c r="I115" s="32" t="s">
        <v>22</v>
      </c>
      <c r="J115" s="79" t="str">
        <f>IF(J14="","",J14)</f>
        <v>31. 3. 2025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24</v>
      </c>
      <c r="D117" s="40"/>
      <c r="E117" s="40"/>
      <c r="F117" s="27" t="str">
        <f>E17</f>
        <v>Školní jídelna Hradecká 1219, HK</v>
      </c>
      <c r="G117" s="40"/>
      <c r="H117" s="40"/>
      <c r="I117" s="32" t="s">
        <v>30</v>
      </c>
      <c r="J117" s="36" t="str">
        <f>E23</f>
        <v>ARAGON ELL s.r.o.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28</v>
      </c>
      <c r="D118" s="40"/>
      <c r="E118" s="40"/>
      <c r="F118" s="27" t="str">
        <f>IF(E20="","",E20)</f>
        <v>Vyplň údaj</v>
      </c>
      <c r="G118" s="40"/>
      <c r="H118" s="40"/>
      <c r="I118" s="32" t="s">
        <v>33</v>
      </c>
      <c r="J118" s="36" t="str">
        <f>E26</f>
        <v xml:space="preserve"> 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200"/>
      <c r="B120" s="201"/>
      <c r="C120" s="202" t="s">
        <v>147</v>
      </c>
      <c r="D120" s="203" t="s">
        <v>62</v>
      </c>
      <c r="E120" s="203" t="s">
        <v>58</v>
      </c>
      <c r="F120" s="203" t="s">
        <v>59</v>
      </c>
      <c r="G120" s="203" t="s">
        <v>148</v>
      </c>
      <c r="H120" s="203" t="s">
        <v>149</v>
      </c>
      <c r="I120" s="203" t="s">
        <v>150</v>
      </c>
      <c r="J120" s="203" t="s">
        <v>140</v>
      </c>
      <c r="K120" s="204" t="s">
        <v>151</v>
      </c>
      <c r="L120" s="205"/>
      <c r="M120" s="100" t="s">
        <v>1</v>
      </c>
      <c r="N120" s="101" t="s">
        <v>41</v>
      </c>
      <c r="O120" s="101" t="s">
        <v>152</v>
      </c>
      <c r="P120" s="101" t="s">
        <v>153</v>
      </c>
      <c r="Q120" s="101" t="s">
        <v>154</v>
      </c>
      <c r="R120" s="101" t="s">
        <v>155</v>
      </c>
      <c r="S120" s="101" t="s">
        <v>156</v>
      </c>
      <c r="T120" s="102" t="s">
        <v>157</v>
      </c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0"/>
      <c r="AE120" s="200"/>
    </row>
    <row r="121" s="2" customFormat="1" ht="22.8" customHeight="1">
      <c r="A121" s="38"/>
      <c r="B121" s="39"/>
      <c r="C121" s="107" t="s">
        <v>158</v>
      </c>
      <c r="D121" s="40"/>
      <c r="E121" s="40"/>
      <c r="F121" s="40"/>
      <c r="G121" s="40"/>
      <c r="H121" s="40"/>
      <c r="I121" s="40"/>
      <c r="J121" s="206">
        <f>BK121</f>
        <v>0</v>
      </c>
      <c r="K121" s="40"/>
      <c r="L121" s="44"/>
      <c r="M121" s="103"/>
      <c r="N121" s="207"/>
      <c r="O121" s="104"/>
      <c r="P121" s="208">
        <f>P122</f>
        <v>0</v>
      </c>
      <c r="Q121" s="104"/>
      <c r="R121" s="208">
        <f>R122</f>
        <v>0</v>
      </c>
      <c r="S121" s="104"/>
      <c r="T121" s="209">
        <f>T122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76</v>
      </c>
      <c r="AU121" s="17" t="s">
        <v>142</v>
      </c>
      <c r="BK121" s="210">
        <f>BK122</f>
        <v>0</v>
      </c>
    </row>
    <row r="122" s="12" customFormat="1" ht="25.92" customHeight="1">
      <c r="A122" s="12"/>
      <c r="B122" s="211"/>
      <c r="C122" s="212"/>
      <c r="D122" s="213" t="s">
        <v>76</v>
      </c>
      <c r="E122" s="214" t="s">
        <v>123</v>
      </c>
      <c r="F122" s="214" t="s">
        <v>124</v>
      </c>
      <c r="G122" s="212"/>
      <c r="H122" s="212"/>
      <c r="I122" s="215"/>
      <c r="J122" s="216">
        <f>BK122</f>
        <v>0</v>
      </c>
      <c r="K122" s="212"/>
      <c r="L122" s="217"/>
      <c r="M122" s="218"/>
      <c r="N122" s="219"/>
      <c r="O122" s="219"/>
      <c r="P122" s="220">
        <f>SUM(P123:P126)</f>
        <v>0</v>
      </c>
      <c r="Q122" s="219"/>
      <c r="R122" s="220">
        <f>SUM(R123:R126)</f>
        <v>0</v>
      </c>
      <c r="S122" s="219"/>
      <c r="T122" s="221">
        <f>SUM(T123:T126)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2" t="s">
        <v>184</v>
      </c>
      <c r="AT122" s="223" t="s">
        <v>76</v>
      </c>
      <c r="AU122" s="223" t="s">
        <v>77</v>
      </c>
      <c r="AY122" s="222" t="s">
        <v>161</v>
      </c>
      <c r="BK122" s="224">
        <f>SUM(BK123:BK126)</f>
        <v>0</v>
      </c>
    </row>
    <row r="123" s="2" customFormat="1" ht="21.75" customHeight="1">
      <c r="A123" s="38"/>
      <c r="B123" s="39"/>
      <c r="C123" s="227" t="s">
        <v>84</v>
      </c>
      <c r="D123" s="227" t="s">
        <v>164</v>
      </c>
      <c r="E123" s="228" t="s">
        <v>1526</v>
      </c>
      <c r="F123" s="229" t="s">
        <v>1527</v>
      </c>
      <c r="G123" s="230" t="s">
        <v>1492</v>
      </c>
      <c r="H123" s="231">
        <v>1</v>
      </c>
      <c r="I123" s="232"/>
      <c r="J123" s="233">
        <f>ROUND(I123*H123,2)</f>
        <v>0</v>
      </c>
      <c r="K123" s="229" t="s">
        <v>168</v>
      </c>
      <c r="L123" s="44"/>
      <c r="M123" s="234" t="s">
        <v>1</v>
      </c>
      <c r="N123" s="235" t="s">
        <v>42</v>
      </c>
      <c r="O123" s="91"/>
      <c r="P123" s="236">
        <f>O123*H123</f>
        <v>0</v>
      </c>
      <c r="Q123" s="236">
        <v>0</v>
      </c>
      <c r="R123" s="236">
        <f>Q123*H123</f>
        <v>0</v>
      </c>
      <c r="S123" s="236">
        <v>0</v>
      </c>
      <c r="T123" s="237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38" t="s">
        <v>1493</v>
      </c>
      <c r="AT123" s="238" t="s">
        <v>164</v>
      </c>
      <c r="AU123" s="238" t="s">
        <v>84</v>
      </c>
      <c r="AY123" s="17" t="s">
        <v>161</v>
      </c>
      <c r="BE123" s="239">
        <f>IF(N123="základní",J123,0)</f>
        <v>0</v>
      </c>
      <c r="BF123" s="239">
        <f>IF(N123="snížená",J123,0)</f>
        <v>0</v>
      </c>
      <c r="BG123" s="239">
        <f>IF(N123="zákl. přenesená",J123,0)</f>
        <v>0</v>
      </c>
      <c r="BH123" s="239">
        <f>IF(N123="sníž. přenesená",J123,0)</f>
        <v>0</v>
      </c>
      <c r="BI123" s="239">
        <f>IF(N123="nulová",J123,0)</f>
        <v>0</v>
      </c>
      <c r="BJ123" s="17" t="s">
        <v>84</v>
      </c>
      <c r="BK123" s="239">
        <f>ROUND(I123*H123,2)</f>
        <v>0</v>
      </c>
      <c r="BL123" s="17" t="s">
        <v>1493</v>
      </c>
      <c r="BM123" s="238" t="s">
        <v>1528</v>
      </c>
    </row>
    <row r="124" s="2" customFormat="1" ht="24.15" customHeight="1">
      <c r="A124" s="38"/>
      <c r="B124" s="39"/>
      <c r="C124" s="227" t="s">
        <v>86</v>
      </c>
      <c r="D124" s="227" t="s">
        <v>164</v>
      </c>
      <c r="E124" s="228" t="s">
        <v>1529</v>
      </c>
      <c r="F124" s="229" t="s">
        <v>1530</v>
      </c>
      <c r="G124" s="230" t="s">
        <v>1492</v>
      </c>
      <c r="H124" s="231">
        <v>1</v>
      </c>
      <c r="I124" s="232"/>
      <c r="J124" s="233">
        <f>ROUND(I124*H124,2)</f>
        <v>0</v>
      </c>
      <c r="K124" s="229" t="s">
        <v>1</v>
      </c>
      <c r="L124" s="44"/>
      <c r="M124" s="234" t="s">
        <v>1</v>
      </c>
      <c r="N124" s="235" t="s">
        <v>42</v>
      </c>
      <c r="O124" s="91"/>
      <c r="P124" s="236">
        <f>O124*H124</f>
        <v>0</v>
      </c>
      <c r="Q124" s="236">
        <v>0</v>
      </c>
      <c r="R124" s="236">
        <f>Q124*H124</f>
        <v>0</v>
      </c>
      <c r="S124" s="236">
        <v>0</v>
      </c>
      <c r="T124" s="237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8" t="s">
        <v>1493</v>
      </c>
      <c r="AT124" s="238" t="s">
        <v>164</v>
      </c>
      <c r="AU124" s="238" t="s">
        <v>84</v>
      </c>
      <c r="AY124" s="17" t="s">
        <v>161</v>
      </c>
      <c r="BE124" s="239">
        <f>IF(N124="základní",J124,0)</f>
        <v>0</v>
      </c>
      <c r="BF124" s="239">
        <f>IF(N124="snížená",J124,0)</f>
        <v>0</v>
      </c>
      <c r="BG124" s="239">
        <f>IF(N124="zákl. přenesená",J124,0)</f>
        <v>0</v>
      </c>
      <c r="BH124" s="239">
        <f>IF(N124="sníž. přenesená",J124,0)</f>
        <v>0</v>
      </c>
      <c r="BI124" s="239">
        <f>IF(N124="nulová",J124,0)</f>
        <v>0</v>
      </c>
      <c r="BJ124" s="17" t="s">
        <v>84</v>
      </c>
      <c r="BK124" s="239">
        <f>ROUND(I124*H124,2)</f>
        <v>0</v>
      </c>
      <c r="BL124" s="17" t="s">
        <v>1493</v>
      </c>
      <c r="BM124" s="238" t="s">
        <v>1531</v>
      </c>
    </row>
    <row r="125" s="2" customFormat="1" ht="16.5" customHeight="1">
      <c r="A125" s="38"/>
      <c r="B125" s="39"/>
      <c r="C125" s="227" t="s">
        <v>100</v>
      </c>
      <c r="D125" s="227" t="s">
        <v>164</v>
      </c>
      <c r="E125" s="228" t="s">
        <v>1532</v>
      </c>
      <c r="F125" s="229" t="s">
        <v>1533</v>
      </c>
      <c r="G125" s="230" t="s">
        <v>1492</v>
      </c>
      <c r="H125" s="231">
        <v>1</v>
      </c>
      <c r="I125" s="232"/>
      <c r="J125" s="233">
        <f>ROUND(I125*H125,2)</f>
        <v>0</v>
      </c>
      <c r="K125" s="229" t="s">
        <v>168</v>
      </c>
      <c r="L125" s="44"/>
      <c r="M125" s="234" t="s">
        <v>1</v>
      </c>
      <c r="N125" s="235" t="s">
        <v>42</v>
      </c>
      <c r="O125" s="91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8" t="s">
        <v>1493</v>
      </c>
      <c r="AT125" s="238" t="s">
        <v>164</v>
      </c>
      <c r="AU125" s="238" t="s">
        <v>84</v>
      </c>
      <c r="AY125" s="17" t="s">
        <v>161</v>
      </c>
      <c r="BE125" s="239">
        <f>IF(N125="základní",J125,0)</f>
        <v>0</v>
      </c>
      <c r="BF125" s="239">
        <f>IF(N125="snížená",J125,0)</f>
        <v>0</v>
      </c>
      <c r="BG125" s="239">
        <f>IF(N125="zákl. přenesená",J125,0)</f>
        <v>0</v>
      </c>
      <c r="BH125" s="239">
        <f>IF(N125="sníž. přenesená",J125,0)</f>
        <v>0</v>
      </c>
      <c r="BI125" s="239">
        <f>IF(N125="nulová",J125,0)</f>
        <v>0</v>
      </c>
      <c r="BJ125" s="17" t="s">
        <v>84</v>
      </c>
      <c r="BK125" s="239">
        <f>ROUND(I125*H125,2)</f>
        <v>0</v>
      </c>
      <c r="BL125" s="17" t="s">
        <v>1493</v>
      </c>
      <c r="BM125" s="238" t="s">
        <v>1534</v>
      </c>
    </row>
    <row r="126" s="2" customFormat="1" ht="16.5" customHeight="1">
      <c r="A126" s="38"/>
      <c r="B126" s="39"/>
      <c r="C126" s="227" t="s">
        <v>169</v>
      </c>
      <c r="D126" s="227" t="s">
        <v>164</v>
      </c>
      <c r="E126" s="228" t="s">
        <v>1535</v>
      </c>
      <c r="F126" s="229" t="s">
        <v>1536</v>
      </c>
      <c r="G126" s="230" t="s">
        <v>1492</v>
      </c>
      <c r="H126" s="231">
        <v>1</v>
      </c>
      <c r="I126" s="232"/>
      <c r="J126" s="233">
        <f>ROUND(I126*H126,2)</f>
        <v>0</v>
      </c>
      <c r="K126" s="229" t="s">
        <v>168</v>
      </c>
      <c r="L126" s="44"/>
      <c r="M126" s="277" t="s">
        <v>1</v>
      </c>
      <c r="N126" s="278" t="s">
        <v>42</v>
      </c>
      <c r="O126" s="279"/>
      <c r="P126" s="280">
        <f>O126*H126</f>
        <v>0</v>
      </c>
      <c r="Q126" s="280">
        <v>0</v>
      </c>
      <c r="R126" s="280">
        <f>Q126*H126</f>
        <v>0</v>
      </c>
      <c r="S126" s="280">
        <v>0</v>
      </c>
      <c r="T126" s="281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8" t="s">
        <v>1493</v>
      </c>
      <c r="AT126" s="238" t="s">
        <v>164</v>
      </c>
      <c r="AU126" s="238" t="s">
        <v>84</v>
      </c>
      <c r="AY126" s="17" t="s">
        <v>161</v>
      </c>
      <c r="BE126" s="239">
        <f>IF(N126="základní",J126,0)</f>
        <v>0</v>
      </c>
      <c r="BF126" s="239">
        <f>IF(N126="snížená",J126,0)</f>
        <v>0</v>
      </c>
      <c r="BG126" s="239">
        <f>IF(N126="zákl. přenesená",J126,0)</f>
        <v>0</v>
      </c>
      <c r="BH126" s="239">
        <f>IF(N126="sníž. přenesená",J126,0)</f>
        <v>0</v>
      </c>
      <c r="BI126" s="239">
        <f>IF(N126="nulová",J126,0)</f>
        <v>0</v>
      </c>
      <c r="BJ126" s="17" t="s">
        <v>84</v>
      </c>
      <c r="BK126" s="239">
        <f>ROUND(I126*H126,2)</f>
        <v>0</v>
      </c>
      <c r="BL126" s="17" t="s">
        <v>1493</v>
      </c>
      <c r="BM126" s="238" t="s">
        <v>1537</v>
      </c>
    </row>
    <row r="127" s="2" customFormat="1" ht="6.96" customHeight="1">
      <c r="A127" s="38"/>
      <c r="B127" s="66"/>
      <c r="C127" s="67"/>
      <c r="D127" s="67"/>
      <c r="E127" s="67"/>
      <c r="F127" s="67"/>
      <c r="G127" s="67"/>
      <c r="H127" s="67"/>
      <c r="I127" s="67"/>
      <c r="J127" s="67"/>
      <c r="K127" s="67"/>
      <c r="L127" s="44"/>
      <c r="M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</sheetData>
  <sheetProtection sheet="1" autoFilter="0" formatColumns="0" formatRows="0" objects="1" scenarios="1" spinCount="100000" saltValue="ucCcO2IRgB4fkQV84qtLDZReh8hg9dCm+aISooHLr+Vx0PngItbBFrTcrXy953gCC3X7TDbLrwwTxclVm9wMIg==" hashValue="aPIdCnPV9+QKo3/heXazdL8+j9rC0e2zL6YAOGNZ9yXPiCqWw6AmUTmM847z8fwteWszS/9w8t7nyPX9UCQC7g==" algorithmName="SHA-512" password="CC35"/>
  <autoFilter ref="C120:K126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09:H109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91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86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Jídelna Hradecká 1219 - Stavařina</v>
      </c>
      <c r="F7" s="151"/>
      <c r="G7" s="151"/>
      <c r="H7" s="151"/>
      <c r="L7" s="20"/>
    </row>
    <row r="8" s="1" customFormat="1" ht="12" customHeight="1">
      <c r="B8" s="20"/>
      <c r="D8" s="151" t="s">
        <v>134</v>
      </c>
      <c r="L8" s="20"/>
    </row>
    <row r="9" s="2" customFormat="1" ht="16.5" customHeight="1">
      <c r="A9" s="38"/>
      <c r="B9" s="44"/>
      <c r="C9" s="38"/>
      <c r="D9" s="38"/>
      <c r="E9" s="152" t="s">
        <v>135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1" t="s">
        <v>136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3" t="s">
        <v>137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1" t="s">
        <v>18</v>
      </c>
      <c r="E13" s="38"/>
      <c r="F13" s="141" t="s">
        <v>1</v>
      </c>
      <c r="G13" s="38"/>
      <c r="H13" s="38"/>
      <c r="I13" s="151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1" t="s">
        <v>20</v>
      </c>
      <c r="E14" s="38"/>
      <c r="F14" s="141" t="s">
        <v>21</v>
      </c>
      <c r="G14" s="38"/>
      <c r="H14" s="38"/>
      <c r="I14" s="151" t="s">
        <v>22</v>
      </c>
      <c r="J14" s="154" t="str">
        <f>'Rekapitulace stavby'!AN8</f>
        <v>31. 3. 2025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1" t="s">
        <v>24</v>
      </c>
      <c r="E16" s="38"/>
      <c r="F16" s="38"/>
      <c r="G16" s="38"/>
      <c r="H16" s="38"/>
      <c r="I16" s="151" t="s">
        <v>25</v>
      </c>
      <c r="J16" s="141" t="s">
        <v>1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26</v>
      </c>
      <c r="F17" s="38"/>
      <c r="G17" s="38"/>
      <c r="H17" s="38"/>
      <c r="I17" s="151" t="s">
        <v>27</v>
      </c>
      <c r="J17" s="141" t="s">
        <v>1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1" t="s">
        <v>28</v>
      </c>
      <c r="E19" s="38"/>
      <c r="F19" s="38"/>
      <c r="G19" s="38"/>
      <c r="H19" s="38"/>
      <c r="I19" s="151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1" t="s">
        <v>27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1" t="s">
        <v>30</v>
      </c>
      <c r="E22" s="38"/>
      <c r="F22" s="38"/>
      <c r="G22" s="38"/>
      <c r="H22" s="38"/>
      <c r="I22" s="151" t="s">
        <v>25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1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1" t="s">
        <v>33</v>
      </c>
      <c r="E25" s="38"/>
      <c r="F25" s="38"/>
      <c r="G25" s="38"/>
      <c r="H25" s="38"/>
      <c r="I25" s="151" t="s">
        <v>25</v>
      </c>
      <c r="J25" s="141" t="str">
        <f>IF('Rekapitulace stavby'!AN19="","",'Rekapitulace stavby'!AN19)</f>
        <v/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tr">
        <f>IF('Rekapitulace stavby'!E20="","",'Rekapitulace stavby'!E20)</f>
        <v xml:space="preserve"> </v>
      </c>
      <c r="F26" s="38"/>
      <c r="G26" s="38"/>
      <c r="H26" s="38"/>
      <c r="I26" s="151" t="s">
        <v>27</v>
      </c>
      <c r="J26" s="141" t="str">
        <f>IF('Rekapitulace stavby'!AN20="","",'Rekapitulace stavby'!AN20)</f>
        <v/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1" t="s">
        <v>35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9"/>
      <c r="E31" s="159"/>
      <c r="F31" s="159"/>
      <c r="G31" s="159"/>
      <c r="H31" s="159"/>
      <c r="I31" s="159"/>
      <c r="J31" s="159"/>
      <c r="K31" s="15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60" t="s">
        <v>37</v>
      </c>
      <c r="E32" s="38"/>
      <c r="F32" s="38"/>
      <c r="G32" s="38"/>
      <c r="H32" s="38"/>
      <c r="I32" s="38"/>
      <c r="J32" s="161">
        <f>ROUND(J123,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9"/>
      <c r="E33" s="159"/>
      <c r="F33" s="159"/>
      <c r="G33" s="159"/>
      <c r="H33" s="159"/>
      <c r="I33" s="159"/>
      <c r="J33" s="159"/>
      <c r="K33" s="159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2" t="s">
        <v>39</v>
      </c>
      <c r="G34" s="38"/>
      <c r="H34" s="38"/>
      <c r="I34" s="162" t="s">
        <v>38</v>
      </c>
      <c r="J34" s="162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3" t="s">
        <v>41</v>
      </c>
      <c r="E35" s="151" t="s">
        <v>42</v>
      </c>
      <c r="F35" s="164">
        <f>ROUND((SUM(BE123:BE162)),  2)</f>
        <v>0</v>
      </c>
      <c r="G35" s="38"/>
      <c r="H35" s="38"/>
      <c r="I35" s="165">
        <v>0.20999999999999999</v>
      </c>
      <c r="J35" s="164">
        <f>ROUND(((SUM(BE123:BE162))*I35),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1" t="s">
        <v>43</v>
      </c>
      <c r="F36" s="164">
        <f>ROUND((SUM(BF123:BF162)),  2)</f>
        <v>0</v>
      </c>
      <c r="G36" s="38"/>
      <c r="H36" s="38"/>
      <c r="I36" s="165">
        <v>0.12</v>
      </c>
      <c r="J36" s="164">
        <f>ROUND(((SUM(BF123:BF162))*I36),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1" t="s">
        <v>44</v>
      </c>
      <c r="F37" s="164">
        <f>ROUND((SUM(BG123:BG162)),  2)</f>
        <v>0</v>
      </c>
      <c r="G37" s="38"/>
      <c r="H37" s="38"/>
      <c r="I37" s="165">
        <v>0.20999999999999999</v>
      </c>
      <c r="J37" s="16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1" t="s">
        <v>45</v>
      </c>
      <c r="F38" s="164">
        <f>ROUND((SUM(BH123:BH162)),  2)</f>
        <v>0</v>
      </c>
      <c r="G38" s="38"/>
      <c r="H38" s="38"/>
      <c r="I38" s="165">
        <v>0.12</v>
      </c>
      <c r="J38" s="164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1" t="s">
        <v>46</v>
      </c>
      <c r="F39" s="164">
        <f>ROUND((SUM(BI123:BI162)),  2)</f>
        <v>0</v>
      </c>
      <c r="G39" s="38"/>
      <c r="H39" s="38"/>
      <c r="I39" s="165">
        <v>0</v>
      </c>
      <c r="J39" s="164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6"/>
      <c r="D41" s="167" t="s">
        <v>47</v>
      </c>
      <c r="E41" s="168"/>
      <c r="F41" s="168"/>
      <c r="G41" s="169" t="s">
        <v>48</v>
      </c>
      <c r="H41" s="170" t="s">
        <v>49</v>
      </c>
      <c r="I41" s="168"/>
      <c r="J41" s="171">
        <f>SUM(J32:J39)</f>
        <v>0</v>
      </c>
      <c r="K41" s="172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Jídelna Hradecká 1219 - Stavařina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134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4" t="s">
        <v>135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136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 xml:space="preserve">01 - Bourací práce 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Hradecká 1219</v>
      </c>
      <c r="G91" s="40"/>
      <c r="H91" s="40"/>
      <c r="I91" s="32" t="s">
        <v>22</v>
      </c>
      <c r="J91" s="79" t="str">
        <f>IF(J14="","",J14)</f>
        <v>31. 3. 2025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24</v>
      </c>
      <c r="D93" s="40"/>
      <c r="E93" s="40"/>
      <c r="F93" s="27" t="str">
        <f>E17</f>
        <v>Školní jídelna Hradecká 1219, HK</v>
      </c>
      <c r="G93" s="40"/>
      <c r="H93" s="40"/>
      <c r="I93" s="32" t="s">
        <v>30</v>
      </c>
      <c r="J93" s="36" t="str">
        <f>E23</f>
        <v>ARAGON ELL s.r.o.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33</v>
      </c>
      <c r="J94" s="36" t="str">
        <f>E26</f>
        <v xml:space="preserve"> 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5" t="s">
        <v>139</v>
      </c>
      <c r="D96" s="186"/>
      <c r="E96" s="186"/>
      <c r="F96" s="186"/>
      <c r="G96" s="186"/>
      <c r="H96" s="186"/>
      <c r="I96" s="186"/>
      <c r="J96" s="187" t="s">
        <v>140</v>
      </c>
      <c r="K96" s="186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8" t="s">
        <v>141</v>
      </c>
      <c r="D98" s="40"/>
      <c r="E98" s="40"/>
      <c r="F98" s="40"/>
      <c r="G98" s="40"/>
      <c r="H98" s="40"/>
      <c r="I98" s="40"/>
      <c r="J98" s="110">
        <f>J123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142</v>
      </c>
    </row>
    <row r="99" s="9" customFormat="1" ht="24.96" customHeight="1">
      <c r="A99" s="9"/>
      <c r="B99" s="189"/>
      <c r="C99" s="190"/>
      <c r="D99" s="191" t="s">
        <v>143</v>
      </c>
      <c r="E99" s="192"/>
      <c r="F99" s="192"/>
      <c r="G99" s="192"/>
      <c r="H99" s="192"/>
      <c r="I99" s="192"/>
      <c r="J99" s="193">
        <f>J124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3"/>
      <c r="D100" s="196" t="s">
        <v>144</v>
      </c>
      <c r="E100" s="197"/>
      <c r="F100" s="197"/>
      <c r="G100" s="197"/>
      <c r="H100" s="197"/>
      <c r="I100" s="197"/>
      <c r="J100" s="198">
        <f>J125</f>
        <v>0</v>
      </c>
      <c r="K100" s="133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3"/>
      <c r="D101" s="196" t="s">
        <v>145</v>
      </c>
      <c r="E101" s="197"/>
      <c r="F101" s="197"/>
      <c r="G101" s="197"/>
      <c r="H101" s="197"/>
      <c r="I101" s="197"/>
      <c r="J101" s="198">
        <f>J157</f>
        <v>0</v>
      </c>
      <c r="K101" s="133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146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84" t="str">
        <f>E7</f>
        <v>Jídelna Hradecká 1219 - Stavařina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1" customFormat="1" ht="12" customHeight="1">
      <c r="B112" s="21"/>
      <c r="C112" s="32" t="s">
        <v>134</v>
      </c>
      <c r="D112" s="22"/>
      <c r="E112" s="22"/>
      <c r="F112" s="22"/>
      <c r="G112" s="22"/>
      <c r="H112" s="22"/>
      <c r="I112" s="22"/>
      <c r="J112" s="22"/>
      <c r="K112" s="22"/>
      <c r="L112" s="20"/>
    </row>
    <row r="113" s="2" customFormat="1" ht="16.5" customHeight="1">
      <c r="A113" s="38"/>
      <c r="B113" s="39"/>
      <c r="C113" s="40"/>
      <c r="D113" s="40"/>
      <c r="E113" s="184" t="s">
        <v>135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136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76" t="str">
        <f>E11</f>
        <v xml:space="preserve">01 - Bourací práce 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20</v>
      </c>
      <c r="D117" s="40"/>
      <c r="E117" s="40"/>
      <c r="F117" s="27" t="str">
        <f>F14</f>
        <v>Hradecká 1219</v>
      </c>
      <c r="G117" s="40"/>
      <c r="H117" s="40"/>
      <c r="I117" s="32" t="s">
        <v>22</v>
      </c>
      <c r="J117" s="79" t="str">
        <f>IF(J14="","",J14)</f>
        <v>31. 3. 2025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24</v>
      </c>
      <c r="D119" s="40"/>
      <c r="E119" s="40"/>
      <c r="F119" s="27" t="str">
        <f>E17</f>
        <v>Školní jídelna Hradecká 1219, HK</v>
      </c>
      <c r="G119" s="40"/>
      <c r="H119" s="40"/>
      <c r="I119" s="32" t="s">
        <v>30</v>
      </c>
      <c r="J119" s="36" t="str">
        <f>E23</f>
        <v>ARAGON ELL s.r.o.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28</v>
      </c>
      <c r="D120" s="40"/>
      <c r="E120" s="40"/>
      <c r="F120" s="27" t="str">
        <f>IF(E20="","",E20)</f>
        <v>Vyplň údaj</v>
      </c>
      <c r="G120" s="40"/>
      <c r="H120" s="40"/>
      <c r="I120" s="32" t="s">
        <v>33</v>
      </c>
      <c r="J120" s="36" t="str">
        <f>E26</f>
        <v xml:space="preserve"> 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0.32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11" customFormat="1" ht="29.28" customHeight="1">
      <c r="A122" s="200"/>
      <c r="B122" s="201"/>
      <c r="C122" s="202" t="s">
        <v>147</v>
      </c>
      <c r="D122" s="203" t="s">
        <v>62</v>
      </c>
      <c r="E122" s="203" t="s">
        <v>58</v>
      </c>
      <c r="F122" s="203" t="s">
        <v>59</v>
      </c>
      <c r="G122" s="203" t="s">
        <v>148</v>
      </c>
      <c r="H122" s="203" t="s">
        <v>149</v>
      </c>
      <c r="I122" s="203" t="s">
        <v>150</v>
      </c>
      <c r="J122" s="203" t="s">
        <v>140</v>
      </c>
      <c r="K122" s="204" t="s">
        <v>151</v>
      </c>
      <c r="L122" s="205"/>
      <c r="M122" s="100" t="s">
        <v>1</v>
      </c>
      <c r="N122" s="101" t="s">
        <v>41</v>
      </c>
      <c r="O122" s="101" t="s">
        <v>152</v>
      </c>
      <c r="P122" s="101" t="s">
        <v>153</v>
      </c>
      <c r="Q122" s="101" t="s">
        <v>154</v>
      </c>
      <c r="R122" s="101" t="s">
        <v>155</v>
      </c>
      <c r="S122" s="101" t="s">
        <v>156</v>
      </c>
      <c r="T122" s="102" t="s">
        <v>157</v>
      </c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</row>
    <row r="123" s="2" customFormat="1" ht="22.8" customHeight="1">
      <c r="A123" s="38"/>
      <c r="B123" s="39"/>
      <c r="C123" s="107" t="s">
        <v>158</v>
      </c>
      <c r="D123" s="40"/>
      <c r="E123" s="40"/>
      <c r="F123" s="40"/>
      <c r="G123" s="40"/>
      <c r="H123" s="40"/>
      <c r="I123" s="40"/>
      <c r="J123" s="206">
        <f>BK123</f>
        <v>0</v>
      </c>
      <c r="K123" s="40"/>
      <c r="L123" s="44"/>
      <c r="M123" s="103"/>
      <c r="N123" s="207"/>
      <c r="O123" s="104"/>
      <c r="P123" s="208">
        <f>P124</f>
        <v>0</v>
      </c>
      <c r="Q123" s="104"/>
      <c r="R123" s="208">
        <f>R124</f>
        <v>0.051446999999999993</v>
      </c>
      <c r="S123" s="104"/>
      <c r="T123" s="209">
        <f>T124</f>
        <v>7.3022600000000004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76</v>
      </c>
      <c r="AU123" s="17" t="s">
        <v>142</v>
      </c>
      <c r="BK123" s="210">
        <f>BK124</f>
        <v>0</v>
      </c>
    </row>
    <row r="124" s="12" customFormat="1" ht="25.92" customHeight="1">
      <c r="A124" s="12"/>
      <c r="B124" s="211"/>
      <c r="C124" s="212"/>
      <c r="D124" s="213" t="s">
        <v>76</v>
      </c>
      <c r="E124" s="214" t="s">
        <v>159</v>
      </c>
      <c r="F124" s="214" t="s">
        <v>160</v>
      </c>
      <c r="G124" s="212"/>
      <c r="H124" s="212"/>
      <c r="I124" s="215"/>
      <c r="J124" s="216">
        <f>BK124</f>
        <v>0</v>
      </c>
      <c r="K124" s="212"/>
      <c r="L124" s="217"/>
      <c r="M124" s="218"/>
      <c r="N124" s="219"/>
      <c r="O124" s="219"/>
      <c r="P124" s="220">
        <f>P125+P157</f>
        <v>0</v>
      </c>
      <c r="Q124" s="219"/>
      <c r="R124" s="220">
        <f>R125+R157</f>
        <v>0.051446999999999993</v>
      </c>
      <c r="S124" s="219"/>
      <c r="T124" s="221">
        <f>T125+T157</f>
        <v>7.3022600000000004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2" t="s">
        <v>84</v>
      </c>
      <c r="AT124" s="223" t="s">
        <v>76</v>
      </c>
      <c r="AU124" s="223" t="s">
        <v>77</v>
      </c>
      <c r="AY124" s="222" t="s">
        <v>161</v>
      </c>
      <c r="BK124" s="224">
        <f>BK125+BK157</f>
        <v>0</v>
      </c>
    </row>
    <row r="125" s="12" customFormat="1" ht="22.8" customHeight="1">
      <c r="A125" s="12"/>
      <c r="B125" s="211"/>
      <c r="C125" s="212"/>
      <c r="D125" s="213" t="s">
        <v>76</v>
      </c>
      <c r="E125" s="225" t="s">
        <v>162</v>
      </c>
      <c r="F125" s="225" t="s">
        <v>163</v>
      </c>
      <c r="G125" s="212"/>
      <c r="H125" s="212"/>
      <c r="I125" s="215"/>
      <c r="J125" s="226">
        <f>BK125</f>
        <v>0</v>
      </c>
      <c r="K125" s="212"/>
      <c r="L125" s="217"/>
      <c r="M125" s="218"/>
      <c r="N125" s="219"/>
      <c r="O125" s="219"/>
      <c r="P125" s="220">
        <f>SUM(P126:P156)</f>
        <v>0</v>
      </c>
      <c r="Q125" s="219"/>
      <c r="R125" s="220">
        <f>SUM(R126:R156)</f>
        <v>0.051446999999999993</v>
      </c>
      <c r="S125" s="219"/>
      <c r="T125" s="221">
        <f>SUM(T126:T156)</f>
        <v>7.3022600000000004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2" t="s">
        <v>84</v>
      </c>
      <c r="AT125" s="223" t="s">
        <v>76</v>
      </c>
      <c r="AU125" s="223" t="s">
        <v>84</v>
      </c>
      <c r="AY125" s="222" t="s">
        <v>161</v>
      </c>
      <c r="BK125" s="224">
        <f>SUM(BK126:BK156)</f>
        <v>0</v>
      </c>
    </row>
    <row r="126" s="2" customFormat="1" ht="33" customHeight="1">
      <c r="A126" s="38"/>
      <c r="B126" s="39"/>
      <c r="C126" s="227" t="s">
        <v>84</v>
      </c>
      <c r="D126" s="227" t="s">
        <v>164</v>
      </c>
      <c r="E126" s="228" t="s">
        <v>165</v>
      </c>
      <c r="F126" s="229" t="s">
        <v>166</v>
      </c>
      <c r="G126" s="230" t="s">
        <v>167</v>
      </c>
      <c r="H126" s="231">
        <v>291</v>
      </c>
      <c r="I126" s="232"/>
      <c r="J126" s="233">
        <f>ROUND(I126*H126,2)</f>
        <v>0</v>
      </c>
      <c r="K126" s="229" t="s">
        <v>168</v>
      </c>
      <c r="L126" s="44"/>
      <c r="M126" s="234" t="s">
        <v>1</v>
      </c>
      <c r="N126" s="235" t="s">
        <v>42</v>
      </c>
      <c r="O126" s="91"/>
      <c r="P126" s="236">
        <f>O126*H126</f>
        <v>0</v>
      </c>
      <c r="Q126" s="236">
        <v>0.00012999999999999999</v>
      </c>
      <c r="R126" s="236">
        <f>Q126*H126</f>
        <v>0.037829999999999996</v>
      </c>
      <c r="S126" s="236">
        <v>0</v>
      </c>
      <c r="T126" s="237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8" t="s">
        <v>169</v>
      </c>
      <c r="AT126" s="238" t="s">
        <v>164</v>
      </c>
      <c r="AU126" s="238" t="s">
        <v>86</v>
      </c>
      <c r="AY126" s="17" t="s">
        <v>161</v>
      </c>
      <c r="BE126" s="239">
        <f>IF(N126="základní",J126,0)</f>
        <v>0</v>
      </c>
      <c r="BF126" s="239">
        <f>IF(N126="snížená",J126,0)</f>
        <v>0</v>
      </c>
      <c r="BG126" s="239">
        <f>IF(N126="zákl. přenesená",J126,0)</f>
        <v>0</v>
      </c>
      <c r="BH126" s="239">
        <f>IF(N126="sníž. přenesená",J126,0)</f>
        <v>0</v>
      </c>
      <c r="BI126" s="239">
        <f>IF(N126="nulová",J126,0)</f>
        <v>0</v>
      </c>
      <c r="BJ126" s="17" t="s">
        <v>84</v>
      </c>
      <c r="BK126" s="239">
        <f>ROUND(I126*H126,2)</f>
        <v>0</v>
      </c>
      <c r="BL126" s="17" t="s">
        <v>169</v>
      </c>
      <c r="BM126" s="238" t="s">
        <v>170</v>
      </c>
    </row>
    <row r="127" s="13" customFormat="1">
      <c r="A127" s="13"/>
      <c r="B127" s="240"/>
      <c r="C127" s="241"/>
      <c r="D127" s="242" t="s">
        <v>171</v>
      </c>
      <c r="E127" s="243" t="s">
        <v>1</v>
      </c>
      <c r="F127" s="244" t="s">
        <v>172</v>
      </c>
      <c r="G127" s="241"/>
      <c r="H127" s="245">
        <v>291</v>
      </c>
      <c r="I127" s="246"/>
      <c r="J127" s="241"/>
      <c r="K127" s="241"/>
      <c r="L127" s="247"/>
      <c r="M127" s="248"/>
      <c r="N127" s="249"/>
      <c r="O127" s="249"/>
      <c r="P127" s="249"/>
      <c r="Q127" s="249"/>
      <c r="R127" s="249"/>
      <c r="S127" s="249"/>
      <c r="T127" s="250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51" t="s">
        <v>171</v>
      </c>
      <c r="AU127" s="251" t="s">
        <v>86</v>
      </c>
      <c r="AV127" s="13" t="s">
        <v>86</v>
      </c>
      <c r="AW127" s="13" t="s">
        <v>32</v>
      </c>
      <c r="AX127" s="13" t="s">
        <v>84</v>
      </c>
      <c r="AY127" s="251" t="s">
        <v>161</v>
      </c>
    </row>
    <row r="128" s="2" customFormat="1" ht="24.15" customHeight="1">
      <c r="A128" s="38"/>
      <c r="B128" s="39"/>
      <c r="C128" s="227" t="s">
        <v>86</v>
      </c>
      <c r="D128" s="227" t="s">
        <v>164</v>
      </c>
      <c r="E128" s="228" t="s">
        <v>173</v>
      </c>
      <c r="F128" s="229" t="s">
        <v>174</v>
      </c>
      <c r="G128" s="230" t="s">
        <v>167</v>
      </c>
      <c r="H128" s="231">
        <v>291</v>
      </c>
      <c r="I128" s="232"/>
      <c r="J128" s="233">
        <f>ROUND(I128*H128,2)</f>
        <v>0</v>
      </c>
      <c r="K128" s="229" t="s">
        <v>168</v>
      </c>
      <c r="L128" s="44"/>
      <c r="M128" s="234" t="s">
        <v>1</v>
      </c>
      <c r="N128" s="235" t="s">
        <v>42</v>
      </c>
      <c r="O128" s="91"/>
      <c r="P128" s="236">
        <f>O128*H128</f>
        <v>0</v>
      </c>
      <c r="Q128" s="236">
        <v>4.0000000000000003E-05</v>
      </c>
      <c r="R128" s="236">
        <f>Q128*H128</f>
        <v>0.011640000000000001</v>
      </c>
      <c r="S128" s="236">
        <v>0</v>
      </c>
      <c r="T128" s="237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8" t="s">
        <v>169</v>
      </c>
      <c r="AT128" s="238" t="s">
        <v>164</v>
      </c>
      <c r="AU128" s="238" t="s">
        <v>86</v>
      </c>
      <c r="AY128" s="17" t="s">
        <v>161</v>
      </c>
      <c r="BE128" s="239">
        <f>IF(N128="základní",J128,0)</f>
        <v>0</v>
      </c>
      <c r="BF128" s="239">
        <f>IF(N128="snížená",J128,0)</f>
        <v>0</v>
      </c>
      <c r="BG128" s="239">
        <f>IF(N128="zákl. přenesená",J128,0)</f>
        <v>0</v>
      </c>
      <c r="BH128" s="239">
        <f>IF(N128="sníž. přenesená",J128,0)</f>
        <v>0</v>
      </c>
      <c r="BI128" s="239">
        <f>IF(N128="nulová",J128,0)</f>
        <v>0</v>
      </c>
      <c r="BJ128" s="17" t="s">
        <v>84</v>
      </c>
      <c r="BK128" s="239">
        <f>ROUND(I128*H128,2)</f>
        <v>0</v>
      </c>
      <c r="BL128" s="17" t="s">
        <v>169</v>
      </c>
      <c r="BM128" s="238" t="s">
        <v>175</v>
      </c>
    </row>
    <row r="129" s="2" customFormat="1" ht="16.5" customHeight="1">
      <c r="A129" s="38"/>
      <c r="B129" s="39"/>
      <c r="C129" s="227" t="s">
        <v>100</v>
      </c>
      <c r="D129" s="227" t="s">
        <v>164</v>
      </c>
      <c r="E129" s="228" t="s">
        <v>176</v>
      </c>
      <c r="F129" s="229" t="s">
        <v>177</v>
      </c>
      <c r="G129" s="230" t="s">
        <v>178</v>
      </c>
      <c r="H129" s="231">
        <v>63</v>
      </c>
      <c r="I129" s="232"/>
      <c r="J129" s="233">
        <f>ROUND(I129*H129,2)</f>
        <v>0</v>
      </c>
      <c r="K129" s="229" t="s">
        <v>168</v>
      </c>
      <c r="L129" s="44"/>
      <c r="M129" s="234" t="s">
        <v>1</v>
      </c>
      <c r="N129" s="235" t="s">
        <v>42</v>
      </c>
      <c r="O129" s="91"/>
      <c r="P129" s="236">
        <f>O129*H129</f>
        <v>0</v>
      </c>
      <c r="Q129" s="236">
        <v>0</v>
      </c>
      <c r="R129" s="236">
        <f>Q129*H129</f>
        <v>0</v>
      </c>
      <c r="S129" s="236">
        <v>0.0089999999999999993</v>
      </c>
      <c r="T129" s="237">
        <f>S129*H129</f>
        <v>0.56699999999999995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8" t="s">
        <v>169</v>
      </c>
      <c r="AT129" s="238" t="s">
        <v>164</v>
      </c>
      <c r="AU129" s="238" t="s">
        <v>86</v>
      </c>
      <c r="AY129" s="17" t="s">
        <v>161</v>
      </c>
      <c r="BE129" s="239">
        <f>IF(N129="základní",J129,0)</f>
        <v>0</v>
      </c>
      <c r="BF129" s="239">
        <f>IF(N129="snížená",J129,0)</f>
        <v>0</v>
      </c>
      <c r="BG129" s="239">
        <f>IF(N129="zákl. přenesená",J129,0)</f>
        <v>0</v>
      </c>
      <c r="BH129" s="239">
        <f>IF(N129="sníž. přenesená",J129,0)</f>
        <v>0</v>
      </c>
      <c r="BI129" s="239">
        <f>IF(N129="nulová",J129,0)</f>
        <v>0</v>
      </c>
      <c r="BJ129" s="17" t="s">
        <v>84</v>
      </c>
      <c r="BK129" s="239">
        <f>ROUND(I129*H129,2)</f>
        <v>0</v>
      </c>
      <c r="BL129" s="17" t="s">
        <v>169</v>
      </c>
      <c r="BM129" s="238" t="s">
        <v>179</v>
      </c>
    </row>
    <row r="130" s="13" customFormat="1">
      <c r="A130" s="13"/>
      <c r="B130" s="240"/>
      <c r="C130" s="241"/>
      <c r="D130" s="242" t="s">
        <v>171</v>
      </c>
      <c r="E130" s="243" t="s">
        <v>1</v>
      </c>
      <c r="F130" s="244" t="s">
        <v>180</v>
      </c>
      <c r="G130" s="241"/>
      <c r="H130" s="245">
        <v>63</v>
      </c>
      <c r="I130" s="246"/>
      <c r="J130" s="241"/>
      <c r="K130" s="241"/>
      <c r="L130" s="247"/>
      <c r="M130" s="248"/>
      <c r="N130" s="249"/>
      <c r="O130" s="249"/>
      <c r="P130" s="249"/>
      <c r="Q130" s="249"/>
      <c r="R130" s="249"/>
      <c r="S130" s="249"/>
      <c r="T130" s="250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1" t="s">
        <v>171</v>
      </c>
      <c r="AU130" s="251" t="s">
        <v>86</v>
      </c>
      <c r="AV130" s="13" t="s">
        <v>86</v>
      </c>
      <c r="AW130" s="13" t="s">
        <v>32</v>
      </c>
      <c r="AX130" s="13" t="s">
        <v>84</v>
      </c>
      <c r="AY130" s="251" t="s">
        <v>161</v>
      </c>
    </row>
    <row r="131" s="2" customFormat="1" ht="24.15" customHeight="1">
      <c r="A131" s="38"/>
      <c r="B131" s="39"/>
      <c r="C131" s="227" t="s">
        <v>169</v>
      </c>
      <c r="D131" s="227" t="s">
        <v>164</v>
      </c>
      <c r="E131" s="228" t="s">
        <v>181</v>
      </c>
      <c r="F131" s="229" t="s">
        <v>182</v>
      </c>
      <c r="G131" s="230" t="s">
        <v>178</v>
      </c>
      <c r="H131" s="231">
        <v>0.29999999999999999</v>
      </c>
      <c r="I131" s="232"/>
      <c r="J131" s="233">
        <f>ROUND(I131*H131,2)</f>
        <v>0</v>
      </c>
      <c r="K131" s="229" t="s">
        <v>168</v>
      </c>
      <c r="L131" s="44"/>
      <c r="M131" s="234" t="s">
        <v>1</v>
      </c>
      <c r="N131" s="235" t="s">
        <v>42</v>
      </c>
      <c r="O131" s="91"/>
      <c r="P131" s="236">
        <f>O131*H131</f>
        <v>0</v>
      </c>
      <c r="Q131" s="236">
        <v>0.00123</v>
      </c>
      <c r="R131" s="236">
        <f>Q131*H131</f>
        <v>0.00036899999999999997</v>
      </c>
      <c r="S131" s="236">
        <v>0.017000000000000001</v>
      </c>
      <c r="T131" s="237">
        <f>S131*H131</f>
        <v>0.0051000000000000004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8" t="s">
        <v>169</v>
      </c>
      <c r="AT131" s="238" t="s">
        <v>164</v>
      </c>
      <c r="AU131" s="238" t="s">
        <v>86</v>
      </c>
      <c r="AY131" s="17" t="s">
        <v>161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7" t="s">
        <v>84</v>
      </c>
      <c r="BK131" s="239">
        <f>ROUND(I131*H131,2)</f>
        <v>0</v>
      </c>
      <c r="BL131" s="17" t="s">
        <v>169</v>
      </c>
      <c r="BM131" s="238" t="s">
        <v>183</v>
      </c>
    </row>
    <row r="132" s="2" customFormat="1" ht="24.15" customHeight="1">
      <c r="A132" s="38"/>
      <c r="B132" s="39"/>
      <c r="C132" s="227" t="s">
        <v>184</v>
      </c>
      <c r="D132" s="227" t="s">
        <v>164</v>
      </c>
      <c r="E132" s="228" t="s">
        <v>185</v>
      </c>
      <c r="F132" s="229" t="s">
        <v>186</v>
      </c>
      <c r="G132" s="230" t="s">
        <v>178</v>
      </c>
      <c r="H132" s="231">
        <v>0.5</v>
      </c>
      <c r="I132" s="232"/>
      <c r="J132" s="233">
        <f>ROUND(I132*H132,2)</f>
        <v>0</v>
      </c>
      <c r="K132" s="229" t="s">
        <v>168</v>
      </c>
      <c r="L132" s="44"/>
      <c r="M132" s="234" t="s">
        <v>1</v>
      </c>
      <c r="N132" s="235" t="s">
        <v>42</v>
      </c>
      <c r="O132" s="91"/>
      <c r="P132" s="236">
        <f>O132*H132</f>
        <v>0</v>
      </c>
      <c r="Q132" s="236">
        <v>0.00132</v>
      </c>
      <c r="R132" s="236">
        <f>Q132*H132</f>
        <v>0.00066</v>
      </c>
      <c r="S132" s="236">
        <v>0.025000000000000001</v>
      </c>
      <c r="T132" s="237">
        <f>S132*H132</f>
        <v>0.012500000000000001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8" t="s">
        <v>169</v>
      </c>
      <c r="AT132" s="238" t="s">
        <v>164</v>
      </c>
      <c r="AU132" s="238" t="s">
        <v>86</v>
      </c>
      <c r="AY132" s="17" t="s">
        <v>161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7" t="s">
        <v>84</v>
      </c>
      <c r="BK132" s="239">
        <f>ROUND(I132*H132,2)</f>
        <v>0</v>
      </c>
      <c r="BL132" s="17" t="s">
        <v>169</v>
      </c>
      <c r="BM132" s="238" t="s">
        <v>187</v>
      </c>
    </row>
    <row r="133" s="13" customFormat="1">
      <c r="A133" s="13"/>
      <c r="B133" s="240"/>
      <c r="C133" s="241"/>
      <c r="D133" s="242" t="s">
        <v>171</v>
      </c>
      <c r="E133" s="243" t="s">
        <v>1</v>
      </c>
      <c r="F133" s="244" t="s">
        <v>188</v>
      </c>
      <c r="G133" s="241"/>
      <c r="H133" s="245">
        <v>0.5</v>
      </c>
      <c r="I133" s="246"/>
      <c r="J133" s="241"/>
      <c r="K133" s="241"/>
      <c r="L133" s="247"/>
      <c r="M133" s="248"/>
      <c r="N133" s="249"/>
      <c r="O133" s="249"/>
      <c r="P133" s="249"/>
      <c r="Q133" s="249"/>
      <c r="R133" s="249"/>
      <c r="S133" s="249"/>
      <c r="T133" s="25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1" t="s">
        <v>171</v>
      </c>
      <c r="AU133" s="251" t="s">
        <v>86</v>
      </c>
      <c r="AV133" s="13" t="s">
        <v>86</v>
      </c>
      <c r="AW133" s="13" t="s">
        <v>32</v>
      </c>
      <c r="AX133" s="13" t="s">
        <v>84</v>
      </c>
      <c r="AY133" s="251" t="s">
        <v>161</v>
      </c>
    </row>
    <row r="134" s="2" customFormat="1" ht="24.15" customHeight="1">
      <c r="A134" s="38"/>
      <c r="B134" s="39"/>
      <c r="C134" s="227" t="s">
        <v>189</v>
      </c>
      <c r="D134" s="227" t="s">
        <v>164</v>
      </c>
      <c r="E134" s="228" t="s">
        <v>190</v>
      </c>
      <c r="F134" s="229" t="s">
        <v>191</v>
      </c>
      <c r="G134" s="230" t="s">
        <v>178</v>
      </c>
      <c r="H134" s="231">
        <v>0.29999999999999999</v>
      </c>
      <c r="I134" s="232"/>
      <c r="J134" s="233">
        <f>ROUND(I134*H134,2)</f>
        <v>0</v>
      </c>
      <c r="K134" s="229" t="s">
        <v>168</v>
      </c>
      <c r="L134" s="44"/>
      <c r="M134" s="234" t="s">
        <v>1</v>
      </c>
      <c r="N134" s="235" t="s">
        <v>42</v>
      </c>
      <c r="O134" s="91"/>
      <c r="P134" s="236">
        <f>O134*H134</f>
        <v>0</v>
      </c>
      <c r="Q134" s="236">
        <v>0.00316</v>
      </c>
      <c r="R134" s="236">
        <f>Q134*H134</f>
        <v>0.00094799999999999995</v>
      </c>
      <c r="S134" s="236">
        <v>0.069000000000000006</v>
      </c>
      <c r="T134" s="237">
        <f>S134*H134</f>
        <v>0.0207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8" t="s">
        <v>169</v>
      </c>
      <c r="AT134" s="238" t="s">
        <v>164</v>
      </c>
      <c r="AU134" s="238" t="s">
        <v>86</v>
      </c>
      <c r="AY134" s="17" t="s">
        <v>161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17" t="s">
        <v>84</v>
      </c>
      <c r="BK134" s="239">
        <f>ROUND(I134*H134,2)</f>
        <v>0</v>
      </c>
      <c r="BL134" s="17" t="s">
        <v>169</v>
      </c>
      <c r="BM134" s="238" t="s">
        <v>192</v>
      </c>
    </row>
    <row r="135" s="2" customFormat="1" ht="37.8" customHeight="1">
      <c r="A135" s="38"/>
      <c r="B135" s="39"/>
      <c r="C135" s="227" t="s">
        <v>193</v>
      </c>
      <c r="D135" s="227" t="s">
        <v>164</v>
      </c>
      <c r="E135" s="228" t="s">
        <v>194</v>
      </c>
      <c r="F135" s="229" t="s">
        <v>195</v>
      </c>
      <c r="G135" s="230" t="s">
        <v>167</v>
      </c>
      <c r="H135" s="231">
        <v>71.280000000000001</v>
      </c>
      <c r="I135" s="232"/>
      <c r="J135" s="233">
        <f>ROUND(I135*H135,2)</f>
        <v>0</v>
      </c>
      <c r="K135" s="229" t="s">
        <v>168</v>
      </c>
      <c r="L135" s="44"/>
      <c r="M135" s="234" t="s">
        <v>1</v>
      </c>
      <c r="N135" s="235" t="s">
        <v>42</v>
      </c>
      <c r="O135" s="91"/>
      <c r="P135" s="236">
        <f>O135*H135</f>
        <v>0</v>
      </c>
      <c r="Q135" s="236">
        <v>0</v>
      </c>
      <c r="R135" s="236">
        <f>Q135*H135</f>
        <v>0</v>
      </c>
      <c r="S135" s="236">
        <v>0.02</v>
      </c>
      <c r="T135" s="237">
        <f>S135*H135</f>
        <v>1.4256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8" t="s">
        <v>169</v>
      </c>
      <c r="AT135" s="238" t="s">
        <v>164</v>
      </c>
      <c r="AU135" s="238" t="s">
        <v>86</v>
      </c>
      <c r="AY135" s="17" t="s">
        <v>161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7" t="s">
        <v>84</v>
      </c>
      <c r="BK135" s="239">
        <f>ROUND(I135*H135,2)</f>
        <v>0</v>
      </c>
      <c r="BL135" s="17" t="s">
        <v>169</v>
      </c>
      <c r="BM135" s="238" t="s">
        <v>196</v>
      </c>
    </row>
    <row r="136" s="14" customFormat="1">
      <c r="A136" s="14"/>
      <c r="B136" s="252"/>
      <c r="C136" s="253"/>
      <c r="D136" s="242" t="s">
        <v>171</v>
      </c>
      <c r="E136" s="254" t="s">
        <v>1</v>
      </c>
      <c r="F136" s="255" t="s">
        <v>197</v>
      </c>
      <c r="G136" s="253"/>
      <c r="H136" s="254" t="s">
        <v>1</v>
      </c>
      <c r="I136" s="256"/>
      <c r="J136" s="253"/>
      <c r="K136" s="253"/>
      <c r="L136" s="257"/>
      <c r="M136" s="258"/>
      <c r="N136" s="259"/>
      <c r="O136" s="259"/>
      <c r="P136" s="259"/>
      <c r="Q136" s="259"/>
      <c r="R136" s="259"/>
      <c r="S136" s="259"/>
      <c r="T136" s="26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1" t="s">
        <v>171</v>
      </c>
      <c r="AU136" s="261" t="s">
        <v>86</v>
      </c>
      <c r="AV136" s="14" t="s">
        <v>84</v>
      </c>
      <c r="AW136" s="14" t="s">
        <v>32</v>
      </c>
      <c r="AX136" s="14" t="s">
        <v>77</v>
      </c>
      <c r="AY136" s="261" t="s">
        <v>161</v>
      </c>
    </row>
    <row r="137" s="13" customFormat="1">
      <c r="A137" s="13"/>
      <c r="B137" s="240"/>
      <c r="C137" s="241"/>
      <c r="D137" s="242" t="s">
        <v>171</v>
      </c>
      <c r="E137" s="243" t="s">
        <v>1</v>
      </c>
      <c r="F137" s="244" t="s">
        <v>198</v>
      </c>
      <c r="G137" s="241"/>
      <c r="H137" s="245">
        <v>71.280000000000001</v>
      </c>
      <c r="I137" s="246"/>
      <c r="J137" s="241"/>
      <c r="K137" s="241"/>
      <c r="L137" s="247"/>
      <c r="M137" s="248"/>
      <c r="N137" s="249"/>
      <c r="O137" s="249"/>
      <c r="P137" s="249"/>
      <c r="Q137" s="249"/>
      <c r="R137" s="249"/>
      <c r="S137" s="249"/>
      <c r="T137" s="25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1" t="s">
        <v>171</v>
      </c>
      <c r="AU137" s="251" t="s">
        <v>86</v>
      </c>
      <c r="AV137" s="13" t="s">
        <v>86</v>
      </c>
      <c r="AW137" s="13" t="s">
        <v>32</v>
      </c>
      <c r="AX137" s="13" t="s">
        <v>77</v>
      </c>
      <c r="AY137" s="251" t="s">
        <v>161</v>
      </c>
    </row>
    <row r="138" s="15" customFormat="1">
      <c r="A138" s="15"/>
      <c r="B138" s="262"/>
      <c r="C138" s="263"/>
      <c r="D138" s="242" t="s">
        <v>171</v>
      </c>
      <c r="E138" s="264" t="s">
        <v>1</v>
      </c>
      <c r="F138" s="265" t="s">
        <v>199</v>
      </c>
      <c r="G138" s="263"/>
      <c r="H138" s="266">
        <v>71.280000000000001</v>
      </c>
      <c r="I138" s="267"/>
      <c r="J138" s="263"/>
      <c r="K138" s="263"/>
      <c r="L138" s="268"/>
      <c r="M138" s="269"/>
      <c r="N138" s="270"/>
      <c r="O138" s="270"/>
      <c r="P138" s="270"/>
      <c r="Q138" s="270"/>
      <c r="R138" s="270"/>
      <c r="S138" s="270"/>
      <c r="T138" s="271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72" t="s">
        <v>171</v>
      </c>
      <c r="AU138" s="272" t="s">
        <v>86</v>
      </c>
      <c r="AV138" s="15" t="s">
        <v>169</v>
      </c>
      <c r="AW138" s="15" t="s">
        <v>32</v>
      </c>
      <c r="AX138" s="15" t="s">
        <v>84</v>
      </c>
      <c r="AY138" s="272" t="s">
        <v>161</v>
      </c>
    </row>
    <row r="139" s="2" customFormat="1" ht="24.15" customHeight="1">
      <c r="A139" s="38"/>
      <c r="B139" s="39"/>
      <c r="C139" s="227" t="s">
        <v>200</v>
      </c>
      <c r="D139" s="227" t="s">
        <v>164</v>
      </c>
      <c r="E139" s="228" t="s">
        <v>201</v>
      </c>
      <c r="F139" s="229" t="s">
        <v>202</v>
      </c>
      <c r="G139" s="230" t="s">
        <v>167</v>
      </c>
      <c r="H139" s="231">
        <v>77.519999999999996</v>
      </c>
      <c r="I139" s="232"/>
      <c r="J139" s="233">
        <f>ROUND(I139*H139,2)</f>
        <v>0</v>
      </c>
      <c r="K139" s="229" t="s">
        <v>168</v>
      </c>
      <c r="L139" s="44"/>
      <c r="M139" s="234" t="s">
        <v>1</v>
      </c>
      <c r="N139" s="235" t="s">
        <v>42</v>
      </c>
      <c r="O139" s="91"/>
      <c r="P139" s="236">
        <f>O139*H139</f>
        <v>0</v>
      </c>
      <c r="Q139" s="236">
        <v>0</v>
      </c>
      <c r="R139" s="236">
        <f>Q139*H139</f>
        <v>0</v>
      </c>
      <c r="S139" s="236">
        <v>0.068000000000000005</v>
      </c>
      <c r="T139" s="237">
        <f>S139*H139</f>
        <v>5.2713600000000005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8" t="s">
        <v>169</v>
      </c>
      <c r="AT139" s="238" t="s">
        <v>164</v>
      </c>
      <c r="AU139" s="238" t="s">
        <v>86</v>
      </c>
      <c r="AY139" s="17" t="s">
        <v>161</v>
      </c>
      <c r="BE139" s="239">
        <f>IF(N139="základní",J139,0)</f>
        <v>0</v>
      </c>
      <c r="BF139" s="239">
        <f>IF(N139="snížená",J139,0)</f>
        <v>0</v>
      </c>
      <c r="BG139" s="239">
        <f>IF(N139="zákl. přenesená",J139,0)</f>
        <v>0</v>
      </c>
      <c r="BH139" s="239">
        <f>IF(N139="sníž. přenesená",J139,0)</f>
        <v>0</v>
      </c>
      <c r="BI139" s="239">
        <f>IF(N139="nulová",J139,0)</f>
        <v>0</v>
      </c>
      <c r="BJ139" s="17" t="s">
        <v>84</v>
      </c>
      <c r="BK139" s="239">
        <f>ROUND(I139*H139,2)</f>
        <v>0</v>
      </c>
      <c r="BL139" s="17" t="s">
        <v>169</v>
      </c>
      <c r="BM139" s="238" t="s">
        <v>203</v>
      </c>
    </row>
    <row r="140" s="14" customFormat="1">
      <c r="A140" s="14"/>
      <c r="B140" s="252"/>
      <c r="C140" s="253"/>
      <c r="D140" s="242" t="s">
        <v>171</v>
      </c>
      <c r="E140" s="254" t="s">
        <v>1</v>
      </c>
      <c r="F140" s="255" t="s">
        <v>204</v>
      </c>
      <c r="G140" s="253"/>
      <c r="H140" s="254" t="s">
        <v>1</v>
      </c>
      <c r="I140" s="256"/>
      <c r="J140" s="253"/>
      <c r="K140" s="253"/>
      <c r="L140" s="257"/>
      <c r="M140" s="258"/>
      <c r="N140" s="259"/>
      <c r="O140" s="259"/>
      <c r="P140" s="259"/>
      <c r="Q140" s="259"/>
      <c r="R140" s="259"/>
      <c r="S140" s="259"/>
      <c r="T140" s="26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1" t="s">
        <v>171</v>
      </c>
      <c r="AU140" s="261" t="s">
        <v>86</v>
      </c>
      <c r="AV140" s="14" t="s">
        <v>84</v>
      </c>
      <c r="AW140" s="14" t="s">
        <v>32</v>
      </c>
      <c r="AX140" s="14" t="s">
        <v>77</v>
      </c>
      <c r="AY140" s="261" t="s">
        <v>161</v>
      </c>
    </row>
    <row r="141" s="13" customFormat="1">
      <c r="A141" s="13"/>
      <c r="B141" s="240"/>
      <c r="C141" s="241"/>
      <c r="D141" s="242" t="s">
        <v>171</v>
      </c>
      <c r="E141" s="243" t="s">
        <v>1</v>
      </c>
      <c r="F141" s="244" t="s">
        <v>205</v>
      </c>
      <c r="G141" s="241"/>
      <c r="H141" s="245">
        <v>87.120000000000005</v>
      </c>
      <c r="I141" s="246"/>
      <c r="J141" s="241"/>
      <c r="K141" s="241"/>
      <c r="L141" s="247"/>
      <c r="M141" s="248"/>
      <c r="N141" s="249"/>
      <c r="O141" s="249"/>
      <c r="P141" s="249"/>
      <c r="Q141" s="249"/>
      <c r="R141" s="249"/>
      <c r="S141" s="249"/>
      <c r="T141" s="250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1" t="s">
        <v>171</v>
      </c>
      <c r="AU141" s="251" t="s">
        <v>86</v>
      </c>
      <c r="AV141" s="13" t="s">
        <v>86</v>
      </c>
      <c r="AW141" s="13" t="s">
        <v>32</v>
      </c>
      <c r="AX141" s="13" t="s">
        <v>77</v>
      </c>
      <c r="AY141" s="251" t="s">
        <v>161</v>
      </c>
    </row>
    <row r="142" s="13" customFormat="1">
      <c r="A142" s="13"/>
      <c r="B142" s="240"/>
      <c r="C142" s="241"/>
      <c r="D142" s="242" t="s">
        <v>171</v>
      </c>
      <c r="E142" s="243" t="s">
        <v>1</v>
      </c>
      <c r="F142" s="244" t="s">
        <v>206</v>
      </c>
      <c r="G142" s="241"/>
      <c r="H142" s="245">
        <v>-9.5999999999999996</v>
      </c>
      <c r="I142" s="246"/>
      <c r="J142" s="241"/>
      <c r="K142" s="241"/>
      <c r="L142" s="247"/>
      <c r="M142" s="248"/>
      <c r="N142" s="249"/>
      <c r="O142" s="249"/>
      <c r="P142" s="249"/>
      <c r="Q142" s="249"/>
      <c r="R142" s="249"/>
      <c r="S142" s="249"/>
      <c r="T142" s="25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1" t="s">
        <v>171</v>
      </c>
      <c r="AU142" s="251" t="s">
        <v>86</v>
      </c>
      <c r="AV142" s="13" t="s">
        <v>86</v>
      </c>
      <c r="AW142" s="13" t="s">
        <v>32</v>
      </c>
      <c r="AX142" s="13" t="s">
        <v>77</v>
      </c>
      <c r="AY142" s="251" t="s">
        <v>161</v>
      </c>
    </row>
    <row r="143" s="15" customFormat="1">
      <c r="A143" s="15"/>
      <c r="B143" s="262"/>
      <c r="C143" s="263"/>
      <c r="D143" s="242" t="s">
        <v>171</v>
      </c>
      <c r="E143" s="264" t="s">
        <v>1</v>
      </c>
      <c r="F143" s="265" t="s">
        <v>199</v>
      </c>
      <c r="G143" s="263"/>
      <c r="H143" s="266">
        <v>77.52000000000001</v>
      </c>
      <c r="I143" s="267"/>
      <c r="J143" s="263"/>
      <c r="K143" s="263"/>
      <c r="L143" s="268"/>
      <c r="M143" s="269"/>
      <c r="N143" s="270"/>
      <c r="O143" s="270"/>
      <c r="P143" s="270"/>
      <c r="Q143" s="270"/>
      <c r="R143" s="270"/>
      <c r="S143" s="270"/>
      <c r="T143" s="271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72" t="s">
        <v>171</v>
      </c>
      <c r="AU143" s="272" t="s">
        <v>86</v>
      </c>
      <c r="AV143" s="15" t="s">
        <v>169</v>
      </c>
      <c r="AW143" s="15" t="s">
        <v>32</v>
      </c>
      <c r="AX143" s="15" t="s">
        <v>84</v>
      </c>
      <c r="AY143" s="272" t="s">
        <v>161</v>
      </c>
    </row>
    <row r="144" s="2" customFormat="1" ht="16.5" customHeight="1">
      <c r="A144" s="38"/>
      <c r="B144" s="39"/>
      <c r="C144" s="227" t="s">
        <v>162</v>
      </c>
      <c r="D144" s="227" t="s">
        <v>164</v>
      </c>
      <c r="E144" s="228" t="s">
        <v>207</v>
      </c>
      <c r="F144" s="229" t="s">
        <v>208</v>
      </c>
      <c r="G144" s="230" t="s">
        <v>167</v>
      </c>
      <c r="H144" s="231">
        <v>236</v>
      </c>
      <c r="I144" s="232"/>
      <c r="J144" s="233">
        <f>ROUND(I144*H144,2)</f>
        <v>0</v>
      </c>
      <c r="K144" s="229" t="s">
        <v>209</v>
      </c>
      <c r="L144" s="44"/>
      <c r="M144" s="234" t="s">
        <v>1</v>
      </c>
      <c r="N144" s="235" t="s">
        <v>42</v>
      </c>
      <c r="O144" s="91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8" t="s">
        <v>169</v>
      </c>
      <c r="AT144" s="238" t="s">
        <v>164</v>
      </c>
      <c r="AU144" s="238" t="s">
        <v>86</v>
      </c>
      <c r="AY144" s="17" t="s">
        <v>161</v>
      </c>
      <c r="BE144" s="239">
        <f>IF(N144="základní",J144,0)</f>
        <v>0</v>
      </c>
      <c r="BF144" s="239">
        <f>IF(N144="snížená",J144,0)</f>
        <v>0</v>
      </c>
      <c r="BG144" s="239">
        <f>IF(N144="zákl. přenesená",J144,0)</f>
        <v>0</v>
      </c>
      <c r="BH144" s="239">
        <f>IF(N144="sníž. přenesená",J144,0)</f>
        <v>0</v>
      </c>
      <c r="BI144" s="239">
        <f>IF(N144="nulová",J144,0)</f>
        <v>0</v>
      </c>
      <c r="BJ144" s="17" t="s">
        <v>84</v>
      </c>
      <c r="BK144" s="239">
        <f>ROUND(I144*H144,2)</f>
        <v>0</v>
      </c>
      <c r="BL144" s="17" t="s">
        <v>169</v>
      </c>
      <c r="BM144" s="238" t="s">
        <v>210</v>
      </c>
    </row>
    <row r="145" s="14" customFormat="1">
      <c r="A145" s="14"/>
      <c r="B145" s="252"/>
      <c r="C145" s="253"/>
      <c r="D145" s="242" t="s">
        <v>171</v>
      </c>
      <c r="E145" s="254" t="s">
        <v>1</v>
      </c>
      <c r="F145" s="255" t="s">
        <v>211</v>
      </c>
      <c r="G145" s="253"/>
      <c r="H145" s="254" t="s">
        <v>1</v>
      </c>
      <c r="I145" s="256"/>
      <c r="J145" s="253"/>
      <c r="K145" s="253"/>
      <c r="L145" s="257"/>
      <c r="M145" s="258"/>
      <c r="N145" s="259"/>
      <c r="O145" s="259"/>
      <c r="P145" s="259"/>
      <c r="Q145" s="259"/>
      <c r="R145" s="259"/>
      <c r="S145" s="259"/>
      <c r="T145" s="260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1" t="s">
        <v>171</v>
      </c>
      <c r="AU145" s="261" t="s">
        <v>86</v>
      </c>
      <c r="AV145" s="14" t="s">
        <v>84</v>
      </c>
      <c r="AW145" s="14" t="s">
        <v>32</v>
      </c>
      <c r="AX145" s="14" t="s">
        <v>77</v>
      </c>
      <c r="AY145" s="261" t="s">
        <v>161</v>
      </c>
    </row>
    <row r="146" s="13" customFormat="1">
      <c r="A146" s="13"/>
      <c r="B146" s="240"/>
      <c r="C146" s="241"/>
      <c r="D146" s="242" t="s">
        <v>171</v>
      </c>
      <c r="E146" s="243" t="s">
        <v>1</v>
      </c>
      <c r="F146" s="244" t="s">
        <v>212</v>
      </c>
      <c r="G146" s="241"/>
      <c r="H146" s="245">
        <v>236</v>
      </c>
      <c r="I146" s="246"/>
      <c r="J146" s="241"/>
      <c r="K146" s="241"/>
      <c r="L146" s="247"/>
      <c r="M146" s="248"/>
      <c r="N146" s="249"/>
      <c r="O146" s="249"/>
      <c r="P146" s="249"/>
      <c r="Q146" s="249"/>
      <c r="R146" s="249"/>
      <c r="S146" s="249"/>
      <c r="T146" s="25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1" t="s">
        <v>171</v>
      </c>
      <c r="AU146" s="251" t="s">
        <v>86</v>
      </c>
      <c r="AV146" s="13" t="s">
        <v>86</v>
      </c>
      <c r="AW146" s="13" t="s">
        <v>32</v>
      </c>
      <c r="AX146" s="13" t="s">
        <v>77</v>
      </c>
      <c r="AY146" s="251" t="s">
        <v>161</v>
      </c>
    </row>
    <row r="147" s="15" customFormat="1">
      <c r="A147" s="15"/>
      <c r="B147" s="262"/>
      <c r="C147" s="263"/>
      <c r="D147" s="242" t="s">
        <v>171</v>
      </c>
      <c r="E147" s="264" t="s">
        <v>1</v>
      </c>
      <c r="F147" s="265" t="s">
        <v>199</v>
      </c>
      <c r="G147" s="263"/>
      <c r="H147" s="266">
        <v>236</v>
      </c>
      <c r="I147" s="267"/>
      <c r="J147" s="263"/>
      <c r="K147" s="263"/>
      <c r="L147" s="268"/>
      <c r="M147" s="269"/>
      <c r="N147" s="270"/>
      <c r="O147" s="270"/>
      <c r="P147" s="270"/>
      <c r="Q147" s="270"/>
      <c r="R147" s="270"/>
      <c r="S147" s="270"/>
      <c r="T147" s="271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72" t="s">
        <v>171</v>
      </c>
      <c r="AU147" s="272" t="s">
        <v>86</v>
      </c>
      <c r="AV147" s="15" t="s">
        <v>169</v>
      </c>
      <c r="AW147" s="15" t="s">
        <v>32</v>
      </c>
      <c r="AX147" s="15" t="s">
        <v>84</v>
      </c>
      <c r="AY147" s="272" t="s">
        <v>161</v>
      </c>
    </row>
    <row r="148" s="2" customFormat="1" ht="49.05" customHeight="1">
      <c r="A148" s="38"/>
      <c r="B148" s="39"/>
      <c r="C148" s="227" t="s">
        <v>213</v>
      </c>
      <c r="D148" s="227" t="s">
        <v>164</v>
      </c>
      <c r="E148" s="228" t="s">
        <v>214</v>
      </c>
      <c r="F148" s="229" t="s">
        <v>215</v>
      </c>
      <c r="G148" s="230" t="s">
        <v>216</v>
      </c>
      <c r="H148" s="231">
        <v>1</v>
      </c>
      <c r="I148" s="232"/>
      <c r="J148" s="233">
        <f>ROUND(I148*H148,2)</f>
        <v>0</v>
      </c>
      <c r="K148" s="229" t="s">
        <v>209</v>
      </c>
      <c r="L148" s="44"/>
      <c r="M148" s="234" t="s">
        <v>1</v>
      </c>
      <c r="N148" s="235" t="s">
        <v>42</v>
      </c>
      <c r="O148" s="91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8" t="s">
        <v>169</v>
      </c>
      <c r="AT148" s="238" t="s">
        <v>164</v>
      </c>
      <c r="AU148" s="238" t="s">
        <v>86</v>
      </c>
      <c r="AY148" s="17" t="s">
        <v>161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17" t="s">
        <v>84</v>
      </c>
      <c r="BK148" s="239">
        <f>ROUND(I148*H148,2)</f>
        <v>0</v>
      </c>
      <c r="BL148" s="17" t="s">
        <v>169</v>
      </c>
      <c r="BM148" s="238" t="s">
        <v>217</v>
      </c>
    </row>
    <row r="149" s="2" customFormat="1">
      <c r="A149" s="38"/>
      <c r="B149" s="39"/>
      <c r="C149" s="40"/>
      <c r="D149" s="242" t="s">
        <v>218</v>
      </c>
      <c r="E149" s="40"/>
      <c r="F149" s="273" t="s">
        <v>219</v>
      </c>
      <c r="G149" s="40"/>
      <c r="H149" s="40"/>
      <c r="I149" s="274"/>
      <c r="J149" s="40"/>
      <c r="K149" s="40"/>
      <c r="L149" s="44"/>
      <c r="M149" s="275"/>
      <c r="N149" s="276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218</v>
      </c>
      <c r="AU149" s="17" t="s">
        <v>86</v>
      </c>
    </row>
    <row r="150" s="13" customFormat="1">
      <c r="A150" s="13"/>
      <c r="B150" s="240"/>
      <c r="C150" s="241"/>
      <c r="D150" s="242" t="s">
        <v>171</v>
      </c>
      <c r="E150" s="243" t="s">
        <v>1</v>
      </c>
      <c r="F150" s="244" t="s">
        <v>220</v>
      </c>
      <c r="G150" s="241"/>
      <c r="H150" s="245">
        <v>1</v>
      </c>
      <c r="I150" s="246"/>
      <c r="J150" s="241"/>
      <c r="K150" s="241"/>
      <c r="L150" s="247"/>
      <c r="M150" s="248"/>
      <c r="N150" s="249"/>
      <c r="O150" s="249"/>
      <c r="P150" s="249"/>
      <c r="Q150" s="249"/>
      <c r="R150" s="249"/>
      <c r="S150" s="249"/>
      <c r="T150" s="25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1" t="s">
        <v>171</v>
      </c>
      <c r="AU150" s="251" t="s">
        <v>86</v>
      </c>
      <c r="AV150" s="13" t="s">
        <v>86</v>
      </c>
      <c r="AW150" s="13" t="s">
        <v>32</v>
      </c>
      <c r="AX150" s="13" t="s">
        <v>84</v>
      </c>
      <c r="AY150" s="251" t="s">
        <v>161</v>
      </c>
    </row>
    <row r="151" s="2" customFormat="1" ht="16.5" customHeight="1">
      <c r="A151" s="38"/>
      <c r="B151" s="39"/>
      <c r="C151" s="227" t="s">
        <v>221</v>
      </c>
      <c r="D151" s="227" t="s">
        <v>164</v>
      </c>
      <c r="E151" s="228" t="s">
        <v>222</v>
      </c>
      <c r="F151" s="229" t="s">
        <v>223</v>
      </c>
      <c r="G151" s="230" t="s">
        <v>178</v>
      </c>
      <c r="H151" s="231">
        <v>12.800000000000001</v>
      </c>
      <c r="I151" s="232"/>
      <c r="J151" s="233">
        <f>ROUND(I151*H151,2)</f>
        <v>0</v>
      </c>
      <c r="K151" s="229" t="s">
        <v>209</v>
      </c>
      <c r="L151" s="44"/>
      <c r="M151" s="234" t="s">
        <v>1</v>
      </c>
      <c r="N151" s="235" t="s">
        <v>42</v>
      </c>
      <c r="O151" s="91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8" t="s">
        <v>169</v>
      </c>
      <c r="AT151" s="238" t="s">
        <v>164</v>
      </c>
      <c r="AU151" s="238" t="s">
        <v>86</v>
      </c>
      <c r="AY151" s="17" t="s">
        <v>161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7" t="s">
        <v>84</v>
      </c>
      <c r="BK151" s="239">
        <f>ROUND(I151*H151,2)</f>
        <v>0</v>
      </c>
      <c r="BL151" s="17" t="s">
        <v>169</v>
      </c>
      <c r="BM151" s="238" t="s">
        <v>224</v>
      </c>
    </row>
    <row r="152" s="13" customFormat="1">
      <c r="A152" s="13"/>
      <c r="B152" s="240"/>
      <c r="C152" s="241"/>
      <c r="D152" s="242" t="s">
        <v>171</v>
      </c>
      <c r="E152" s="243" t="s">
        <v>1</v>
      </c>
      <c r="F152" s="244" t="s">
        <v>225</v>
      </c>
      <c r="G152" s="241"/>
      <c r="H152" s="245">
        <v>12.800000000000001</v>
      </c>
      <c r="I152" s="246"/>
      <c r="J152" s="241"/>
      <c r="K152" s="241"/>
      <c r="L152" s="247"/>
      <c r="M152" s="248"/>
      <c r="N152" s="249"/>
      <c r="O152" s="249"/>
      <c r="P152" s="249"/>
      <c r="Q152" s="249"/>
      <c r="R152" s="249"/>
      <c r="S152" s="249"/>
      <c r="T152" s="250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1" t="s">
        <v>171</v>
      </c>
      <c r="AU152" s="251" t="s">
        <v>86</v>
      </c>
      <c r="AV152" s="13" t="s">
        <v>86</v>
      </c>
      <c r="AW152" s="13" t="s">
        <v>32</v>
      </c>
      <c r="AX152" s="13" t="s">
        <v>84</v>
      </c>
      <c r="AY152" s="251" t="s">
        <v>161</v>
      </c>
    </row>
    <row r="153" s="2" customFormat="1" ht="44.25" customHeight="1">
      <c r="A153" s="38"/>
      <c r="B153" s="39"/>
      <c r="C153" s="227" t="s">
        <v>8</v>
      </c>
      <c r="D153" s="227" t="s">
        <v>164</v>
      </c>
      <c r="E153" s="228" t="s">
        <v>226</v>
      </c>
      <c r="F153" s="229" t="s">
        <v>227</v>
      </c>
      <c r="G153" s="230" t="s">
        <v>228</v>
      </c>
      <c r="H153" s="231">
        <v>7</v>
      </c>
      <c r="I153" s="232"/>
      <c r="J153" s="233">
        <f>ROUND(I153*H153,2)</f>
        <v>0</v>
      </c>
      <c r="K153" s="229" t="s">
        <v>209</v>
      </c>
      <c r="L153" s="44"/>
      <c r="M153" s="234" t="s">
        <v>1</v>
      </c>
      <c r="N153" s="235" t="s">
        <v>42</v>
      </c>
      <c r="O153" s="91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8" t="s">
        <v>169</v>
      </c>
      <c r="AT153" s="238" t="s">
        <v>164</v>
      </c>
      <c r="AU153" s="238" t="s">
        <v>86</v>
      </c>
      <c r="AY153" s="17" t="s">
        <v>161</v>
      </c>
      <c r="BE153" s="239">
        <f>IF(N153="základní",J153,0)</f>
        <v>0</v>
      </c>
      <c r="BF153" s="239">
        <f>IF(N153="snížená",J153,0)</f>
        <v>0</v>
      </c>
      <c r="BG153" s="239">
        <f>IF(N153="zákl. přenesená",J153,0)</f>
        <v>0</v>
      </c>
      <c r="BH153" s="239">
        <f>IF(N153="sníž. přenesená",J153,0)</f>
        <v>0</v>
      </c>
      <c r="BI153" s="239">
        <f>IF(N153="nulová",J153,0)</f>
        <v>0</v>
      </c>
      <c r="BJ153" s="17" t="s">
        <v>84</v>
      </c>
      <c r="BK153" s="239">
        <f>ROUND(I153*H153,2)</f>
        <v>0</v>
      </c>
      <c r="BL153" s="17" t="s">
        <v>169</v>
      </c>
      <c r="BM153" s="238" t="s">
        <v>229</v>
      </c>
    </row>
    <row r="154" s="13" customFormat="1">
      <c r="A154" s="13"/>
      <c r="B154" s="240"/>
      <c r="C154" s="241"/>
      <c r="D154" s="242" t="s">
        <v>171</v>
      </c>
      <c r="E154" s="243" t="s">
        <v>1</v>
      </c>
      <c r="F154" s="244" t="s">
        <v>193</v>
      </c>
      <c r="G154" s="241"/>
      <c r="H154" s="245">
        <v>7</v>
      </c>
      <c r="I154" s="246"/>
      <c r="J154" s="241"/>
      <c r="K154" s="241"/>
      <c r="L154" s="247"/>
      <c r="M154" s="248"/>
      <c r="N154" s="249"/>
      <c r="O154" s="249"/>
      <c r="P154" s="249"/>
      <c r="Q154" s="249"/>
      <c r="R154" s="249"/>
      <c r="S154" s="249"/>
      <c r="T154" s="25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51" t="s">
        <v>171</v>
      </c>
      <c r="AU154" s="251" t="s">
        <v>86</v>
      </c>
      <c r="AV154" s="13" t="s">
        <v>86</v>
      </c>
      <c r="AW154" s="13" t="s">
        <v>32</v>
      </c>
      <c r="AX154" s="13" t="s">
        <v>84</v>
      </c>
      <c r="AY154" s="251" t="s">
        <v>161</v>
      </c>
    </row>
    <row r="155" s="2" customFormat="1" ht="33" customHeight="1">
      <c r="A155" s="38"/>
      <c r="B155" s="39"/>
      <c r="C155" s="227" t="s">
        <v>230</v>
      </c>
      <c r="D155" s="227" t="s">
        <v>164</v>
      </c>
      <c r="E155" s="228" t="s">
        <v>231</v>
      </c>
      <c r="F155" s="229" t="s">
        <v>232</v>
      </c>
      <c r="G155" s="230" t="s">
        <v>167</v>
      </c>
      <c r="H155" s="231">
        <v>5</v>
      </c>
      <c r="I155" s="232"/>
      <c r="J155" s="233">
        <f>ROUND(I155*H155,2)</f>
        <v>0</v>
      </c>
      <c r="K155" s="229" t="s">
        <v>209</v>
      </c>
      <c r="L155" s="44"/>
      <c r="M155" s="234" t="s">
        <v>1</v>
      </c>
      <c r="N155" s="235" t="s">
        <v>42</v>
      </c>
      <c r="O155" s="91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8" t="s">
        <v>169</v>
      </c>
      <c r="AT155" s="238" t="s">
        <v>164</v>
      </c>
      <c r="AU155" s="238" t="s">
        <v>86</v>
      </c>
      <c r="AY155" s="17" t="s">
        <v>161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7" t="s">
        <v>84</v>
      </c>
      <c r="BK155" s="239">
        <f>ROUND(I155*H155,2)</f>
        <v>0</v>
      </c>
      <c r="BL155" s="17" t="s">
        <v>169</v>
      </c>
      <c r="BM155" s="238" t="s">
        <v>233</v>
      </c>
    </row>
    <row r="156" s="13" customFormat="1">
      <c r="A156" s="13"/>
      <c r="B156" s="240"/>
      <c r="C156" s="241"/>
      <c r="D156" s="242" t="s">
        <v>171</v>
      </c>
      <c r="E156" s="243" t="s">
        <v>1</v>
      </c>
      <c r="F156" s="244" t="s">
        <v>184</v>
      </c>
      <c r="G156" s="241"/>
      <c r="H156" s="245">
        <v>5</v>
      </c>
      <c r="I156" s="246"/>
      <c r="J156" s="241"/>
      <c r="K156" s="241"/>
      <c r="L156" s="247"/>
      <c r="M156" s="248"/>
      <c r="N156" s="249"/>
      <c r="O156" s="249"/>
      <c r="P156" s="249"/>
      <c r="Q156" s="249"/>
      <c r="R156" s="249"/>
      <c r="S156" s="249"/>
      <c r="T156" s="25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51" t="s">
        <v>171</v>
      </c>
      <c r="AU156" s="251" t="s">
        <v>86</v>
      </c>
      <c r="AV156" s="13" t="s">
        <v>86</v>
      </c>
      <c r="AW156" s="13" t="s">
        <v>32</v>
      </c>
      <c r="AX156" s="13" t="s">
        <v>84</v>
      </c>
      <c r="AY156" s="251" t="s">
        <v>161</v>
      </c>
    </row>
    <row r="157" s="12" customFormat="1" ht="22.8" customHeight="1">
      <c r="A157" s="12"/>
      <c r="B157" s="211"/>
      <c r="C157" s="212"/>
      <c r="D157" s="213" t="s">
        <v>76</v>
      </c>
      <c r="E157" s="225" t="s">
        <v>234</v>
      </c>
      <c r="F157" s="225" t="s">
        <v>235</v>
      </c>
      <c r="G157" s="212"/>
      <c r="H157" s="212"/>
      <c r="I157" s="215"/>
      <c r="J157" s="226">
        <f>BK157</f>
        <v>0</v>
      </c>
      <c r="K157" s="212"/>
      <c r="L157" s="217"/>
      <c r="M157" s="218"/>
      <c r="N157" s="219"/>
      <c r="O157" s="219"/>
      <c r="P157" s="220">
        <f>SUM(P158:P162)</f>
        <v>0</v>
      </c>
      <c r="Q157" s="219"/>
      <c r="R157" s="220">
        <f>SUM(R158:R162)</f>
        <v>0</v>
      </c>
      <c r="S157" s="219"/>
      <c r="T157" s="221">
        <f>SUM(T158:T162)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22" t="s">
        <v>84</v>
      </c>
      <c r="AT157" s="223" t="s">
        <v>76</v>
      </c>
      <c r="AU157" s="223" t="s">
        <v>84</v>
      </c>
      <c r="AY157" s="222" t="s">
        <v>161</v>
      </c>
      <c r="BK157" s="224">
        <f>SUM(BK158:BK162)</f>
        <v>0</v>
      </c>
    </row>
    <row r="158" s="2" customFormat="1" ht="24.15" customHeight="1">
      <c r="A158" s="38"/>
      <c r="B158" s="39"/>
      <c r="C158" s="227" t="s">
        <v>236</v>
      </c>
      <c r="D158" s="227" t="s">
        <v>164</v>
      </c>
      <c r="E158" s="228" t="s">
        <v>237</v>
      </c>
      <c r="F158" s="229" t="s">
        <v>238</v>
      </c>
      <c r="G158" s="230" t="s">
        <v>239</v>
      </c>
      <c r="H158" s="231">
        <v>7.3019999999999996</v>
      </c>
      <c r="I158" s="232"/>
      <c r="J158" s="233">
        <f>ROUND(I158*H158,2)</f>
        <v>0</v>
      </c>
      <c r="K158" s="229" t="s">
        <v>168</v>
      </c>
      <c r="L158" s="44"/>
      <c r="M158" s="234" t="s">
        <v>1</v>
      </c>
      <c r="N158" s="235" t="s">
        <v>42</v>
      </c>
      <c r="O158" s="91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8" t="s">
        <v>169</v>
      </c>
      <c r="AT158" s="238" t="s">
        <v>164</v>
      </c>
      <c r="AU158" s="238" t="s">
        <v>86</v>
      </c>
      <c r="AY158" s="17" t="s">
        <v>161</v>
      </c>
      <c r="BE158" s="239">
        <f>IF(N158="základní",J158,0)</f>
        <v>0</v>
      </c>
      <c r="BF158" s="239">
        <f>IF(N158="snížená",J158,0)</f>
        <v>0</v>
      </c>
      <c r="BG158" s="239">
        <f>IF(N158="zákl. přenesená",J158,0)</f>
        <v>0</v>
      </c>
      <c r="BH158" s="239">
        <f>IF(N158="sníž. přenesená",J158,0)</f>
        <v>0</v>
      </c>
      <c r="BI158" s="239">
        <f>IF(N158="nulová",J158,0)</f>
        <v>0</v>
      </c>
      <c r="BJ158" s="17" t="s">
        <v>84</v>
      </c>
      <c r="BK158" s="239">
        <f>ROUND(I158*H158,2)</f>
        <v>0</v>
      </c>
      <c r="BL158" s="17" t="s">
        <v>169</v>
      </c>
      <c r="BM158" s="238" t="s">
        <v>240</v>
      </c>
    </row>
    <row r="159" s="2" customFormat="1" ht="24.15" customHeight="1">
      <c r="A159" s="38"/>
      <c r="B159" s="39"/>
      <c r="C159" s="227" t="s">
        <v>241</v>
      </c>
      <c r="D159" s="227" t="s">
        <v>164</v>
      </c>
      <c r="E159" s="228" t="s">
        <v>242</v>
      </c>
      <c r="F159" s="229" t="s">
        <v>243</v>
      </c>
      <c r="G159" s="230" t="s">
        <v>239</v>
      </c>
      <c r="H159" s="231">
        <v>7.3019999999999996</v>
      </c>
      <c r="I159" s="232"/>
      <c r="J159" s="233">
        <f>ROUND(I159*H159,2)</f>
        <v>0</v>
      </c>
      <c r="K159" s="229" t="s">
        <v>168</v>
      </c>
      <c r="L159" s="44"/>
      <c r="M159" s="234" t="s">
        <v>1</v>
      </c>
      <c r="N159" s="235" t="s">
        <v>42</v>
      </c>
      <c r="O159" s="91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8" t="s">
        <v>169</v>
      </c>
      <c r="AT159" s="238" t="s">
        <v>164</v>
      </c>
      <c r="AU159" s="238" t="s">
        <v>86</v>
      </c>
      <c r="AY159" s="17" t="s">
        <v>161</v>
      </c>
      <c r="BE159" s="239">
        <f>IF(N159="základní",J159,0)</f>
        <v>0</v>
      </c>
      <c r="BF159" s="239">
        <f>IF(N159="snížená",J159,0)</f>
        <v>0</v>
      </c>
      <c r="BG159" s="239">
        <f>IF(N159="zákl. přenesená",J159,0)</f>
        <v>0</v>
      </c>
      <c r="BH159" s="239">
        <f>IF(N159="sníž. přenesená",J159,0)</f>
        <v>0</v>
      </c>
      <c r="BI159" s="239">
        <f>IF(N159="nulová",J159,0)</f>
        <v>0</v>
      </c>
      <c r="BJ159" s="17" t="s">
        <v>84</v>
      </c>
      <c r="BK159" s="239">
        <f>ROUND(I159*H159,2)</f>
        <v>0</v>
      </c>
      <c r="BL159" s="17" t="s">
        <v>169</v>
      </c>
      <c r="BM159" s="238" t="s">
        <v>244</v>
      </c>
    </row>
    <row r="160" s="2" customFormat="1" ht="24.15" customHeight="1">
      <c r="A160" s="38"/>
      <c r="B160" s="39"/>
      <c r="C160" s="227" t="s">
        <v>245</v>
      </c>
      <c r="D160" s="227" t="s">
        <v>164</v>
      </c>
      <c r="E160" s="228" t="s">
        <v>246</v>
      </c>
      <c r="F160" s="229" t="s">
        <v>247</v>
      </c>
      <c r="G160" s="230" t="s">
        <v>239</v>
      </c>
      <c r="H160" s="231">
        <v>146.03999999999999</v>
      </c>
      <c r="I160" s="232"/>
      <c r="J160" s="233">
        <f>ROUND(I160*H160,2)</f>
        <v>0</v>
      </c>
      <c r="K160" s="229" t="s">
        <v>168</v>
      </c>
      <c r="L160" s="44"/>
      <c r="M160" s="234" t="s">
        <v>1</v>
      </c>
      <c r="N160" s="235" t="s">
        <v>42</v>
      </c>
      <c r="O160" s="91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8" t="s">
        <v>169</v>
      </c>
      <c r="AT160" s="238" t="s">
        <v>164</v>
      </c>
      <c r="AU160" s="238" t="s">
        <v>86</v>
      </c>
      <c r="AY160" s="17" t="s">
        <v>161</v>
      </c>
      <c r="BE160" s="239">
        <f>IF(N160="základní",J160,0)</f>
        <v>0</v>
      </c>
      <c r="BF160" s="239">
        <f>IF(N160="snížená",J160,0)</f>
        <v>0</v>
      </c>
      <c r="BG160" s="239">
        <f>IF(N160="zákl. přenesená",J160,0)</f>
        <v>0</v>
      </c>
      <c r="BH160" s="239">
        <f>IF(N160="sníž. přenesená",J160,0)</f>
        <v>0</v>
      </c>
      <c r="BI160" s="239">
        <f>IF(N160="nulová",J160,0)</f>
        <v>0</v>
      </c>
      <c r="BJ160" s="17" t="s">
        <v>84</v>
      </c>
      <c r="BK160" s="239">
        <f>ROUND(I160*H160,2)</f>
        <v>0</v>
      </c>
      <c r="BL160" s="17" t="s">
        <v>169</v>
      </c>
      <c r="BM160" s="238" t="s">
        <v>248</v>
      </c>
    </row>
    <row r="161" s="13" customFormat="1">
      <c r="A161" s="13"/>
      <c r="B161" s="240"/>
      <c r="C161" s="241"/>
      <c r="D161" s="242" t="s">
        <v>171</v>
      </c>
      <c r="E161" s="241"/>
      <c r="F161" s="244" t="s">
        <v>249</v>
      </c>
      <c r="G161" s="241"/>
      <c r="H161" s="245">
        <v>146.03999999999999</v>
      </c>
      <c r="I161" s="246"/>
      <c r="J161" s="241"/>
      <c r="K161" s="241"/>
      <c r="L161" s="247"/>
      <c r="M161" s="248"/>
      <c r="N161" s="249"/>
      <c r="O161" s="249"/>
      <c r="P161" s="249"/>
      <c r="Q161" s="249"/>
      <c r="R161" s="249"/>
      <c r="S161" s="249"/>
      <c r="T161" s="25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1" t="s">
        <v>171</v>
      </c>
      <c r="AU161" s="251" t="s">
        <v>86</v>
      </c>
      <c r="AV161" s="13" t="s">
        <v>86</v>
      </c>
      <c r="AW161" s="13" t="s">
        <v>4</v>
      </c>
      <c r="AX161" s="13" t="s">
        <v>84</v>
      </c>
      <c r="AY161" s="251" t="s">
        <v>161</v>
      </c>
    </row>
    <row r="162" s="2" customFormat="1" ht="33" customHeight="1">
      <c r="A162" s="38"/>
      <c r="B162" s="39"/>
      <c r="C162" s="227" t="s">
        <v>250</v>
      </c>
      <c r="D162" s="227" t="s">
        <v>164</v>
      </c>
      <c r="E162" s="228" t="s">
        <v>251</v>
      </c>
      <c r="F162" s="229" t="s">
        <v>252</v>
      </c>
      <c r="G162" s="230" t="s">
        <v>239</v>
      </c>
      <c r="H162" s="231">
        <v>7.3019999999999996</v>
      </c>
      <c r="I162" s="232"/>
      <c r="J162" s="233">
        <f>ROUND(I162*H162,2)</f>
        <v>0</v>
      </c>
      <c r="K162" s="229" t="s">
        <v>168</v>
      </c>
      <c r="L162" s="44"/>
      <c r="M162" s="277" t="s">
        <v>1</v>
      </c>
      <c r="N162" s="278" t="s">
        <v>42</v>
      </c>
      <c r="O162" s="279"/>
      <c r="P162" s="280">
        <f>O162*H162</f>
        <v>0</v>
      </c>
      <c r="Q162" s="280">
        <v>0</v>
      </c>
      <c r="R162" s="280">
        <f>Q162*H162</f>
        <v>0</v>
      </c>
      <c r="S162" s="280">
        <v>0</v>
      </c>
      <c r="T162" s="281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8" t="s">
        <v>169</v>
      </c>
      <c r="AT162" s="238" t="s">
        <v>164</v>
      </c>
      <c r="AU162" s="238" t="s">
        <v>86</v>
      </c>
      <c r="AY162" s="17" t="s">
        <v>161</v>
      </c>
      <c r="BE162" s="239">
        <f>IF(N162="základní",J162,0)</f>
        <v>0</v>
      </c>
      <c r="BF162" s="239">
        <f>IF(N162="snížená",J162,0)</f>
        <v>0</v>
      </c>
      <c r="BG162" s="239">
        <f>IF(N162="zákl. přenesená",J162,0)</f>
        <v>0</v>
      </c>
      <c r="BH162" s="239">
        <f>IF(N162="sníž. přenesená",J162,0)</f>
        <v>0</v>
      </c>
      <c r="BI162" s="239">
        <f>IF(N162="nulová",J162,0)</f>
        <v>0</v>
      </c>
      <c r="BJ162" s="17" t="s">
        <v>84</v>
      </c>
      <c r="BK162" s="239">
        <f>ROUND(I162*H162,2)</f>
        <v>0</v>
      </c>
      <c r="BL162" s="17" t="s">
        <v>169</v>
      </c>
      <c r="BM162" s="238" t="s">
        <v>253</v>
      </c>
    </row>
    <row r="163" s="2" customFormat="1" ht="6.96" customHeight="1">
      <c r="A163" s="38"/>
      <c r="B163" s="66"/>
      <c r="C163" s="67"/>
      <c r="D163" s="67"/>
      <c r="E163" s="67"/>
      <c r="F163" s="67"/>
      <c r="G163" s="67"/>
      <c r="H163" s="67"/>
      <c r="I163" s="67"/>
      <c r="J163" s="67"/>
      <c r="K163" s="67"/>
      <c r="L163" s="44"/>
      <c r="M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</row>
  </sheetData>
  <sheetProtection sheet="1" autoFilter="0" formatColumns="0" formatRows="0" objects="1" scenarios="1" spinCount="100000" saltValue="5bAnzvlD2iPkKlWZpYDgwfVRAacBFjLQGJXjGh1PUHBemHUMh8lEsY1etLrpUHAxB2QPdGOliOEL/GJiUVnm3w==" hashValue="ORarefQzoD0GxQLTM2ZzMKy5ESBaM2cP7ZhWbLTf5W4WrK1Yco1qeVGYmTA6EuSDJVJuJnhlq4uFxAhcY3Fa7g==" algorithmName="SHA-512" password="CC35"/>
  <autoFilter ref="C122:K16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1:H111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94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86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Jídelna Hradecká 1219 - Stavařina</v>
      </c>
      <c r="F7" s="151"/>
      <c r="G7" s="151"/>
      <c r="H7" s="151"/>
      <c r="L7" s="20"/>
    </row>
    <row r="8" s="1" customFormat="1" ht="12" customHeight="1">
      <c r="B8" s="20"/>
      <c r="D8" s="151" t="s">
        <v>134</v>
      </c>
      <c r="L8" s="20"/>
    </row>
    <row r="9" s="2" customFormat="1" ht="16.5" customHeight="1">
      <c r="A9" s="38"/>
      <c r="B9" s="44"/>
      <c r="C9" s="38"/>
      <c r="D9" s="38"/>
      <c r="E9" s="152" t="s">
        <v>135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1" t="s">
        <v>136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3" t="s">
        <v>254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1" t="s">
        <v>18</v>
      </c>
      <c r="E13" s="38"/>
      <c r="F13" s="141" t="s">
        <v>1</v>
      </c>
      <c r="G13" s="38"/>
      <c r="H13" s="38"/>
      <c r="I13" s="151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1" t="s">
        <v>20</v>
      </c>
      <c r="E14" s="38"/>
      <c r="F14" s="141" t="s">
        <v>21</v>
      </c>
      <c r="G14" s="38"/>
      <c r="H14" s="38"/>
      <c r="I14" s="151" t="s">
        <v>22</v>
      </c>
      <c r="J14" s="154" t="str">
        <f>'Rekapitulace stavby'!AN8</f>
        <v>31. 3. 2025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1" t="s">
        <v>24</v>
      </c>
      <c r="E16" s="38"/>
      <c r="F16" s="38"/>
      <c r="G16" s="38"/>
      <c r="H16" s="38"/>
      <c r="I16" s="151" t="s">
        <v>25</v>
      </c>
      <c r="J16" s="141" t="s">
        <v>1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26</v>
      </c>
      <c r="F17" s="38"/>
      <c r="G17" s="38"/>
      <c r="H17" s="38"/>
      <c r="I17" s="151" t="s">
        <v>27</v>
      </c>
      <c r="J17" s="141" t="s">
        <v>1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1" t="s">
        <v>28</v>
      </c>
      <c r="E19" s="38"/>
      <c r="F19" s="38"/>
      <c r="G19" s="38"/>
      <c r="H19" s="38"/>
      <c r="I19" s="151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1" t="s">
        <v>27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1" t="s">
        <v>30</v>
      </c>
      <c r="E22" s="38"/>
      <c r="F22" s="38"/>
      <c r="G22" s="38"/>
      <c r="H22" s="38"/>
      <c r="I22" s="151" t="s">
        <v>25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1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1" t="s">
        <v>33</v>
      </c>
      <c r="E25" s="38"/>
      <c r="F25" s="38"/>
      <c r="G25" s="38"/>
      <c r="H25" s="38"/>
      <c r="I25" s="151" t="s">
        <v>25</v>
      </c>
      <c r="J25" s="141" t="str">
        <f>IF('Rekapitulace stavby'!AN19="","",'Rekapitulace stavby'!AN19)</f>
        <v/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tr">
        <f>IF('Rekapitulace stavby'!E20="","",'Rekapitulace stavby'!E20)</f>
        <v xml:space="preserve"> </v>
      </c>
      <c r="F26" s="38"/>
      <c r="G26" s="38"/>
      <c r="H26" s="38"/>
      <c r="I26" s="151" t="s">
        <v>27</v>
      </c>
      <c r="J26" s="141" t="str">
        <f>IF('Rekapitulace stavby'!AN20="","",'Rekapitulace stavby'!AN20)</f>
        <v/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1" t="s">
        <v>35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9"/>
      <c r="E31" s="159"/>
      <c r="F31" s="159"/>
      <c r="G31" s="159"/>
      <c r="H31" s="159"/>
      <c r="I31" s="159"/>
      <c r="J31" s="159"/>
      <c r="K31" s="15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60" t="s">
        <v>37</v>
      </c>
      <c r="E32" s="38"/>
      <c r="F32" s="38"/>
      <c r="G32" s="38"/>
      <c r="H32" s="38"/>
      <c r="I32" s="38"/>
      <c r="J32" s="161">
        <f>ROUND(J130,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9"/>
      <c r="E33" s="159"/>
      <c r="F33" s="159"/>
      <c r="G33" s="159"/>
      <c r="H33" s="159"/>
      <c r="I33" s="159"/>
      <c r="J33" s="159"/>
      <c r="K33" s="159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2" t="s">
        <v>39</v>
      </c>
      <c r="G34" s="38"/>
      <c r="H34" s="38"/>
      <c r="I34" s="162" t="s">
        <v>38</v>
      </c>
      <c r="J34" s="162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3" t="s">
        <v>41</v>
      </c>
      <c r="E35" s="151" t="s">
        <v>42</v>
      </c>
      <c r="F35" s="164">
        <f>ROUND((SUM(BE130:BE232)),  2)</f>
        <v>0</v>
      </c>
      <c r="G35" s="38"/>
      <c r="H35" s="38"/>
      <c r="I35" s="165">
        <v>0.20999999999999999</v>
      </c>
      <c r="J35" s="164">
        <f>ROUND(((SUM(BE130:BE232))*I35),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1" t="s">
        <v>43</v>
      </c>
      <c r="F36" s="164">
        <f>ROUND((SUM(BF130:BF232)),  2)</f>
        <v>0</v>
      </c>
      <c r="G36" s="38"/>
      <c r="H36" s="38"/>
      <c r="I36" s="165">
        <v>0.12</v>
      </c>
      <c r="J36" s="164">
        <f>ROUND(((SUM(BF130:BF232))*I36),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1" t="s">
        <v>44</v>
      </c>
      <c r="F37" s="164">
        <f>ROUND((SUM(BG130:BG232)),  2)</f>
        <v>0</v>
      </c>
      <c r="G37" s="38"/>
      <c r="H37" s="38"/>
      <c r="I37" s="165">
        <v>0.20999999999999999</v>
      </c>
      <c r="J37" s="16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1" t="s">
        <v>45</v>
      </c>
      <c r="F38" s="164">
        <f>ROUND((SUM(BH130:BH232)),  2)</f>
        <v>0</v>
      </c>
      <c r="G38" s="38"/>
      <c r="H38" s="38"/>
      <c r="I38" s="165">
        <v>0.12</v>
      </c>
      <c r="J38" s="164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1" t="s">
        <v>46</v>
      </c>
      <c r="F39" s="164">
        <f>ROUND((SUM(BI130:BI232)),  2)</f>
        <v>0</v>
      </c>
      <c r="G39" s="38"/>
      <c r="H39" s="38"/>
      <c r="I39" s="165">
        <v>0</v>
      </c>
      <c r="J39" s="164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6"/>
      <c r="D41" s="167" t="s">
        <v>47</v>
      </c>
      <c r="E41" s="168"/>
      <c r="F41" s="168"/>
      <c r="G41" s="169" t="s">
        <v>48</v>
      </c>
      <c r="H41" s="170" t="s">
        <v>49</v>
      </c>
      <c r="I41" s="168"/>
      <c r="J41" s="171">
        <f>SUM(J32:J39)</f>
        <v>0</v>
      </c>
      <c r="K41" s="172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Jídelna Hradecká 1219 - Stavařina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134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4" t="s">
        <v>135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136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02 - Nové konstrukce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Hradecká 1219</v>
      </c>
      <c r="G91" s="40"/>
      <c r="H91" s="40"/>
      <c r="I91" s="32" t="s">
        <v>22</v>
      </c>
      <c r="J91" s="79" t="str">
        <f>IF(J14="","",J14)</f>
        <v>31. 3. 2025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24</v>
      </c>
      <c r="D93" s="40"/>
      <c r="E93" s="40"/>
      <c r="F93" s="27" t="str">
        <f>E17</f>
        <v>Školní jídelna Hradecká 1219, HK</v>
      </c>
      <c r="G93" s="40"/>
      <c r="H93" s="40"/>
      <c r="I93" s="32" t="s">
        <v>30</v>
      </c>
      <c r="J93" s="36" t="str">
        <f>E23</f>
        <v>ARAGON ELL s.r.o.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33</v>
      </c>
      <c r="J94" s="36" t="str">
        <f>E26</f>
        <v xml:space="preserve"> 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5" t="s">
        <v>139</v>
      </c>
      <c r="D96" s="186"/>
      <c r="E96" s="186"/>
      <c r="F96" s="186"/>
      <c r="G96" s="186"/>
      <c r="H96" s="186"/>
      <c r="I96" s="186"/>
      <c r="J96" s="187" t="s">
        <v>140</v>
      </c>
      <c r="K96" s="186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8" t="s">
        <v>141</v>
      </c>
      <c r="D98" s="40"/>
      <c r="E98" s="40"/>
      <c r="F98" s="40"/>
      <c r="G98" s="40"/>
      <c r="H98" s="40"/>
      <c r="I98" s="40"/>
      <c r="J98" s="110">
        <f>J130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142</v>
      </c>
    </row>
    <row r="99" s="9" customFormat="1" ht="24.96" customHeight="1">
      <c r="A99" s="9"/>
      <c r="B99" s="189"/>
      <c r="C99" s="190"/>
      <c r="D99" s="191" t="s">
        <v>143</v>
      </c>
      <c r="E99" s="192"/>
      <c r="F99" s="192"/>
      <c r="G99" s="192"/>
      <c r="H99" s="192"/>
      <c r="I99" s="192"/>
      <c r="J99" s="193">
        <f>J131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3"/>
      <c r="D100" s="196" t="s">
        <v>255</v>
      </c>
      <c r="E100" s="197"/>
      <c r="F100" s="197"/>
      <c r="G100" s="197"/>
      <c r="H100" s="197"/>
      <c r="I100" s="197"/>
      <c r="J100" s="198">
        <f>J132</f>
        <v>0</v>
      </c>
      <c r="K100" s="133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3"/>
      <c r="D101" s="196" t="s">
        <v>256</v>
      </c>
      <c r="E101" s="197"/>
      <c r="F101" s="197"/>
      <c r="G101" s="197"/>
      <c r="H101" s="197"/>
      <c r="I101" s="197"/>
      <c r="J101" s="198">
        <f>J162</f>
        <v>0</v>
      </c>
      <c r="K101" s="133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9"/>
      <c r="C102" s="190"/>
      <c r="D102" s="191" t="s">
        <v>257</v>
      </c>
      <c r="E102" s="192"/>
      <c r="F102" s="192"/>
      <c r="G102" s="192"/>
      <c r="H102" s="192"/>
      <c r="I102" s="192"/>
      <c r="J102" s="193">
        <f>J164</f>
        <v>0</v>
      </c>
      <c r="K102" s="190"/>
      <c r="L102" s="19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5"/>
      <c r="C103" s="133"/>
      <c r="D103" s="196" t="s">
        <v>258</v>
      </c>
      <c r="E103" s="197"/>
      <c r="F103" s="197"/>
      <c r="G103" s="197"/>
      <c r="H103" s="197"/>
      <c r="I103" s="197"/>
      <c r="J103" s="198">
        <f>J165</f>
        <v>0</v>
      </c>
      <c r="K103" s="133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33"/>
      <c r="D104" s="196" t="s">
        <v>259</v>
      </c>
      <c r="E104" s="197"/>
      <c r="F104" s="197"/>
      <c r="G104" s="197"/>
      <c r="H104" s="197"/>
      <c r="I104" s="197"/>
      <c r="J104" s="198">
        <f>J169</f>
        <v>0</v>
      </c>
      <c r="K104" s="133"/>
      <c r="L104" s="19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5"/>
      <c r="C105" s="133"/>
      <c r="D105" s="196" t="s">
        <v>260</v>
      </c>
      <c r="E105" s="197"/>
      <c r="F105" s="197"/>
      <c r="G105" s="197"/>
      <c r="H105" s="197"/>
      <c r="I105" s="197"/>
      <c r="J105" s="198">
        <f>J180</f>
        <v>0</v>
      </c>
      <c r="K105" s="133"/>
      <c r="L105" s="19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5"/>
      <c r="C106" s="133"/>
      <c r="D106" s="196" t="s">
        <v>261</v>
      </c>
      <c r="E106" s="197"/>
      <c r="F106" s="197"/>
      <c r="G106" s="197"/>
      <c r="H106" s="197"/>
      <c r="I106" s="197"/>
      <c r="J106" s="198">
        <f>J202</f>
        <v>0</v>
      </c>
      <c r="K106" s="133"/>
      <c r="L106" s="19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5"/>
      <c r="C107" s="133"/>
      <c r="D107" s="196" t="s">
        <v>262</v>
      </c>
      <c r="E107" s="197"/>
      <c r="F107" s="197"/>
      <c r="G107" s="197"/>
      <c r="H107" s="197"/>
      <c r="I107" s="197"/>
      <c r="J107" s="198">
        <f>J212</f>
        <v>0</v>
      </c>
      <c r="K107" s="133"/>
      <c r="L107" s="19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5"/>
      <c r="C108" s="133"/>
      <c r="D108" s="196" t="s">
        <v>263</v>
      </c>
      <c r="E108" s="197"/>
      <c r="F108" s="197"/>
      <c r="G108" s="197"/>
      <c r="H108" s="197"/>
      <c r="I108" s="197"/>
      <c r="J108" s="198">
        <f>J221</f>
        <v>0</v>
      </c>
      <c r="K108" s="133"/>
      <c r="L108" s="19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4" s="2" customFormat="1" ht="6.96" customHeight="1">
      <c r="A114" s="38"/>
      <c r="B114" s="68"/>
      <c r="C114" s="69"/>
      <c r="D114" s="69"/>
      <c r="E114" s="69"/>
      <c r="F114" s="69"/>
      <c r="G114" s="69"/>
      <c r="H114" s="69"/>
      <c r="I114" s="69"/>
      <c r="J114" s="69"/>
      <c r="K114" s="69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24.96" customHeight="1">
      <c r="A115" s="38"/>
      <c r="B115" s="39"/>
      <c r="C115" s="23" t="s">
        <v>146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16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184" t="str">
        <f>E7</f>
        <v>Jídelna Hradecká 1219 - Stavařina</v>
      </c>
      <c r="F118" s="32"/>
      <c r="G118" s="32"/>
      <c r="H118" s="32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" customFormat="1" ht="12" customHeight="1">
      <c r="B119" s="21"/>
      <c r="C119" s="32" t="s">
        <v>134</v>
      </c>
      <c r="D119" s="22"/>
      <c r="E119" s="22"/>
      <c r="F119" s="22"/>
      <c r="G119" s="22"/>
      <c r="H119" s="22"/>
      <c r="I119" s="22"/>
      <c r="J119" s="22"/>
      <c r="K119" s="22"/>
      <c r="L119" s="20"/>
    </row>
    <row r="120" s="2" customFormat="1" ht="16.5" customHeight="1">
      <c r="A120" s="38"/>
      <c r="B120" s="39"/>
      <c r="C120" s="40"/>
      <c r="D120" s="40"/>
      <c r="E120" s="184" t="s">
        <v>135</v>
      </c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136</v>
      </c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6.5" customHeight="1">
      <c r="A122" s="38"/>
      <c r="B122" s="39"/>
      <c r="C122" s="40"/>
      <c r="D122" s="40"/>
      <c r="E122" s="76" t="str">
        <f>E11</f>
        <v>02 - Nové konstrukce</v>
      </c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2" customHeight="1">
      <c r="A124" s="38"/>
      <c r="B124" s="39"/>
      <c r="C124" s="32" t="s">
        <v>20</v>
      </c>
      <c r="D124" s="40"/>
      <c r="E124" s="40"/>
      <c r="F124" s="27" t="str">
        <f>F14</f>
        <v>Hradecká 1219</v>
      </c>
      <c r="G124" s="40"/>
      <c r="H124" s="40"/>
      <c r="I124" s="32" t="s">
        <v>22</v>
      </c>
      <c r="J124" s="79" t="str">
        <f>IF(J14="","",J14)</f>
        <v>31. 3. 2025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6.96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5.15" customHeight="1">
      <c r="A126" s="38"/>
      <c r="B126" s="39"/>
      <c r="C126" s="32" t="s">
        <v>24</v>
      </c>
      <c r="D126" s="40"/>
      <c r="E126" s="40"/>
      <c r="F126" s="27" t="str">
        <f>E17</f>
        <v>Školní jídelna Hradecká 1219, HK</v>
      </c>
      <c r="G126" s="40"/>
      <c r="H126" s="40"/>
      <c r="I126" s="32" t="s">
        <v>30</v>
      </c>
      <c r="J126" s="36" t="str">
        <f>E23</f>
        <v>ARAGON ELL s.r.o.</v>
      </c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5.15" customHeight="1">
      <c r="A127" s="38"/>
      <c r="B127" s="39"/>
      <c r="C127" s="32" t="s">
        <v>28</v>
      </c>
      <c r="D127" s="40"/>
      <c r="E127" s="40"/>
      <c r="F127" s="27" t="str">
        <f>IF(E20="","",E20)</f>
        <v>Vyplň údaj</v>
      </c>
      <c r="G127" s="40"/>
      <c r="H127" s="40"/>
      <c r="I127" s="32" t="s">
        <v>33</v>
      </c>
      <c r="J127" s="36" t="str">
        <f>E26</f>
        <v xml:space="preserve"> </v>
      </c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0.32" customHeight="1">
      <c r="A128" s="38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11" customFormat="1" ht="29.28" customHeight="1">
      <c r="A129" s="200"/>
      <c r="B129" s="201"/>
      <c r="C129" s="202" t="s">
        <v>147</v>
      </c>
      <c r="D129" s="203" t="s">
        <v>62</v>
      </c>
      <c r="E129" s="203" t="s">
        <v>58</v>
      </c>
      <c r="F129" s="203" t="s">
        <v>59</v>
      </c>
      <c r="G129" s="203" t="s">
        <v>148</v>
      </c>
      <c r="H129" s="203" t="s">
        <v>149</v>
      </c>
      <c r="I129" s="203" t="s">
        <v>150</v>
      </c>
      <c r="J129" s="203" t="s">
        <v>140</v>
      </c>
      <c r="K129" s="204" t="s">
        <v>151</v>
      </c>
      <c r="L129" s="205"/>
      <c r="M129" s="100" t="s">
        <v>1</v>
      </c>
      <c r="N129" s="101" t="s">
        <v>41</v>
      </c>
      <c r="O129" s="101" t="s">
        <v>152</v>
      </c>
      <c r="P129" s="101" t="s">
        <v>153</v>
      </c>
      <c r="Q129" s="101" t="s">
        <v>154</v>
      </c>
      <c r="R129" s="101" t="s">
        <v>155</v>
      </c>
      <c r="S129" s="101" t="s">
        <v>156</v>
      </c>
      <c r="T129" s="102" t="s">
        <v>157</v>
      </c>
      <c r="U129" s="200"/>
      <c r="V129" s="200"/>
      <c r="W129" s="200"/>
      <c r="X129" s="200"/>
      <c r="Y129" s="200"/>
      <c r="Z129" s="200"/>
      <c r="AA129" s="200"/>
      <c r="AB129" s="200"/>
      <c r="AC129" s="200"/>
      <c r="AD129" s="200"/>
      <c r="AE129" s="200"/>
    </row>
    <row r="130" s="2" customFormat="1" ht="22.8" customHeight="1">
      <c r="A130" s="38"/>
      <c r="B130" s="39"/>
      <c r="C130" s="107" t="s">
        <v>158</v>
      </c>
      <c r="D130" s="40"/>
      <c r="E130" s="40"/>
      <c r="F130" s="40"/>
      <c r="G130" s="40"/>
      <c r="H130" s="40"/>
      <c r="I130" s="40"/>
      <c r="J130" s="206">
        <f>BK130</f>
        <v>0</v>
      </c>
      <c r="K130" s="40"/>
      <c r="L130" s="44"/>
      <c r="M130" s="103"/>
      <c r="N130" s="207"/>
      <c r="O130" s="104"/>
      <c r="P130" s="208">
        <f>P131+P164</f>
        <v>0</v>
      </c>
      <c r="Q130" s="104"/>
      <c r="R130" s="208">
        <f>R131+R164</f>
        <v>44.261360800000006</v>
      </c>
      <c r="S130" s="104"/>
      <c r="T130" s="209">
        <f>T131+T164</f>
        <v>0.6875308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76</v>
      </c>
      <c r="AU130" s="17" t="s">
        <v>142</v>
      </c>
      <c r="BK130" s="210">
        <f>BK131+BK164</f>
        <v>0</v>
      </c>
    </row>
    <row r="131" s="12" customFormat="1" ht="25.92" customHeight="1">
      <c r="A131" s="12"/>
      <c r="B131" s="211"/>
      <c r="C131" s="212"/>
      <c r="D131" s="213" t="s">
        <v>76</v>
      </c>
      <c r="E131" s="214" t="s">
        <v>159</v>
      </c>
      <c r="F131" s="214" t="s">
        <v>160</v>
      </c>
      <c r="G131" s="212"/>
      <c r="H131" s="212"/>
      <c r="I131" s="215"/>
      <c r="J131" s="216">
        <f>BK131</f>
        <v>0</v>
      </c>
      <c r="K131" s="212"/>
      <c r="L131" s="217"/>
      <c r="M131" s="218"/>
      <c r="N131" s="219"/>
      <c r="O131" s="219"/>
      <c r="P131" s="220">
        <f>P132+P162</f>
        <v>0</v>
      </c>
      <c r="Q131" s="219"/>
      <c r="R131" s="220">
        <f>R132+R162</f>
        <v>41.706608000000003</v>
      </c>
      <c r="S131" s="219"/>
      <c r="T131" s="221">
        <f>T132+T162</f>
        <v>0.40000000000000002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2" t="s">
        <v>84</v>
      </c>
      <c r="AT131" s="223" t="s">
        <v>76</v>
      </c>
      <c r="AU131" s="223" t="s">
        <v>77</v>
      </c>
      <c r="AY131" s="222" t="s">
        <v>161</v>
      </c>
      <c r="BK131" s="224">
        <f>BK132+BK162</f>
        <v>0</v>
      </c>
    </row>
    <row r="132" s="12" customFormat="1" ht="22.8" customHeight="1">
      <c r="A132" s="12"/>
      <c r="B132" s="211"/>
      <c r="C132" s="212"/>
      <c r="D132" s="213" t="s">
        <v>76</v>
      </c>
      <c r="E132" s="225" t="s">
        <v>189</v>
      </c>
      <c r="F132" s="225" t="s">
        <v>264</v>
      </c>
      <c r="G132" s="212"/>
      <c r="H132" s="212"/>
      <c r="I132" s="215"/>
      <c r="J132" s="226">
        <f>BK132</f>
        <v>0</v>
      </c>
      <c r="K132" s="212"/>
      <c r="L132" s="217"/>
      <c r="M132" s="218"/>
      <c r="N132" s="219"/>
      <c r="O132" s="219"/>
      <c r="P132" s="220">
        <f>SUM(P133:P161)</f>
        <v>0</v>
      </c>
      <c r="Q132" s="219"/>
      <c r="R132" s="220">
        <f>SUM(R133:R161)</f>
        <v>41.706608000000003</v>
      </c>
      <c r="S132" s="219"/>
      <c r="T132" s="221">
        <f>SUM(T133:T161)</f>
        <v>0.40000000000000002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2" t="s">
        <v>84</v>
      </c>
      <c r="AT132" s="223" t="s">
        <v>76</v>
      </c>
      <c r="AU132" s="223" t="s">
        <v>84</v>
      </c>
      <c r="AY132" s="222" t="s">
        <v>161</v>
      </c>
      <c r="BK132" s="224">
        <f>SUM(BK133:BK161)</f>
        <v>0</v>
      </c>
    </row>
    <row r="133" s="2" customFormat="1" ht="24.15" customHeight="1">
      <c r="A133" s="38"/>
      <c r="B133" s="39"/>
      <c r="C133" s="227" t="s">
        <v>84</v>
      </c>
      <c r="D133" s="227" t="s">
        <v>164</v>
      </c>
      <c r="E133" s="228" t="s">
        <v>265</v>
      </c>
      <c r="F133" s="229" t="s">
        <v>266</v>
      </c>
      <c r="G133" s="230" t="s">
        <v>167</v>
      </c>
      <c r="H133" s="231">
        <v>77.519999999999996</v>
      </c>
      <c r="I133" s="232"/>
      <c r="J133" s="233">
        <f>ROUND(I133*H133,2)</f>
        <v>0</v>
      </c>
      <c r="K133" s="229" t="s">
        <v>168</v>
      </c>
      <c r="L133" s="44"/>
      <c r="M133" s="234" t="s">
        <v>1</v>
      </c>
      <c r="N133" s="235" t="s">
        <v>42</v>
      </c>
      <c r="O133" s="91"/>
      <c r="P133" s="236">
        <f>O133*H133</f>
        <v>0</v>
      </c>
      <c r="Q133" s="236">
        <v>0.0073499999999999998</v>
      </c>
      <c r="R133" s="236">
        <f>Q133*H133</f>
        <v>0.56977199999999995</v>
      </c>
      <c r="S133" s="236">
        <v>0</v>
      </c>
      <c r="T133" s="237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8" t="s">
        <v>169</v>
      </c>
      <c r="AT133" s="238" t="s">
        <v>164</v>
      </c>
      <c r="AU133" s="238" t="s">
        <v>86</v>
      </c>
      <c r="AY133" s="17" t="s">
        <v>161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7" t="s">
        <v>84</v>
      </c>
      <c r="BK133" s="239">
        <f>ROUND(I133*H133,2)</f>
        <v>0</v>
      </c>
      <c r="BL133" s="17" t="s">
        <v>169</v>
      </c>
      <c r="BM133" s="238" t="s">
        <v>267</v>
      </c>
    </row>
    <row r="134" s="13" customFormat="1">
      <c r="A134" s="13"/>
      <c r="B134" s="240"/>
      <c r="C134" s="241"/>
      <c r="D134" s="242" t="s">
        <v>171</v>
      </c>
      <c r="E134" s="243" t="s">
        <v>1</v>
      </c>
      <c r="F134" s="244" t="s">
        <v>268</v>
      </c>
      <c r="G134" s="241"/>
      <c r="H134" s="245">
        <v>77.519999999999996</v>
      </c>
      <c r="I134" s="246"/>
      <c r="J134" s="241"/>
      <c r="K134" s="241"/>
      <c r="L134" s="247"/>
      <c r="M134" s="248"/>
      <c r="N134" s="249"/>
      <c r="O134" s="249"/>
      <c r="P134" s="249"/>
      <c r="Q134" s="249"/>
      <c r="R134" s="249"/>
      <c r="S134" s="249"/>
      <c r="T134" s="25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1" t="s">
        <v>171</v>
      </c>
      <c r="AU134" s="251" t="s">
        <v>86</v>
      </c>
      <c r="AV134" s="13" t="s">
        <v>86</v>
      </c>
      <c r="AW134" s="13" t="s">
        <v>32</v>
      </c>
      <c r="AX134" s="13" t="s">
        <v>84</v>
      </c>
      <c r="AY134" s="251" t="s">
        <v>161</v>
      </c>
    </row>
    <row r="135" s="2" customFormat="1" ht="24.15" customHeight="1">
      <c r="A135" s="38"/>
      <c r="B135" s="39"/>
      <c r="C135" s="227" t="s">
        <v>86</v>
      </c>
      <c r="D135" s="227" t="s">
        <v>164</v>
      </c>
      <c r="E135" s="228" t="s">
        <v>269</v>
      </c>
      <c r="F135" s="229" t="s">
        <v>270</v>
      </c>
      <c r="G135" s="230" t="s">
        <v>167</v>
      </c>
      <c r="H135" s="231">
        <v>77.519999999999996</v>
      </c>
      <c r="I135" s="232"/>
      <c r="J135" s="233">
        <f>ROUND(I135*H135,2)</f>
        <v>0</v>
      </c>
      <c r="K135" s="229" t="s">
        <v>168</v>
      </c>
      <c r="L135" s="44"/>
      <c r="M135" s="234" t="s">
        <v>1</v>
      </c>
      <c r="N135" s="235" t="s">
        <v>42</v>
      </c>
      <c r="O135" s="91"/>
      <c r="P135" s="236">
        <f>O135*H135</f>
        <v>0</v>
      </c>
      <c r="Q135" s="236">
        <v>0.015400000000000001</v>
      </c>
      <c r="R135" s="236">
        <f>Q135*H135</f>
        <v>1.193808</v>
      </c>
      <c r="S135" s="236">
        <v>0</v>
      </c>
      <c r="T135" s="23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8" t="s">
        <v>169</v>
      </c>
      <c r="AT135" s="238" t="s">
        <v>164</v>
      </c>
      <c r="AU135" s="238" t="s">
        <v>86</v>
      </c>
      <c r="AY135" s="17" t="s">
        <v>161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7" t="s">
        <v>84</v>
      </c>
      <c r="BK135" s="239">
        <f>ROUND(I135*H135,2)</f>
        <v>0</v>
      </c>
      <c r="BL135" s="17" t="s">
        <v>169</v>
      </c>
      <c r="BM135" s="238" t="s">
        <v>271</v>
      </c>
    </row>
    <row r="136" s="2" customFormat="1" ht="24.15" customHeight="1">
      <c r="A136" s="38"/>
      <c r="B136" s="39"/>
      <c r="C136" s="227" t="s">
        <v>100</v>
      </c>
      <c r="D136" s="227" t="s">
        <v>164</v>
      </c>
      <c r="E136" s="228" t="s">
        <v>272</v>
      </c>
      <c r="F136" s="229" t="s">
        <v>273</v>
      </c>
      <c r="G136" s="230" t="s">
        <v>228</v>
      </c>
      <c r="H136" s="231">
        <v>5</v>
      </c>
      <c r="I136" s="232"/>
      <c r="J136" s="233">
        <f>ROUND(I136*H136,2)</f>
        <v>0</v>
      </c>
      <c r="K136" s="229" t="s">
        <v>168</v>
      </c>
      <c r="L136" s="44"/>
      <c r="M136" s="234" t="s">
        <v>1</v>
      </c>
      <c r="N136" s="235" t="s">
        <v>42</v>
      </c>
      <c r="O136" s="91"/>
      <c r="P136" s="236">
        <f>O136*H136</f>
        <v>0</v>
      </c>
      <c r="Q136" s="236">
        <v>0.010200000000000001</v>
      </c>
      <c r="R136" s="236">
        <f>Q136*H136</f>
        <v>0.051000000000000004</v>
      </c>
      <c r="S136" s="236">
        <v>0</v>
      </c>
      <c r="T136" s="23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8" t="s">
        <v>169</v>
      </c>
      <c r="AT136" s="238" t="s">
        <v>164</v>
      </c>
      <c r="AU136" s="238" t="s">
        <v>86</v>
      </c>
      <c r="AY136" s="17" t="s">
        <v>161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7" t="s">
        <v>84</v>
      </c>
      <c r="BK136" s="239">
        <f>ROUND(I136*H136,2)</f>
        <v>0</v>
      </c>
      <c r="BL136" s="17" t="s">
        <v>169</v>
      </c>
      <c r="BM136" s="238" t="s">
        <v>274</v>
      </c>
    </row>
    <row r="137" s="2" customFormat="1" ht="24.15" customHeight="1">
      <c r="A137" s="38"/>
      <c r="B137" s="39"/>
      <c r="C137" s="227" t="s">
        <v>169</v>
      </c>
      <c r="D137" s="227" t="s">
        <v>164</v>
      </c>
      <c r="E137" s="228" t="s">
        <v>275</v>
      </c>
      <c r="F137" s="229" t="s">
        <v>276</v>
      </c>
      <c r="G137" s="230" t="s">
        <v>228</v>
      </c>
      <c r="H137" s="231">
        <v>5</v>
      </c>
      <c r="I137" s="232"/>
      <c r="J137" s="233">
        <f>ROUND(I137*H137,2)</f>
        <v>0</v>
      </c>
      <c r="K137" s="229" t="s">
        <v>168</v>
      </c>
      <c r="L137" s="44"/>
      <c r="M137" s="234" t="s">
        <v>1</v>
      </c>
      <c r="N137" s="235" t="s">
        <v>42</v>
      </c>
      <c r="O137" s="91"/>
      <c r="P137" s="236">
        <f>O137*H137</f>
        <v>0</v>
      </c>
      <c r="Q137" s="236">
        <v>0.041500000000000002</v>
      </c>
      <c r="R137" s="236">
        <f>Q137*H137</f>
        <v>0.20750000000000002</v>
      </c>
      <c r="S137" s="236">
        <v>0</v>
      </c>
      <c r="T137" s="237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8" t="s">
        <v>169</v>
      </c>
      <c r="AT137" s="238" t="s">
        <v>164</v>
      </c>
      <c r="AU137" s="238" t="s">
        <v>86</v>
      </c>
      <c r="AY137" s="17" t="s">
        <v>161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17" t="s">
        <v>84</v>
      </c>
      <c r="BK137" s="239">
        <f>ROUND(I137*H137,2)</f>
        <v>0</v>
      </c>
      <c r="BL137" s="17" t="s">
        <v>169</v>
      </c>
      <c r="BM137" s="238" t="s">
        <v>277</v>
      </c>
    </row>
    <row r="138" s="2" customFormat="1" ht="37.8" customHeight="1">
      <c r="A138" s="38"/>
      <c r="B138" s="39"/>
      <c r="C138" s="227" t="s">
        <v>184</v>
      </c>
      <c r="D138" s="227" t="s">
        <v>164</v>
      </c>
      <c r="E138" s="228" t="s">
        <v>278</v>
      </c>
      <c r="F138" s="229" t="s">
        <v>279</v>
      </c>
      <c r="G138" s="230" t="s">
        <v>167</v>
      </c>
      <c r="H138" s="231">
        <v>71.280000000000001</v>
      </c>
      <c r="I138" s="232"/>
      <c r="J138" s="233">
        <f>ROUND(I138*H138,2)</f>
        <v>0</v>
      </c>
      <c r="K138" s="229" t="s">
        <v>168</v>
      </c>
      <c r="L138" s="44"/>
      <c r="M138" s="234" t="s">
        <v>1</v>
      </c>
      <c r="N138" s="235" t="s">
        <v>42</v>
      </c>
      <c r="O138" s="91"/>
      <c r="P138" s="236">
        <f>O138*H138</f>
        <v>0</v>
      </c>
      <c r="Q138" s="236">
        <v>0.030300000000000001</v>
      </c>
      <c r="R138" s="236">
        <f>Q138*H138</f>
        <v>2.1597840000000001</v>
      </c>
      <c r="S138" s="236">
        <v>0</v>
      </c>
      <c r="T138" s="237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8" t="s">
        <v>169</v>
      </c>
      <c r="AT138" s="238" t="s">
        <v>164</v>
      </c>
      <c r="AU138" s="238" t="s">
        <v>86</v>
      </c>
      <c r="AY138" s="17" t="s">
        <v>161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7" t="s">
        <v>84</v>
      </c>
      <c r="BK138" s="239">
        <f>ROUND(I138*H138,2)</f>
        <v>0</v>
      </c>
      <c r="BL138" s="17" t="s">
        <v>169</v>
      </c>
      <c r="BM138" s="238" t="s">
        <v>280</v>
      </c>
    </row>
    <row r="139" s="2" customFormat="1" ht="16.5" customHeight="1">
      <c r="A139" s="38"/>
      <c r="B139" s="39"/>
      <c r="C139" s="227" t="s">
        <v>189</v>
      </c>
      <c r="D139" s="227" t="s">
        <v>164</v>
      </c>
      <c r="E139" s="228" t="s">
        <v>281</v>
      </c>
      <c r="F139" s="229" t="s">
        <v>282</v>
      </c>
      <c r="G139" s="230" t="s">
        <v>167</v>
      </c>
      <c r="H139" s="231">
        <v>400</v>
      </c>
      <c r="I139" s="232"/>
      <c r="J139" s="233">
        <f>ROUND(I139*H139,2)</f>
        <v>0</v>
      </c>
      <c r="K139" s="229" t="s">
        <v>168</v>
      </c>
      <c r="L139" s="44"/>
      <c r="M139" s="234" t="s">
        <v>1</v>
      </c>
      <c r="N139" s="235" t="s">
        <v>42</v>
      </c>
      <c r="O139" s="91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8" t="s">
        <v>169</v>
      </c>
      <c r="AT139" s="238" t="s">
        <v>164</v>
      </c>
      <c r="AU139" s="238" t="s">
        <v>86</v>
      </c>
      <c r="AY139" s="17" t="s">
        <v>161</v>
      </c>
      <c r="BE139" s="239">
        <f>IF(N139="základní",J139,0)</f>
        <v>0</v>
      </c>
      <c r="BF139" s="239">
        <f>IF(N139="snížená",J139,0)</f>
        <v>0</v>
      </c>
      <c r="BG139" s="239">
        <f>IF(N139="zákl. přenesená",J139,0)</f>
        <v>0</v>
      </c>
      <c r="BH139" s="239">
        <f>IF(N139="sníž. přenesená",J139,0)</f>
        <v>0</v>
      </c>
      <c r="BI139" s="239">
        <f>IF(N139="nulová",J139,0)</f>
        <v>0</v>
      </c>
      <c r="BJ139" s="17" t="s">
        <v>84</v>
      </c>
      <c r="BK139" s="239">
        <f>ROUND(I139*H139,2)</f>
        <v>0</v>
      </c>
      <c r="BL139" s="17" t="s">
        <v>169</v>
      </c>
      <c r="BM139" s="238" t="s">
        <v>283</v>
      </c>
    </row>
    <row r="140" s="13" customFormat="1">
      <c r="A140" s="13"/>
      <c r="B140" s="240"/>
      <c r="C140" s="241"/>
      <c r="D140" s="242" t="s">
        <v>171</v>
      </c>
      <c r="E140" s="243" t="s">
        <v>1</v>
      </c>
      <c r="F140" s="244" t="s">
        <v>284</v>
      </c>
      <c r="G140" s="241"/>
      <c r="H140" s="245">
        <v>400</v>
      </c>
      <c r="I140" s="246"/>
      <c r="J140" s="241"/>
      <c r="K140" s="241"/>
      <c r="L140" s="247"/>
      <c r="M140" s="248"/>
      <c r="N140" s="249"/>
      <c r="O140" s="249"/>
      <c r="P140" s="249"/>
      <c r="Q140" s="249"/>
      <c r="R140" s="249"/>
      <c r="S140" s="249"/>
      <c r="T140" s="25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1" t="s">
        <v>171</v>
      </c>
      <c r="AU140" s="251" t="s">
        <v>86</v>
      </c>
      <c r="AV140" s="13" t="s">
        <v>86</v>
      </c>
      <c r="AW140" s="13" t="s">
        <v>32</v>
      </c>
      <c r="AX140" s="13" t="s">
        <v>77</v>
      </c>
      <c r="AY140" s="251" t="s">
        <v>161</v>
      </c>
    </row>
    <row r="141" s="15" customFormat="1">
      <c r="A141" s="15"/>
      <c r="B141" s="262"/>
      <c r="C141" s="263"/>
      <c r="D141" s="242" t="s">
        <v>171</v>
      </c>
      <c r="E141" s="264" t="s">
        <v>1</v>
      </c>
      <c r="F141" s="265" t="s">
        <v>199</v>
      </c>
      <c r="G141" s="263"/>
      <c r="H141" s="266">
        <v>400</v>
      </c>
      <c r="I141" s="267"/>
      <c r="J141" s="263"/>
      <c r="K141" s="263"/>
      <c r="L141" s="268"/>
      <c r="M141" s="269"/>
      <c r="N141" s="270"/>
      <c r="O141" s="270"/>
      <c r="P141" s="270"/>
      <c r="Q141" s="270"/>
      <c r="R141" s="270"/>
      <c r="S141" s="270"/>
      <c r="T141" s="271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72" t="s">
        <v>171</v>
      </c>
      <c r="AU141" s="272" t="s">
        <v>86</v>
      </c>
      <c r="AV141" s="15" t="s">
        <v>169</v>
      </c>
      <c r="AW141" s="15" t="s">
        <v>32</v>
      </c>
      <c r="AX141" s="15" t="s">
        <v>84</v>
      </c>
      <c r="AY141" s="272" t="s">
        <v>161</v>
      </c>
    </row>
    <row r="142" s="2" customFormat="1" ht="24.15" customHeight="1">
      <c r="A142" s="38"/>
      <c r="B142" s="39"/>
      <c r="C142" s="227" t="s">
        <v>193</v>
      </c>
      <c r="D142" s="227" t="s">
        <v>164</v>
      </c>
      <c r="E142" s="228" t="s">
        <v>285</v>
      </c>
      <c r="F142" s="229" t="s">
        <v>286</v>
      </c>
      <c r="G142" s="230" t="s">
        <v>167</v>
      </c>
      <c r="H142" s="231">
        <v>500</v>
      </c>
      <c r="I142" s="232"/>
      <c r="J142" s="233">
        <f>ROUND(I142*H142,2)</f>
        <v>0</v>
      </c>
      <c r="K142" s="229" t="s">
        <v>168</v>
      </c>
      <c r="L142" s="44"/>
      <c r="M142" s="234" t="s">
        <v>1</v>
      </c>
      <c r="N142" s="235" t="s">
        <v>42</v>
      </c>
      <c r="O142" s="91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8" t="s">
        <v>169</v>
      </c>
      <c r="AT142" s="238" t="s">
        <v>164</v>
      </c>
      <c r="AU142" s="238" t="s">
        <v>86</v>
      </c>
      <c r="AY142" s="17" t="s">
        <v>161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7" t="s">
        <v>84</v>
      </c>
      <c r="BK142" s="239">
        <f>ROUND(I142*H142,2)</f>
        <v>0</v>
      </c>
      <c r="BL142" s="17" t="s">
        <v>169</v>
      </c>
      <c r="BM142" s="238" t="s">
        <v>287</v>
      </c>
    </row>
    <row r="143" s="13" customFormat="1">
      <c r="A143" s="13"/>
      <c r="B143" s="240"/>
      <c r="C143" s="241"/>
      <c r="D143" s="242" t="s">
        <v>171</v>
      </c>
      <c r="E143" s="243" t="s">
        <v>1</v>
      </c>
      <c r="F143" s="244" t="s">
        <v>288</v>
      </c>
      <c r="G143" s="241"/>
      <c r="H143" s="245">
        <v>500</v>
      </c>
      <c r="I143" s="246"/>
      <c r="J143" s="241"/>
      <c r="K143" s="241"/>
      <c r="L143" s="247"/>
      <c r="M143" s="248"/>
      <c r="N143" s="249"/>
      <c r="O143" s="249"/>
      <c r="P143" s="249"/>
      <c r="Q143" s="249"/>
      <c r="R143" s="249"/>
      <c r="S143" s="249"/>
      <c r="T143" s="250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1" t="s">
        <v>171</v>
      </c>
      <c r="AU143" s="251" t="s">
        <v>86</v>
      </c>
      <c r="AV143" s="13" t="s">
        <v>86</v>
      </c>
      <c r="AW143" s="13" t="s">
        <v>32</v>
      </c>
      <c r="AX143" s="13" t="s">
        <v>77</v>
      </c>
      <c r="AY143" s="251" t="s">
        <v>161</v>
      </c>
    </row>
    <row r="144" s="15" customFormat="1">
      <c r="A144" s="15"/>
      <c r="B144" s="262"/>
      <c r="C144" s="263"/>
      <c r="D144" s="242" t="s">
        <v>171</v>
      </c>
      <c r="E144" s="264" t="s">
        <v>1</v>
      </c>
      <c r="F144" s="265" t="s">
        <v>199</v>
      </c>
      <c r="G144" s="263"/>
      <c r="H144" s="266">
        <v>500</v>
      </c>
      <c r="I144" s="267"/>
      <c r="J144" s="263"/>
      <c r="K144" s="263"/>
      <c r="L144" s="268"/>
      <c r="M144" s="269"/>
      <c r="N144" s="270"/>
      <c r="O144" s="270"/>
      <c r="P144" s="270"/>
      <c r="Q144" s="270"/>
      <c r="R144" s="270"/>
      <c r="S144" s="270"/>
      <c r="T144" s="271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72" t="s">
        <v>171</v>
      </c>
      <c r="AU144" s="272" t="s">
        <v>86</v>
      </c>
      <c r="AV144" s="15" t="s">
        <v>169</v>
      </c>
      <c r="AW144" s="15" t="s">
        <v>32</v>
      </c>
      <c r="AX144" s="15" t="s">
        <v>84</v>
      </c>
      <c r="AY144" s="272" t="s">
        <v>161</v>
      </c>
    </row>
    <row r="145" s="2" customFormat="1" ht="24.15" customHeight="1">
      <c r="A145" s="38"/>
      <c r="B145" s="39"/>
      <c r="C145" s="227" t="s">
        <v>200</v>
      </c>
      <c r="D145" s="227" t="s">
        <v>164</v>
      </c>
      <c r="E145" s="228" t="s">
        <v>289</v>
      </c>
      <c r="F145" s="229" t="s">
        <v>290</v>
      </c>
      <c r="G145" s="230" t="s">
        <v>167</v>
      </c>
      <c r="H145" s="231">
        <v>200</v>
      </c>
      <c r="I145" s="232"/>
      <c r="J145" s="233">
        <f>ROUND(I145*H145,2)</f>
        <v>0</v>
      </c>
      <c r="K145" s="229" t="s">
        <v>168</v>
      </c>
      <c r="L145" s="44"/>
      <c r="M145" s="234" t="s">
        <v>1</v>
      </c>
      <c r="N145" s="235" t="s">
        <v>42</v>
      </c>
      <c r="O145" s="91"/>
      <c r="P145" s="236">
        <f>O145*H145</f>
        <v>0</v>
      </c>
      <c r="Q145" s="236">
        <v>0.00022000000000000001</v>
      </c>
      <c r="R145" s="236">
        <f>Q145*H145</f>
        <v>0.044000000000000004</v>
      </c>
      <c r="S145" s="236">
        <v>0.002</v>
      </c>
      <c r="T145" s="237">
        <f>S145*H145</f>
        <v>0.40000000000000002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8" t="s">
        <v>169</v>
      </c>
      <c r="AT145" s="238" t="s">
        <v>164</v>
      </c>
      <c r="AU145" s="238" t="s">
        <v>86</v>
      </c>
      <c r="AY145" s="17" t="s">
        <v>161</v>
      </c>
      <c r="BE145" s="239">
        <f>IF(N145="základní",J145,0)</f>
        <v>0</v>
      </c>
      <c r="BF145" s="239">
        <f>IF(N145="snížená",J145,0)</f>
        <v>0</v>
      </c>
      <c r="BG145" s="239">
        <f>IF(N145="zákl. přenesená",J145,0)</f>
        <v>0</v>
      </c>
      <c r="BH145" s="239">
        <f>IF(N145="sníž. přenesená",J145,0)</f>
        <v>0</v>
      </c>
      <c r="BI145" s="239">
        <f>IF(N145="nulová",J145,0)</f>
        <v>0</v>
      </c>
      <c r="BJ145" s="17" t="s">
        <v>84</v>
      </c>
      <c r="BK145" s="239">
        <f>ROUND(I145*H145,2)</f>
        <v>0</v>
      </c>
      <c r="BL145" s="17" t="s">
        <v>169</v>
      </c>
      <c r="BM145" s="238" t="s">
        <v>291</v>
      </c>
    </row>
    <row r="146" s="13" customFormat="1">
      <c r="A146" s="13"/>
      <c r="B146" s="240"/>
      <c r="C146" s="241"/>
      <c r="D146" s="242" t="s">
        <v>171</v>
      </c>
      <c r="E146" s="243" t="s">
        <v>1</v>
      </c>
      <c r="F146" s="244" t="s">
        <v>292</v>
      </c>
      <c r="G146" s="241"/>
      <c r="H146" s="245">
        <v>200</v>
      </c>
      <c r="I146" s="246"/>
      <c r="J146" s="241"/>
      <c r="K146" s="241"/>
      <c r="L146" s="247"/>
      <c r="M146" s="248"/>
      <c r="N146" s="249"/>
      <c r="O146" s="249"/>
      <c r="P146" s="249"/>
      <c r="Q146" s="249"/>
      <c r="R146" s="249"/>
      <c r="S146" s="249"/>
      <c r="T146" s="25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1" t="s">
        <v>171</v>
      </c>
      <c r="AU146" s="251" t="s">
        <v>86</v>
      </c>
      <c r="AV146" s="13" t="s">
        <v>86</v>
      </c>
      <c r="AW146" s="13" t="s">
        <v>32</v>
      </c>
      <c r="AX146" s="13" t="s">
        <v>77</v>
      </c>
      <c r="AY146" s="251" t="s">
        <v>161</v>
      </c>
    </row>
    <row r="147" s="15" customFormat="1">
      <c r="A147" s="15"/>
      <c r="B147" s="262"/>
      <c r="C147" s="263"/>
      <c r="D147" s="242" t="s">
        <v>171</v>
      </c>
      <c r="E147" s="264" t="s">
        <v>1</v>
      </c>
      <c r="F147" s="265" t="s">
        <v>199</v>
      </c>
      <c r="G147" s="263"/>
      <c r="H147" s="266">
        <v>200</v>
      </c>
      <c r="I147" s="267"/>
      <c r="J147" s="263"/>
      <c r="K147" s="263"/>
      <c r="L147" s="268"/>
      <c r="M147" s="269"/>
      <c r="N147" s="270"/>
      <c r="O147" s="270"/>
      <c r="P147" s="270"/>
      <c r="Q147" s="270"/>
      <c r="R147" s="270"/>
      <c r="S147" s="270"/>
      <c r="T147" s="271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72" t="s">
        <v>171</v>
      </c>
      <c r="AU147" s="272" t="s">
        <v>86</v>
      </c>
      <c r="AV147" s="15" t="s">
        <v>169</v>
      </c>
      <c r="AW147" s="15" t="s">
        <v>32</v>
      </c>
      <c r="AX147" s="15" t="s">
        <v>84</v>
      </c>
      <c r="AY147" s="272" t="s">
        <v>161</v>
      </c>
    </row>
    <row r="148" s="2" customFormat="1" ht="24.15" customHeight="1">
      <c r="A148" s="38"/>
      <c r="B148" s="39"/>
      <c r="C148" s="227" t="s">
        <v>162</v>
      </c>
      <c r="D148" s="227" t="s">
        <v>164</v>
      </c>
      <c r="E148" s="228" t="s">
        <v>293</v>
      </c>
      <c r="F148" s="229" t="s">
        <v>294</v>
      </c>
      <c r="G148" s="230" t="s">
        <v>295</v>
      </c>
      <c r="H148" s="231">
        <v>1.2</v>
      </c>
      <c r="I148" s="232"/>
      <c r="J148" s="233">
        <f>ROUND(I148*H148,2)</f>
        <v>0</v>
      </c>
      <c r="K148" s="229" t="s">
        <v>168</v>
      </c>
      <c r="L148" s="44"/>
      <c r="M148" s="234" t="s">
        <v>1</v>
      </c>
      <c r="N148" s="235" t="s">
        <v>42</v>
      </c>
      <c r="O148" s="91"/>
      <c r="P148" s="236">
        <f>O148*H148</f>
        <v>0</v>
      </c>
      <c r="Q148" s="236">
        <v>2.3010199999999998</v>
      </c>
      <c r="R148" s="236">
        <f>Q148*H148</f>
        <v>2.7612239999999999</v>
      </c>
      <c r="S148" s="236">
        <v>0</v>
      </c>
      <c r="T148" s="23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8" t="s">
        <v>169</v>
      </c>
      <c r="AT148" s="238" t="s">
        <v>164</v>
      </c>
      <c r="AU148" s="238" t="s">
        <v>86</v>
      </c>
      <c r="AY148" s="17" t="s">
        <v>161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17" t="s">
        <v>84</v>
      </c>
      <c r="BK148" s="239">
        <f>ROUND(I148*H148,2)</f>
        <v>0</v>
      </c>
      <c r="BL148" s="17" t="s">
        <v>169</v>
      </c>
      <c r="BM148" s="238" t="s">
        <v>296</v>
      </c>
    </row>
    <row r="149" s="14" customFormat="1">
      <c r="A149" s="14"/>
      <c r="B149" s="252"/>
      <c r="C149" s="253"/>
      <c r="D149" s="242" t="s">
        <v>171</v>
      </c>
      <c r="E149" s="254" t="s">
        <v>1</v>
      </c>
      <c r="F149" s="255" t="s">
        <v>297</v>
      </c>
      <c r="G149" s="253"/>
      <c r="H149" s="254" t="s">
        <v>1</v>
      </c>
      <c r="I149" s="256"/>
      <c r="J149" s="253"/>
      <c r="K149" s="253"/>
      <c r="L149" s="257"/>
      <c r="M149" s="258"/>
      <c r="N149" s="259"/>
      <c r="O149" s="259"/>
      <c r="P149" s="259"/>
      <c r="Q149" s="259"/>
      <c r="R149" s="259"/>
      <c r="S149" s="259"/>
      <c r="T149" s="26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1" t="s">
        <v>171</v>
      </c>
      <c r="AU149" s="261" t="s">
        <v>86</v>
      </c>
      <c r="AV149" s="14" t="s">
        <v>84</v>
      </c>
      <c r="AW149" s="14" t="s">
        <v>32</v>
      </c>
      <c r="AX149" s="14" t="s">
        <v>77</v>
      </c>
      <c r="AY149" s="261" t="s">
        <v>161</v>
      </c>
    </row>
    <row r="150" s="13" customFormat="1">
      <c r="A150" s="13"/>
      <c r="B150" s="240"/>
      <c r="C150" s="241"/>
      <c r="D150" s="242" t="s">
        <v>171</v>
      </c>
      <c r="E150" s="243" t="s">
        <v>1</v>
      </c>
      <c r="F150" s="244" t="s">
        <v>298</v>
      </c>
      <c r="G150" s="241"/>
      <c r="H150" s="245">
        <v>1.2</v>
      </c>
      <c r="I150" s="246"/>
      <c r="J150" s="241"/>
      <c r="K150" s="241"/>
      <c r="L150" s="247"/>
      <c r="M150" s="248"/>
      <c r="N150" s="249"/>
      <c r="O150" s="249"/>
      <c r="P150" s="249"/>
      <c r="Q150" s="249"/>
      <c r="R150" s="249"/>
      <c r="S150" s="249"/>
      <c r="T150" s="25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1" t="s">
        <v>171</v>
      </c>
      <c r="AU150" s="251" t="s">
        <v>86</v>
      </c>
      <c r="AV150" s="13" t="s">
        <v>86</v>
      </c>
      <c r="AW150" s="13" t="s">
        <v>32</v>
      </c>
      <c r="AX150" s="13" t="s">
        <v>77</v>
      </c>
      <c r="AY150" s="251" t="s">
        <v>161</v>
      </c>
    </row>
    <row r="151" s="15" customFormat="1">
      <c r="A151" s="15"/>
      <c r="B151" s="262"/>
      <c r="C151" s="263"/>
      <c r="D151" s="242" t="s">
        <v>171</v>
      </c>
      <c r="E151" s="264" t="s">
        <v>1</v>
      </c>
      <c r="F151" s="265" t="s">
        <v>199</v>
      </c>
      <c r="G151" s="263"/>
      <c r="H151" s="266">
        <v>1.2</v>
      </c>
      <c r="I151" s="267"/>
      <c r="J151" s="263"/>
      <c r="K151" s="263"/>
      <c r="L151" s="268"/>
      <c r="M151" s="269"/>
      <c r="N151" s="270"/>
      <c r="O151" s="270"/>
      <c r="P151" s="270"/>
      <c r="Q151" s="270"/>
      <c r="R151" s="270"/>
      <c r="S151" s="270"/>
      <c r="T151" s="271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72" t="s">
        <v>171</v>
      </c>
      <c r="AU151" s="272" t="s">
        <v>86</v>
      </c>
      <c r="AV151" s="15" t="s">
        <v>169</v>
      </c>
      <c r="AW151" s="15" t="s">
        <v>32</v>
      </c>
      <c r="AX151" s="15" t="s">
        <v>84</v>
      </c>
      <c r="AY151" s="272" t="s">
        <v>161</v>
      </c>
    </row>
    <row r="152" s="2" customFormat="1" ht="21.75" customHeight="1">
      <c r="A152" s="38"/>
      <c r="B152" s="39"/>
      <c r="C152" s="227" t="s">
        <v>213</v>
      </c>
      <c r="D152" s="227" t="s">
        <v>164</v>
      </c>
      <c r="E152" s="228" t="s">
        <v>299</v>
      </c>
      <c r="F152" s="229" t="s">
        <v>300</v>
      </c>
      <c r="G152" s="230" t="s">
        <v>167</v>
      </c>
      <c r="H152" s="231">
        <v>236</v>
      </c>
      <c r="I152" s="232"/>
      <c r="J152" s="233">
        <f>ROUND(I152*H152,2)</f>
        <v>0</v>
      </c>
      <c r="K152" s="229" t="s">
        <v>209</v>
      </c>
      <c r="L152" s="44"/>
      <c r="M152" s="234" t="s">
        <v>1</v>
      </c>
      <c r="N152" s="235" t="s">
        <v>42</v>
      </c>
      <c r="O152" s="91"/>
      <c r="P152" s="236">
        <f>O152*H152</f>
        <v>0</v>
      </c>
      <c r="Q152" s="236">
        <v>0.11</v>
      </c>
      <c r="R152" s="236">
        <f>Q152*H152</f>
        <v>25.960000000000001</v>
      </c>
      <c r="S152" s="236">
        <v>0</v>
      </c>
      <c r="T152" s="23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8" t="s">
        <v>169</v>
      </c>
      <c r="AT152" s="238" t="s">
        <v>164</v>
      </c>
      <c r="AU152" s="238" t="s">
        <v>86</v>
      </c>
      <c r="AY152" s="17" t="s">
        <v>161</v>
      </c>
      <c r="BE152" s="239">
        <f>IF(N152="základní",J152,0)</f>
        <v>0</v>
      </c>
      <c r="BF152" s="239">
        <f>IF(N152="snížená",J152,0)</f>
        <v>0</v>
      </c>
      <c r="BG152" s="239">
        <f>IF(N152="zákl. přenesená",J152,0)</f>
        <v>0</v>
      </c>
      <c r="BH152" s="239">
        <f>IF(N152="sníž. přenesená",J152,0)</f>
        <v>0</v>
      </c>
      <c r="BI152" s="239">
        <f>IF(N152="nulová",J152,0)</f>
        <v>0</v>
      </c>
      <c r="BJ152" s="17" t="s">
        <v>84</v>
      </c>
      <c r="BK152" s="239">
        <f>ROUND(I152*H152,2)</f>
        <v>0</v>
      </c>
      <c r="BL152" s="17" t="s">
        <v>169</v>
      </c>
      <c r="BM152" s="238" t="s">
        <v>301</v>
      </c>
    </row>
    <row r="153" s="14" customFormat="1">
      <c r="A153" s="14"/>
      <c r="B153" s="252"/>
      <c r="C153" s="253"/>
      <c r="D153" s="242" t="s">
        <v>171</v>
      </c>
      <c r="E153" s="254" t="s">
        <v>1</v>
      </c>
      <c r="F153" s="255" t="s">
        <v>302</v>
      </c>
      <c r="G153" s="253"/>
      <c r="H153" s="254" t="s">
        <v>1</v>
      </c>
      <c r="I153" s="256"/>
      <c r="J153" s="253"/>
      <c r="K153" s="253"/>
      <c r="L153" s="257"/>
      <c r="M153" s="258"/>
      <c r="N153" s="259"/>
      <c r="O153" s="259"/>
      <c r="P153" s="259"/>
      <c r="Q153" s="259"/>
      <c r="R153" s="259"/>
      <c r="S153" s="259"/>
      <c r="T153" s="26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1" t="s">
        <v>171</v>
      </c>
      <c r="AU153" s="261" t="s">
        <v>86</v>
      </c>
      <c r="AV153" s="14" t="s">
        <v>84</v>
      </c>
      <c r="AW153" s="14" t="s">
        <v>32</v>
      </c>
      <c r="AX153" s="14" t="s">
        <v>77</v>
      </c>
      <c r="AY153" s="261" t="s">
        <v>161</v>
      </c>
    </row>
    <row r="154" s="13" customFormat="1">
      <c r="A154" s="13"/>
      <c r="B154" s="240"/>
      <c r="C154" s="241"/>
      <c r="D154" s="242" t="s">
        <v>171</v>
      </c>
      <c r="E154" s="243" t="s">
        <v>1</v>
      </c>
      <c r="F154" s="244" t="s">
        <v>212</v>
      </c>
      <c r="G154" s="241"/>
      <c r="H154" s="245">
        <v>236</v>
      </c>
      <c r="I154" s="246"/>
      <c r="J154" s="241"/>
      <c r="K154" s="241"/>
      <c r="L154" s="247"/>
      <c r="M154" s="248"/>
      <c r="N154" s="249"/>
      <c r="O154" s="249"/>
      <c r="P154" s="249"/>
      <c r="Q154" s="249"/>
      <c r="R154" s="249"/>
      <c r="S154" s="249"/>
      <c r="T154" s="25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51" t="s">
        <v>171</v>
      </c>
      <c r="AU154" s="251" t="s">
        <v>86</v>
      </c>
      <c r="AV154" s="13" t="s">
        <v>86</v>
      </c>
      <c r="AW154" s="13" t="s">
        <v>32</v>
      </c>
      <c r="AX154" s="13" t="s">
        <v>77</v>
      </c>
      <c r="AY154" s="251" t="s">
        <v>161</v>
      </c>
    </row>
    <row r="155" s="15" customFormat="1">
      <c r="A155" s="15"/>
      <c r="B155" s="262"/>
      <c r="C155" s="263"/>
      <c r="D155" s="242" t="s">
        <v>171</v>
      </c>
      <c r="E155" s="264" t="s">
        <v>1</v>
      </c>
      <c r="F155" s="265" t="s">
        <v>199</v>
      </c>
      <c r="G155" s="263"/>
      <c r="H155" s="266">
        <v>236</v>
      </c>
      <c r="I155" s="267"/>
      <c r="J155" s="263"/>
      <c r="K155" s="263"/>
      <c r="L155" s="268"/>
      <c r="M155" s="269"/>
      <c r="N155" s="270"/>
      <c r="O155" s="270"/>
      <c r="P155" s="270"/>
      <c r="Q155" s="270"/>
      <c r="R155" s="270"/>
      <c r="S155" s="270"/>
      <c r="T155" s="271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72" t="s">
        <v>171</v>
      </c>
      <c r="AU155" s="272" t="s">
        <v>86</v>
      </c>
      <c r="AV155" s="15" t="s">
        <v>169</v>
      </c>
      <c r="AW155" s="15" t="s">
        <v>32</v>
      </c>
      <c r="AX155" s="15" t="s">
        <v>84</v>
      </c>
      <c r="AY155" s="272" t="s">
        <v>161</v>
      </c>
    </row>
    <row r="156" s="2" customFormat="1" ht="33" customHeight="1">
      <c r="A156" s="38"/>
      <c r="B156" s="39"/>
      <c r="C156" s="227" t="s">
        <v>221</v>
      </c>
      <c r="D156" s="227" t="s">
        <v>164</v>
      </c>
      <c r="E156" s="228" t="s">
        <v>303</v>
      </c>
      <c r="F156" s="229" t="s">
        <v>304</v>
      </c>
      <c r="G156" s="230" t="s">
        <v>167</v>
      </c>
      <c r="H156" s="231">
        <v>236</v>
      </c>
      <c r="I156" s="232"/>
      <c r="J156" s="233">
        <f>ROUND(I156*H156,2)</f>
        <v>0</v>
      </c>
      <c r="K156" s="229" t="s">
        <v>168</v>
      </c>
      <c r="L156" s="44"/>
      <c r="M156" s="234" t="s">
        <v>1</v>
      </c>
      <c r="N156" s="235" t="s">
        <v>42</v>
      </c>
      <c r="O156" s="91"/>
      <c r="P156" s="236">
        <f>O156*H156</f>
        <v>0</v>
      </c>
      <c r="Q156" s="236">
        <v>0.03696</v>
      </c>
      <c r="R156" s="236">
        <f>Q156*H156</f>
        <v>8.7225599999999996</v>
      </c>
      <c r="S156" s="236">
        <v>0</v>
      </c>
      <c r="T156" s="23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8" t="s">
        <v>169</v>
      </c>
      <c r="AT156" s="238" t="s">
        <v>164</v>
      </c>
      <c r="AU156" s="238" t="s">
        <v>86</v>
      </c>
      <c r="AY156" s="17" t="s">
        <v>161</v>
      </c>
      <c r="BE156" s="239">
        <f>IF(N156="základní",J156,0)</f>
        <v>0</v>
      </c>
      <c r="BF156" s="239">
        <f>IF(N156="snížená",J156,0)</f>
        <v>0</v>
      </c>
      <c r="BG156" s="239">
        <f>IF(N156="zákl. přenesená",J156,0)</f>
        <v>0</v>
      </c>
      <c r="BH156" s="239">
        <f>IF(N156="sníž. přenesená",J156,0)</f>
        <v>0</v>
      </c>
      <c r="BI156" s="239">
        <f>IF(N156="nulová",J156,0)</f>
        <v>0</v>
      </c>
      <c r="BJ156" s="17" t="s">
        <v>84</v>
      </c>
      <c r="BK156" s="239">
        <f>ROUND(I156*H156,2)</f>
        <v>0</v>
      </c>
      <c r="BL156" s="17" t="s">
        <v>169</v>
      </c>
      <c r="BM156" s="238" t="s">
        <v>305</v>
      </c>
    </row>
    <row r="157" s="14" customFormat="1">
      <c r="A157" s="14"/>
      <c r="B157" s="252"/>
      <c r="C157" s="253"/>
      <c r="D157" s="242" t="s">
        <v>171</v>
      </c>
      <c r="E157" s="254" t="s">
        <v>1</v>
      </c>
      <c r="F157" s="255" t="s">
        <v>302</v>
      </c>
      <c r="G157" s="253"/>
      <c r="H157" s="254" t="s">
        <v>1</v>
      </c>
      <c r="I157" s="256"/>
      <c r="J157" s="253"/>
      <c r="K157" s="253"/>
      <c r="L157" s="257"/>
      <c r="M157" s="258"/>
      <c r="N157" s="259"/>
      <c r="O157" s="259"/>
      <c r="P157" s="259"/>
      <c r="Q157" s="259"/>
      <c r="R157" s="259"/>
      <c r="S157" s="259"/>
      <c r="T157" s="26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61" t="s">
        <v>171</v>
      </c>
      <c r="AU157" s="261" t="s">
        <v>86</v>
      </c>
      <c r="AV157" s="14" t="s">
        <v>84</v>
      </c>
      <c r="AW157" s="14" t="s">
        <v>32</v>
      </c>
      <c r="AX157" s="14" t="s">
        <v>77</v>
      </c>
      <c r="AY157" s="261" t="s">
        <v>161</v>
      </c>
    </row>
    <row r="158" s="13" customFormat="1">
      <c r="A158" s="13"/>
      <c r="B158" s="240"/>
      <c r="C158" s="241"/>
      <c r="D158" s="242" t="s">
        <v>171</v>
      </c>
      <c r="E158" s="243" t="s">
        <v>1</v>
      </c>
      <c r="F158" s="244" t="s">
        <v>212</v>
      </c>
      <c r="G158" s="241"/>
      <c r="H158" s="245">
        <v>236</v>
      </c>
      <c r="I158" s="246"/>
      <c r="J158" s="241"/>
      <c r="K158" s="241"/>
      <c r="L158" s="247"/>
      <c r="M158" s="248"/>
      <c r="N158" s="249"/>
      <c r="O158" s="249"/>
      <c r="P158" s="249"/>
      <c r="Q158" s="249"/>
      <c r="R158" s="249"/>
      <c r="S158" s="249"/>
      <c r="T158" s="25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51" t="s">
        <v>171</v>
      </c>
      <c r="AU158" s="251" t="s">
        <v>86</v>
      </c>
      <c r="AV158" s="13" t="s">
        <v>86</v>
      </c>
      <c r="AW158" s="13" t="s">
        <v>32</v>
      </c>
      <c r="AX158" s="13" t="s">
        <v>77</v>
      </c>
      <c r="AY158" s="251" t="s">
        <v>161</v>
      </c>
    </row>
    <row r="159" s="15" customFormat="1">
      <c r="A159" s="15"/>
      <c r="B159" s="262"/>
      <c r="C159" s="263"/>
      <c r="D159" s="242" t="s">
        <v>171</v>
      </c>
      <c r="E159" s="264" t="s">
        <v>1</v>
      </c>
      <c r="F159" s="265" t="s">
        <v>199</v>
      </c>
      <c r="G159" s="263"/>
      <c r="H159" s="266">
        <v>236</v>
      </c>
      <c r="I159" s="267"/>
      <c r="J159" s="263"/>
      <c r="K159" s="263"/>
      <c r="L159" s="268"/>
      <c r="M159" s="269"/>
      <c r="N159" s="270"/>
      <c r="O159" s="270"/>
      <c r="P159" s="270"/>
      <c r="Q159" s="270"/>
      <c r="R159" s="270"/>
      <c r="S159" s="270"/>
      <c r="T159" s="271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72" t="s">
        <v>171</v>
      </c>
      <c r="AU159" s="272" t="s">
        <v>86</v>
      </c>
      <c r="AV159" s="15" t="s">
        <v>169</v>
      </c>
      <c r="AW159" s="15" t="s">
        <v>32</v>
      </c>
      <c r="AX159" s="15" t="s">
        <v>84</v>
      </c>
      <c r="AY159" s="272" t="s">
        <v>161</v>
      </c>
    </row>
    <row r="160" s="2" customFormat="1" ht="33" customHeight="1">
      <c r="A160" s="38"/>
      <c r="B160" s="39"/>
      <c r="C160" s="227" t="s">
        <v>8</v>
      </c>
      <c r="D160" s="227" t="s">
        <v>164</v>
      </c>
      <c r="E160" s="228" t="s">
        <v>306</v>
      </c>
      <c r="F160" s="229" t="s">
        <v>307</v>
      </c>
      <c r="G160" s="230" t="s">
        <v>216</v>
      </c>
      <c r="H160" s="231">
        <v>1</v>
      </c>
      <c r="I160" s="232"/>
      <c r="J160" s="233">
        <f>ROUND(I160*H160,2)</f>
        <v>0</v>
      </c>
      <c r="K160" s="229" t="s">
        <v>1</v>
      </c>
      <c r="L160" s="44"/>
      <c r="M160" s="234" t="s">
        <v>1</v>
      </c>
      <c r="N160" s="235" t="s">
        <v>42</v>
      </c>
      <c r="O160" s="91"/>
      <c r="P160" s="236">
        <f>O160*H160</f>
        <v>0</v>
      </c>
      <c r="Q160" s="236">
        <v>0.03696</v>
      </c>
      <c r="R160" s="236">
        <f>Q160*H160</f>
        <v>0.03696</v>
      </c>
      <c r="S160" s="236">
        <v>0</v>
      </c>
      <c r="T160" s="23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8" t="s">
        <v>169</v>
      </c>
      <c r="AT160" s="238" t="s">
        <v>164</v>
      </c>
      <c r="AU160" s="238" t="s">
        <v>86</v>
      </c>
      <c r="AY160" s="17" t="s">
        <v>161</v>
      </c>
      <c r="BE160" s="239">
        <f>IF(N160="základní",J160,0)</f>
        <v>0</v>
      </c>
      <c r="BF160" s="239">
        <f>IF(N160="snížená",J160,0)</f>
        <v>0</v>
      </c>
      <c r="BG160" s="239">
        <f>IF(N160="zákl. přenesená",J160,0)</f>
        <v>0</v>
      </c>
      <c r="BH160" s="239">
        <f>IF(N160="sníž. přenesená",J160,0)</f>
        <v>0</v>
      </c>
      <c r="BI160" s="239">
        <f>IF(N160="nulová",J160,0)</f>
        <v>0</v>
      </c>
      <c r="BJ160" s="17" t="s">
        <v>84</v>
      </c>
      <c r="BK160" s="239">
        <f>ROUND(I160*H160,2)</f>
        <v>0</v>
      </c>
      <c r="BL160" s="17" t="s">
        <v>169</v>
      </c>
      <c r="BM160" s="238" t="s">
        <v>308</v>
      </c>
    </row>
    <row r="161" s="13" customFormat="1">
      <c r="A161" s="13"/>
      <c r="B161" s="240"/>
      <c r="C161" s="241"/>
      <c r="D161" s="242" t="s">
        <v>171</v>
      </c>
      <c r="E161" s="243" t="s">
        <v>1</v>
      </c>
      <c r="F161" s="244" t="s">
        <v>84</v>
      </c>
      <c r="G161" s="241"/>
      <c r="H161" s="245">
        <v>1</v>
      </c>
      <c r="I161" s="246"/>
      <c r="J161" s="241"/>
      <c r="K161" s="241"/>
      <c r="L161" s="247"/>
      <c r="M161" s="248"/>
      <c r="N161" s="249"/>
      <c r="O161" s="249"/>
      <c r="P161" s="249"/>
      <c r="Q161" s="249"/>
      <c r="R161" s="249"/>
      <c r="S161" s="249"/>
      <c r="T161" s="25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1" t="s">
        <v>171</v>
      </c>
      <c r="AU161" s="251" t="s">
        <v>86</v>
      </c>
      <c r="AV161" s="13" t="s">
        <v>86</v>
      </c>
      <c r="AW161" s="13" t="s">
        <v>32</v>
      </c>
      <c r="AX161" s="13" t="s">
        <v>84</v>
      </c>
      <c r="AY161" s="251" t="s">
        <v>161</v>
      </c>
    </row>
    <row r="162" s="12" customFormat="1" ht="22.8" customHeight="1">
      <c r="A162" s="12"/>
      <c r="B162" s="211"/>
      <c r="C162" s="212"/>
      <c r="D162" s="213" t="s">
        <v>76</v>
      </c>
      <c r="E162" s="225" t="s">
        <v>309</v>
      </c>
      <c r="F162" s="225" t="s">
        <v>310</v>
      </c>
      <c r="G162" s="212"/>
      <c r="H162" s="212"/>
      <c r="I162" s="215"/>
      <c r="J162" s="226">
        <f>BK162</f>
        <v>0</v>
      </c>
      <c r="K162" s="212"/>
      <c r="L162" s="217"/>
      <c r="M162" s="218"/>
      <c r="N162" s="219"/>
      <c r="O162" s="219"/>
      <c r="P162" s="220">
        <f>P163</f>
        <v>0</v>
      </c>
      <c r="Q162" s="219"/>
      <c r="R162" s="220">
        <f>R163</f>
        <v>0</v>
      </c>
      <c r="S162" s="219"/>
      <c r="T162" s="221">
        <f>T163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22" t="s">
        <v>84</v>
      </c>
      <c r="AT162" s="223" t="s">
        <v>76</v>
      </c>
      <c r="AU162" s="223" t="s">
        <v>84</v>
      </c>
      <c r="AY162" s="222" t="s">
        <v>161</v>
      </c>
      <c r="BK162" s="224">
        <f>BK163</f>
        <v>0</v>
      </c>
    </row>
    <row r="163" s="2" customFormat="1" ht="16.5" customHeight="1">
      <c r="A163" s="38"/>
      <c r="B163" s="39"/>
      <c r="C163" s="227" t="s">
        <v>230</v>
      </c>
      <c r="D163" s="227" t="s">
        <v>164</v>
      </c>
      <c r="E163" s="228" t="s">
        <v>311</v>
      </c>
      <c r="F163" s="229" t="s">
        <v>312</v>
      </c>
      <c r="G163" s="230" t="s">
        <v>239</v>
      </c>
      <c r="H163" s="231">
        <v>41.707000000000001</v>
      </c>
      <c r="I163" s="232"/>
      <c r="J163" s="233">
        <f>ROUND(I163*H163,2)</f>
        <v>0</v>
      </c>
      <c r="K163" s="229" t="s">
        <v>168</v>
      </c>
      <c r="L163" s="44"/>
      <c r="M163" s="234" t="s">
        <v>1</v>
      </c>
      <c r="N163" s="235" t="s">
        <v>42</v>
      </c>
      <c r="O163" s="91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8" t="s">
        <v>169</v>
      </c>
      <c r="AT163" s="238" t="s">
        <v>164</v>
      </c>
      <c r="AU163" s="238" t="s">
        <v>86</v>
      </c>
      <c r="AY163" s="17" t="s">
        <v>161</v>
      </c>
      <c r="BE163" s="239">
        <f>IF(N163="základní",J163,0)</f>
        <v>0</v>
      </c>
      <c r="BF163" s="239">
        <f>IF(N163="snížená",J163,0)</f>
        <v>0</v>
      </c>
      <c r="BG163" s="239">
        <f>IF(N163="zákl. přenesená",J163,0)</f>
        <v>0</v>
      </c>
      <c r="BH163" s="239">
        <f>IF(N163="sníž. přenesená",J163,0)</f>
        <v>0</v>
      </c>
      <c r="BI163" s="239">
        <f>IF(N163="nulová",J163,0)</f>
        <v>0</v>
      </c>
      <c r="BJ163" s="17" t="s">
        <v>84</v>
      </c>
      <c r="BK163" s="239">
        <f>ROUND(I163*H163,2)</f>
        <v>0</v>
      </c>
      <c r="BL163" s="17" t="s">
        <v>169</v>
      </c>
      <c r="BM163" s="238" t="s">
        <v>313</v>
      </c>
    </row>
    <row r="164" s="12" customFormat="1" ht="25.92" customHeight="1">
      <c r="A164" s="12"/>
      <c r="B164" s="211"/>
      <c r="C164" s="212"/>
      <c r="D164" s="213" t="s">
        <v>76</v>
      </c>
      <c r="E164" s="214" t="s">
        <v>314</v>
      </c>
      <c r="F164" s="214" t="s">
        <v>315</v>
      </c>
      <c r="G164" s="212"/>
      <c r="H164" s="212"/>
      <c r="I164" s="215"/>
      <c r="J164" s="216">
        <f>BK164</f>
        <v>0</v>
      </c>
      <c r="K164" s="212"/>
      <c r="L164" s="217"/>
      <c r="M164" s="218"/>
      <c r="N164" s="219"/>
      <c r="O164" s="219"/>
      <c r="P164" s="220">
        <f>P165+P169+P180+P202+P212+P221</f>
        <v>0</v>
      </c>
      <c r="Q164" s="219"/>
      <c r="R164" s="220">
        <f>R165+R169+R180+R202+R212+R221</f>
        <v>2.5547528000000002</v>
      </c>
      <c r="S164" s="219"/>
      <c r="T164" s="221">
        <f>T165+T169+T180+T202+T212+T221</f>
        <v>0.28753079999999998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22" t="s">
        <v>86</v>
      </c>
      <c r="AT164" s="223" t="s">
        <v>76</v>
      </c>
      <c r="AU164" s="223" t="s">
        <v>77</v>
      </c>
      <c r="AY164" s="222" t="s">
        <v>161</v>
      </c>
      <c r="BK164" s="224">
        <f>BK165+BK169+BK180+BK202+BK212+BK221</f>
        <v>0</v>
      </c>
    </row>
    <row r="165" s="12" customFormat="1" ht="22.8" customHeight="1">
      <c r="A165" s="12"/>
      <c r="B165" s="211"/>
      <c r="C165" s="212"/>
      <c r="D165" s="213" t="s">
        <v>76</v>
      </c>
      <c r="E165" s="225" t="s">
        <v>316</v>
      </c>
      <c r="F165" s="225" t="s">
        <v>317</v>
      </c>
      <c r="G165" s="212"/>
      <c r="H165" s="212"/>
      <c r="I165" s="215"/>
      <c r="J165" s="226">
        <f>BK165</f>
        <v>0</v>
      </c>
      <c r="K165" s="212"/>
      <c r="L165" s="217"/>
      <c r="M165" s="218"/>
      <c r="N165" s="219"/>
      <c r="O165" s="219"/>
      <c r="P165" s="220">
        <f>SUM(P166:P168)</f>
        <v>0</v>
      </c>
      <c r="Q165" s="219"/>
      <c r="R165" s="220">
        <f>SUM(R166:R168)</f>
        <v>0.25278</v>
      </c>
      <c r="S165" s="219"/>
      <c r="T165" s="221">
        <f>SUM(T166:T168)</f>
        <v>0.20888999999999999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22" t="s">
        <v>86</v>
      </c>
      <c r="AT165" s="223" t="s">
        <v>76</v>
      </c>
      <c r="AU165" s="223" t="s">
        <v>84</v>
      </c>
      <c r="AY165" s="222" t="s">
        <v>161</v>
      </c>
      <c r="BK165" s="224">
        <f>SUM(BK166:BK168)</f>
        <v>0</v>
      </c>
    </row>
    <row r="166" s="2" customFormat="1" ht="21.75" customHeight="1">
      <c r="A166" s="38"/>
      <c r="B166" s="39"/>
      <c r="C166" s="227" t="s">
        <v>236</v>
      </c>
      <c r="D166" s="227" t="s">
        <v>164</v>
      </c>
      <c r="E166" s="228" t="s">
        <v>318</v>
      </c>
      <c r="F166" s="229" t="s">
        <v>319</v>
      </c>
      <c r="G166" s="230" t="s">
        <v>228</v>
      </c>
      <c r="H166" s="231">
        <v>33</v>
      </c>
      <c r="I166" s="232"/>
      <c r="J166" s="233">
        <f>ROUND(I166*H166,2)</f>
        <v>0</v>
      </c>
      <c r="K166" s="229" t="s">
        <v>1</v>
      </c>
      <c r="L166" s="44"/>
      <c r="M166" s="234" t="s">
        <v>1</v>
      </c>
      <c r="N166" s="235" t="s">
        <v>42</v>
      </c>
      <c r="O166" s="91"/>
      <c r="P166" s="236">
        <f>O166*H166</f>
        <v>0</v>
      </c>
      <c r="Q166" s="236">
        <v>0.0076600000000000001</v>
      </c>
      <c r="R166" s="236">
        <f>Q166*H166</f>
        <v>0.25278</v>
      </c>
      <c r="S166" s="236">
        <v>0.0063299999999999997</v>
      </c>
      <c r="T166" s="237">
        <f>S166*H166</f>
        <v>0.20888999999999999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8" t="s">
        <v>245</v>
      </c>
      <c r="AT166" s="238" t="s">
        <v>164</v>
      </c>
      <c r="AU166" s="238" t="s">
        <v>86</v>
      </c>
      <c r="AY166" s="17" t="s">
        <v>161</v>
      </c>
      <c r="BE166" s="239">
        <f>IF(N166="základní",J166,0)</f>
        <v>0</v>
      </c>
      <c r="BF166" s="239">
        <f>IF(N166="snížená",J166,0)</f>
        <v>0</v>
      </c>
      <c r="BG166" s="239">
        <f>IF(N166="zákl. přenesená",J166,0)</f>
        <v>0</v>
      </c>
      <c r="BH166" s="239">
        <f>IF(N166="sníž. přenesená",J166,0)</f>
        <v>0</v>
      </c>
      <c r="BI166" s="239">
        <f>IF(N166="nulová",J166,0)</f>
        <v>0</v>
      </c>
      <c r="BJ166" s="17" t="s">
        <v>84</v>
      </c>
      <c r="BK166" s="239">
        <f>ROUND(I166*H166,2)</f>
        <v>0</v>
      </c>
      <c r="BL166" s="17" t="s">
        <v>245</v>
      </c>
      <c r="BM166" s="238" t="s">
        <v>320</v>
      </c>
    </row>
    <row r="167" s="2" customFormat="1" ht="24.15" customHeight="1">
      <c r="A167" s="38"/>
      <c r="B167" s="39"/>
      <c r="C167" s="227" t="s">
        <v>241</v>
      </c>
      <c r="D167" s="227" t="s">
        <v>164</v>
      </c>
      <c r="E167" s="228" t="s">
        <v>321</v>
      </c>
      <c r="F167" s="229" t="s">
        <v>322</v>
      </c>
      <c r="G167" s="230" t="s">
        <v>228</v>
      </c>
      <c r="H167" s="231">
        <v>1</v>
      </c>
      <c r="I167" s="232"/>
      <c r="J167" s="233">
        <f>ROUND(I167*H167,2)</f>
        <v>0</v>
      </c>
      <c r="K167" s="229" t="s">
        <v>1</v>
      </c>
      <c r="L167" s="44"/>
      <c r="M167" s="234" t="s">
        <v>1</v>
      </c>
      <c r="N167" s="235" t="s">
        <v>42</v>
      </c>
      <c r="O167" s="91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8" t="s">
        <v>245</v>
      </c>
      <c r="AT167" s="238" t="s">
        <v>164</v>
      </c>
      <c r="AU167" s="238" t="s">
        <v>86</v>
      </c>
      <c r="AY167" s="17" t="s">
        <v>161</v>
      </c>
      <c r="BE167" s="239">
        <f>IF(N167="základní",J167,0)</f>
        <v>0</v>
      </c>
      <c r="BF167" s="239">
        <f>IF(N167="snížená",J167,0)</f>
        <v>0</v>
      </c>
      <c r="BG167" s="239">
        <f>IF(N167="zákl. přenesená",J167,0)</f>
        <v>0</v>
      </c>
      <c r="BH167" s="239">
        <f>IF(N167="sníž. přenesená",J167,0)</f>
        <v>0</v>
      </c>
      <c r="BI167" s="239">
        <f>IF(N167="nulová",J167,0)</f>
        <v>0</v>
      </c>
      <c r="BJ167" s="17" t="s">
        <v>84</v>
      </c>
      <c r="BK167" s="239">
        <f>ROUND(I167*H167,2)</f>
        <v>0</v>
      </c>
      <c r="BL167" s="17" t="s">
        <v>245</v>
      </c>
      <c r="BM167" s="238" t="s">
        <v>323</v>
      </c>
    </row>
    <row r="168" s="2" customFormat="1">
      <c r="A168" s="38"/>
      <c r="B168" s="39"/>
      <c r="C168" s="40"/>
      <c r="D168" s="242" t="s">
        <v>218</v>
      </c>
      <c r="E168" s="40"/>
      <c r="F168" s="273" t="s">
        <v>324</v>
      </c>
      <c r="G168" s="40"/>
      <c r="H168" s="40"/>
      <c r="I168" s="274"/>
      <c r="J168" s="40"/>
      <c r="K168" s="40"/>
      <c r="L168" s="44"/>
      <c r="M168" s="275"/>
      <c r="N168" s="276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218</v>
      </c>
      <c r="AU168" s="17" t="s">
        <v>86</v>
      </c>
    </row>
    <row r="169" s="12" customFormat="1" ht="22.8" customHeight="1">
      <c r="A169" s="12"/>
      <c r="B169" s="211"/>
      <c r="C169" s="212"/>
      <c r="D169" s="213" t="s">
        <v>76</v>
      </c>
      <c r="E169" s="225" t="s">
        <v>325</v>
      </c>
      <c r="F169" s="225" t="s">
        <v>326</v>
      </c>
      <c r="G169" s="212"/>
      <c r="H169" s="212"/>
      <c r="I169" s="215"/>
      <c r="J169" s="226">
        <f>BK169</f>
        <v>0</v>
      </c>
      <c r="K169" s="212"/>
      <c r="L169" s="217"/>
      <c r="M169" s="218"/>
      <c r="N169" s="219"/>
      <c r="O169" s="219"/>
      <c r="P169" s="220">
        <f>SUM(P170:P179)</f>
        <v>0</v>
      </c>
      <c r="Q169" s="219"/>
      <c r="R169" s="220">
        <f>SUM(R170:R179)</f>
        <v>0</v>
      </c>
      <c r="S169" s="219"/>
      <c r="T169" s="221">
        <f>SUM(T170:T179)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22" t="s">
        <v>86</v>
      </c>
      <c r="AT169" s="223" t="s">
        <v>76</v>
      </c>
      <c r="AU169" s="223" t="s">
        <v>84</v>
      </c>
      <c r="AY169" s="222" t="s">
        <v>161</v>
      </c>
      <c r="BK169" s="224">
        <f>SUM(BK170:BK179)</f>
        <v>0</v>
      </c>
    </row>
    <row r="170" s="2" customFormat="1" ht="24.15" customHeight="1">
      <c r="A170" s="38"/>
      <c r="B170" s="39"/>
      <c r="C170" s="227" t="s">
        <v>245</v>
      </c>
      <c r="D170" s="227" t="s">
        <v>164</v>
      </c>
      <c r="E170" s="228" t="s">
        <v>321</v>
      </c>
      <c r="F170" s="229" t="s">
        <v>322</v>
      </c>
      <c r="G170" s="230" t="s">
        <v>228</v>
      </c>
      <c r="H170" s="231">
        <v>1</v>
      </c>
      <c r="I170" s="232"/>
      <c r="J170" s="233">
        <f>ROUND(I170*H170,2)</f>
        <v>0</v>
      </c>
      <c r="K170" s="229" t="s">
        <v>1</v>
      </c>
      <c r="L170" s="44"/>
      <c r="M170" s="234" t="s">
        <v>1</v>
      </c>
      <c r="N170" s="235" t="s">
        <v>42</v>
      </c>
      <c r="O170" s="91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8" t="s">
        <v>245</v>
      </c>
      <c r="AT170" s="238" t="s">
        <v>164</v>
      </c>
      <c r="AU170" s="238" t="s">
        <v>86</v>
      </c>
      <c r="AY170" s="17" t="s">
        <v>161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7" t="s">
        <v>84</v>
      </c>
      <c r="BK170" s="239">
        <f>ROUND(I170*H170,2)</f>
        <v>0</v>
      </c>
      <c r="BL170" s="17" t="s">
        <v>245</v>
      </c>
      <c r="BM170" s="238" t="s">
        <v>327</v>
      </c>
    </row>
    <row r="171" s="2" customFormat="1">
      <c r="A171" s="38"/>
      <c r="B171" s="39"/>
      <c r="C171" s="40"/>
      <c r="D171" s="242" t="s">
        <v>218</v>
      </c>
      <c r="E171" s="40"/>
      <c r="F171" s="273" t="s">
        <v>324</v>
      </c>
      <c r="G171" s="40"/>
      <c r="H171" s="40"/>
      <c r="I171" s="274"/>
      <c r="J171" s="40"/>
      <c r="K171" s="40"/>
      <c r="L171" s="44"/>
      <c r="M171" s="275"/>
      <c r="N171" s="276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218</v>
      </c>
      <c r="AU171" s="17" t="s">
        <v>86</v>
      </c>
    </row>
    <row r="172" s="2" customFormat="1" ht="24.15" customHeight="1">
      <c r="A172" s="38"/>
      <c r="B172" s="39"/>
      <c r="C172" s="227" t="s">
        <v>250</v>
      </c>
      <c r="D172" s="227" t="s">
        <v>164</v>
      </c>
      <c r="E172" s="228" t="s">
        <v>328</v>
      </c>
      <c r="F172" s="229" t="s">
        <v>329</v>
      </c>
      <c r="G172" s="230" t="s">
        <v>228</v>
      </c>
      <c r="H172" s="231">
        <v>1</v>
      </c>
      <c r="I172" s="232"/>
      <c r="J172" s="233">
        <f>ROUND(I172*H172,2)</f>
        <v>0</v>
      </c>
      <c r="K172" s="229" t="s">
        <v>1</v>
      </c>
      <c r="L172" s="44"/>
      <c r="M172" s="234" t="s">
        <v>1</v>
      </c>
      <c r="N172" s="235" t="s">
        <v>42</v>
      </c>
      <c r="O172" s="91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8" t="s">
        <v>245</v>
      </c>
      <c r="AT172" s="238" t="s">
        <v>164</v>
      </c>
      <c r="AU172" s="238" t="s">
        <v>86</v>
      </c>
      <c r="AY172" s="17" t="s">
        <v>161</v>
      </c>
      <c r="BE172" s="239">
        <f>IF(N172="základní",J172,0)</f>
        <v>0</v>
      </c>
      <c r="BF172" s="239">
        <f>IF(N172="snížená",J172,0)</f>
        <v>0</v>
      </c>
      <c r="BG172" s="239">
        <f>IF(N172="zákl. přenesená",J172,0)</f>
        <v>0</v>
      </c>
      <c r="BH172" s="239">
        <f>IF(N172="sníž. přenesená",J172,0)</f>
        <v>0</v>
      </c>
      <c r="BI172" s="239">
        <f>IF(N172="nulová",J172,0)</f>
        <v>0</v>
      </c>
      <c r="BJ172" s="17" t="s">
        <v>84</v>
      </c>
      <c r="BK172" s="239">
        <f>ROUND(I172*H172,2)</f>
        <v>0</v>
      </c>
      <c r="BL172" s="17" t="s">
        <v>245</v>
      </c>
      <c r="BM172" s="238" t="s">
        <v>330</v>
      </c>
    </row>
    <row r="173" s="2" customFormat="1">
      <c r="A173" s="38"/>
      <c r="B173" s="39"/>
      <c r="C173" s="40"/>
      <c r="D173" s="242" t="s">
        <v>218</v>
      </c>
      <c r="E173" s="40"/>
      <c r="F173" s="273" t="s">
        <v>324</v>
      </c>
      <c r="G173" s="40"/>
      <c r="H173" s="40"/>
      <c r="I173" s="274"/>
      <c r="J173" s="40"/>
      <c r="K173" s="40"/>
      <c r="L173" s="44"/>
      <c r="M173" s="275"/>
      <c r="N173" s="276"/>
      <c r="O173" s="91"/>
      <c r="P173" s="91"/>
      <c r="Q173" s="91"/>
      <c r="R173" s="91"/>
      <c r="S173" s="91"/>
      <c r="T173" s="9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218</v>
      </c>
      <c r="AU173" s="17" t="s">
        <v>86</v>
      </c>
    </row>
    <row r="174" s="2" customFormat="1" ht="24.15" customHeight="1">
      <c r="A174" s="38"/>
      <c r="B174" s="39"/>
      <c r="C174" s="227" t="s">
        <v>331</v>
      </c>
      <c r="D174" s="227" t="s">
        <v>164</v>
      </c>
      <c r="E174" s="228" t="s">
        <v>332</v>
      </c>
      <c r="F174" s="229" t="s">
        <v>333</v>
      </c>
      <c r="G174" s="230" t="s">
        <v>228</v>
      </c>
      <c r="H174" s="231">
        <v>3</v>
      </c>
      <c r="I174" s="232"/>
      <c r="J174" s="233">
        <f>ROUND(I174*H174,2)</f>
        <v>0</v>
      </c>
      <c r="K174" s="229" t="s">
        <v>209</v>
      </c>
      <c r="L174" s="44"/>
      <c r="M174" s="234" t="s">
        <v>1</v>
      </c>
      <c r="N174" s="235" t="s">
        <v>42</v>
      </c>
      <c r="O174" s="91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8" t="s">
        <v>245</v>
      </c>
      <c r="AT174" s="238" t="s">
        <v>164</v>
      </c>
      <c r="AU174" s="238" t="s">
        <v>86</v>
      </c>
      <c r="AY174" s="17" t="s">
        <v>161</v>
      </c>
      <c r="BE174" s="239">
        <f>IF(N174="základní",J174,0)</f>
        <v>0</v>
      </c>
      <c r="BF174" s="239">
        <f>IF(N174="snížená",J174,0)</f>
        <v>0</v>
      </c>
      <c r="BG174" s="239">
        <f>IF(N174="zákl. přenesená",J174,0)</f>
        <v>0</v>
      </c>
      <c r="BH174" s="239">
        <f>IF(N174="sníž. přenesená",J174,0)</f>
        <v>0</v>
      </c>
      <c r="BI174" s="239">
        <f>IF(N174="nulová",J174,0)</f>
        <v>0</v>
      </c>
      <c r="BJ174" s="17" t="s">
        <v>84</v>
      </c>
      <c r="BK174" s="239">
        <f>ROUND(I174*H174,2)</f>
        <v>0</v>
      </c>
      <c r="BL174" s="17" t="s">
        <v>245</v>
      </c>
      <c r="BM174" s="238" t="s">
        <v>334</v>
      </c>
    </row>
    <row r="175" s="2" customFormat="1">
      <c r="A175" s="38"/>
      <c r="B175" s="39"/>
      <c r="C175" s="40"/>
      <c r="D175" s="242" t="s">
        <v>218</v>
      </c>
      <c r="E175" s="40"/>
      <c r="F175" s="273" t="s">
        <v>324</v>
      </c>
      <c r="G175" s="40"/>
      <c r="H175" s="40"/>
      <c r="I175" s="274"/>
      <c r="J175" s="40"/>
      <c r="K175" s="40"/>
      <c r="L175" s="44"/>
      <c r="M175" s="275"/>
      <c r="N175" s="276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218</v>
      </c>
      <c r="AU175" s="17" t="s">
        <v>86</v>
      </c>
    </row>
    <row r="176" s="2" customFormat="1" ht="24.15" customHeight="1">
      <c r="A176" s="38"/>
      <c r="B176" s="39"/>
      <c r="C176" s="227" t="s">
        <v>335</v>
      </c>
      <c r="D176" s="227" t="s">
        <v>164</v>
      </c>
      <c r="E176" s="228" t="s">
        <v>336</v>
      </c>
      <c r="F176" s="229" t="s">
        <v>337</v>
      </c>
      <c r="G176" s="230" t="s">
        <v>228</v>
      </c>
      <c r="H176" s="231">
        <v>1</v>
      </c>
      <c r="I176" s="232"/>
      <c r="J176" s="233">
        <f>ROUND(I176*H176,2)</f>
        <v>0</v>
      </c>
      <c r="K176" s="229" t="s">
        <v>1</v>
      </c>
      <c r="L176" s="44"/>
      <c r="M176" s="234" t="s">
        <v>1</v>
      </c>
      <c r="N176" s="235" t="s">
        <v>42</v>
      </c>
      <c r="O176" s="91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8" t="s">
        <v>245</v>
      </c>
      <c r="AT176" s="238" t="s">
        <v>164</v>
      </c>
      <c r="AU176" s="238" t="s">
        <v>86</v>
      </c>
      <c r="AY176" s="17" t="s">
        <v>161</v>
      </c>
      <c r="BE176" s="239">
        <f>IF(N176="základní",J176,0)</f>
        <v>0</v>
      </c>
      <c r="BF176" s="239">
        <f>IF(N176="snížená",J176,0)</f>
        <v>0</v>
      </c>
      <c r="BG176" s="239">
        <f>IF(N176="zákl. přenesená",J176,0)</f>
        <v>0</v>
      </c>
      <c r="BH176" s="239">
        <f>IF(N176="sníž. přenesená",J176,0)</f>
        <v>0</v>
      </c>
      <c r="BI176" s="239">
        <f>IF(N176="nulová",J176,0)</f>
        <v>0</v>
      </c>
      <c r="BJ176" s="17" t="s">
        <v>84</v>
      </c>
      <c r="BK176" s="239">
        <f>ROUND(I176*H176,2)</f>
        <v>0</v>
      </c>
      <c r="BL176" s="17" t="s">
        <v>245</v>
      </c>
      <c r="BM176" s="238" t="s">
        <v>338</v>
      </c>
    </row>
    <row r="177" s="2" customFormat="1">
      <c r="A177" s="38"/>
      <c r="B177" s="39"/>
      <c r="C177" s="40"/>
      <c r="D177" s="242" t="s">
        <v>218</v>
      </c>
      <c r="E177" s="40"/>
      <c r="F177" s="273" t="s">
        <v>324</v>
      </c>
      <c r="G177" s="40"/>
      <c r="H177" s="40"/>
      <c r="I177" s="274"/>
      <c r="J177" s="40"/>
      <c r="K177" s="40"/>
      <c r="L177" s="44"/>
      <c r="M177" s="275"/>
      <c r="N177" s="276"/>
      <c r="O177" s="91"/>
      <c r="P177" s="91"/>
      <c r="Q177" s="91"/>
      <c r="R177" s="91"/>
      <c r="S177" s="91"/>
      <c r="T177" s="92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218</v>
      </c>
      <c r="AU177" s="17" t="s">
        <v>86</v>
      </c>
    </row>
    <row r="178" s="2" customFormat="1" ht="24.15" customHeight="1">
      <c r="A178" s="38"/>
      <c r="B178" s="39"/>
      <c r="C178" s="227" t="s">
        <v>339</v>
      </c>
      <c r="D178" s="227" t="s">
        <v>164</v>
      </c>
      <c r="E178" s="228" t="s">
        <v>340</v>
      </c>
      <c r="F178" s="229" t="s">
        <v>341</v>
      </c>
      <c r="G178" s="230" t="s">
        <v>228</v>
      </c>
      <c r="H178" s="231">
        <v>1</v>
      </c>
      <c r="I178" s="232"/>
      <c r="J178" s="233">
        <f>ROUND(I178*H178,2)</f>
        <v>0</v>
      </c>
      <c r="K178" s="229" t="s">
        <v>1</v>
      </c>
      <c r="L178" s="44"/>
      <c r="M178" s="234" t="s">
        <v>1</v>
      </c>
      <c r="N178" s="235" t="s">
        <v>42</v>
      </c>
      <c r="O178" s="91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8" t="s">
        <v>245</v>
      </c>
      <c r="AT178" s="238" t="s">
        <v>164</v>
      </c>
      <c r="AU178" s="238" t="s">
        <v>86</v>
      </c>
      <c r="AY178" s="17" t="s">
        <v>161</v>
      </c>
      <c r="BE178" s="239">
        <f>IF(N178="základní",J178,0)</f>
        <v>0</v>
      </c>
      <c r="BF178" s="239">
        <f>IF(N178="snížená",J178,0)</f>
        <v>0</v>
      </c>
      <c r="BG178" s="239">
        <f>IF(N178="zákl. přenesená",J178,0)</f>
        <v>0</v>
      </c>
      <c r="BH178" s="239">
        <f>IF(N178="sníž. přenesená",J178,0)</f>
        <v>0</v>
      </c>
      <c r="BI178" s="239">
        <f>IF(N178="nulová",J178,0)</f>
        <v>0</v>
      </c>
      <c r="BJ178" s="17" t="s">
        <v>84</v>
      </c>
      <c r="BK178" s="239">
        <f>ROUND(I178*H178,2)</f>
        <v>0</v>
      </c>
      <c r="BL178" s="17" t="s">
        <v>245</v>
      </c>
      <c r="BM178" s="238" t="s">
        <v>342</v>
      </c>
    </row>
    <row r="179" s="2" customFormat="1">
      <c r="A179" s="38"/>
      <c r="B179" s="39"/>
      <c r="C179" s="40"/>
      <c r="D179" s="242" t="s">
        <v>218</v>
      </c>
      <c r="E179" s="40"/>
      <c r="F179" s="273" t="s">
        <v>324</v>
      </c>
      <c r="G179" s="40"/>
      <c r="H179" s="40"/>
      <c r="I179" s="274"/>
      <c r="J179" s="40"/>
      <c r="K179" s="40"/>
      <c r="L179" s="44"/>
      <c r="M179" s="275"/>
      <c r="N179" s="276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218</v>
      </c>
      <c r="AU179" s="17" t="s">
        <v>86</v>
      </c>
    </row>
    <row r="180" s="12" customFormat="1" ht="22.8" customHeight="1">
      <c r="A180" s="12"/>
      <c r="B180" s="211"/>
      <c r="C180" s="212"/>
      <c r="D180" s="213" t="s">
        <v>76</v>
      </c>
      <c r="E180" s="225" t="s">
        <v>343</v>
      </c>
      <c r="F180" s="225" t="s">
        <v>344</v>
      </c>
      <c r="G180" s="212"/>
      <c r="H180" s="212"/>
      <c r="I180" s="215"/>
      <c r="J180" s="226">
        <f>BK180</f>
        <v>0</v>
      </c>
      <c r="K180" s="212"/>
      <c r="L180" s="217"/>
      <c r="M180" s="218"/>
      <c r="N180" s="219"/>
      <c r="O180" s="219"/>
      <c r="P180" s="220">
        <f>SUM(P181:P201)</f>
        <v>0</v>
      </c>
      <c r="Q180" s="219"/>
      <c r="R180" s="220">
        <f>SUM(R181:R201)</f>
        <v>0.29533599999999999</v>
      </c>
      <c r="S180" s="219"/>
      <c r="T180" s="221">
        <f>SUM(T181:T201)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22" t="s">
        <v>86</v>
      </c>
      <c r="AT180" s="223" t="s">
        <v>76</v>
      </c>
      <c r="AU180" s="223" t="s">
        <v>84</v>
      </c>
      <c r="AY180" s="222" t="s">
        <v>161</v>
      </c>
      <c r="BK180" s="224">
        <f>SUM(BK181:BK201)</f>
        <v>0</v>
      </c>
    </row>
    <row r="181" s="2" customFormat="1" ht="16.5" customHeight="1">
      <c r="A181" s="38"/>
      <c r="B181" s="39"/>
      <c r="C181" s="227" t="s">
        <v>7</v>
      </c>
      <c r="D181" s="227" t="s">
        <v>164</v>
      </c>
      <c r="E181" s="228" t="s">
        <v>345</v>
      </c>
      <c r="F181" s="229" t="s">
        <v>346</v>
      </c>
      <c r="G181" s="230" t="s">
        <v>167</v>
      </c>
      <c r="H181" s="231">
        <v>236</v>
      </c>
      <c r="I181" s="232"/>
      <c r="J181" s="233">
        <f>ROUND(I181*H181,2)</f>
        <v>0</v>
      </c>
      <c r="K181" s="229" t="s">
        <v>168</v>
      </c>
      <c r="L181" s="44"/>
      <c r="M181" s="234" t="s">
        <v>1</v>
      </c>
      <c r="N181" s="235" t="s">
        <v>42</v>
      </c>
      <c r="O181" s="91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8" t="s">
        <v>245</v>
      </c>
      <c r="AT181" s="238" t="s">
        <v>164</v>
      </c>
      <c r="AU181" s="238" t="s">
        <v>86</v>
      </c>
      <c r="AY181" s="17" t="s">
        <v>161</v>
      </c>
      <c r="BE181" s="239">
        <f>IF(N181="základní",J181,0)</f>
        <v>0</v>
      </c>
      <c r="BF181" s="239">
        <f>IF(N181="snížená",J181,0)</f>
        <v>0</v>
      </c>
      <c r="BG181" s="239">
        <f>IF(N181="zákl. přenesená",J181,0)</f>
        <v>0</v>
      </c>
      <c r="BH181" s="239">
        <f>IF(N181="sníž. přenesená",J181,0)</f>
        <v>0</v>
      </c>
      <c r="BI181" s="239">
        <f>IF(N181="nulová",J181,0)</f>
        <v>0</v>
      </c>
      <c r="BJ181" s="17" t="s">
        <v>84</v>
      </c>
      <c r="BK181" s="239">
        <f>ROUND(I181*H181,2)</f>
        <v>0</v>
      </c>
      <c r="BL181" s="17" t="s">
        <v>245</v>
      </c>
      <c r="BM181" s="238" t="s">
        <v>347</v>
      </c>
    </row>
    <row r="182" s="14" customFormat="1">
      <c r="A182" s="14"/>
      <c r="B182" s="252"/>
      <c r="C182" s="253"/>
      <c r="D182" s="242" t="s">
        <v>171</v>
      </c>
      <c r="E182" s="254" t="s">
        <v>1</v>
      </c>
      <c r="F182" s="255" t="s">
        <v>211</v>
      </c>
      <c r="G182" s="253"/>
      <c r="H182" s="254" t="s">
        <v>1</v>
      </c>
      <c r="I182" s="256"/>
      <c r="J182" s="253"/>
      <c r="K182" s="253"/>
      <c r="L182" s="257"/>
      <c r="M182" s="258"/>
      <c r="N182" s="259"/>
      <c r="O182" s="259"/>
      <c r="P182" s="259"/>
      <c r="Q182" s="259"/>
      <c r="R182" s="259"/>
      <c r="S182" s="259"/>
      <c r="T182" s="260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61" t="s">
        <v>171</v>
      </c>
      <c r="AU182" s="261" t="s">
        <v>86</v>
      </c>
      <c r="AV182" s="14" t="s">
        <v>84</v>
      </c>
      <c r="AW182" s="14" t="s">
        <v>32</v>
      </c>
      <c r="AX182" s="14" t="s">
        <v>77</v>
      </c>
      <c r="AY182" s="261" t="s">
        <v>161</v>
      </c>
    </row>
    <row r="183" s="13" customFormat="1">
      <c r="A183" s="13"/>
      <c r="B183" s="240"/>
      <c r="C183" s="241"/>
      <c r="D183" s="242" t="s">
        <v>171</v>
      </c>
      <c r="E183" s="243" t="s">
        <v>1</v>
      </c>
      <c r="F183" s="244" t="s">
        <v>212</v>
      </c>
      <c r="G183" s="241"/>
      <c r="H183" s="245">
        <v>236</v>
      </c>
      <c r="I183" s="246"/>
      <c r="J183" s="241"/>
      <c r="K183" s="241"/>
      <c r="L183" s="247"/>
      <c r="M183" s="248"/>
      <c r="N183" s="249"/>
      <c r="O183" s="249"/>
      <c r="P183" s="249"/>
      <c r="Q183" s="249"/>
      <c r="R183" s="249"/>
      <c r="S183" s="249"/>
      <c r="T183" s="25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1" t="s">
        <v>171</v>
      </c>
      <c r="AU183" s="251" t="s">
        <v>86</v>
      </c>
      <c r="AV183" s="13" t="s">
        <v>86</v>
      </c>
      <c r="AW183" s="13" t="s">
        <v>32</v>
      </c>
      <c r="AX183" s="13" t="s">
        <v>77</v>
      </c>
      <c r="AY183" s="251" t="s">
        <v>161</v>
      </c>
    </row>
    <row r="184" s="15" customFormat="1">
      <c r="A184" s="15"/>
      <c r="B184" s="262"/>
      <c r="C184" s="263"/>
      <c r="D184" s="242" t="s">
        <v>171</v>
      </c>
      <c r="E184" s="264" t="s">
        <v>1</v>
      </c>
      <c r="F184" s="265" t="s">
        <v>199</v>
      </c>
      <c r="G184" s="263"/>
      <c r="H184" s="266">
        <v>236</v>
      </c>
      <c r="I184" s="267"/>
      <c r="J184" s="263"/>
      <c r="K184" s="263"/>
      <c r="L184" s="268"/>
      <c r="M184" s="269"/>
      <c r="N184" s="270"/>
      <c r="O184" s="270"/>
      <c r="P184" s="270"/>
      <c r="Q184" s="270"/>
      <c r="R184" s="270"/>
      <c r="S184" s="270"/>
      <c r="T184" s="271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72" t="s">
        <v>171</v>
      </c>
      <c r="AU184" s="272" t="s">
        <v>86</v>
      </c>
      <c r="AV184" s="15" t="s">
        <v>169</v>
      </c>
      <c r="AW184" s="15" t="s">
        <v>32</v>
      </c>
      <c r="AX184" s="15" t="s">
        <v>84</v>
      </c>
      <c r="AY184" s="272" t="s">
        <v>161</v>
      </c>
    </row>
    <row r="185" s="2" customFormat="1" ht="24.15" customHeight="1">
      <c r="A185" s="38"/>
      <c r="B185" s="39"/>
      <c r="C185" s="227" t="s">
        <v>348</v>
      </c>
      <c r="D185" s="227" t="s">
        <v>164</v>
      </c>
      <c r="E185" s="228" t="s">
        <v>349</v>
      </c>
      <c r="F185" s="229" t="s">
        <v>350</v>
      </c>
      <c r="G185" s="230" t="s">
        <v>167</v>
      </c>
      <c r="H185" s="231">
        <v>236</v>
      </c>
      <c r="I185" s="232"/>
      <c r="J185" s="233">
        <f>ROUND(I185*H185,2)</f>
        <v>0</v>
      </c>
      <c r="K185" s="229" t="s">
        <v>168</v>
      </c>
      <c r="L185" s="44"/>
      <c r="M185" s="234" t="s">
        <v>1</v>
      </c>
      <c r="N185" s="235" t="s">
        <v>42</v>
      </c>
      <c r="O185" s="91"/>
      <c r="P185" s="236">
        <f>O185*H185</f>
        <v>0</v>
      </c>
      <c r="Q185" s="236">
        <v>0.00020000000000000001</v>
      </c>
      <c r="R185" s="236">
        <f>Q185*H185</f>
        <v>0.047199999999999999</v>
      </c>
      <c r="S185" s="236">
        <v>0</v>
      </c>
      <c r="T185" s="237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8" t="s">
        <v>245</v>
      </c>
      <c r="AT185" s="238" t="s">
        <v>164</v>
      </c>
      <c r="AU185" s="238" t="s">
        <v>86</v>
      </c>
      <c r="AY185" s="17" t="s">
        <v>161</v>
      </c>
      <c r="BE185" s="239">
        <f>IF(N185="základní",J185,0)</f>
        <v>0</v>
      </c>
      <c r="BF185" s="239">
        <f>IF(N185="snížená",J185,0)</f>
        <v>0</v>
      </c>
      <c r="BG185" s="239">
        <f>IF(N185="zákl. přenesená",J185,0)</f>
        <v>0</v>
      </c>
      <c r="BH185" s="239">
        <f>IF(N185="sníž. přenesená",J185,0)</f>
        <v>0</v>
      </c>
      <c r="BI185" s="239">
        <f>IF(N185="nulová",J185,0)</f>
        <v>0</v>
      </c>
      <c r="BJ185" s="17" t="s">
        <v>84</v>
      </c>
      <c r="BK185" s="239">
        <f>ROUND(I185*H185,2)</f>
        <v>0</v>
      </c>
      <c r="BL185" s="17" t="s">
        <v>245</v>
      </c>
      <c r="BM185" s="238" t="s">
        <v>351</v>
      </c>
    </row>
    <row r="186" s="2" customFormat="1" ht="33" customHeight="1">
      <c r="A186" s="38"/>
      <c r="B186" s="39"/>
      <c r="C186" s="227" t="s">
        <v>352</v>
      </c>
      <c r="D186" s="227" t="s">
        <v>164</v>
      </c>
      <c r="E186" s="228" t="s">
        <v>353</v>
      </c>
      <c r="F186" s="229" t="s">
        <v>354</v>
      </c>
      <c r="G186" s="230" t="s">
        <v>167</v>
      </c>
      <c r="H186" s="231">
        <v>245.68000000000001</v>
      </c>
      <c r="I186" s="232"/>
      <c r="J186" s="233">
        <f>ROUND(I186*H186,2)</f>
        <v>0</v>
      </c>
      <c r="K186" s="229" t="s">
        <v>209</v>
      </c>
      <c r="L186" s="44"/>
      <c r="M186" s="234" t="s">
        <v>1</v>
      </c>
      <c r="N186" s="235" t="s">
        <v>42</v>
      </c>
      <c r="O186" s="91"/>
      <c r="P186" s="236">
        <f>O186*H186</f>
        <v>0</v>
      </c>
      <c r="Q186" s="236">
        <v>0.00069999999999999999</v>
      </c>
      <c r="R186" s="236">
        <f>Q186*H186</f>
        <v>0.17197599999999999</v>
      </c>
      <c r="S186" s="236">
        <v>0</v>
      </c>
      <c r="T186" s="237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8" t="s">
        <v>245</v>
      </c>
      <c r="AT186" s="238" t="s">
        <v>164</v>
      </c>
      <c r="AU186" s="238" t="s">
        <v>86</v>
      </c>
      <c r="AY186" s="17" t="s">
        <v>161</v>
      </c>
      <c r="BE186" s="239">
        <f>IF(N186="základní",J186,0)</f>
        <v>0</v>
      </c>
      <c r="BF186" s="239">
        <f>IF(N186="snížená",J186,0)</f>
        <v>0</v>
      </c>
      <c r="BG186" s="239">
        <f>IF(N186="zákl. přenesená",J186,0)</f>
        <v>0</v>
      </c>
      <c r="BH186" s="239">
        <f>IF(N186="sníž. přenesená",J186,0)</f>
        <v>0</v>
      </c>
      <c r="BI186" s="239">
        <f>IF(N186="nulová",J186,0)</f>
        <v>0</v>
      </c>
      <c r="BJ186" s="17" t="s">
        <v>84</v>
      </c>
      <c r="BK186" s="239">
        <f>ROUND(I186*H186,2)</f>
        <v>0</v>
      </c>
      <c r="BL186" s="17" t="s">
        <v>245</v>
      </c>
      <c r="BM186" s="238" t="s">
        <v>355</v>
      </c>
    </row>
    <row r="187" s="14" customFormat="1">
      <c r="A187" s="14"/>
      <c r="B187" s="252"/>
      <c r="C187" s="253"/>
      <c r="D187" s="242" t="s">
        <v>171</v>
      </c>
      <c r="E187" s="254" t="s">
        <v>1</v>
      </c>
      <c r="F187" s="255" t="s">
        <v>211</v>
      </c>
      <c r="G187" s="253"/>
      <c r="H187" s="254" t="s">
        <v>1</v>
      </c>
      <c r="I187" s="256"/>
      <c r="J187" s="253"/>
      <c r="K187" s="253"/>
      <c r="L187" s="257"/>
      <c r="M187" s="258"/>
      <c r="N187" s="259"/>
      <c r="O187" s="259"/>
      <c r="P187" s="259"/>
      <c r="Q187" s="259"/>
      <c r="R187" s="259"/>
      <c r="S187" s="259"/>
      <c r="T187" s="260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61" t="s">
        <v>171</v>
      </c>
      <c r="AU187" s="261" t="s">
        <v>86</v>
      </c>
      <c r="AV187" s="14" t="s">
        <v>84</v>
      </c>
      <c r="AW187" s="14" t="s">
        <v>32</v>
      </c>
      <c r="AX187" s="14" t="s">
        <v>77</v>
      </c>
      <c r="AY187" s="261" t="s">
        <v>161</v>
      </c>
    </row>
    <row r="188" s="13" customFormat="1">
      <c r="A188" s="13"/>
      <c r="B188" s="240"/>
      <c r="C188" s="241"/>
      <c r="D188" s="242" t="s">
        <v>171</v>
      </c>
      <c r="E188" s="243" t="s">
        <v>1</v>
      </c>
      <c r="F188" s="244" t="s">
        <v>212</v>
      </c>
      <c r="G188" s="241"/>
      <c r="H188" s="245">
        <v>236</v>
      </c>
      <c r="I188" s="246"/>
      <c r="J188" s="241"/>
      <c r="K188" s="241"/>
      <c r="L188" s="247"/>
      <c r="M188" s="248"/>
      <c r="N188" s="249"/>
      <c r="O188" s="249"/>
      <c r="P188" s="249"/>
      <c r="Q188" s="249"/>
      <c r="R188" s="249"/>
      <c r="S188" s="249"/>
      <c r="T188" s="25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51" t="s">
        <v>171</v>
      </c>
      <c r="AU188" s="251" t="s">
        <v>86</v>
      </c>
      <c r="AV188" s="13" t="s">
        <v>86</v>
      </c>
      <c r="AW188" s="13" t="s">
        <v>32</v>
      </c>
      <c r="AX188" s="13" t="s">
        <v>77</v>
      </c>
      <c r="AY188" s="251" t="s">
        <v>161</v>
      </c>
    </row>
    <row r="189" s="13" customFormat="1">
      <c r="A189" s="13"/>
      <c r="B189" s="240"/>
      <c r="C189" s="241"/>
      <c r="D189" s="242" t="s">
        <v>171</v>
      </c>
      <c r="E189" s="243" t="s">
        <v>1</v>
      </c>
      <c r="F189" s="244" t="s">
        <v>356</v>
      </c>
      <c r="G189" s="241"/>
      <c r="H189" s="245">
        <v>6.2999999999999998</v>
      </c>
      <c r="I189" s="246"/>
      <c r="J189" s="241"/>
      <c r="K189" s="241"/>
      <c r="L189" s="247"/>
      <c r="M189" s="248"/>
      <c r="N189" s="249"/>
      <c r="O189" s="249"/>
      <c r="P189" s="249"/>
      <c r="Q189" s="249"/>
      <c r="R189" s="249"/>
      <c r="S189" s="249"/>
      <c r="T189" s="250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1" t="s">
        <v>171</v>
      </c>
      <c r="AU189" s="251" t="s">
        <v>86</v>
      </c>
      <c r="AV189" s="13" t="s">
        <v>86</v>
      </c>
      <c r="AW189" s="13" t="s">
        <v>32</v>
      </c>
      <c r="AX189" s="13" t="s">
        <v>77</v>
      </c>
      <c r="AY189" s="251" t="s">
        <v>161</v>
      </c>
    </row>
    <row r="190" s="13" customFormat="1">
      <c r="A190" s="13"/>
      <c r="B190" s="240"/>
      <c r="C190" s="241"/>
      <c r="D190" s="242" t="s">
        <v>171</v>
      </c>
      <c r="E190" s="243" t="s">
        <v>1</v>
      </c>
      <c r="F190" s="244" t="s">
        <v>357</v>
      </c>
      <c r="G190" s="241"/>
      <c r="H190" s="245">
        <v>1.3799999999999999</v>
      </c>
      <c r="I190" s="246"/>
      <c r="J190" s="241"/>
      <c r="K190" s="241"/>
      <c r="L190" s="247"/>
      <c r="M190" s="248"/>
      <c r="N190" s="249"/>
      <c r="O190" s="249"/>
      <c r="P190" s="249"/>
      <c r="Q190" s="249"/>
      <c r="R190" s="249"/>
      <c r="S190" s="249"/>
      <c r="T190" s="250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51" t="s">
        <v>171</v>
      </c>
      <c r="AU190" s="251" t="s">
        <v>86</v>
      </c>
      <c r="AV190" s="13" t="s">
        <v>86</v>
      </c>
      <c r="AW190" s="13" t="s">
        <v>32</v>
      </c>
      <c r="AX190" s="13" t="s">
        <v>77</v>
      </c>
      <c r="AY190" s="251" t="s">
        <v>161</v>
      </c>
    </row>
    <row r="191" s="13" customFormat="1">
      <c r="A191" s="13"/>
      <c r="B191" s="240"/>
      <c r="C191" s="241"/>
      <c r="D191" s="242" t="s">
        <v>171</v>
      </c>
      <c r="E191" s="243" t="s">
        <v>1</v>
      </c>
      <c r="F191" s="244" t="s">
        <v>358</v>
      </c>
      <c r="G191" s="241"/>
      <c r="H191" s="245">
        <v>2</v>
      </c>
      <c r="I191" s="246"/>
      <c r="J191" s="241"/>
      <c r="K191" s="241"/>
      <c r="L191" s="247"/>
      <c r="M191" s="248"/>
      <c r="N191" s="249"/>
      <c r="O191" s="249"/>
      <c r="P191" s="249"/>
      <c r="Q191" s="249"/>
      <c r="R191" s="249"/>
      <c r="S191" s="249"/>
      <c r="T191" s="250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51" t="s">
        <v>171</v>
      </c>
      <c r="AU191" s="251" t="s">
        <v>86</v>
      </c>
      <c r="AV191" s="13" t="s">
        <v>86</v>
      </c>
      <c r="AW191" s="13" t="s">
        <v>32</v>
      </c>
      <c r="AX191" s="13" t="s">
        <v>77</v>
      </c>
      <c r="AY191" s="251" t="s">
        <v>161</v>
      </c>
    </row>
    <row r="192" s="15" customFormat="1">
      <c r="A192" s="15"/>
      <c r="B192" s="262"/>
      <c r="C192" s="263"/>
      <c r="D192" s="242" t="s">
        <v>171</v>
      </c>
      <c r="E192" s="264" t="s">
        <v>1</v>
      </c>
      <c r="F192" s="265" t="s">
        <v>199</v>
      </c>
      <c r="G192" s="263"/>
      <c r="H192" s="266">
        <v>245.68000000000001</v>
      </c>
      <c r="I192" s="267"/>
      <c r="J192" s="263"/>
      <c r="K192" s="263"/>
      <c r="L192" s="268"/>
      <c r="M192" s="269"/>
      <c r="N192" s="270"/>
      <c r="O192" s="270"/>
      <c r="P192" s="270"/>
      <c r="Q192" s="270"/>
      <c r="R192" s="270"/>
      <c r="S192" s="270"/>
      <c r="T192" s="271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72" t="s">
        <v>171</v>
      </c>
      <c r="AU192" s="272" t="s">
        <v>86</v>
      </c>
      <c r="AV192" s="15" t="s">
        <v>169</v>
      </c>
      <c r="AW192" s="15" t="s">
        <v>32</v>
      </c>
      <c r="AX192" s="15" t="s">
        <v>84</v>
      </c>
      <c r="AY192" s="272" t="s">
        <v>161</v>
      </c>
    </row>
    <row r="193" s="2" customFormat="1" ht="21.75" customHeight="1">
      <c r="A193" s="38"/>
      <c r="B193" s="39"/>
      <c r="C193" s="227" t="s">
        <v>359</v>
      </c>
      <c r="D193" s="227" t="s">
        <v>164</v>
      </c>
      <c r="E193" s="228" t="s">
        <v>360</v>
      </c>
      <c r="F193" s="229" t="s">
        <v>361</v>
      </c>
      <c r="G193" s="230" t="s">
        <v>178</v>
      </c>
      <c r="H193" s="231">
        <v>96.799999999999997</v>
      </c>
      <c r="I193" s="232"/>
      <c r="J193" s="233">
        <f>ROUND(I193*H193,2)</f>
        <v>0</v>
      </c>
      <c r="K193" s="229" t="s">
        <v>209</v>
      </c>
      <c r="L193" s="44"/>
      <c r="M193" s="234" t="s">
        <v>1</v>
      </c>
      <c r="N193" s="235" t="s">
        <v>42</v>
      </c>
      <c r="O193" s="91"/>
      <c r="P193" s="236">
        <f>O193*H193</f>
        <v>0</v>
      </c>
      <c r="Q193" s="236">
        <v>0.00069999999999999999</v>
      </c>
      <c r="R193" s="236">
        <f>Q193*H193</f>
        <v>0.067760000000000001</v>
      </c>
      <c r="S193" s="236">
        <v>0</v>
      </c>
      <c r="T193" s="237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8" t="s">
        <v>245</v>
      </c>
      <c r="AT193" s="238" t="s">
        <v>164</v>
      </c>
      <c r="AU193" s="238" t="s">
        <v>86</v>
      </c>
      <c r="AY193" s="17" t="s">
        <v>161</v>
      </c>
      <c r="BE193" s="239">
        <f>IF(N193="základní",J193,0)</f>
        <v>0</v>
      </c>
      <c r="BF193" s="239">
        <f>IF(N193="snížená",J193,0)</f>
        <v>0</v>
      </c>
      <c r="BG193" s="239">
        <f>IF(N193="zákl. přenesená",J193,0)</f>
        <v>0</v>
      </c>
      <c r="BH193" s="239">
        <f>IF(N193="sníž. přenesená",J193,0)</f>
        <v>0</v>
      </c>
      <c r="BI193" s="239">
        <f>IF(N193="nulová",J193,0)</f>
        <v>0</v>
      </c>
      <c r="BJ193" s="17" t="s">
        <v>84</v>
      </c>
      <c r="BK193" s="239">
        <f>ROUND(I193*H193,2)</f>
        <v>0</v>
      </c>
      <c r="BL193" s="17" t="s">
        <v>245</v>
      </c>
      <c r="BM193" s="238" t="s">
        <v>362</v>
      </c>
    </row>
    <row r="194" s="14" customFormat="1">
      <c r="A194" s="14"/>
      <c r="B194" s="252"/>
      <c r="C194" s="253"/>
      <c r="D194" s="242" t="s">
        <v>171</v>
      </c>
      <c r="E194" s="254" t="s">
        <v>1</v>
      </c>
      <c r="F194" s="255" t="s">
        <v>211</v>
      </c>
      <c r="G194" s="253"/>
      <c r="H194" s="254" t="s">
        <v>1</v>
      </c>
      <c r="I194" s="256"/>
      <c r="J194" s="253"/>
      <c r="K194" s="253"/>
      <c r="L194" s="257"/>
      <c r="M194" s="258"/>
      <c r="N194" s="259"/>
      <c r="O194" s="259"/>
      <c r="P194" s="259"/>
      <c r="Q194" s="259"/>
      <c r="R194" s="259"/>
      <c r="S194" s="259"/>
      <c r="T194" s="26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61" t="s">
        <v>171</v>
      </c>
      <c r="AU194" s="261" t="s">
        <v>86</v>
      </c>
      <c r="AV194" s="14" t="s">
        <v>84</v>
      </c>
      <c r="AW194" s="14" t="s">
        <v>32</v>
      </c>
      <c r="AX194" s="14" t="s">
        <v>77</v>
      </c>
      <c r="AY194" s="261" t="s">
        <v>161</v>
      </c>
    </row>
    <row r="195" s="14" customFormat="1">
      <c r="A195" s="14"/>
      <c r="B195" s="252"/>
      <c r="C195" s="253"/>
      <c r="D195" s="242" t="s">
        <v>171</v>
      </c>
      <c r="E195" s="254" t="s">
        <v>1</v>
      </c>
      <c r="F195" s="255" t="s">
        <v>363</v>
      </c>
      <c r="G195" s="253"/>
      <c r="H195" s="254" t="s">
        <v>1</v>
      </c>
      <c r="I195" s="256"/>
      <c r="J195" s="253"/>
      <c r="K195" s="253"/>
      <c r="L195" s="257"/>
      <c r="M195" s="258"/>
      <c r="N195" s="259"/>
      <c r="O195" s="259"/>
      <c r="P195" s="259"/>
      <c r="Q195" s="259"/>
      <c r="R195" s="259"/>
      <c r="S195" s="259"/>
      <c r="T195" s="26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61" t="s">
        <v>171</v>
      </c>
      <c r="AU195" s="261" t="s">
        <v>86</v>
      </c>
      <c r="AV195" s="14" t="s">
        <v>84</v>
      </c>
      <c r="AW195" s="14" t="s">
        <v>32</v>
      </c>
      <c r="AX195" s="14" t="s">
        <v>77</v>
      </c>
      <c r="AY195" s="261" t="s">
        <v>161</v>
      </c>
    </row>
    <row r="196" s="13" customFormat="1">
      <c r="A196" s="13"/>
      <c r="B196" s="240"/>
      <c r="C196" s="241"/>
      <c r="D196" s="242" t="s">
        <v>171</v>
      </c>
      <c r="E196" s="243" t="s">
        <v>1</v>
      </c>
      <c r="F196" s="244" t="s">
        <v>364</v>
      </c>
      <c r="G196" s="241"/>
      <c r="H196" s="245">
        <v>63</v>
      </c>
      <c r="I196" s="246"/>
      <c r="J196" s="241"/>
      <c r="K196" s="241"/>
      <c r="L196" s="247"/>
      <c r="M196" s="248"/>
      <c r="N196" s="249"/>
      <c r="O196" s="249"/>
      <c r="P196" s="249"/>
      <c r="Q196" s="249"/>
      <c r="R196" s="249"/>
      <c r="S196" s="249"/>
      <c r="T196" s="250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51" t="s">
        <v>171</v>
      </c>
      <c r="AU196" s="251" t="s">
        <v>86</v>
      </c>
      <c r="AV196" s="13" t="s">
        <v>86</v>
      </c>
      <c r="AW196" s="13" t="s">
        <v>32</v>
      </c>
      <c r="AX196" s="13" t="s">
        <v>77</v>
      </c>
      <c r="AY196" s="251" t="s">
        <v>161</v>
      </c>
    </row>
    <row r="197" s="13" customFormat="1">
      <c r="A197" s="13"/>
      <c r="B197" s="240"/>
      <c r="C197" s="241"/>
      <c r="D197" s="242" t="s">
        <v>171</v>
      </c>
      <c r="E197" s="243" t="s">
        <v>1</v>
      </c>
      <c r="F197" s="244" t="s">
        <v>365</v>
      </c>
      <c r="G197" s="241"/>
      <c r="H197" s="245">
        <v>13.800000000000001</v>
      </c>
      <c r="I197" s="246"/>
      <c r="J197" s="241"/>
      <c r="K197" s="241"/>
      <c r="L197" s="247"/>
      <c r="M197" s="248"/>
      <c r="N197" s="249"/>
      <c r="O197" s="249"/>
      <c r="P197" s="249"/>
      <c r="Q197" s="249"/>
      <c r="R197" s="249"/>
      <c r="S197" s="249"/>
      <c r="T197" s="25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51" t="s">
        <v>171</v>
      </c>
      <c r="AU197" s="251" t="s">
        <v>86</v>
      </c>
      <c r="AV197" s="13" t="s">
        <v>86</v>
      </c>
      <c r="AW197" s="13" t="s">
        <v>32</v>
      </c>
      <c r="AX197" s="13" t="s">
        <v>77</v>
      </c>
      <c r="AY197" s="251" t="s">
        <v>161</v>
      </c>
    </row>
    <row r="198" s="13" customFormat="1">
      <c r="A198" s="13"/>
      <c r="B198" s="240"/>
      <c r="C198" s="241"/>
      <c r="D198" s="242" t="s">
        <v>171</v>
      </c>
      <c r="E198" s="243" t="s">
        <v>1</v>
      </c>
      <c r="F198" s="244" t="s">
        <v>366</v>
      </c>
      <c r="G198" s="241"/>
      <c r="H198" s="245">
        <v>20</v>
      </c>
      <c r="I198" s="246"/>
      <c r="J198" s="241"/>
      <c r="K198" s="241"/>
      <c r="L198" s="247"/>
      <c r="M198" s="248"/>
      <c r="N198" s="249"/>
      <c r="O198" s="249"/>
      <c r="P198" s="249"/>
      <c r="Q198" s="249"/>
      <c r="R198" s="249"/>
      <c r="S198" s="249"/>
      <c r="T198" s="250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51" t="s">
        <v>171</v>
      </c>
      <c r="AU198" s="251" t="s">
        <v>86</v>
      </c>
      <c r="AV198" s="13" t="s">
        <v>86</v>
      </c>
      <c r="AW198" s="13" t="s">
        <v>32</v>
      </c>
      <c r="AX198" s="13" t="s">
        <v>77</v>
      </c>
      <c r="AY198" s="251" t="s">
        <v>161</v>
      </c>
    </row>
    <row r="199" s="15" customFormat="1">
      <c r="A199" s="15"/>
      <c r="B199" s="262"/>
      <c r="C199" s="263"/>
      <c r="D199" s="242" t="s">
        <v>171</v>
      </c>
      <c r="E199" s="264" t="s">
        <v>1</v>
      </c>
      <c r="F199" s="265" t="s">
        <v>199</v>
      </c>
      <c r="G199" s="263"/>
      <c r="H199" s="266">
        <v>96.799999999999997</v>
      </c>
      <c r="I199" s="267"/>
      <c r="J199" s="263"/>
      <c r="K199" s="263"/>
      <c r="L199" s="268"/>
      <c r="M199" s="269"/>
      <c r="N199" s="270"/>
      <c r="O199" s="270"/>
      <c r="P199" s="270"/>
      <c r="Q199" s="270"/>
      <c r="R199" s="270"/>
      <c r="S199" s="270"/>
      <c r="T199" s="271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72" t="s">
        <v>171</v>
      </c>
      <c r="AU199" s="272" t="s">
        <v>86</v>
      </c>
      <c r="AV199" s="15" t="s">
        <v>169</v>
      </c>
      <c r="AW199" s="15" t="s">
        <v>32</v>
      </c>
      <c r="AX199" s="15" t="s">
        <v>84</v>
      </c>
      <c r="AY199" s="272" t="s">
        <v>161</v>
      </c>
    </row>
    <row r="200" s="2" customFormat="1" ht="16.5" customHeight="1">
      <c r="A200" s="38"/>
      <c r="B200" s="39"/>
      <c r="C200" s="227" t="s">
        <v>367</v>
      </c>
      <c r="D200" s="227" t="s">
        <v>164</v>
      </c>
      <c r="E200" s="228" t="s">
        <v>368</v>
      </c>
      <c r="F200" s="229" t="s">
        <v>369</v>
      </c>
      <c r="G200" s="230" t="s">
        <v>178</v>
      </c>
      <c r="H200" s="231">
        <v>12</v>
      </c>
      <c r="I200" s="232"/>
      <c r="J200" s="233">
        <f>ROUND(I200*H200,2)</f>
        <v>0</v>
      </c>
      <c r="K200" s="229" t="s">
        <v>1</v>
      </c>
      <c r="L200" s="44"/>
      <c r="M200" s="234" t="s">
        <v>1</v>
      </c>
      <c r="N200" s="235" t="s">
        <v>42</v>
      </c>
      <c r="O200" s="91"/>
      <c r="P200" s="236">
        <f>O200*H200</f>
        <v>0</v>
      </c>
      <c r="Q200" s="236">
        <v>0.00069999999999999999</v>
      </c>
      <c r="R200" s="236">
        <f>Q200*H200</f>
        <v>0.0083999999999999995</v>
      </c>
      <c r="S200" s="236">
        <v>0</v>
      </c>
      <c r="T200" s="237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8" t="s">
        <v>245</v>
      </c>
      <c r="AT200" s="238" t="s">
        <v>164</v>
      </c>
      <c r="AU200" s="238" t="s">
        <v>86</v>
      </c>
      <c r="AY200" s="17" t="s">
        <v>161</v>
      </c>
      <c r="BE200" s="239">
        <f>IF(N200="základní",J200,0)</f>
        <v>0</v>
      </c>
      <c r="BF200" s="239">
        <f>IF(N200="snížená",J200,0)</f>
        <v>0</v>
      </c>
      <c r="BG200" s="239">
        <f>IF(N200="zákl. přenesená",J200,0)</f>
        <v>0</v>
      </c>
      <c r="BH200" s="239">
        <f>IF(N200="sníž. přenesená",J200,0)</f>
        <v>0</v>
      </c>
      <c r="BI200" s="239">
        <f>IF(N200="nulová",J200,0)</f>
        <v>0</v>
      </c>
      <c r="BJ200" s="17" t="s">
        <v>84</v>
      </c>
      <c r="BK200" s="239">
        <f>ROUND(I200*H200,2)</f>
        <v>0</v>
      </c>
      <c r="BL200" s="17" t="s">
        <v>245</v>
      </c>
      <c r="BM200" s="238" t="s">
        <v>370</v>
      </c>
    </row>
    <row r="201" s="13" customFormat="1">
      <c r="A201" s="13"/>
      <c r="B201" s="240"/>
      <c r="C201" s="241"/>
      <c r="D201" s="242" t="s">
        <v>171</v>
      </c>
      <c r="E201" s="243" t="s">
        <v>1</v>
      </c>
      <c r="F201" s="244" t="s">
        <v>371</v>
      </c>
      <c r="G201" s="241"/>
      <c r="H201" s="245">
        <v>12</v>
      </c>
      <c r="I201" s="246"/>
      <c r="J201" s="241"/>
      <c r="K201" s="241"/>
      <c r="L201" s="247"/>
      <c r="M201" s="248"/>
      <c r="N201" s="249"/>
      <c r="O201" s="249"/>
      <c r="P201" s="249"/>
      <c r="Q201" s="249"/>
      <c r="R201" s="249"/>
      <c r="S201" s="249"/>
      <c r="T201" s="250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51" t="s">
        <v>171</v>
      </c>
      <c r="AU201" s="251" t="s">
        <v>86</v>
      </c>
      <c r="AV201" s="13" t="s">
        <v>86</v>
      </c>
      <c r="AW201" s="13" t="s">
        <v>32</v>
      </c>
      <c r="AX201" s="13" t="s">
        <v>84</v>
      </c>
      <c r="AY201" s="251" t="s">
        <v>161</v>
      </c>
    </row>
    <row r="202" s="12" customFormat="1" ht="22.8" customHeight="1">
      <c r="A202" s="12"/>
      <c r="B202" s="211"/>
      <c r="C202" s="212"/>
      <c r="D202" s="213" t="s">
        <v>76</v>
      </c>
      <c r="E202" s="225" t="s">
        <v>372</v>
      </c>
      <c r="F202" s="225" t="s">
        <v>373</v>
      </c>
      <c r="G202" s="212"/>
      <c r="H202" s="212"/>
      <c r="I202" s="215"/>
      <c r="J202" s="226">
        <f>BK202</f>
        <v>0</v>
      </c>
      <c r="K202" s="212"/>
      <c r="L202" s="217"/>
      <c r="M202" s="218"/>
      <c r="N202" s="219"/>
      <c r="O202" s="219"/>
      <c r="P202" s="220">
        <f>SUM(P203:P211)</f>
        <v>0</v>
      </c>
      <c r="Q202" s="219"/>
      <c r="R202" s="220">
        <f>SUM(R203:R211)</f>
        <v>1.5052336</v>
      </c>
      <c r="S202" s="219"/>
      <c r="T202" s="221">
        <f>SUM(T203:T211)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22" t="s">
        <v>86</v>
      </c>
      <c r="AT202" s="223" t="s">
        <v>76</v>
      </c>
      <c r="AU202" s="223" t="s">
        <v>84</v>
      </c>
      <c r="AY202" s="222" t="s">
        <v>161</v>
      </c>
      <c r="BK202" s="224">
        <f>SUM(BK203:BK211)</f>
        <v>0</v>
      </c>
    </row>
    <row r="203" s="2" customFormat="1" ht="16.5" customHeight="1">
      <c r="A203" s="38"/>
      <c r="B203" s="39"/>
      <c r="C203" s="227" t="s">
        <v>374</v>
      </c>
      <c r="D203" s="227" t="s">
        <v>164</v>
      </c>
      <c r="E203" s="228" t="s">
        <v>375</v>
      </c>
      <c r="F203" s="229" t="s">
        <v>376</v>
      </c>
      <c r="G203" s="230" t="s">
        <v>167</v>
      </c>
      <c r="H203" s="231">
        <v>77.519999999999996</v>
      </c>
      <c r="I203" s="232"/>
      <c r="J203" s="233">
        <f>ROUND(I203*H203,2)</f>
        <v>0</v>
      </c>
      <c r="K203" s="229" t="s">
        <v>168</v>
      </c>
      <c r="L203" s="44"/>
      <c r="M203" s="234" t="s">
        <v>1</v>
      </c>
      <c r="N203" s="235" t="s">
        <v>42</v>
      </c>
      <c r="O203" s="91"/>
      <c r="P203" s="236">
        <f>O203*H203</f>
        <v>0</v>
      </c>
      <c r="Q203" s="236">
        <v>0.00029999999999999997</v>
      </c>
      <c r="R203" s="236">
        <f>Q203*H203</f>
        <v>0.023255999999999995</v>
      </c>
      <c r="S203" s="236">
        <v>0</v>
      </c>
      <c r="T203" s="237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8" t="s">
        <v>245</v>
      </c>
      <c r="AT203" s="238" t="s">
        <v>164</v>
      </c>
      <c r="AU203" s="238" t="s">
        <v>86</v>
      </c>
      <c r="AY203" s="17" t="s">
        <v>161</v>
      </c>
      <c r="BE203" s="239">
        <f>IF(N203="základní",J203,0)</f>
        <v>0</v>
      </c>
      <c r="BF203" s="239">
        <f>IF(N203="snížená",J203,0)</f>
        <v>0</v>
      </c>
      <c r="BG203" s="239">
        <f>IF(N203="zákl. přenesená",J203,0)</f>
        <v>0</v>
      </c>
      <c r="BH203" s="239">
        <f>IF(N203="sníž. přenesená",J203,0)</f>
        <v>0</v>
      </c>
      <c r="BI203" s="239">
        <f>IF(N203="nulová",J203,0)</f>
        <v>0</v>
      </c>
      <c r="BJ203" s="17" t="s">
        <v>84</v>
      </c>
      <c r="BK203" s="239">
        <f>ROUND(I203*H203,2)</f>
        <v>0</v>
      </c>
      <c r="BL203" s="17" t="s">
        <v>245</v>
      </c>
      <c r="BM203" s="238" t="s">
        <v>377</v>
      </c>
    </row>
    <row r="204" s="13" customFormat="1">
      <c r="A204" s="13"/>
      <c r="B204" s="240"/>
      <c r="C204" s="241"/>
      <c r="D204" s="242" t="s">
        <v>171</v>
      </c>
      <c r="E204" s="243" t="s">
        <v>1</v>
      </c>
      <c r="F204" s="244" t="s">
        <v>378</v>
      </c>
      <c r="G204" s="241"/>
      <c r="H204" s="245">
        <v>77.519999999999996</v>
      </c>
      <c r="I204" s="246"/>
      <c r="J204" s="241"/>
      <c r="K204" s="241"/>
      <c r="L204" s="247"/>
      <c r="M204" s="248"/>
      <c r="N204" s="249"/>
      <c r="O204" s="249"/>
      <c r="P204" s="249"/>
      <c r="Q204" s="249"/>
      <c r="R204" s="249"/>
      <c r="S204" s="249"/>
      <c r="T204" s="250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51" t="s">
        <v>171</v>
      </c>
      <c r="AU204" s="251" t="s">
        <v>86</v>
      </c>
      <c r="AV204" s="13" t="s">
        <v>86</v>
      </c>
      <c r="AW204" s="13" t="s">
        <v>32</v>
      </c>
      <c r="AX204" s="13" t="s">
        <v>84</v>
      </c>
      <c r="AY204" s="251" t="s">
        <v>161</v>
      </c>
    </row>
    <row r="205" s="2" customFormat="1" ht="33" customHeight="1">
      <c r="A205" s="38"/>
      <c r="B205" s="39"/>
      <c r="C205" s="227" t="s">
        <v>379</v>
      </c>
      <c r="D205" s="227" t="s">
        <v>164</v>
      </c>
      <c r="E205" s="228" t="s">
        <v>380</v>
      </c>
      <c r="F205" s="229" t="s">
        <v>381</v>
      </c>
      <c r="G205" s="230" t="s">
        <v>167</v>
      </c>
      <c r="H205" s="231">
        <v>77.519999999999996</v>
      </c>
      <c r="I205" s="232"/>
      <c r="J205" s="233">
        <f>ROUND(I205*H205,2)</f>
        <v>0</v>
      </c>
      <c r="K205" s="229" t="s">
        <v>168</v>
      </c>
      <c r="L205" s="44"/>
      <c r="M205" s="234" t="s">
        <v>1</v>
      </c>
      <c r="N205" s="235" t="s">
        <v>42</v>
      </c>
      <c r="O205" s="91"/>
      <c r="P205" s="236">
        <f>O205*H205</f>
        <v>0</v>
      </c>
      <c r="Q205" s="236">
        <v>0.0060000000000000001</v>
      </c>
      <c r="R205" s="236">
        <f>Q205*H205</f>
        <v>0.46511999999999998</v>
      </c>
      <c r="S205" s="236">
        <v>0</v>
      </c>
      <c r="T205" s="237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8" t="s">
        <v>245</v>
      </c>
      <c r="AT205" s="238" t="s">
        <v>164</v>
      </c>
      <c r="AU205" s="238" t="s">
        <v>86</v>
      </c>
      <c r="AY205" s="17" t="s">
        <v>161</v>
      </c>
      <c r="BE205" s="239">
        <f>IF(N205="základní",J205,0)</f>
        <v>0</v>
      </c>
      <c r="BF205" s="239">
        <f>IF(N205="snížená",J205,0)</f>
        <v>0</v>
      </c>
      <c r="BG205" s="239">
        <f>IF(N205="zákl. přenesená",J205,0)</f>
        <v>0</v>
      </c>
      <c r="BH205" s="239">
        <f>IF(N205="sníž. přenesená",J205,0)</f>
        <v>0</v>
      </c>
      <c r="BI205" s="239">
        <f>IF(N205="nulová",J205,0)</f>
        <v>0</v>
      </c>
      <c r="BJ205" s="17" t="s">
        <v>84</v>
      </c>
      <c r="BK205" s="239">
        <f>ROUND(I205*H205,2)</f>
        <v>0</v>
      </c>
      <c r="BL205" s="17" t="s">
        <v>245</v>
      </c>
      <c r="BM205" s="238" t="s">
        <v>382</v>
      </c>
    </row>
    <row r="206" s="2" customFormat="1" ht="16.5" customHeight="1">
      <c r="A206" s="38"/>
      <c r="B206" s="39"/>
      <c r="C206" s="282" t="s">
        <v>383</v>
      </c>
      <c r="D206" s="282" t="s">
        <v>384</v>
      </c>
      <c r="E206" s="283" t="s">
        <v>385</v>
      </c>
      <c r="F206" s="284" t="s">
        <v>386</v>
      </c>
      <c r="G206" s="285" t="s">
        <v>167</v>
      </c>
      <c r="H206" s="286">
        <v>85.272000000000006</v>
      </c>
      <c r="I206" s="287"/>
      <c r="J206" s="288">
        <f>ROUND(I206*H206,2)</f>
        <v>0</v>
      </c>
      <c r="K206" s="284" t="s">
        <v>168</v>
      </c>
      <c r="L206" s="289"/>
      <c r="M206" s="290" t="s">
        <v>1</v>
      </c>
      <c r="N206" s="291" t="s">
        <v>42</v>
      </c>
      <c r="O206" s="91"/>
      <c r="P206" s="236">
        <f>O206*H206</f>
        <v>0</v>
      </c>
      <c r="Q206" s="236">
        <v>0.0118</v>
      </c>
      <c r="R206" s="236">
        <f>Q206*H206</f>
        <v>1.0062096</v>
      </c>
      <c r="S206" s="236">
        <v>0</v>
      </c>
      <c r="T206" s="237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38" t="s">
        <v>387</v>
      </c>
      <c r="AT206" s="238" t="s">
        <v>384</v>
      </c>
      <c r="AU206" s="238" t="s">
        <v>86</v>
      </c>
      <c r="AY206" s="17" t="s">
        <v>161</v>
      </c>
      <c r="BE206" s="239">
        <f>IF(N206="základní",J206,0)</f>
        <v>0</v>
      </c>
      <c r="BF206" s="239">
        <f>IF(N206="snížená",J206,0)</f>
        <v>0</v>
      </c>
      <c r="BG206" s="239">
        <f>IF(N206="zákl. přenesená",J206,0)</f>
        <v>0</v>
      </c>
      <c r="BH206" s="239">
        <f>IF(N206="sníž. přenesená",J206,0)</f>
        <v>0</v>
      </c>
      <c r="BI206" s="239">
        <f>IF(N206="nulová",J206,0)</f>
        <v>0</v>
      </c>
      <c r="BJ206" s="17" t="s">
        <v>84</v>
      </c>
      <c r="BK206" s="239">
        <f>ROUND(I206*H206,2)</f>
        <v>0</v>
      </c>
      <c r="BL206" s="17" t="s">
        <v>245</v>
      </c>
      <c r="BM206" s="238" t="s">
        <v>388</v>
      </c>
    </row>
    <row r="207" s="13" customFormat="1">
      <c r="A207" s="13"/>
      <c r="B207" s="240"/>
      <c r="C207" s="241"/>
      <c r="D207" s="242" t="s">
        <v>171</v>
      </c>
      <c r="E207" s="243" t="s">
        <v>1</v>
      </c>
      <c r="F207" s="244" t="s">
        <v>389</v>
      </c>
      <c r="G207" s="241"/>
      <c r="H207" s="245">
        <v>85.272000000000006</v>
      </c>
      <c r="I207" s="246"/>
      <c r="J207" s="241"/>
      <c r="K207" s="241"/>
      <c r="L207" s="247"/>
      <c r="M207" s="248"/>
      <c r="N207" s="249"/>
      <c r="O207" s="249"/>
      <c r="P207" s="249"/>
      <c r="Q207" s="249"/>
      <c r="R207" s="249"/>
      <c r="S207" s="249"/>
      <c r="T207" s="250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51" t="s">
        <v>171</v>
      </c>
      <c r="AU207" s="251" t="s">
        <v>86</v>
      </c>
      <c r="AV207" s="13" t="s">
        <v>86</v>
      </c>
      <c r="AW207" s="13" t="s">
        <v>32</v>
      </c>
      <c r="AX207" s="13" t="s">
        <v>84</v>
      </c>
      <c r="AY207" s="251" t="s">
        <v>161</v>
      </c>
    </row>
    <row r="208" s="2" customFormat="1" ht="24.15" customHeight="1">
      <c r="A208" s="38"/>
      <c r="B208" s="39"/>
      <c r="C208" s="227" t="s">
        <v>390</v>
      </c>
      <c r="D208" s="227" t="s">
        <v>164</v>
      </c>
      <c r="E208" s="228" t="s">
        <v>391</v>
      </c>
      <c r="F208" s="229" t="s">
        <v>392</v>
      </c>
      <c r="G208" s="230" t="s">
        <v>167</v>
      </c>
      <c r="H208" s="231">
        <v>77.519999999999996</v>
      </c>
      <c r="I208" s="232"/>
      <c r="J208" s="233">
        <f>ROUND(I208*H208,2)</f>
        <v>0</v>
      </c>
      <c r="K208" s="229" t="s">
        <v>168</v>
      </c>
      <c r="L208" s="44"/>
      <c r="M208" s="234" t="s">
        <v>1</v>
      </c>
      <c r="N208" s="235" t="s">
        <v>42</v>
      </c>
      <c r="O208" s="91"/>
      <c r="P208" s="236">
        <f>O208*H208</f>
        <v>0</v>
      </c>
      <c r="Q208" s="236">
        <v>0</v>
      </c>
      <c r="R208" s="236">
        <f>Q208*H208</f>
        <v>0</v>
      </c>
      <c r="S208" s="236">
        <v>0</v>
      </c>
      <c r="T208" s="237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38" t="s">
        <v>245</v>
      </c>
      <c r="AT208" s="238" t="s">
        <v>164</v>
      </c>
      <c r="AU208" s="238" t="s">
        <v>86</v>
      </c>
      <c r="AY208" s="17" t="s">
        <v>161</v>
      </c>
      <c r="BE208" s="239">
        <f>IF(N208="základní",J208,0)</f>
        <v>0</v>
      </c>
      <c r="BF208" s="239">
        <f>IF(N208="snížená",J208,0)</f>
        <v>0</v>
      </c>
      <c r="BG208" s="239">
        <f>IF(N208="zákl. přenesená",J208,0)</f>
        <v>0</v>
      </c>
      <c r="BH208" s="239">
        <f>IF(N208="sníž. přenesená",J208,0)</f>
        <v>0</v>
      </c>
      <c r="BI208" s="239">
        <f>IF(N208="nulová",J208,0)</f>
        <v>0</v>
      </c>
      <c r="BJ208" s="17" t="s">
        <v>84</v>
      </c>
      <c r="BK208" s="239">
        <f>ROUND(I208*H208,2)</f>
        <v>0</v>
      </c>
      <c r="BL208" s="17" t="s">
        <v>245</v>
      </c>
      <c r="BM208" s="238" t="s">
        <v>393</v>
      </c>
    </row>
    <row r="209" s="2" customFormat="1" ht="16.5" customHeight="1">
      <c r="A209" s="38"/>
      <c r="B209" s="39"/>
      <c r="C209" s="227" t="s">
        <v>394</v>
      </c>
      <c r="D209" s="227" t="s">
        <v>164</v>
      </c>
      <c r="E209" s="228" t="s">
        <v>395</v>
      </c>
      <c r="F209" s="229" t="s">
        <v>396</v>
      </c>
      <c r="G209" s="230" t="s">
        <v>178</v>
      </c>
      <c r="H209" s="231">
        <v>96.799999999999997</v>
      </c>
      <c r="I209" s="232"/>
      <c r="J209" s="233">
        <f>ROUND(I209*H209,2)</f>
        <v>0</v>
      </c>
      <c r="K209" s="229" t="s">
        <v>168</v>
      </c>
      <c r="L209" s="44"/>
      <c r="M209" s="234" t="s">
        <v>1</v>
      </c>
      <c r="N209" s="235" t="s">
        <v>42</v>
      </c>
      <c r="O209" s="91"/>
      <c r="P209" s="236">
        <f>O209*H209</f>
        <v>0</v>
      </c>
      <c r="Q209" s="236">
        <v>0.00011</v>
      </c>
      <c r="R209" s="236">
        <f>Q209*H209</f>
        <v>0.010648</v>
      </c>
      <c r="S209" s="236">
        <v>0</v>
      </c>
      <c r="T209" s="237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8" t="s">
        <v>245</v>
      </c>
      <c r="AT209" s="238" t="s">
        <v>164</v>
      </c>
      <c r="AU209" s="238" t="s">
        <v>86</v>
      </c>
      <c r="AY209" s="17" t="s">
        <v>161</v>
      </c>
      <c r="BE209" s="239">
        <f>IF(N209="základní",J209,0)</f>
        <v>0</v>
      </c>
      <c r="BF209" s="239">
        <f>IF(N209="snížená",J209,0)</f>
        <v>0</v>
      </c>
      <c r="BG209" s="239">
        <f>IF(N209="zákl. přenesená",J209,0)</f>
        <v>0</v>
      </c>
      <c r="BH209" s="239">
        <f>IF(N209="sníž. přenesená",J209,0)</f>
        <v>0</v>
      </c>
      <c r="BI209" s="239">
        <f>IF(N209="nulová",J209,0)</f>
        <v>0</v>
      </c>
      <c r="BJ209" s="17" t="s">
        <v>84</v>
      </c>
      <c r="BK209" s="239">
        <f>ROUND(I209*H209,2)</f>
        <v>0</v>
      </c>
      <c r="BL209" s="17" t="s">
        <v>245</v>
      </c>
      <c r="BM209" s="238" t="s">
        <v>397</v>
      </c>
    </row>
    <row r="210" s="13" customFormat="1">
      <c r="A210" s="13"/>
      <c r="B210" s="240"/>
      <c r="C210" s="241"/>
      <c r="D210" s="242" t="s">
        <v>171</v>
      </c>
      <c r="E210" s="243" t="s">
        <v>1</v>
      </c>
      <c r="F210" s="244" t="s">
        <v>398</v>
      </c>
      <c r="G210" s="241"/>
      <c r="H210" s="245">
        <v>96.799999999999997</v>
      </c>
      <c r="I210" s="246"/>
      <c r="J210" s="241"/>
      <c r="K210" s="241"/>
      <c r="L210" s="247"/>
      <c r="M210" s="248"/>
      <c r="N210" s="249"/>
      <c r="O210" s="249"/>
      <c r="P210" s="249"/>
      <c r="Q210" s="249"/>
      <c r="R210" s="249"/>
      <c r="S210" s="249"/>
      <c r="T210" s="250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51" t="s">
        <v>171</v>
      </c>
      <c r="AU210" s="251" t="s">
        <v>86</v>
      </c>
      <c r="AV210" s="13" t="s">
        <v>86</v>
      </c>
      <c r="AW210" s="13" t="s">
        <v>32</v>
      </c>
      <c r="AX210" s="13" t="s">
        <v>84</v>
      </c>
      <c r="AY210" s="251" t="s">
        <v>161</v>
      </c>
    </row>
    <row r="211" s="2" customFormat="1" ht="24.15" customHeight="1">
      <c r="A211" s="38"/>
      <c r="B211" s="39"/>
      <c r="C211" s="227" t="s">
        <v>399</v>
      </c>
      <c r="D211" s="227" t="s">
        <v>164</v>
      </c>
      <c r="E211" s="228" t="s">
        <v>400</v>
      </c>
      <c r="F211" s="229" t="s">
        <v>401</v>
      </c>
      <c r="G211" s="230" t="s">
        <v>239</v>
      </c>
      <c r="H211" s="231">
        <v>1.5049999999999999</v>
      </c>
      <c r="I211" s="232"/>
      <c r="J211" s="233">
        <f>ROUND(I211*H211,2)</f>
        <v>0</v>
      </c>
      <c r="K211" s="229" t="s">
        <v>168</v>
      </c>
      <c r="L211" s="44"/>
      <c r="M211" s="234" t="s">
        <v>1</v>
      </c>
      <c r="N211" s="235" t="s">
        <v>42</v>
      </c>
      <c r="O211" s="91"/>
      <c r="P211" s="236">
        <f>O211*H211</f>
        <v>0</v>
      </c>
      <c r="Q211" s="236">
        <v>0</v>
      </c>
      <c r="R211" s="236">
        <f>Q211*H211</f>
        <v>0</v>
      </c>
      <c r="S211" s="236">
        <v>0</v>
      </c>
      <c r="T211" s="237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8" t="s">
        <v>245</v>
      </c>
      <c r="AT211" s="238" t="s">
        <v>164</v>
      </c>
      <c r="AU211" s="238" t="s">
        <v>86</v>
      </c>
      <c r="AY211" s="17" t="s">
        <v>161</v>
      </c>
      <c r="BE211" s="239">
        <f>IF(N211="základní",J211,0)</f>
        <v>0</v>
      </c>
      <c r="BF211" s="239">
        <f>IF(N211="snížená",J211,0)</f>
        <v>0</v>
      </c>
      <c r="BG211" s="239">
        <f>IF(N211="zákl. přenesená",J211,0)</f>
        <v>0</v>
      </c>
      <c r="BH211" s="239">
        <f>IF(N211="sníž. přenesená",J211,0)</f>
        <v>0</v>
      </c>
      <c r="BI211" s="239">
        <f>IF(N211="nulová",J211,0)</f>
        <v>0</v>
      </c>
      <c r="BJ211" s="17" t="s">
        <v>84</v>
      </c>
      <c r="BK211" s="239">
        <f>ROUND(I211*H211,2)</f>
        <v>0</v>
      </c>
      <c r="BL211" s="17" t="s">
        <v>245</v>
      </c>
      <c r="BM211" s="238" t="s">
        <v>402</v>
      </c>
    </row>
    <row r="212" s="12" customFormat="1" ht="22.8" customHeight="1">
      <c r="A212" s="12"/>
      <c r="B212" s="211"/>
      <c r="C212" s="212"/>
      <c r="D212" s="213" t="s">
        <v>76</v>
      </c>
      <c r="E212" s="225" t="s">
        <v>403</v>
      </c>
      <c r="F212" s="225" t="s">
        <v>404</v>
      </c>
      <c r="G212" s="212"/>
      <c r="H212" s="212"/>
      <c r="I212" s="215"/>
      <c r="J212" s="226">
        <f>BK212</f>
        <v>0</v>
      </c>
      <c r="K212" s="212"/>
      <c r="L212" s="217"/>
      <c r="M212" s="218"/>
      <c r="N212" s="219"/>
      <c r="O212" s="219"/>
      <c r="P212" s="220">
        <f>SUM(P213:P220)</f>
        <v>0</v>
      </c>
      <c r="Q212" s="219"/>
      <c r="R212" s="220">
        <f>SUM(R213:R220)</f>
        <v>0.0034200000000000003</v>
      </c>
      <c r="S212" s="219"/>
      <c r="T212" s="221">
        <f>SUM(T213:T220)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22" t="s">
        <v>86</v>
      </c>
      <c r="AT212" s="223" t="s">
        <v>76</v>
      </c>
      <c r="AU212" s="223" t="s">
        <v>84</v>
      </c>
      <c r="AY212" s="222" t="s">
        <v>161</v>
      </c>
      <c r="BK212" s="224">
        <f>SUM(BK213:BK220)</f>
        <v>0</v>
      </c>
    </row>
    <row r="213" s="2" customFormat="1" ht="24.15" customHeight="1">
      <c r="A213" s="38"/>
      <c r="B213" s="39"/>
      <c r="C213" s="227" t="s">
        <v>387</v>
      </c>
      <c r="D213" s="227" t="s">
        <v>164</v>
      </c>
      <c r="E213" s="228" t="s">
        <v>405</v>
      </c>
      <c r="F213" s="229" t="s">
        <v>406</v>
      </c>
      <c r="G213" s="230" t="s">
        <v>167</v>
      </c>
      <c r="H213" s="231">
        <v>6</v>
      </c>
      <c r="I213" s="232"/>
      <c r="J213" s="233">
        <f>ROUND(I213*H213,2)</f>
        <v>0</v>
      </c>
      <c r="K213" s="229" t="s">
        <v>168</v>
      </c>
      <c r="L213" s="44"/>
      <c r="M213" s="234" t="s">
        <v>1</v>
      </c>
      <c r="N213" s="235" t="s">
        <v>42</v>
      </c>
      <c r="O213" s="91"/>
      <c r="P213" s="236">
        <f>O213*H213</f>
        <v>0</v>
      </c>
      <c r="Q213" s="236">
        <v>8.0000000000000007E-05</v>
      </c>
      <c r="R213" s="236">
        <f>Q213*H213</f>
        <v>0.00048000000000000007</v>
      </c>
      <c r="S213" s="236">
        <v>0</v>
      </c>
      <c r="T213" s="237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38" t="s">
        <v>245</v>
      </c>
      <c r="AT213" s="238" t="s">
        <v>164</v>
      </c>
      <c r="AU213" s="238" t="s">
        <v>86</v>
      </c>
      <c r="AY213" s="17" t="s">
        <v>161</v>
      </c>
      <c r="BE213" s="239">
        <f>IF(N213="základní",J213,0)</f>
        <v>0</v>
      </c>
      <c r="BF213" s="239">
        <f>IF(N213="snížená",J213,0)</f>
        <v>0</v>
      </c>
      <c r="BG213" s="239">
        <f>IF(N213="zákl. přenesená",J213,0)</f>
        <v>0</v>
      </c>
      <c r="BH213" s="239">
        <f>IF(N213="sníž. přenesená",J213,0)</f>
        <v>0</v>
      </c>
      <c r="BI213" s="239">
        <f>IF(N213="nulová",J213,0)</f>
        <v>0</v>
      </c>
      <c r="BJ213" s="17" t="s">
        <v>84</v>
      </c>
      <c r="BK213" s="239">
        <f>ROUND(I213*H213,2)</f>
        <v>0</v>
      </c>
      <c r="BL213" s="17" t="s">
        <v>245</v>
      </c>
      <c r="BM213" s="238" t="s">
        <v>407</v>
      </c>
    </row>
    <row r="214" s="14" customFormat="1">
      <c r="A214" s="14"/>
      <c r="B214" s="252"/>
      <c r="C214" s="253"/>
      <c r="D214" s="242" t="s">
        <v>171</v>
      </c>
      <c r="E214" s="254" t="s">
        <v>1</v>
      </c>
      <c r="F214" s="255" t="s">
        <v>408</v>
      </c>
      <c r="G214" s="253"/>
      <c r="H214" s="254" t="s">
        <v>1</v>
      </c>
      <c r="I214" s="256"/>
      <c r="J214" s="253"/>
      <c r="K214" s="253"/>
      <c r="L214" s="257"/>
      <c r="M214" s="258"/>
      <c r="N214" s="259"/>
      <c r="O214" s="259"/>
      <c r="P214" s="259"/>
      <c r="Q214" s="259"/>
      <c r="R214" s="259"/>
      <c r="S214" s="259"/>
      <c r="T214" s="26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61" t="s">
        <v>171</v>
      </c>
      <c r="AU214" s="261" t="s">
        <v>86</v>
      </c>
      <c r="AV214" s="14" t="s">
        <v>84</v>
      </c>
      <c r="AW214" s="14" t="s">
        <v>32</v>
      </c>
      <c r="AX214" s="14" t="s">
        <v>77</v>
      </c>
      <c r="AY214" s="261" t="s">
        <v>161</v>
      </c>
    </row>
    <row r="215" s="13" customFormat="1">
      <c r="A215" s="13"/>
      <c r="B215" s="240"/>
      <c r="C215" s="241"/>
      <c r="D215" s="242" t="s">
        <v>171</v>
      </c>
      <c r="E215" s="243" t="s">
        <v>1</v>
      </c>
      <c r="F215" s="244" t="s">
        <v>409</v>
      </c>
      <c r="G215" s="241"/>
      <c r="H215" s="245">
        <v>6</v>
      </c>
      <c r="I215" s="246"/>
      <c r="J215" s="241"/>
      <c r="K215" s="241"/>
      <c r="L215" s="247"/>
      <c r="M215" s="248"/>
      <c r="N215" s="249"/>
      <c r="O215" s="249"/>
      <c r="P215" s="249"/>
      <c r="Q215" s="249"/>
      <c r="R215" s="249"/>
      <c r="S215" s="249"/>
      <c r="T215" s="250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51" t="s">
        <v>171</v>
      </c>
      <c r="AU215" s="251" t="s">
        <v>86</v>
      </c>
      <c r="AV215" s="13" t="s">
        <v>86</v>
      </c>
      <c r="AW215" s="13" t="s">
        <v>32</v>
      </c>
      <c r="AX215" s="13" t="s">
        <v>77</v>
      </c>
      <c r="AY215" s="251" t="s">
        <v>161</v>
      </c>
    </row>
    <row r="216" s="15" customFormat="1">
      <c r="A216" s="15"/>
      <c r="B216" s="262"/>
      <c r="C216" s="263"/>
      <c r="D216" s="242" t="s">
        <v>171</v>
      </c>
      <c r="E216" s="264" t="s">
        <v>1</v>
      </c>
      <c r="F216" s="265" t="s">
        <v>199</v>
      </c>
      <c r="G216" s="263"/>
      <c r="H216" s="266">
        <v>6</v>
      </c>
      <c r="I216" s="267"/>
      <c r="J216" s="263"/>
      <c r="K216" s="263"/>
      <c r="L216" s="268"/>
      <c r="M216" s="269"/>
      <c r="N216" s="270"/>
      <c r="O216" s="270"/>
      <c r="P216" s="270"/>
      <c r="Q216" s="270"/>
      <c r="R216" s="270"/>
      <c r="S216" s="270"/>
      <c r="T216" s="271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72" t="s">
        <v>171</v>
      </c>
      <c r="AU216" s="272" t="s">
        <v>86</v>
      </c>
      <c r="AV216" s="15" t="s">
        <v>169</v>
      </c>
      <c r="AW216" s="15" t="s">
        <v>32</v>
      </c>
      <c r="AX216" s="15" t="s">
        <v>84</v>
      </c>
      <c r="AY216" s="272" t="s">
        <v>161</v>
      </c>
    </row>
    <row r="217" s="2" customFormat="1" ht="24.15" customHeight="1">
      <c r="A217" s="38"/>
      <c r="B217" s="39"/>
      <c r="C217" s="227" t="s">
        <v>410</v>
      </c>
      <c r="D217" s="227" t="s">
        <v>164</v>
      </c>
      <c r="E217" s="228" t="s">
        <v>411</v>
      </c>
      <c r="F217" s="229" t="s">
        <v>412</v>
      </c>
      <c r="G217" s="230" t="s">
        <v>167</v>
      </c>
      <c r="H217" s="231">
        <v>6</v>
      </c>
      <c r="I217" s="232"/>
      <c r="J217" s="233">
        <f>ROUND(I217*H217,2)</f>
        <v>0</v>
      </c>
      <c r="K217" s="229" t="s">
        <v>168</v>
      </c>
      <c r="L217" s="44"/>
      <c r="M217" s="234" t="s">
        <v>1</v>
      </c>
      <c r="N217" s="235" t="s">
        <v>42</v>
      </c>
      <c r="O217" s="91"/>
      <c r="P217" s="236">
        <f>O217*H217</f>
        <v>0</v>
      </c>
      <c r="Q217" s="236">
        <v>0.00011</v>
      </c>
      <c r="R217" s="236">
        <f>Q217*H217</f>
        <v>0.00066</v>
      </c>
      <c r="S217" s="236">
        <v>0</v>
      </c>
      <c r="T217" s="237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38" t="s">
        <v>245</v>
      </c>
      <c r="AT217" s="238" t="s">
        <v>164</v>
      </c>
      <c r="AU217" s="238" t="s">
        <v>86</v>
      </c>
      <c r="AY217" s="17" t="s">
        <v>161</v>
      </c>
      <c r="BE217" s="239">
        <f>IF(N217="základní",J217,0)</f>
        <v>0</v>
      </c>
      <c r="BF217" s="239">
        <f>IF(N217="snížená",J217,0)</f>
        <v>0</v>
      </c>
      <c r="BG217" s="239">
        <f>IF(N217="zákl. přenesená",J217,0)</f>
        <v>0</v>
      </c>
      <c r="BH217" s="239">
        <f>IF(N217="sníž. přenesená",J217,0)</f>
        <v>0</v>
      </c>
      <c r="BI217" s="239">
        <f>IF(N217="nulová",J217,0)</f>
        <v>0</v>
      </c>
      <c r="BJ217" s="17" t="s">
        <v>84</v>
      </c>
      <c r="BK217" s="239">
        <f>ROUND(I217*H217,2)</f>
        <v>0</v>
      </c>
      <c r="BL217" s="17" t="s">
        <v>245</v>
      </c>
      <c r="BM217" s="238" t="s">
        <v>413</v>
      </c>
    </row>
    <row r="218" s="2" customFormat="1" ht="24.15" customHeight="1">
      <c r="A218" s="38"/>
      <c r="B218" s="39"/>
      <c r="C218" s="227" t="s">
        <v>414</v>
      </c>
      <c r="D218" s="227" t="s">
        <v>164</v>
      </c>
      <c r="E218" s="228" t="s">
        <v>415</v>
      </c>
      <c r="F218" s="229" t="s">
        <v>416</v>
      </c>
      <c r="G218" s="230" t="s">
        <v>167</v>
      </c>
      <c r="H218" s="231">
        <v>6</v>
      </c>
      <c r="I218" s="232"/>
      <c r="J218" s="233">
        <f>ROUND(I218*H218,2)</f>
        <v>0</v>
      </c>
      <c r="K218" s="229" t="s">
        <v>168</v>
      </c>
      <c r="L218" s="44"/>
      <c r="M218" s="234" t="s">
        <v>1</v>
      </c>
      <c r="N218" s="235" t="s">
        <v>42</v>
      </c>
      <c r="O218" s="91"/>
      <c r="P218" s="236">
        <f>O218*H218</f>
        <v>0</v>
      </c>
      <c r="Q218" s="236">
        <v>0.00013999999999999999</v>
      </c>
      <c r="R218" s="236">
        <f>Q218*H218</f>
        <v>0.00083999999999999993</v>
      </c>
      <c r="S218" s="236">
        <v>0</v>
      </c>
      <c r="T218" s="237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38" t="s">
        <v>245</v>
      </c>
      <c r="AT218" s="238" t="s">
        <v>164</v>
      </c>
      <c r="AU218" s="238" t="s">
        <v>86</v>
      </c>
      <c r="AY218" s="17" t="s">
        <v>161</v>
      </c>
      <c r="BE218" s="239">
        <f>IF(N218="základní",J218,0)</f>
        <v>0</v>
      </c>
      <c r="BF218" s="239">
        <f>IF(N218="snížená",J218,0)</f>
        <v>0</v>
      </c>
      <c r="BG218" s="239">
        <f>IF(N218="zákl. přenesená",J218,0)</f>
        <v>0</v>
      </c>
      <c r="BH218" s="239">
        <f>IF(N218="sníž. přenesená",J218,0)</f>
        <v>0</v>
      </c>
      <c r="BI218" s="239">
        <f>IF(N218="nulová",J218,0)</f>
        <v>0</v>
      </c>
      <c r="BJ218" s="17" t="s">
        <v>84</v>
      </c>
      <c r="BK218" s="239">
        <f>ROUND(I218*H218,2)</f>
        <v>0</v>
      </c>
      <c r="BL218" s="17" t="s">
        <v>245</v>
      </c>
      <c r="BM218" s="238" t="s">
        <v>417</v>
      </c>
    </row>
    <row r="219" s="2" customFormat="1" ht="24.15" customHeight="1">
      <c r="A219" s="38"/>
      <c r="B219" s="39"/>
      <c r="C219" s="227" t="s">
        <v>418</v>
      </c>
      <c r="D219" s="227" t="s">
        <v>164</v>
      </c>
      <c r="E219" s="228" t="s">
        <v>419</v>
      </c>
      <c r="F219" s="229" t="s">
        <v>420</v>
      </c>
      <c r="G219" s="230" t="s">
        <v>167</v>
      </c>
      <c r="H219" s="231">
        <v>12</v>
      </c>
      <c r="I219" s="232"/>
      <c r="J219" s="233">
        <f>ROUND(I219*H219,2)</f>
        <v>0</v>
      </c>
      <c r="K219" s="229" t="s">
        <v>168</v>
      </c>
      <c r="L219" s="44"/>
      <c r="M219" s="234" t="s">
        <v>1</v>
      </c>
      <c r="N219" s="235" t="s">
        <v>42</v>
      </c>
      <c r="O219" s="91"/>
      <c r="P219" s="236">
        <f>O219*H219</f>
        <v>0</v>
      </c>
      <c r="Q219" s="236">
        <v>0.00012</v>
      </c>
      <c r="R219" s="236">
        <f>Q219*H219</f>
        <v>0.0014400000000000001</v>
      </c>
      <c r="S219" s="236">
        <v>0</v>
      </c>
      <c r="T219" s="237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38" t="s">
        <v>245</v>
      </c>
      <c r="AT219" s="238" t="s">
        <v>164</v>
      </c>
      <c r="AU219" s="238" t="s">
        <v>86</v>
      </c>
      <c r="AY219" s="17" t="s">
        <v>161</v>
      </c>
      <c r="BE219" s="239">
        <f>IF(N219="základní",J219,0)</f>
        <v>0</v>
      </c>
      <c r="BF219" s="239">
        <f>IF(N219="snížená",J219,0)</f>
        <v>0</v>
      </c>
      <c r="BG219" s="239">
        <f>IF(N219="zákl. přenesená",J219,0)</f>
        <v>0</v>
      </c>
      <c r="BH219" s="239">
        <f>IF(N219="sníž. přenesená",J219,0)</f>
        <v>0</v>
      </c>
      <c r="BI219" s="239">
        <f>IF(N219="nulová",J219,0)</f>
        <v>0</v>
      </c>
      <c r="BJ219" s="17" t="s">
        <v>84</v>
      </c>
      <c r="BK219" s="239">
        <f>ROUND(I219*H219,2)</f>
        <v>0</v>
      </c>
      <c r="BL219" s="17" t="s">
        <v>245</v>
      </c>
      <c r="BM219" s="238" t="s">
        <v>421</v>
      </c>
    </row>
    <row r="220" s="13" customFormat="1">
      <c r="A220" s="13"/>
      <c r="B220" s="240"/>
      <c r="C220" s="241"/>
      <c r="D220" s="242" t="s">
        <v>171</v>
      </c>
      <c r="E220" s="243" t="s">
        <v>1</v>
      </c>
      <c r="F220" s="244" t="s">
        <v>422</v>
      </c>
      <c r="G220" s="241"/>
      <c r="H220" s="245">
        <v>12</v>
      </c>
      <c r="I220" s="246"/>
      <c r="J220" s="241"/>
      <c r="K220" s="241"/>
      <c r="L220" s="247"/>
      <c r="M220" s="248"/>
      <c r="N220" s="249"/>
      <c r="O220" s="249"/>
      <c r="P220" s="249"/>
      <c r="Q220" s="249"/>
      <c r="R220" s="249"/>
      <c r="S220" s="249"/>
      <c r="T220" s="250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51" t="s">
        <v>171</v>
      </c>
      <c r="AU220" s="251" t="s">
        <v>86</v>
      </c>
      <c r="AV220" s="13" t="s">
        <v>86</v>
      </c>
      <c r="AW220" s="13" t="s">
        <v>32</v>
      </c>
      <c r="AX220" s="13" t="s">
        <v>84</v>
      </c>
      <c r="AY220" s="251" t="s">
        <v>161</v>
      </c>
    </row>
    <row r="221" s="12" customFormat="1" ht="22.8" customHeight="1">
      <c r="A221" s="12"/>
      <c r="B221" s="211"/>
      <c r="C221" s="212"/>
      <c r="D221" s="213" t="s">
        <v>76</v>
      </c>
      <c r="E221" s="225" t="s">
        <v>423</v>
      </c>
      <c r="F221" s="225" t="s">
        <v>424</v>
      </c>
      <c r="G221" s="212"/>
      <c r="H221" s="212"/>
      <c r="I221" s="215"/>
      <c r="J221" s="226">
        <f>BK221</f>
        <v>0</v>
      </c>
      <c r="K221" s="212"/>
      <c r="L221" s="217"/>
      <c r="M221" s="218"/>
      <c r="N221" s="219"/>
      <c r="O221" s="219"/>
      <c r="P221" s="220">
        <f>SUM(P222:P232)</f>
        <v>0</v>
      </c>
      <c r="Q221" s="219"/>
      <c r="R221" s="220">
        <f>SUM(R222:R232)</f>
        <v>0.49798320000000001</v>
      </c>
      <c r="S221" s="219"/>
      <c r="T221" s="221">
        <f>SUM(T222:T232)</f>
        <v>0.078640799999999997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22" t="s">
        <v>86</v>
      </c>
      <c r="AT221" s="223" t="s">
        <v>76</v>
      </c>
      <c r="AU221" s="223" t="s">
        <v>84</v>
      </c>
      <c r="AY221" s="222" t="s">
        <v>161</v>
      </c>
      <c r="BK221" s="224">
        <f>SUM(BK222:BK232)</f>
        <v>0</v>
      </c>
    </row>
    <row r="222" s="2" customFormat="1" ht="16.5" customHeight="1">
      <c r="A222" s="38"/>
      <c r="B222" s="39"/>
      <c r="C222" s="227" t="s">
        <v>425</v>
      </c>
      <c r="D222" s="227" t="s">
        <v>164</v>
      </c>
      <c r="E222" s="228" t="s">
        <v>426</v>
      </c>
      <c r="F222" s="229" t="s">
        <v>427</v>
      </c>
      <c r="G222" s="230" t="s">
        <v>167</v>
      </c>
      <c r="H222" s="231">
        <v>253.68000000000001</v>
      </c>
      <c r="I222" s="232"/>
      <c r="J222" s="233">
        <f>ROUND(I222*H222,2)</f>
        <v>0</v>
      </c>
      <c r="K222" s="229" t="s">
        <v>168</v>
      </c>
      <c r="L222" s="44"/>
      <c r="M222" s="234" t="s">
        <v>1</v>
      </c>
      <c r="N222" s="235" t="s">
        <v>42</v>
      </c>
      <c r="O222" s="91"/>
      <c r="P222" s="236">
        <f>O222*H222</f>
        <v>0</v>
      </c>
      <c r="Q222" s="236">
        <v>0.001</v>
      </c>
      <c r="R222" s="236">
        <f>Q222*H222</f>
        <v>0.25368000000000002</v>
      </c>
      <c r="S222" s="236">
        <v>0.00031</v>
      </c>
      <c r="T222" s="237">
        <f>S222*H222</f>
        <v>0.078640799999999997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38" t="s">
        <v>245</v>
      </c>
      <c r="AT222" s="238" t="s">
        <v>164</v>
      </c>
      <c r="AU222" s="238" t="s">
        <v>86</v>
      </c>
      <c r="AY222" s="17" t="s">
        <v>161</v>
      </c>
      <c r="BE222" s="239">
        <f>IF(N222="základní",J222,0)</f>
        <v>0</v>
      </c>
      <c r="BF222" s="239">
        <f>IF(N222="snížená",J222,0)</f>
        <v>0</v>
      </c>
      <c r="BG222" s="239">
        <f>IF(N222="zákl. přenesená",J222,0)</f>
        <v>0</v>
      </c>
      <c r="BH222" s="239">
        <f>IF(N222="sníž. přenesená",J222,0)</f>
        <v>0</v>
      </c>
      <c r="BI222" s="239">
        <f>IF(N222="nulová",J222,0)</f>
        <v>0</v>
      </c>
      <c r="BJ222" s="17" t="s">
        <v>84</v>
      </c>
      <c r="BK222" s="239">
        <f>ROUND(I222*H222,2)</f>
        <v>0</v>
      </c>
      <c r="BL222" s="17" t="s">
        <v>245</v>
      </c>
      <c r="BM222" s="238" t="s">
        <v>428</v>
      </c>
    </row>
    <row r="223" s="14" customFormat="1">
      <c r="A223" s="14"/>
      <c r="B223" s="252"/>
      <c r="C223" s="253"/>
      <c r="D223" s="242" t="s">
        <v>171</v>
      </c>
      <c r="E223" s="254" t="s">
        <v>1</v>
      </c>
      <c r="F223" s="255" t="s">
        <v>429</v>
      </c>
      <c r="G223" s="253"/>
      <c r="H223" s="254" t="s">
        <v>1</v>
      </c>
      <c r="I223" s="256"/>
      <c r="J223" s="253"/>
      <c r="K223" s="253"/>
      <c r="L223" s="257"/>
      <c r="M223" s="258"/>
      <c r="N223" s="259"/>
      <c r="O223" s="259"/>
      <c r="P223" s="259"/>
      <c r="Q223" s="259"/>
      <c r="R223" s="259"/>
      <c r="S223" s="259"/>
      <c r="T223" s="26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61" t="s">
        <v>171</v>
      </c>
      <c r="AU223" s="261" t="s">
        <v>86</v>
      </c>
      <c r="AV223" s="14" t="s">
        <v>84</v>
      </c>
      <c r="AW223" s="14" t="s">
        <v>32</v>
      </c>
      <c r="AX223" s="14" t="s">
        <v>77</v>
      </c>
      <c r="AY223" s="261" t="s">
        <v>161</v>
      </c>
    </row>
    <row r="224" s="13" customFormat="1">
      <c r="A224" s="13"/>
      <c r="B224" s="240"/>
      <c r="C224" s="241"/>
      <c r="D224" s="242" t="s">
        <v>171</v>
      </c>
      <c r="E224" s="243" t="s">
        <v>1</v>
      </c>
      <c r="F224" s="244" t="s">
        <v>430</v>
      </c>
      <c r="G224" s="241"/>
      <c r="H224" s="245">
        <v>71.280000000000001</v>
      </c>
      <c r="I224" s="246"/>
      <c r="J224" s="241"/>
      <c r="K224" s="241"/>
      <c r="L224" s="247"/>
      <c r="M224" s="248"/>
      <c r="N224" s="249"/>
      <c r="O224" s="249"/>
      <c r="P224" s="249"/>
      <c r="Q224" s="249"/>
      <c r="R224" s="249"/>
      <c r="S224" s="249"/>
      <c r="T224" s="250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1" t="s">
        <v>171</v>
      </c>
      <c r="AU224" s="251" t="s">
        <v>86</v>
      </c>
      <c r="AV224" s="13" t="s">
        <v>86</v>
      </c>
      <c r="AW224" s="13" t="s">
        <v>32</v>
      </c>
      <c r="AX224" s="13" t="s">
        <v>77</v>
      </c>
      <c r="AY224" s="251" t="s">
        <v>161</v>
      </c>
    </row>
    <row r="225" s="14" customFormat="1">
      <c r="A225" s="14"/>
      <c r="B225" s="252"/>
      <c r="C225" s="253"/>
      <c r="D225" s="242" t="s">
        <v>171</v>
      </c>
      <c r="E225" s="254" t="s">
        <v>1</v>
      </c>
      <c r="F225" s="255" t="s">
        <v>431</v>
      </c>
      <c r="G225" s="253"/>
      <c r="H225" s="254" t="s">
        <v>1</v>
      </c>
      <c r="I225" s="256"/>
      <c r="J225" s="253"/>
      <c r="K225" s="253"/>
      <c r="L225" s="257"/>
      <c r="M225" s="258"/>
      <c r="N225" s="259"/>
      <c r="O225" s="259"/>
      <c r="P225" s="259"/>
      <c r="Q225" s="259"/>
      <c r="R225" s="259"/>
      <c r="S225" s="259"/>
      <c r="T225" s="26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61" t="s">
        <v>171</v>
      </c>
      <c r="AU225" s="261" t="s">
        <v>86</v>
      </c>
      <c r="AV225" s="14" t="s">
        <v>84</v>
      </c>
      <c r="AW225" s="14" t="s">
        <v>32</v>
      </c>
      <c r="AX225" s="14" t="s">
        <v>77</v>
      </c>
      <c r="AY225" s="261" t="s">
        <v>161</v>
      </c>
    </row>
    <row r="226" s="13" customFormat="1">
      <c r="A226" s="13"/>
      <c r="B226" s="240"/>
      <c r="C226" s="241"/>
      <c r="D226" s="242" t="s">
        <v>171</v>
      </c>
      <c r="E226" s="243" t="s">
        <v>1</v>
      </c>
      <c r="F226" s="244" t="s">
        <v>432</v>
      </c>
      <c r="G226" s="241"/>
      <c r="H226" s="245">
        <v>108</v>
      </c>
      <c r="I226" s="246"/>
      <c r="J226" s="241"/>
      <c r="K226" s="241"/>
      <c r="L226" s="247"/>
      <c r="M226" s="248"/>
      <c r="N226" s="249"/>
      <c r="O226" s="249"/>
      <c r="P226" s="249"/>
      <c r="Q226" s="249"/>
      <c r="R226" s="249"/>
      <c r="S226" s="249"/>
      <c r="T226" s="250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51" t="s">
        <v>171</v>
      </c>
      <c r="AU226" s="251" t="s">
        <v>86</v>
      </c>
      <c r="AV226" s="13" t="s">
        <v>86</v>
      </c>
      <c r="AW226" s="13" t="s">
        <v>32</v>
      </c>
      <c r="AX226" s="13" t="s">
        <v>77</v>
      </c>
      <c r="AY226" s="251" t="s">
        <v>161</v>
      </c>
    </row>
    <row r="227" s="13" customFormat="1">
      <c r="A227" s="13"/>
      <c r="B227" s="240"/>
      <c r="C227" s="241"/>
      <c r="D227" s="242" t="s">
        <v>171</v>
      </c>
      <c r="E227" s="243" t="s">
        <v>1</v>
      </c>
      <c r="F227" s="244" t="s">
        <v>433</v>
      </c>
      <c r="G227" s="241"/>
      <c r="H227" s="245">
        <v>74.400000000000006</v>
      </c>
      <c r="I227" s="246"/>
      <c r="J227" s="241"/>
      <c r="K227" s="241"/>
      <c r="L227" s="247"/>
      <c r="M227" s="248"/>
      <c r="N227" s="249"/>
      <c r="O227" s="249"/>
      <c r="P227" s="249"/>
      <c r="Q227" s="249"/>
      <c r="R227" s="249"/>
      <c r="S227" s="249"/>
      <c r="T227" s="250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51" t="s">
        <v>171</v>
      </c>
      <c r="AU227" s="251" t="s">
        <v>86</v>
      </c>
      <c r="AV227" s="13" t="s">
        <v>86</v>
      </c>
      <c r="AW227" s="13" t="s">
        <v>32</v>
      </c>
      <c r="AX227" s="13" t="s">
        <v>77</v>
      </c>
      <c r="AY227" s="251" t="s">
        <v>161</v>
      </c>
    </row>
    <row r="228" s="15" customFormat="1">
      <c r="A228" s="15"/>
      <c r="B228" s="262"/>
      <c r="C228" s="263"/>
      <c r="D228" s="242" t="s">
        <v>171</v>
      </c>
      <c r="E228" s="264" t="s">
        <v>1</v>
      </c>
      <c r="F228" s="265" t="s">
        <v>199</v>
      </c>
      <c r="G228" s="263"/>
      <c r="H228" s="266">
        <v>253.68000000000001</v>
      </c>
      <c r="I228" s="267"/>
      <c r="J228" s="263"/>
      <c r="K228" s="263"/>
      <c r="L228" s="268"/>
      <c r="M228" s="269"/>
      <c r="N228" s="270"/>
      <c r="O228" s="270"/>
      <c r="P228" s="270"/>
      <c r="Q228" s="270"/>
      <c r="R228" s="270"/>
      <c r="S228" s="270"/>
      <c r="T228" s="271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72" t="s">
        <v>171</v>
      </c>
      <c r="AU228" s="272" t="s">
        <v>86</v>
      </c>
      <c r="AV228" s="15" t="s">
        <v>169</v>
      </c>
      <c r="AW228" s="15" t="s">
        <v>32</v>
      </c>
      <c r="AX228" s="15" t="s">
        <v>84</v>
      </c>
      <c r="AY228" s="272" t="s">
        <v>161</v>
      </c>
    </row>
    <row r="229" s="2" customFormat="1" ht="16.5" customHeight="1">
      <c r="A229" s="38"/>
      <c r="B229" s="39"/>
      <c r="C229" s="227" t="s">
        <v>434</v>
      </c>
      <c r="D229" s="227" t="s">
        <v>164</v>
      </c>
      <c r="E229" s="228" t="s">
        <v>435</v>
      </c>
      <c r="F229" s="229" t="s">
        <v>436</v>
      </c>
      <c r="G229" s="230" t="s">
        <v>167</v>
      </c>
      <c r="H229" s="231">
        <v>253.68000000000001</v>
      </c>
      <c r="I229" s="232"/>
      <c r="J229" s="233">
        <f>ROUND(I229*H229,2)</f>
        <v>0</v>
      </c>
      <c r="K229" s="229" t="s">
        <v>168</v>
      </c>
      <c r="L229" s="44"/>
      <c r="M229" s="234" t="s">
        <v>1</v>
      </c>
      <c r="N229" s="235" t="s">
        <v>42</v>
      </c>
      <c r="O229" s="91"/>
      <c r="P229" s="236">
        <f>O229*H229</f>
        <v>0</v>
      </c>
      <c r="Q229" s="236">
        <v>3.0000000000000001E-05</v>
      </c>
      <c r="R229" s="236">
        <f>Q229*H229</f>
        <v>0.0076104000000000007</v>
      </c>
      <c r="S229" s="236">
        <v>0</v>
      </c>
      <c r="T229" s="237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38" t="s">
        <v>245</v>
      </c>
      <c r="AT229" s="238" t="s">
        <v>164</v>
      </c>
      <c r="AU229" s="238" t="s">
        <v>86</v>
      </c>
      <c r="AY229" s="17" t="s">
        <v>161</v>
      </c>
      <c r="BE229" s="239">
        <f>IF(N229="základní",J229,0)</f>
        <v>0</v>
      </c>
      <c r="BF229" s="239">
        <f>IF(N229="snížená",J229,0)</f>
        <v>0</v>
      </c>
      <c r="BG229" s="239">
        <f>IF(N229="zákl. přenesená",J229,0)</f>
        <v>0</v>
      </c>
      <c r="BH229" s="239">
        <f>IF(N229="sníž. přenesená",J229,0)</f>
        <v>0</v>
      </c>
      <c r="BI229" s="239">
        <f>IF(N229="nulová",J229,0)</f>
        <v>0</v>
      </c>
      <c r="BJ229" s="17" t="s">
        <v>84</v>
      </c>
      <c r="BK229" s="239">
        <f>ROUND(I229*H229,2)</f>
        <v>0</v>
      </c>
      <c r="BL229" s="17" t="s">
        <v>245</v>
      </c>
      <c r="BM229" s="238" t="s">
        <v>437</v>
      </c>
    </row>
    <row r="230" s="2" customFormat="1" ht="33" customHeight="1">
      <c r="A230" s="38"/>
      <c r="B230" s="39"/>
      <c r="C230" s="227" t="s">
        <v>438</v>
      </c>
      <c r="D230" s="227" t="s">
        <v>164</v>
      </c>
      <c r="E230" s="228" t="s">
        <v>439</v>
      </c>
      <c r="F230" s="229" t="s">
        <v>440</v>
      </c>
      <c r="G230" s="230" t="s">
        <v>228</v>
      </c>
      <c r="H230" s="231">
        <v>50</v>
      </c>
      <c r="I230" s="232"/>
      <c r="J230" s="233">
        <f>ROUND(I230*H230,2)</f>
        <v>0</v>
      </c>
      <c r="K230" s="229" t="s">
        <v>168</v>
      </c>
      <c r="L230" s="44"/>
      <c r="M230" s="234" t="s">
        <v>1</v>
      </c>
      <c r="N230" s="235" t="s">
        <v>42</v>
      </c>
      <c r="O230" s="91"/>
      <c r="P230" s="236">
        <f>O230*H230</f>
        <v>0</v>
      </c>
      <c r="Q230" s="236">
        <v>0.0023999999999999998</v>
      </c>
      <c r="R230" s="236">
        <f>Q230*H230</f>
        <v>0.12</v>
      </c>
      <c r="S230" s="236">
        <v>0</v>
      </c>
      <c r="T230" s="237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38" t="s">
        <v>245</v>
      </c>
      <c r="AT230" s="238" t="s">
        <v>164</v>
      </c>
      <c r="AU230" s="238" t="s">
        <v>86</v>
      </c>
      <c r="AY230" s="17" t="s">
        <v>161</v>
      </c>
      <c r="BE230" s="239">
        <f>IF(N230="základní",J230,0)</f>
        <v>0</v>
      </c>
      <c r="BF230" s="239">
        <f>IF(N230="snížená",J230,0)</f>
        <v>0</v>
      </c>
      <c r="BG230" s="239">
        <f>IF(N230="zákl. přenesená",J230,0)</f>
        <v>0</v>
      </c>
      <c r="BH230" s="239">
        <f>IF(N230="sníž. přenesená",J230,0)</f>
        <v>0</v>
      </c>
      <c r="BI230" s="239">
        <f>IF(N230="nulová",J230,0)</f>
        <v>0</v>
      </c>
      <c r="BJ230" s="17" t="s">
        <v>84</v>
      </c>
      <c r="BK230" s="239">
        <f>ROUND(I230*H230,2)</f>
        <v>0</v>
      </c>
      <c r="BL230" s="17" t="s">
        <v>245</v>
      </c>
      <c r="BM230" s="238" t="s">
        <v>441</v>
      </c>
    </row>
    <row r="231" s="2" customFormat="1" ht="24.15" customHeight="1">
      <c r="A231" s="38"/>
      <c r="B231" s="39"/>
      <c r="C231" s="227" t="s">
        <v>442</v>
      </c>
      <c r="D231" s="227" t="s">
        <v>164</v>
      </c>
      <c r="E231" s="228" t="s">
        <v>443</v>
      </c>
      <c r="F231" s="229" t="s">
        <v>444</v>
      </c>
      <c r="G231" s="230" t="s">
        <v>167</v>
      </c>
      <c r="H231" s="231">
        <v>253.68000000000001</v>
      </c>
      <c r="I231" s="232"/>
      <c r="J231" s="233">
        <f>ROUND(I231*H231,2)</f>
        <v>0</v>
      </c>
      <c r="K231" s="229" t="s">
        <v>168</v>
      </c>
      <c r="L231" s="44"/>
      <c r="M231" s="234" t="s">
        <v>1</v>
      </c>
      <c r="N231" s="235" t="s">
        <v>42</v>
      </c>
      <c r="O231" s="91"/>
      <c r="P231" s="236">
        <f>O231*H231</f>
        <v>0</v>
      </c>
      <c r="Q231" s="236">
        <v>0.00020000000000000001</v>
      </c>
      <c r="R231" s="236">
        <f>Q231*H231</f>
        <v>0.050736000000000003</v>
      </c>
      <c r="S231" s="236">
        <v>0</v>
      </c>
      <c r="T231" s="237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38" t="s">
        <v>245</v>
      </c>
      <c r="AT231" s="238" t="s">
        <v>164</v>
      </c>
      <c r="AU231" s="238" t="s">
        <v>86</v>
      </c>
      <c r="AY231" s="17" t="s">
        <v>161</v>
      </c>
      <c r="BE231" s="239">
        <f>IF(N231="základní",J231,0)</f>
        <v>0</v>
      </c>
      <c r="BF231" s="239">
        <f>IF(N231="snížená",J231,0)</f>
        <v>0</v>
      </c>
      <c r="BG231" s="239">
        <f>IF(N231="zákl. přenesená",J231,0)</f>
        <v>0</v>
      </c>
      <c r="BH231" s="239">
        <f>IF(N231="sníž. přenesená",J231,0)</f>
        <v>0</v>
      </c>
      <c r="BI231" s="239">
        <f>IF(N231="nulová",J231,0)</f>
        <v>0</v>
      </c>
      <c r="BJ231" s="17" t="s">
        <v>84</v>
      </c>
      <c r="BK231" s="239">
        <f>ROUND(I231*H231,2)</f>
        <v>0</v>
      </c>
      <c r="BL231" s="17" t="s">
        <v>245</v>
      </c>
      <c r="BM231" s="238" t="s">
        <v>445</v>
      </c>
    </row>
    <row r="232" s="2" customFormat="1" ht="33" customHeight="1">
      <c r="A232" s="38"/>
      <c r="B232" s="39"/>
      <c r="C232" s="227" t="s">
        <v>446</v>
      </c>
      <c r="D232" s="227" t="s">
        <v>164</v>
      </c>
      <c r="E232" s="228" t="s">
        <v>447</v>
      </c>
      <c r="F232" s="229" t="s">
        <v>448</v>
      </c>
      <c r="G232" s="230" t="s">
        <v>167</v>
      </c>
      <c r="H232" s="231">
        <v>253.68000000000001</v>
      </c>
      <c r="I232" s="232"/>
      <c r="J232" s="233">
        <f>ROUND(I232*H232,2)</f>
        <v>0</v>
      </c>
      <c r="K232" s="229" t="s">
        <v>168</v>
      </c>
      <c r="L232" s="44"/>
      <c r="M232" s="277" t="s">
        <v>1</v>
      </c>
      <c r="N232" s="278" t="s">
        <v>42</v>
      </c>
      <c r="O232" s="279"/>
      <c r="P232" s="280">
        <f>O232*H232</f>
        <v>0</v>
      </c>
      <c r="Q232" s="280">
        <v>0.00025999999999999998</v>
      </c>
      <c r="R232" s="280">
        <f>Q232*H232</f>
        <v>0.065956799999999996</v>
      </c>
      <c r="S232" s="280">
        <v>0</v>
      </c>
      <c r="T232" s="281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38" t="s">
        <v>245</v>
      </c>
      <c r="AT232" s="238" t="s">
        <v>164</v>
      </c>
      <c r="AU232" s="238" t="s">
        <v>86</v>
      </c>
      <c r="AY232" s="17" t="s">
        <v>161</v>
      </c>
      <c r="BE232" s="239">
        <f>IF(N232="základní",J232,0)</f>
        <v>0</v>
      </c>
      <c r="BF232" s="239">
        <f>IF(N232="snížená",J232,0)</f>
        <v>0</v>
      </c>
      <c r="BG232" s="239">
        <f>IF(N232="zákl. přenesená",J232,0)</f>
        <v>0</v>
      </c>
      <c r="BH232" s="239">
        <f>IF(N232="sníž. přenesená",J232,0)</f>
        <v>0</v>
      </c>
      <c r="BI232" s="239">
        <f>IF(N232="nulová",J232,0)</f>
        <v>0</v>
      </c>
      <c r="BJ232" s="17" t="s">
        <v>84</v>
      </c>
      <c r="BK232" s="239">
        <f>ROUND(I232*H232,2)</f>
        <v>0</v>
      </c>
      <c r="BL232" s="17" t="s">
        <v>245</v>
      </c>
      <c r="BM232" s="238" t="s">
        <v>449</v>
      </c>
    </row>
    <row r="233" s="2" customFormat="1" ht="6.96" customHeight="1">
      <c r="A233" s="38"/>
      <c r="B233" s="66"/>
      <c r="C233" s="67"/>
      <c r="D233" s="67"/>
      <c r="E233" s="67"/>
      <c r="F233" s="67"/>
      <c r="G233" s="67"/>
      <c r="H233" s="67"/>
      <c r="I233" s="67"/>
      <c r="J233" s="67"/>
      <c r="K233" s="67"/>
      <c r="L233" s="44"/>
      <c r="M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</row>
  </sheetData>
  <sheetProtection sheet="1" autoFilter="0" formatColumns="0" formatRows="0" objects="1" scenarios="1" spinCount="100000" saltValue="CzMmGNtw15wEbp+67f90vZ0gfZxLbsTpd//6LpEg20y2nqIvoOC6DNs6RTJKg3FKKyBXEk9Q8mlF8A95uEmiKA==" hashValue="+9qla6+qmKpbCxAJJANc4mN8/+aXjo9RlP1QHf6rEL+nYBStQCKruOzZr26jw9Y4gwKJ/dToshDojZo2DPLh7w==" algorithmName="SHA-512" password="CC35"/>
  <autoFilter ref="C129:K23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8:H118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101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86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Jídelna Hradecká 1219 - Stavařina</v>
      </c>
      <c r="F7" s="151"/>
      <c r="G7" s="151"/>
      <c r="H7" s="151"/>
      <c r="L7" s="20"/>
    </row>
    <row r="8">
      <c r="B8" s="20"/>
      <c r="D8" s="151" t="s">
        <v>134</v>
      </c>
      <c r="L8" s="20"/>
    </row>
    <row r="9" s="1" customFormat="1" ht="16.5" customHeight="1">
      <c r="B9" s="20"/>
      <c r="E9" s="152" t="s">
        <v>135</v>
      </c>
      <c r="F9" s="1"/>
      <c r="G9" s="1"/>
      <c r="H9" s="1"/>
      <c r="L9" s="20"/>
    </row>
    <row r="10" s="1" customFormat="1" ht="12" customHeight="1">
      <c r="B10" s="20"/>
      <c r="D10" s="151" t="s">
        <v>136</v>
      </c>
      <c r="L10" s="20"/>
    </row>
    <row r="11" s="2" customFormat="1" ht="16.5" customHeight="1">
      <c r="A11" s="38"/>
      <c r="B11" s="44"/>
      <c r="C11" s="38"/>
      <c r="D11" s="38"/>
      <c r="E11" s="163" t="s">
        <v>450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1" t="s">
        <v>451</v>
      </c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6.5" customHeight="1">
      <c r="A13" s="38"/>
      <c r="B13" s="44"/>
      <c r="C13" s="38"/>
      <c r="D13" s="38"/>
      <c r="E13" s="153" t="s">
        <v>452</v>
      </c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51" t="s">
        <v>18</v>
      </c>
      <c r="E15" s="38"/>
      <c r="F15" s="141" t="s">
        <v>1</v>
      </c>
      <c r="G15" s="38"/>
      <c r="H15" s="38"/>
      <c r="I15" s="151" t="s">
        <v>19</v>
      </c>
      <c r="J15" s="141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1" t="s">
        <v>20</v>
      </c>
      <c r="E16" s="38"/>
      <c r="F16" s="141" t="s">
        <v>21</v>
      </c>
      <c r="G16" s="38"/>
      <c r="H16" s="38"/>
      <c r="I16" s="151" t="s">
        <v>22</v>
      </c>
      <c r="J16" s="154" t="str">
        <f>'Rekapitulace stavby'!AN8</f>
        <v>31. 3. 2025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0.8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51" t="s">
        <v>24</v>
      </c>
      <c r="E18" s="38"/>
      <c r="F18" s="38"/>
      <c r="G18" s="38"/>
      <c r="H18" s="38"/>
      <c r="I18" s="151" t="s">
        <v>25</v>
      </c>
      <c r="J18" s="141" t="s">
        <v>1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41" t="s">
        <v>26</v>
      </c>
      <c r="F19" s="38"/>
      <c r="G19" s="38"/>
      <c r="H19" s="38"/>
      <c r="I19" s="151" t="s">
        <v>27</v>
      </c>
      <c r="J19" s="141" t="s">
        <v>1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51" t="s">
        <v>28</v>
      </c>
      <c r="E21" s="38"/>
      <c r="F21" s="38"/>
      <c r="G21" s="38"/>
      <c r="H21" s="38"/>
      <c r="I21" s="151" t="s">
        <v>25</v>
      </c>
      <c r="J21" s="33" t="str">
        <f>'Rekapitulace stavby'!AN13</f>
        <v>Vyplň údaj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33" t="str">
        <f>'Rekapitulace stavby'!E14</f>
        <v>Vyplň údaj</v>
      </c>
      <c r="F22" s="141"/>
      <c r="G22" s="141"/>
      <c r="H22" s="141"/>
      <c r="I22" s="151" t="s">
        <v>27</v>
      </c>
      <c r="J22" s="33" t="str">
        <f>'Rekapitulace stavby'!AN14</f>
        <v>Vyplň údaj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51" t="s">
        <v>30</v>
      </c>
      <c r="E24" s="38"/>
      <c r="F24" s="38"/>
      <c r="G24" s="38"/>
      <c r="H24" s="38"/>
      <c r="I24" s="151" t="s">
        <v>25</v>
      </c>
      <c r="J24" s="141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8" customHeight="1">
      <c r="A25" s="38"/>
      <c r="B25" s="44"/>
      <c r="C25" s="38"/>
      <c r="D25" s="38"/>
      <c r="E25" s="141" t="s">
        <v>31</v>
      </c>
      <c r="F25" s="38"/>
      <c r="G25" s="38"/>
      <c r="H25" s="38"/>
      <c r="I25" s="151" t="s">
        <v>27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12" customHeight="1">
      <c r="A27" s="38"/>
      <c r="B27" s="44"/>
      <c r="C27" s="38"/>
      <c r="D27" s="151" t="s">
        <v>33</v>
      </c>
      <c r="E27" s="38"/>
      <c r="F27" s="38"/>
      <c r="G27" s="38"/>
      <c r="H27" s="38"/>
      <c r="I27" s="151" t="s">
        <v>25</v>
      </c>
      <c r="J27" s="141" t="str">
        <f>IF('Rekapitulace stavby'!AN19="","",'Rekapitulace stavby'!AN19)</f>
        <v/>
      </c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8" customHeight="1">
      <c r="A28" s="38"/>
      <c r="B28" s="44"/>
      <c r="C28" s="38"/>
      <c r="D28" s="38"/>
      <c r="E28" s="141" t="str">
        <f>IF('Rekapitulace stavby'!E20="","",'Rekapitulace stavby'!E20)</f>
        <v xml:space="preserve"> </v>
      </c>
      <c r="F28" s="38"/>
      <c r="G28" s="38"/>
      <c r="H28" s="38"/>
      <c r="I28" s="151" t="s">
        <v>27</v>
      </c>
      <c r="J28" s="141" t="str">
        <f>IF('Rekapitulace stavby'!AN20="","",'Rekapitulace stavby'!AN20)</f>
        <v/>
      </c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38"/>
      <c r="E29" s="38"/>
      <c r="F29" s="38"/>
      <c r="G29" s="38"/>
      <c r="H29" s="38"/>
      <c r="I29" s="38"/>
      <c r="J29" s="38"/>
      <c r="K29" s="3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2" customHeight="1">
      <c r="A30" s="38"/>
      <c r="B30" s="44"/>
      <c r="C30" s="38"/>
      <c r="D30" s="151" t="s">
        <v>35</v>
      </c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8" customFormat="1" ht="16.5" customHeight="1">
      <c r="A31" s="155"/>
      <c r="B31" s="156"/>
      <c r="C31" s="155"/>
      <c r="D31" s="155"/>
      <c r="E31" s="157" t="s">
        <v>1</v>
      </c>
      <c r="F31" s="157"/>
      <c r="G31" s="157"/>
      <c r="H31" s="157"/>
      <c r="I31" s="155"/>
      <c r="J31" s="155"/>
      <c r="K31" s="155"/>
      <c r="L31" s="158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</row>
    <row r="32" s="2" customFormat="1" ht="6.96" customHeight="1">
      <c r="A32" s="38"/>
      <c r="B32" s="44"/>
      <c r="C32" s="38"/>
      <c r="D32" s="38"/>
      <c r="E32" s="38"/>
      <c r="F32" s="38"/>
      <c r="G32" s="38"/>
      <c r="H32" s="38"/>
      <c r="I32" s="38"/>
      <c r="J32" s="38"/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9"/>
      <c r="E33" s="159"/>
      <c r="F33" s="159"/>
      <c r="G33" s="159"/>
      <c r="H33" s="159"/>
      <c r="I33" s="159"/>
      <c r="J33" s="159"/>
      <c r="K33" s="159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25.44" customHeight="1">
      <c r="A34" s="38"/>
      <c r="B34" s="44"/>
      <c r="C34" s="38"/>
      <c r="D34" s="160" t="s">
        <v>37</v>
      </c>
      <c r="E34" s="38"/>
      <c r="F34" s="38"/>
      <c r="G34" s="38"/>
      <c r="H34" s="38"/>
      <c r="I34" s="38"/>
      <c r="J34" s="161">
        <f>ROUND(J128,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6.96" customHeight="1">
      <c r="A35" s="38"/>
      <c r="B35" s="44"/>
      <c r="C35" s="38"/>
      <c r="D35" s="159"/>
      <c r="E35" s="159"/>
      <c r="F35" s="159"/>
      <c r="G35" s="159"/>
      <c r="H35" s="159"/>
      <c r="I35" s="159"/>
      <c r="J35" s="159"/>
      <c r="K35" s="159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38"/>
      <c r="F36" s="162" t="s">
        <v>39</v>
      </c>
      <c r="G36" s="38"/>
      <c r="H36" s="38"/>
      <c r="I36" s="162" t="s">
        <v>38</v>
      </c>
      <c r="J36" s="162" t="s">
        <v>40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14.4" customHeight="1">
      <c r="A37" s="38"/>
      <c r="B37" s="44"/>
      <c r="C37" s="38"/>
      <c r="D37" s="163" t="s">
        <v>41</v>
      </c>
      <c r="E37" s="151" t="s">
        <v>42</v>
      </c>
      <c r="F37" s="164">
        <f>ROUND((SUM(BE128:BE208)),  2)</f>
        <v>0</v>
      </c>
      <c r="G37" s="38"/>
      <c r="H37" s="38"/>
      <c r="I37" s="165">
        <v>0.20999999999999999</v>
      </c>
      <c r="J37" s="164">
        <f>ROUND(((SUM(BE128:BE208))*I37),  2)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44"/>
      <c r="C38" s="38"/>
      <c r="D38" s="38"/>
      <c r="E38" s="151" t="s">
        <v>43</v>
      </c>
      <c r="F38" s="164">
        <f>ROUND((SUM(BF128:BF208)),  2)</f>
        <v>0</v>
      </c>
      <c r="G38" s="38"/>
      <c r="H38" s="38"/>
      <c r="I38" s="165">
        <v>0.12</v>
      </c>
      <c r="J38" s="164">
        <f>ROUND(((SUM(BF128:BF208))*I38),  2)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1" t="s">
        <v>44</v>
      </c>
      <c r="F39" s="164">
        <f>ROUND((SUM(BG128:BG208)),  2)</f>
        <v>0</v>
      </c>
      <c r="G39" s="38"/>
      <c r="H39" s="38"/>
      <c r="I39" s="165">
        <v>0.20999999999999999</v>
      </c>
      <c r="J39" s="164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44"/>
      <c r="C40" s="38"/>
      <c r="D40" s="38"/>
      <c r="E40" s="151" t="s">
        <v>45</v>
      </c>
      <c r="F40" s="164">
        <f>ROUND((SUM(BH128:BH208)),  2)</f>
        <v>0</v>
      </c>
      <c r="G40" s="38"/>
      <c r="H40" s="38"/>
      <c r="I40" s="165">
        <v>0.12</v>
      </c>
      <c r="J40" s="164">
        <f>0</f>
        <v>0</v>
      </c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2" customFormat="1" ht="14.4" customHeight="1">
      <c r="A41" s="38"/>
      <c r="B41" s="44"/>
      <c r="C41" s="38"/>
      <c r="D41" s="38"/>
      <c r="E41" s="151" t="s">
        <v>46</v>
      </c>
      <c r="F41" s="164">
        <f>ROUND((SUM(BI128:BI208)),  2)</f>
        <v>0</v>
      </c>
      <c r="G41" s="38"/>
      <c r="H41" s="38"/>
      <c r="I41" s="165">
        <v>0</v>
      </c>
      <c r="J41" s="164">
        <f>0</f>
        <v>0</v>
      </c>
      <c r="K41" s="38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6.96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2" customFormat="1" ht="25.44" customHeight="1">
      <c r="A43" s="38"/>
      <c r="B43" s="44"/>
      <c r="C43" s="166"/>
      <c r="D43" s="167" t="s">
        <v>47</v>
      </c>
      <c r="E43" s="168"/>
      <c r="F43" s="168"/>
      <c r="G43" s="169" t="s">
        <v>48</v>
      </c>
      <c r="H43" s="170" t="s">
        <v>49</v>
      </c>
      <c r="I43" s="168"/>
      <c r="J43" s="171">
        <f>SUM(J34:J41)</f>
        <v>0</v>
      </c>
      <c r="K43" s="172"/>
      <c r="L43" s="63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</row>
    <row r="44" s="2" customFormat="1" ht="14.4" customHeight="1">
      <c r="A44" s="38"/>
      <c r="B44" s="44"/>
      <c r="C44" s="38"/>
      <c r="D44" s="38"/>
      <c r="E44" s="38"/>
      <c r="F44" s="38"/>
      <c r="G44" s="38"/>
      <c r="H44" s="38"/>
      <c r="I44" s="38"/>
      <c r="J44" s="38"/>
      <c r="K44" s="38"/>
      <c r="L44" s="63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Jídelna Hradecká 1219 - Stavařina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134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1" customFormat="1" ht="16.5" customHeight="1">
      <c r="B87" s="21"/>
      <c r="C87" s="22"/>
      <c r="D87" s="22"/>
      <c r="E87" s="184" t="s">
        <v>135</v>
      </c>
      <c r="F87" s="22"/>
      <c r="G87" s="22"/>
      <c r="H87" s="22"/>
      <c r="I87" s="22"/>
      <c r="J87" s="22"/>
      <c r="K87" s="22"/>
      <c r="L87" s="20"/>
    </row>
    <row r="88" s="1" customFormat="1" ht="12" customHeight="1">
      <c r="B88" s="21"/>
      <c r="C88" s="32" t="s">
        <v>136</v>
      </c>
      <c r="D88" s="22"/>
      <c r="E88" s="22"/>
      <c r="F88" s="22"/>
      <c r="G88" s="22"/>
      <c r="H88" s="22"/>
      <c r="I88" s="22"/>
      <c r="J88" s="22"/>
      <c r="K88" s="22"/>
      <c r="L88" s="20"/>
    </row>
    <row r="89" s="2" customFormat="1" ht="16.5" customHeight="1">
      <c r="A89" s="38"/>
      <c r="B89" s="39"/>
      <c r="C89" s="40"/>
      <c r="D89" s="40"/>
      <c r="E89" s="292" t="s">
        <v>450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2" customHeight="1">
      <c r="A90" s="38"/>
      <c r="B90" s="39"/>
      <c r="C90" s="32" t="s">
        <v>451</v>
      </c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6.5" customHeight="1">
      <c r="A91" s="38"/>
      <c r="B91" s="39"/>
      <c r="C91" s="40"/>
      <c r="D91" s="40"/>
      <c r="E91" s="76" t="str">
        <f>E13</f>
        <v>03.1 - Silnoproud</v>
      </c>
      <c r="F91" s="40"/>
      <c r="G91" s="40"/>
      <c r="H91" s="40"/>
      <c r="I91" s="40"/>
      <c r="J91" s="40"/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2" customHeight="1">
      <c r="A93" s="38"/>
      <c r="B93" s="39"/>
      <c r="C93" s="32" t="s">
        <v>20</v>
      </c>
      <c r="D93" s="40"/>
      <c r="E93" s="40"/>
      <c r="F93" s="27" t="str">
        <f>F16</f>
        <v>Hradecká 1219</v>
      </c>
      <c r="G93" s="40"/>
      <c r="H93" s="40"/>
      <c r="I93" s="32" t="s">
        <v>22</v>
      </c>
      <c r="J93" s="79" t="str">
        <f>IF(J16="","",J16)</f>
        <v>31. 3. 2025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6.96" customHeight="1">
      <c r="A94" s="38"/>
      <c r="B94" s="39"/>
      <c r="C94" s="40"/>
      <c r="D94" s="40"/>
      <c r="E94" s="40"/>
      <c r="F94" s="40"/>
      <c r="G94" s="40"/>
      <c r="H94" s="40"/>
      <c r="I94" s="40"/>
      <c r="J94" s="40"/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5.15" customHeight="1">
      <c r="A95" s="38"/>
      <c r="B95" s="39"/>
      <c r="C95" s="32" t="s">
        <v>24</v>
      </c>
      <c r="D95" s="40"/>
      <c r="E95" s="40"/>
      <c r="F95" s="27" t="str">
        <f>E19</f>
        <v>Školní jídelna Hradecká 1219, HK</v>
      </c>
      <c r="G95" s="40"/>
      <c r="H95" s="40"/>
      <c r="I95" s="32" t="s">
        <v>30</v>
      </c>
      <c r="J95" s="36" t="str">
        <f>E25</f>
        <v>ARAGON ELL s.r.o.</v>
      </c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15.15" customHeight="1">
      <c r="A96" s="38"/>
      <c r="B96" s="39"/>
      <c r="C96" s="32" t="s">
        <v>28</v>
      </c>
      <c r="D96" s="40"/>
      <c r="E96" s="40"/>
      <c r="F96" s="27" t="str">
        <f>IF(E22="","",E22)</f>
        <v>Vyplň údaj</v>
      </c>
      <c r="G96" s="40"/>
      <c r="H96" s="40"/>
      <c r="I96" s="32" t="s">
        <v>33</v>
      </c>
      <c r="J96" s="36" t="str">
        <f>E28</f>
        <v xml:space="preserve"> 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9.28" customHeight="1">
      <c r="A98" s="38"/>
      <c r="B98" s="39"/>
      <c r="C98" s="185" t="s">
        <v>139</v>
      </c>
      <c r="D98" s="186"/>
      <c r="E98" s="186"/>
      <c r="F98" s="186"/>
      <c r="G98" s="186"/>
      <c r="H98" s="186"/>
      <c r="I98" s="186"/>
      <c r="J98" s="187" t="s">
        <v>140</v>
      </c>
      <c r="K98" s="186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s="2" customFormat="1" ht="10.32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22.8" customHeight="1">
      <c r="A100" s="38"/>
      <c r="B100" s="39"/>
      <c r="C100" s="188" t="s">
        <v>141</v>
      </c>
      <c r="D100" s="40"/>
      <c r="E100" s="40"/>
      <c r="F100" s="40"/>
      <c r="G100" s="40"/>
      <c r="H100" s="40"/>
      <c r="I100" s="40"/>
      <c r="J100" s="110">
        <f>J128</f>
        <v>0</v>
      </c>
      <c r="K100" s="40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U100" s="17" t="s">
        <v>142</v>
      </c>
    </row>
    <row r="101" s="9" customFormat="1" ht="24.96" customHeight="1">
      <c r="A101" s="9"/>
      <c r="B101" s="189"/>
      <c r="C101" s="190"/>
      <c r="D101" s="191" t="s">
        <v>453</v>
      </c>
      <c r="E101" s="192"/>
      <c r="F101" s="192"/>
      <c r="G101" s="192"/>
      <c r="H101" s="192"/>
      <c r="I101" s="192"/>
      <c r="J101" s="193">
        <f>J129</f>
        <v>0</v>
      </c>
      <c r="K101" s="190"/>
      <c r="L101" s="19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5"/>
      <c r="C102" s="133"/>
      <c r="D102" s="196" t="s">
        <v>454</v>
      </c>
      <c r="E102" s="197"/>
      <c r="F102" s="197"/>
      <c r="G102" s="197"/>
      <c r="H102" s="197"/>
      <c r="I102" s="197"/>
      <c r="J102" s="198">
        <f>J130</f>
        <v>0</v>
      </c>
      <c r="K102" s="133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33"/>
      <c r="D103" s="196" t="s">
        <v>455</v>
      </c>
      <c r="E103" s="197"/>
      <c r="F103" s="197"/>
      <c r="G103" s="197"/>
      <c r="H103" s="197"/>
      <c r="I103" s="197"/>
      <c r="J103" s="198">
        <f>J138</f>
        <v>0</v>
      </c>
      <c r="K103" s="133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33"/>
      <c r="D104" s="196" t="s">
        <v>456</v>
      </c>
      <c r="E104" s="197"/>
      <c r="F104" s="197"/>
      <c r="G104" s="197"/>
      <c r="H104" s="197"/>
      <c r="I104" s="197"/>
      <c r="J104" s="198">
        <f>J177</f>
        <v>0</v>
      </c>
      <c r="K104" s="133"/>
      <c r="L104" s="19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146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184" t="str">
        <f>E7</f>
        <v>Jídelna Hradecká 1219 - Stavařina</v>
      </c>
      <c r="F114" s="32"/>
      <c r="G114" s="32"/>
      <c r="H114" s="32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1" customFormat="1" ht="12" customHeight="1">
      <c r="B115" s="21"/>
      <c r="C115" s="32" t="s">
        <v>134</v>
      </c>
      <c r="D115" s="22"/>
      <c r="E115" s="22"/>
      <c r="F115" s="22"/>
      <c r="G115" s="22"/>
      <c r="H115" s="22"/>
      <c r="I115" s="22"/>
      <c r="J115" s="22"/>
      <c r="K115" s="22"/>
      <c r="L115" s="20"/>
    </row>
    <row r="116" s="1" customFormat="1" ht="16.5" customHeight="1">
      <c r="B116" s="21"/>
      <c r="C116" s="22"/>
      <c r="D116" s="22"/>
      <c r="E116" s="184" t="s">
        <v>135</v>
      </c>
      <c r="F116" s="22"/>
      <c r="G116" s="22"/>
      <c r="H116" s="22"/>
      <c r="I116" s="22"/>
      <c r="J116" s="22"/>
      <c r="K116" s="22"/>
      <c r="L116" s="20"/>
    </row>
    <row r="117" s="1" customFormat="1" ht="12" customHeight="1">
      <c r="B117" s="21"/>
      <c r="C117" s="32" t="s">
        <v>136</v>
      </c>
      <c r="D117" s="22"/>
      <c r="E117" s="22"/>
      <c r="F117" s="22"/>
      <c r="G117" s="22"/>
      <c r="H117" s="22"/>
      <c r="I117" s="22"/>
      <c r="J117" s="22"/>
      <c r="K117" s="22"/>
      <c r="L117" s="20"/>
    </row>
    <row r="118" s="2" customFormat="1" ht="16.5" customHeight="1">
      <c r="A118" s="38"/>
      <c r="B118" s="39"/>
      <c r="C118" s="40"/>
      <c r="D118" s="40"/>
      <c r="E118" s="292" t="s">
        <v>450</v>
      </c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451</v>
      </c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76" t="str">
        <f>E13</f>
        <v>03.1 - Silnoproud</v>
      </c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20</v>
      </c>
      <c r="D122" s="40"/>
      <c r="E122" s="40"/>
      <c r="F122" s="27" t="str">
        <f>F16</f>
        <v>Hradecká 1219</v>
      </c>
      <c r="G122" s="40"/>
      <c r="H122" s="40"/>
      <c r="I122" s="32" t="s">
        <v>22</v>
      </c>
      <c r="J122" s="79" t="str">
        <f>IF(J16="","",J16)</f>
        <v>31. 3. 2025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24</v>
      </c>
      <c r="D124" s="40"/>
      <c r="E124" s="40"/>
      <c r="F124" s="27" t="str">
        <f>E19</f>
        <v>Školní jídelna Hradecká 1219, HK</v>
      </c>
      <c r="G124" s="40"/>
      <c r="H124" s="40"/>
      <c r="I124" s="32" t="s">
        <v>30</v>
      </c>
      <c r="J124" s="36" t="str">
        <f>E25</f>
        <v>ARAGON ELL s.r.o.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28</v>
      </c>
      <c r="D125" s="40"/>
      <c r="E125" s="40"/>
      <c r="F125" s="27" t="str">
        <f>IF(E22="","",E22)</f>
        <v>Vyplň údaj</v>
      </c>
      <c r="G125" s="40"/>
      <c r="H125" s="40"/>
      <c r="I125" s="32" t="s">
        <v>33</v>
      </c>
      <c r="J125" s="36" t="str">
        <f>E28</f>
        <v xml:space="preserve"> 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0.32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11" customFormat="1" ht="29.28" customHeight="1">
      <c r="A127" s="200"/>
      <c r="B127" s="201"/>
      <c r="C127" s="202" t="s">
        <v>147</v>
      </c>
      <c r="D127" s="203" t="s">
        <v>62</v>
      </c>
      <c r="E127" s="203" t="s">
        <v>58</v>
      </c>
      <c r="F127" s="203" t="s">
        <v>59</v>
      </c>
      <c r="G127" s="203" t="s">
        <v>148</v>
      </c>
      <c r="H127" s="203" t="s">
        <v>149</v>
      </c>
      <c r="I127" s="203" t="s">
        <v>150</v>
      </c>
      <c r="J127" s="203" t="s">
        <v>140</v>
      </c>
      <c r="K127" s="204" t="s">
        <v>151</v>
      </c>
      <c r="L127" s="205"/>
      <c r="M127" s="100" t="s">
        <v>1</v>
      </c>
      <c r="N127" s="101" t="s">
        <v>41</v>
      </c>
      <c r="O127" s="101" t="s">
        <v>152</v>
      </c>
      <c r="P127" s="101" t="s">
        <v>153</v>
      </c>
      <c r="Q127" s="101" t="s">
        <v>154</v>
      </c>
      <c r="R127" s="101" t="s">
        <v>155</v>
      </c>
      <c r="S127" s="101" t="s">
        <v>156</v>
      </c>
      <c r="T127" s="102" t="s">
        <v>157</v>
      </c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</row>
    <row r="128" s="2" customFormat="1" ht="22.8" customHeight="1">
      <c r="A128" s="38"/>
      <c r="B128" s="39"/>
      <c r="C128" s="107" t="s">
        <v>158</v>
      </c>
      <c r="D128" s="40"/>
      <c r="E128" s="40"/>
      <c r="F128" s="40"/>
      <c r="G128" s="40"/>
      <c r="H128" s="40"/>
      <c r="I128" s="40"/>
      <c r="J128" s="206">
        <f>BK128</f>
        <v>0</v>
      </c>
      <c r="K128" s="40"/>
      <c r="L128" s="44"/>
      <c r="M128" s="103"/>
      <c r="N128" s="207"/>
      <c r="O128" s="104"/>
      <c r="P128" s="208">
        <f>P129</f>
        <v>0</v>
      </c>
      <c r="Q128" s="104"/>
      <c r="R128" s="208">
        <f>R129</f>
        <v>0.42624000000000001</v>
      </c>
      <c r="S128" s="104"/>
      <c r="T128" s="209">
        <f>T129</f>
        <v>1.92404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76</v>
      </c>
      <c r="AU128" s="17" t="s">
        <v>142</v>
      </c>
      <c r="BK128" s="210">
        <f>BK129</f>
        <v>0</v>
      </c>
    </row>
    <row r="129" s="12" customFormat="1" ht="25.92" customHeight="1">
      <c r="A129" s="12"/>
      <c r="B129" s="211"/>
      <c r="C129" s="212"/>
      <c r="D129" s="213" t="s">
        <v>76</v>
      </c>
      <c r="E129" s="214" t="s">
        <v>159</v>
      </c>
      <c r="F129" s="214" t="s">
        <v>159</v>
      </c>
      <c r="G129" s="212"/>
      <c r="H129" s="212"/>
      <c r="I129" s="215"/>
      <c r="J129" s="216">
        <f>BK129</f>
        <v>0</v>
      </c>
      <c r="K129" s="212"/>
      <c r="L129" s="217"/>
      <c r="M129" s="218"/>
      <c r="N129" s="219"/>
      <c r="O129" s="219"/>
      <c r="P129" s="220">
        <f>P130+P138+P177</f>
        <v>0</v>
      </c>
      <c r="Q129" s="219"/>
      <c r="R129" s="220">
        <f>R130+R138+R177</f>
        <v>0.42624000000000001</v>
      </c>
      <c r="S129" s="219"/>
      <c r="T129" s="221">
        <f>T130+T138+T177</f>
        <v>1.92404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2" t="s">
        <v>84</v>
      </c>
      <c r="AT129" s="223" t="s">
        <v>76</v>
      </c>
      <c r="AU129" s="223" t="s">
        <v>77</v>
      </c>
      <c r="AY129" s="222" t="s">
        <v>161</v>
      </c>
      <c r="BK129" s="224">
        <f>BK130+BK138+BK177</f>
        <v>0</v>
      </c>
    </row>
    <row r="130" s="12" customFormat="1" ht="22.8" customHeight="1">
      <c r="A130" s="12"/>
      <c r="B130" s="211"/>
      <c r="C130" s="212"/>
      <c r="D130" s="213" t="s">
        <v>76</v>
      </c>
      <c r="E130" s="225" t="s">
        <v>457</v>
      </c>
      <c r="F130" s="225" t="s">
        <v>458</v>
      </c>
      <c r="G130" s="212"/>
      <c r="H130" s="212"/>
      <c r="I130" s="215"/>
      <c r="J130" s="226">
        <f>BK130</f>
        <v>0</v>
      </c>
      <c r="K130" s="212"/>
      <c r="L130" s="217"/>
      <c r="M130" s="218"/>
      <c r="N130" s="219"/>
      <c r="O130" s="219"/>
      <c r="P130" s="220">
        <f>SUM(P131:P137)</f>
        <v>0</v>
      </c>
      <c r="Q130" s="219"/>
      <c r="R130" s="220">
        <f>SUM(R131:R137)</f>
        <v>0</v>
      </c>
      <c r="S130" s="219"/>
      <c r="T130" s="221">
        <f>SUM(T131:T137)</f>
        <v>0.14738999999999999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2" t="s">
        <v>84</v>
      </c>
      <c r="AT130" s="223" t="s">
        <v>76</v>
      </c>
      <c r="AU130" s="223" t="s">
        <v>84</v>
      </c>
      <c r="AY130" s="222" t="s">
        <v>161</v>
      </c>
      <c r="BK130" s="224">
        <f>SUM(BK131:BK137)</f>
        <v>0</v>
      </c>
    </row>
    <row r="131" s="2" customFormat="1" ht="37.8" customHeight="1">
      <c r="A131" s="38"/>
      <c r="B131" s="39"/>
      <c r="C131" s="227" t="s">
        <v>84</v>
      </c>
      <c r="D131" s="227" t="s">
        <v>164</v>
      </c>
      <c r="E131" s="228" t="s">
        <v>459</v>
      </c>
      <c r="F131" s="229" t="s">
        <v>460</v>
      </c>
      <c r="G131" s="230" t="s">
        <v>178</v>
      </c>
      <c r="H131" s="231">
        <v>88</v>
      </c>
      <c r="I131" s="232"/>
      <c r="J131" s="233">
        <f>ROUND(I131*H131,2)</f>
        <v>0</v>
      </c>
      <c r="K131" s="229" t="s">
        <v>461</v>
      </c>
      <c r="L131" s="44"/>
      <c r="M131" s="234" t="s">
        <v>1</v>
      </c>
      <c r="N131" s="235" t="s">
        <v>42</v>
      </c>
      <c r="O131" s="91"/>
      <c r="P131" s="236">
        <f>O131*H131</f>
        <v>0</v>
      </c>
      <c r="Q131" s="236">
        <v>0</v>
      </c>
      <c r="R131" s="236">
        <f>Q131*H131</f>
        <v>0</v>
      </c>
      <c r="S131" s="236">
        <v>0.0011999999999999999</v>
      </c>
      <c r="T131" s="237">
        <f>S131*H131</f>
        <v>0.10559999999999999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8" t="s">
        <v>169</v>
      </c>
      <c r="AT131" s="238" t="s">
        <v>164</v>
      </c>
      <c r="AU131" s="238" t="s">
        <v>86</v>
      </c>
      <c r="AY131" s="17" t="s">
        <v>161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7" t="s">
        <v>84</v>
      </c>
      <c r="BK131" s="239">
        <f>ROUND(I131*H131,2)</f>
        <v>0</v>
      </c>
      <c r="BL131" s="17" t="s">
        <v>169</v>
      </c>
      <c r="BM131" s="238" t="s">
        <v>86</v>
      </c>
    </row>
    <row r="132" s="2" customFormat="1" ht="44.25" customHeight="1">
      <c r="A132" s="38"/>
      <c r="B132" s="39"/>
      <c r="C132" s="227" t="s">
        <v>86</v>
      </c>
      <c r="D132" s="227" t="s">
        <v>164</v>
      </c>
      <c r="E132" s="228" t="s">
        <v>462</v>
      </c>
      <c r="F132" s="229" t="s">
        <v>463</v>
      </c>
      <c r="G132" s="230" t="s">
        <v>178</v>
      </c>
      <c r="H132" s="231">
        <v>76</v>
      </c>
      <c r="I132" s="232"/>
      <c r="J132" s="233">
        <f>ROUND(I132*H132,2)</f>
        <v>0</v>
      </c>
      <c r="K132" s="229" t="s">
        <v>461</v>
      </c>
      <c r="L132" s="44"/>
      <c r="M132" s="234" t="s">
        <v>1</v>
      </c>
      <c r="N132" s="235" t="s">
        <v>42</v>
      </c>
      <c r="O132" s="91"/>
      <c r="P132" s="236">
        <f>O132*H132</f>
        <v>0</v>
      </c>
      <c r="Q132" s="236">
        <v>0</v>
      </c>
      <c r="R132" s="236">
        <f>Q132*H132</f>
        <v>0</v>
      </c>
      <c r="S132" s="236">
        <v>0.00048000000000000001</v>
      </c>
      <c r="T132" s="237">
        <f>S132*H132</f>
        <v>0.036479999999999999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8" t="s">
        <v>169</v>
      </c>
      <c r="AT132" s="238" t="s">
        <v>164</v>
      </c>
      <c r="AU132" s="238" t="s">
        <v>86</v>
      </c>
      <c r="AY132" s="17" t="s">
        <v>161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7" t="s">
        <v>84</v>
      </c>
      <c r="BK132" s="239">
        <f>ROUND(I132*H132,2)</f>
        <v>0</v>
      </c>
      <c r="BL132" s="17" t="s">
        <v>169</v>
      </c>
      <c r="BM132" s="238" t="s">
        <v>169</v>
      </c>
    </row>
    <row r="133" s="2" customFormat="1" ht="24.15" customHeight="1">
      <c r="A133" s="38"/>
      <c r="B133" s="39"/>
      <c r="C133" s="227" t="s">
        <v>100</v>
      </c>
      <c r="D133" s="227" t="s">
        <v>164</v>
      </c>
      <c r="E133" s="228" t="s">
        <v>464</v>
      </c>
      <c r="F133" s="229" t="s">
        <v>465</v>
      </c>
      <c r="G133" s="230" t="s">
        <v>178</v>
      </c>
      <c r="H133" s="231">
        <v>17</v>
      </c>
      <c r="I133" s="232"/>
      <c r="J133" s="233">
        <f>ROUND(I133*H133,2)</f>
        <v>0</v>
      </c>
      <c r="K133" s="229" t="s">
        <v>461</v>
      </c>
      <c r="L133" s="44"/>
      <c r="M133" s="234" t="s">
        <v>1</v>
      </c>
      <c r="N133" s="235" t="s">
        <v>42</v>
      </c>
      <c r="O133" s="91"/>
      <c r="P133" s="236">
        <f>O133*H133</f>
        <v>0</v>
      </c>
      <c r="Q133" s="236">
        <v>0</v>
      </c>
      <c r="R133" s="236">
        <f>Q133*H133</f>
        <v>0</v>
      </c>
      <c r="S133" s="236">
        <v>0.00027</v>
      </c>
      <c r="T133" s="237">
        <f>S133*H133</f>
        <v>0.0045900000000000003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8" t="s">
        <v>169</v>
      </c>
      <c r="AT133" s="238" t="s">
        <v>164</v>
      </c>
      <c r="AU133" s="238" t="s">
        <v>86</v>
      </c>
      <c r="AY133" s="17" t="s">
        <v>161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7" t="s">
        <v>84</v>
      </c>
      <c r="BK133" s="239">
        <f>ROUND(I133*H133,2)</f>
        <v>0</v>
      </c>
      <c r="BL133" s="17" t="s">
        <v>169</v>
      </c>
      <c r="BM133" s="238" t="s">
        <v>189</v>
      </c>
    </row>
    <row r="134" s="2" customFormat="1" ht="33" customHeight="1">
      <c r="A134" s="38"/>
      <c r="B134" s="39"/>
      <c r="C134" s="227" t="s">
        <v>169</v>
      </c>
      <c r="D134" s="227" t="s">
        <v>164</v>
      </c>
      <c r="E134" s="228" t="s">
        <v>466</v>
      </c>
      <c r="F134" s="229" t="s">
        <v>467</v>
      </c>
      <c r="G134" s="230" t="s">
        <v>468</v>
      </c>
      <c r="H134" s="231">
        <v>11</v>
      </c>
      <c r="I134" s="232"/>
      <c r="J134" s="233">
        <f>ROUND(I134*H134,2)</f>
        <v>0</v>
      </c>
      <c r="K134" s="229" t="s">
        <v>461</v>
      </c>
      <c r="L134" s="44"/>
      <c r="M134" s="234" t="s">
        <v>1</v>
      </c>
      <c r="N134" s="235" t="s">
        <v>42</v>
      </c>
      <c r="O134" s="91"/>
      <c r="P134" s="236">
        <f>O134*H134</f>
        <v>0</v>
      </c>
      <c r="Q134" s="236">
        <v>0</v>
      </c>
      <c r="R134" s="236">
        <f>Q134*H134</f>
        <v>0</v>
      </c>
      <c r="S134" s="236">
        <v>4.8000000000000001E-05</v>
      </c>
      <c r="T134" s="237">
        <f>S134*H134</f>
        <v>0.00052800000000000004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8" t="s">
        <v>169</v>
      </c>
      <c r="AT134" s="238" t="s">
        <v>164</v>
      </c>
      <c r="AU134" s="238" t="s">
        <v>86</v>
      </c>
      <c r="AY134" s="17" t="s">
        <v>161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17" t="s">
        <v>84</v>
      </c>
      <c r="BK134" s="239">
        <f>ROUND(I134*H134,2)</f>
        <v>0</v>
      </c>
      <c r="BL134" s="17" t="s">
        <v>169</v>
      </c>
      <c r="BM134" s="238" t="s">
        <v>200</v>
      </c>
    </row>
    <row r="135" s="2" customFormat="1" ht="37.8" customHeight="1">
      <c r="A135" s="38"/>
      <c r="B135" s="39"/>
      <c r="C135" s="227" t="s">
        <v>184</v>
      </c>
      <c r="D135" s="227" t="s">
        <v>164</v>
      </c>
      <c r="E135" s="228" t="s">
        <v>469</v>
      </c>
      <c r="F135" s="229" t="s">
        <v>470</v>
      </c>
      <c r="G135" s="230" t="s">
        <v>468</v>
      </c>
      <c r="H135" s="231">
        <v>4</v>
      </c>
      <c r="I135" s="232"/>
      <c r="J135" s="233">
        <f>ROUND(I135*H135,2)</f>
        <v>0</v>
      </c>
      <c r="K135" s="229" t="s">
        <v>461</v>
      </c>
      <c r="L135" s="44"/>
      <c r="M135" s="234" t="s">
        <v>1</v>
      </c>
      <c r="N135" s="235" t="s">
        <v>42</v>
      </c>
      <c r="O135" s="91"/>
      <c r="P135" s="236">
        <f>O135*H135</f>
        <v>0</v>
      </c>
      <c r="Q135" s="236">
        <v>0</v>
      </c>
      <c r="R135" s="236">
        <f>Q135*H135</f>
        <v>0</v>
      </c>
      <c r="S135" s="236">
        <v>4.8000000000000001E-05</v>
      </c>
      <c r="T135" s="237">
        <f>S135*H135</f>
        <v>0.00019200000000000001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8" t="s">
        <v>169</v>
      </c>
      <c r="AT135" s="238" t="s">
        <v>164</v>
      </c>
      <c r="AU135" s="238" t="s">
        <v>86</v>
      </c>
      <c r="AY135" s="17" t="s">
        <v>161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7" t="s">
        <v>84</v>
      </c>
      <c r="BK135" s="239">
        <f>ROUND(I135*H135,2)</f>
        <v>0</v>
      </c>
      <c r="BL135" s="17" t="s">
        <v>169</v>
      </c>
      <c r="BM135" s="238" t="s">
        <v>213</v>
      </c>
    </row>
    <row r="136" s="2" customFormat="1" ht="37.8" customHeight="1">
      <c r="A136" s="38"/>
      <c r="B136" s="39"/>
      <c r="C136" s="227" t="s">
        <v>189</v>
      </c>
      <c r="D136" s="227" t="s">
        <v>164</v>
      </c>
      <c r="E136" s="228" t="s">
        <v>471</v>
      </c>
      <c r="F136" s="229" t="s">
        <v>472</v>
      </c>
      <c r="G136" s="230" t="s">
        <v>468</v>
      </c>
      <c r="H136" s="231">
        <v>20</v>
      </c>
      <c r="I136" s="232"/>
      <c r="J136" s="233">
        <f>ROUND(I136*H136,2)</f>
        <v>0</v>
      </c>
      <c r="K136" s="229" t="s">
        <v>461</v>
      </c>
      <c r="L136" s="44"/>
      <c r="M136" s="234" t="s">
        <v>1</v>
      </c>
      <c r="N136" s="235" t="s">
        <v>42</v>
      </c>
      <c r="O136" s="91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8" t="s">
        <v>169</v>
      </c>
      <c r="AT136" s="238" t="s">
        <v>164</v>
      </c>
      <c r="AU136" s="238" t="s">
        <v>86</v>
      </c>
      <c r="AY136" s="17" t="s">
        <v>161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7" t="s">
        <v>84</v>
      </c>
      <c r="BK136" s="239">
        <f>ROUND(I136*H136,2)</f>
        <v>0</v>
      </c>
      <c r="BL136" s="17" t="s">
        <v>169</v>
      </c>
      <c r="BM136" s="238" t="s">
        <v>8</v>
      </c>
    </row>
    <row r="137" s="2" customFormat="1" ht="37.8" customHeight="1">
      <c r="A137" s="38"/>
      <c r="B137" s="39"/>
      <c r="C137" s="227" t="s">
        <v>193</v>
      </c>
      <c r="D137" s="227" t="s">
        <v>164</v>
      </c>
      <c r="E137" s="228" t="s">
        <v>473</v>
      </c>
      <c r="F137" s="229" t="s">
        <v>474</v>
      </c>
      <c r="G137" s="230" t="s">
        <v>468</v>
      </c>
      <c r="H137" s="231">
        <v>14</v>
      </c>
      <c r="I137" s="232"/>
      <c r="J137" s="233">
        <f>ROUND(I137*H137,2)</f>
        <v>0</v>
      </c>
      <c r="K137" s="229" t="s">
        <v>461</v>
      </c>
      <c r="L137" s="44"/>
      <c r="M137" s="234" t="s">
        <v>1</v>
      </c>
      <c r="N137" s="235" t="s">
        <v>42</v>
      </c>
      <c r="O137" s="91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8" t="s">
        <v>169</v>
      </c>
      <c r="AT137" s="238" t="s">
        <v>164</v>
      </c>
      <c r="AU137" s="238" t="s">
        <v>86</v>
      </c>
      <c r="AY137" s="17" t="s">
        <v>161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17" t="s">
        <v>84</v>
      </c>
      <c r="BK137" s="239">
        <f>ROUND(I137*H137,2)</f>
        <v>0</v>
      </c>
      <c r="BL137" s="17" t="s">
        <v>169</v>
      </c>
      <c r="BM137" s="238" t="s">
        <v>236</v>
      </c>
    </row>
    <row r="138" s="12" customFormat="1" ht="22.8" customHeight="1">
      <c r="A138" s="12"/>
      <c r="B138" s="211"/>
      <c r="C138" s="212"/>
      <c r="D138" s="213" t="s">
        <v>76</v>
      </c>
      <c r="E138" s="225" t="s">
        <v>475</v>
      </c>
      <c r="F138" s="225" t="s">
        <v>476</v>
      </c>
      <c r="G138" s="212"/>
      <c r="H138" s="212"/>
      <c r="I138" s="215"/>
      <c r="J138" s="226">
        <f>BK138</f>
        <v>0</v>
      </c>
      <c r="K138" s="212"/>
      <c r="L138" s="217"/>
      <c r="M138" s="218"/>
      <c r="N138" s="219"/>
      <c r="O138" s="219"/>
      <c r="P138" s="220">
        <f>SUM(P139:P176)</f>
        <v>0</v>
      </c>
      <c r="Q138" s="219"/>
      <c r="R138" s="220">
        <f>SUM(R139:R176)</f>
        <v>0.42624000000000001</v>
      </c>
      <c r="S138" s="219"/>
      <c r="T138" s="221">
        <f>SUM(T139:T176)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22" t="s">
        <v>84</v>
      </c>
      <c r="AT138" s="223" t="s">
        <v>76</v>
      </c>
      <c r="AU138" s="223" t="s">
        <v>84</v>
      </c>
      <c r="AY138" s="222" t="s">
        <v>161</v>
      </c>
      <c r="BK138" s="224">
        <f>SUM(BK139:BK176)</f>
        <v>0</v>
      </c>
    </row>
    <row r="139" s="2" customFormat="1" ht="24.15" customHeight="1">
      <c r="A139" s="38"/>
      <c r="B139" s="39"/>
      <c r="C139" s="282" t="s">
        <v>200</v>
      </c>
      <c r="D139" s="282" t="s">
        <v>384</v>
      </c>
      <c r="E139" s="283" t="s">
        <v>477</v>
      </c>
      <c r="F139" s="284" t="s">
        <v>478</v>
      </c>
      <c r="G139" s="285" t="s">
        <v>178</v>
      </c>
      <c r="H139" s="286">
        <v>48</v>
      </c>
      <c r="I139" s="287"/>
      <c r="J139" s="288">
        <f>ROUND(I139*H139,2)</f>
        <v>0</v>
      </c>
      <c r="K139" s="284" t="s">
        <v>461</v>
      </c>
      <c r="L139" s="289"/>
      <c r="M139" s="290" t="s">
        <v>1</v>
      </c>
      <c r="N139" s="291" t="s">
        <v>42</v>
      </c>
      <c r="O139" s="91"/>
      <c r="P139" s="236">
        <f>O139*H139</f>
        <v>0</v>
      </c>
      <c r="Q139" s="236">
        <v>0.00183</v>
      </c>
      <c r="R139" s="236">
        <f>Q139*H139</f>
        <v>0.087840000000000001</v>
      </c>
      <c r="S139" s="236">
        <v>0</v>
      </c>
      <c r="T139" s="237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8" t="s">
        <v>200</v>
      </c>
      <c r="AT139" s="238" t="s">
        <v>384</v>
      </c>
      <c r="AU139" s="238" t="s">
        <v>86</v>
      </c>
      <c r="AY139" s="17" t="s">
        <v>161</v>
      </c>
      <c r="BE139" s="239">
        <f>IF(N139="základní",J139,0)</f>
        <v>0</v>
      </c>
      <c r="BF139" s="239">
        <f>IF(N139="snížená",J139,0)</f>
        <v>0</v>
      </c>
      <c r="BG139" s="239">
        <f>IF(N139="zákl. přenesená",J139,0)</f>
        <v>0</v>
      </c>
      <c r="BH139" s="239">
        <f>IF(N139="sníž. přenesená",J139,0)</f>
        <v>0</v>
      </c>
      <c r="BI139" s="239">
        <f>IF(N139="nulová",J139,0)</f>
        <v>0</v>
      </c>
      <c r="BJ139" s="17" t="s">
        <v>84</v>
      </c>
      <c r="BK139" s="239">
        <f>ROUND(I139*H139,2)</f>
        <v>0</v>
      </c>
      <c r="BL139" s="17" t="s">
        <v>169</v>
      </c>
      <c r="BM139" s="238" t="s">
        <v>479</v>
      </c>
    </row>
    <row r="140" s="2" customFormat="1" ht="37.8" customHeight="1">
      <c r="A140" s="38"/>
      <c r="B140" s="39"/>
      <c r="C140" s="282" t="s">
        <v>162</v>
      </c>
      <c r="D140" s="282" t="s">
        <v>384</v>
      </c>
      <c r="E140" s="283" t="s">
        <v>480</v>
      </c>
      <c r="F140" s="284" t="s">
        <v>481</v>
      </c>
      <c r="G140" s="285" t="s">
        <v>178</v>
      </c>
      <c r="H140" s="286">
        <v>10</v>
      </c>
      <c r="I140" s="287"/>
      <c r="J140" s="288">
        <f>ROUND(I140*H140,2)</f>
        <v>0</v>
      </c>
      <c r="K140" s="284" t="s">
        <v>461</v>
      </c>
      <c r="L140" s="289"/>
      <c r="M140" s="290" t="s">
        <v>1</v>
      </c>
      <c r="N140" s="291" t="s">
        <v>42</v>
      </c>
      <c r="O140" s="91"/>
      <c r="P140" s="236">
        <f>O140*H140</f>
        <v>0</v>
      </c>
      <c r="Q140" s="236">
        <v>0.0020999999999999999</v>
      </c>
      <c r="R140" s="236">
        <f>Q140*H140</f>
        <v>0.020999999999999998</v>
      </c>
      <c r="S140" s="236">
        <v>0</v>
      </c>
      <c r="T140" s="23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8" t="s">
        <v>200</v>
      </c>
      <c r="AT140" s="238" t="s">
        <v>384</v>
      </c>
      <c r="AU140" s="238" t="s">
        <v>86</v>
      </c>
      <c r="AY140" s="17" t="s">
        <v>161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7" t="s">
        <v>84</v>
      </c>
      <c r="BK140" s="239">
        <f>ROUND(I140*H140,2)</f>
        <v>0</v>
      </c>
      <c r="BL140" s="17" t="s">
        <v>169</v>
      </c>
      <c r="BM140" s="238" t="s">
        <v>482</v>
      </c>
    </row>
    <row r="141" s="2" customFormat="1" ht="24.15" customHeight="1">
      <c r="A141" s="38"/>
      <c r="B141" s="39"/>
      <c r="C141" s="282" t="s">
        <v>213</v>
      </c>
      <c r="D141" s="282" t="s">
        <v>384</v>
      </c>
      <c r="E141" s="283" t="s">
        <v>483</v>
      </c>
      <c r="F141" s="284" t="s">
        <v>484</v>
      </c>
      <c r="G141" s="285" t="s">
        <v>178</v>
      </c>
      <c r="H141" s="286">
        <v>44</v>
      </c>
      <c r="I141" s="287"/>
      <c r="J141" s="288">
        <f>ROUND(I141*H141,2)</f>
        <v>0</v>
      </c>
      <c r="K141" s="284" t="s">
        <v>461</v>
      </c>
      <c r="L141" s="289"/>
      <c r="M141" s="290" t="s">
        <v>1</v>
      </c>
      <c r="N141" s="291" t="s">
        <v>42</v>
      </c>
      <c r="O141" s="91"/>
      <c r="P141" s="236">
        <f>O141*H141</f>
        <v>0</v>
      </c>
      <c r="Q141" s="236">
        <v>0.0011000000000000001</v>
      </c>
      <c r="R141" s="236">
        <f>Q141*H141</f>
        <v>0.048400000000000006</v>
      </c>
      <c r="S141" s="236">
        <v>0</v>
      </c>
      <c r="T141" s="23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8" t="s">
        <v>200</v>
      </c>
      <c r="AT141" s="238" t="s">
        <v>384</v>
      </c>
      <c r="AU141" s="238" t="s">
        <v>86</v>
      </c>
      <c r="AY141" s="17" t="s">
        <v>161</v>
      </c>
      <c r="BE141" s="239">
        <f>IF(N141="základní",J141,0)</f>
        <v>0</v>
      </c>
      <c r="BF141" s="239">
        <f>IF(N141="snížená",J141,0)</f>
        <v>0</v>
      </c>
      <c r="BG141" s="239">
        <f>IF(N141="zákl. přenesená",J141,0)</f>
        <v>0</v>
      </c>
      <c r="BH141" s="239">
        <f>IF(N141="sníž. přenesená",J141,0)</f>
        <v>0</v>
      </c>
      <c r="BI141" s="239">
        <f>IF(N141="nulová",J141,0)</f>
        <v>0</v>
      </c>
      <c r="BJ141" s="17" t="s">
        <v>84</v>
      </c>
      <c r="BK141" s="239">
        <f>ROUND(I141*H141,2)</f>
        <v>0</v>
      </c>
      <c r="BL141" s="17" t="s">
        <v>169</v>
      </c>
      <c r="BM141" s="238" t="s">
        <v>485</v>
      </c>
    </row>
    <row r="142" s="2" customFormat="1" ht="37.8" customHeight="1">
      <c r="A142" s="38"/>
      <c r="B142" s="39"/>
      <c r="C142" s="282" t="s">
        <v>221</v>
      </c>
      <c r="D142" s="282" t="s">
        <v>384</v>
      </c>
      <c r="E142" s="283" t="s">
        <v>486</v>
      </c>
      <c r="F142" s="284" t="s">
        <v>487</v>
      </c>
      <c r="G142" s="285" t="s">
        <v>178</v>
      </c>
      <c r="H142" s="286">
        <v>10</v>
      </c>
      <c r="I142" s="287"/>
      <c r="J142" s="288">
        <f>ROUND(I142*H142,2)</f>
        <v>0</v>
      </c>
      <c r="K142" s="284" t="s">
        <v>461</v>
      </c>
      <c r="L142" s="289"/>
      <c r="M142" s="290" t="s">
        <v>1</v>
      </c>
      <c r="N142" s="291" t="s">
        <v>42</v>
      </c>
      <c r="O142" s="91"/>
      <c r="P142" s="236">
        <f>O142*H142</f>
        <v>0</v>
      </c>
      <c r="Q142" s="236">
        <v>0.0014</v>
      </c>
      <c r="R142" s="236">
        <f>Q142*H142</f>
        <v>0.014</v>
      </c>
      <c r="S142" s="236">
        <v>0</v>
      </c>
      <c r="T142" s="23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8" t="s">
        <v>200</v>
      </c>
      <c r="AT142" s="238" t="s">
        <v>384</v>
      </c>
      <c r="AU142" s="238" t="s">
        <v>86</v>
      </c>
      <c r="AY142" s="17" t="s">
        <v>161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7" t="s">
        <v>84</v>
      </c>
      <c r="BK142" s="239">
        <f>ROUND(I142*H142,2)</f>
        <v>0</v>
      </c>
      <c r="BL142" s="17" t="s">
        <v>169</v>
      </c>
      <c r="BM142" s="238" t="s">
        <v>488</v>
      </c>
    </row>
    <row r="143" s="2" customFormat="1" ht="24.15" customHeight="1">
      <c r="A143" s="38"/>
      <c r="B143" s="39"/>
      <c r="C143" s="282" t="s">
        <v>8</v>
      </c>
      <c r="D143" s="282" t="s">
        <v>384</v>
      </c>
      <c r="E143" s="283" t="s">
        <v>489</v>
      </c>
      <c r="F143" s="284" t="s">
        <v>490</v>
      </c>
      <c r="G143" s="285" t="s">
        <v>178</v>
      </c>
      <c r="H143" s="286">
        <v>35</v>
      </c>
      <c r="I143" s="287"/>
      <c r="J143" s="288">
        <f>ROUND(I143*H143,2)</f>
        <v>0</v>
      </c>
      <c r="K143" s="284" t="s">
        <v>461</v>
      </c>
      <c r="L143" s="289"/>
      <c r="M143" s="290" t="s">
        <v>1</v>
      </c>
      <c r="N143" s="291" t="s">
        <v>42</v>
      </c>
      <c r="O143" s="91"/>
      <c r="P143" s="236">
        <f>O143*H143</f>
        <v>0</v>
      </c>
      <c r="Q143" s="236">
        <v>0.00076999999999999996</v>
      </c>
      <c r="R143" s="236">
        <f>Q143*H143</f>
        <v>0.026949999999999998</v>
      </c>
      <c r="S143" s="236">
        <v>0</v>
      </c>
      <c r="T143" s="23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8" t="s">
        <v>200</v>
      </c>
      <c r="AT143" s="238" t="s">
        <v>384</v>
      </c>
      <c r="AU143" s="238" t="s">
        <v>86</v>
      </c>
      <c r="AY143" s="17" t="s">
        <v>161</v>
      </c>
      <c r="BE143" s="239">
        <f>IF(N143="základní",J143,0)</f>
        <v>0</v>
      </c>
      <c r="BF143" s="239">
        <f>IF(N143="snížená",J143,0)</f>
        <v>0</v>
      </c>
      <c r="BG143" s="239">
        <f>IF(N143="zákl. přenesená",J143,0)</f>
        <v>0</v>
      </c>
      <c r="BH143" s="239">
        <f>IF(N143="sníž. přenesená",J143,0)</f>
        <v>0</v>
      </c>
      <c r="BI143" s="239">
        <f>IF(N143="nulová",J143,0)</f>
        <v>0</v>
      </c>
      <c r="BJ143" s="17" t="s">
        <v>84</v>
      </c>
      <c r="BK143" s="239">
        <f>ROUND(I143*H143,2)</f>
        <v>0</v>
      </c>
      <c r="BL143" s="17" t="s">
        <v>169</v>
      </c>
      <c r="BM143" s="238" t="s">
        <v>491</v>
      </c>
    </row>
    <row r="144" s="2" customFormat="1" ht="37.8" customHeight="1">
      <c r="A144" s="38"/>
      <c r="B144" s="39"/>
      <c r="C144" s="282" t="s">
        <v>230</v>
      </c>
      <c r="D144" s="282" t="s">
        <v>384</v>
      </c>
      <c r="E144" s="283" t="s">
        <v>492</v>
      </c>
      <c r="F144" s="284" t="s">
        <v>493</v>
      </c>
      <c r="G144" s="285" t="s">
        <v>178</v>
      </c>
      <c r="H144" s="286">
        <v>53</v>
      </c>
      <c r="I144" s="287"/>
      <c r="J144" s="288">
        <f>ROUND(I144*H144,2)</f>
        <v>0</v>
      </c>
      <c r="K144" s="284" t="s">
        <v>461</v>
      </c>
      <c r="L144" s="289"/>
      <c r="M144" s="290" t="s">
        <v>1</v>
      </c>
      <c r="N144" s="291" t="s">
        <v>42</v>
      </c>
      <c r="O144" s="91"/>
      <c r="P144" s="236">
        <f>O144*H144</f>
        <v>0</v>
      </c>
      <c r="Q144" s="236">
        <v>0.0010100000000000001</v>
      </c>
      <c r="R144" s="236">
        <f>Q144*H144</f>
        <v>0.053530000000000001</v>
      </c>
      <c r="S144" s="236">
        <v>0</v>
      </c>
      <c r="T144" s="23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8" t="s">
        <v>200</v>
      </c>
      <c r="AT144" s="238" t="s">
        <v>384</v>
      </c>
      <c r="AU144" s="238" t="s">
        <v>86</v>
      </c>
      <c r="AY144" s="17" t="s">
        <v>161</v>
      </c>
      <c r="BE144" s="239">
        <f>IF(N144="základní",J144,0)</f>
        <v>0</v>
      </c>
      <c r="BF144" s="239">
        <f>IF(N144="snížená",J144,0)</f>
        <v>0</v>
      </c>
      <c r="BG144" s="239">
        <f>IF(N144="zákl. přenesená",J144,0)</f>
        <v>0</v>
      </c>
      <c r="BH144" s="239">
        <f>IF(N144="sníž. přenesená",J144,0)</f>
        <v>0</v>
      </c>
      <c r="BI144" s="239">
        <f>IF(N144="nulová",J144,0)</f>
        <v>0</v>
      </c>
      <c r="BJ144" s="17" t="s">
        <v>84</v>
      </c>
      <c r="BK144" s="239">
        <f>ROUND(I144*H144,2)</f>
        <v>0</v>
      </c>
      <c r="BL144" s="17" t="s">
        <v>169</v>
      </c>
      <c r="BM144" s="238" t="s">
        <v>494</v>
      </c>
    </row>
    <row r="145" s="2" customFormat="1" ht="24.15" customHeight="1">
      <c r="A145" s="38"/>
      <c r="B145" s="39"/>
      <c r="C145" s="282" t="s">
        <v>236</v>
      </c>
      <c r="D145" s="282" t="s">
        <v>384</v>
      </c>
      <c r="E145" s="283" t="s">
        <v>495</v>
      </c>
      <c r="F145" s="284" t="s">
        <v>496</v>
      </c>
      <c r="G145" s="285" t="s">
        <v>178</v>
      </c>
      <c r="H145" s="286">
        <v>33</v>
      </c>
      <c r="I145" s="287"/>
      <c r="J145" s="288">
        <f>ROUND(I145*H145,2)</f>
        <v>0</v>
      </c>
      <c r="K145" s="284" t="s">
        <v>461</v>
      </c>
      <c r="L145" s="289"/>
      <c r="M145" s="290" t="s">
        <v>1</v>
      </c>
      <c r="N145" s="291" t="s">
        <v>42</v>
      </c>
      <c r="O145" s="91"/>
      <c r="P145" s="236">
        <f>O145*H145</f>
        <v>0</v>
      </c>
      <c r="Q145" s="236">
        <v>0.00052999999999999998</v>
      </c>
      <c r="R145" s="236">
        <f>Q145*H145</f>
        <v>0.017489999999999999</v>
      </c>
      <c r="S145" s="236">
        <v>0</v>
      </c>
      <c r="T145" s="23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8" t="s">
        <v>200</v>
      </c>
      <c r="AT145" s="238" t="s">
        <v>384</v>
      </c>
      <c r="AU145" s="238" t="s">
        <v>86</v>
      </c>
      <c r="AY145" s="17" t="s">
        <v>161</v>
      </c>
      <c r="BE145" s="239">
        <f>IF(N145="základní",J145,0)</f>
        <v>0</v>
      </c>
      <c r="BF145" s="239">
        <f>IF(N145="snížená",J145,0)</f>
        <v>0</v>
      </c>
      <c r="BG145" s="239">
        <f>IF(N145="zákl. přenesená",J145,0)</f>
        <v>0</v>
      </c>
      <c r="BH145" s="239">
        <f>IF(N145="sníž. přenesená",J145,0)</f>
        <v>0</v>
      </c>
      <c r="BI145" s="239">
        <f>IF(N145="nulová",J145,0)</f>
        <v>0</v>
      </c>
      <c r="BJ145" s="17" t="s">
        <v>84</v>
      </c>
      <c r="BK145" s="239">
        <f>ROUND(I145*H145,2)</f>
        <v>0</v>
      </c>
      <c r="BL145" s="17" t="s">
        <v>169</v>
      </c>
      <c r="BM145" s="238" t="s">
        <v>497</v>
      </c>
    </row>
    <row r="146" s="2" customFormat="1" ht="37.8" customHeight="1">
      <c r="A146" s="38"/>
      <c r="B146" s="39"/>
      <c r="C146" s="282" t="s">
        <v>241</v>
      </c>
      <c r="D146" s="282" t="s">
        <v>384</v>
      </c>
      <c r="E146" s="283" t="s">
        <v>498</v>
      </c>
      <c r="F146" s="284" t="s">
        <v>499</v>
      </c>
      <c r="G146" s="285" t="s">
        <v>178</v>
      </c>
      <c r="H146" s="286">
        <v>20</v>
      </c>
      <c r="I146" s="287"/>
      <c r="J146" s="288">
        <f>ROUND(I146*H146,2)</f>
        <v>0</v>
      </c>
      <c r="K146" s="284" t="s">
        <v>461</v>
      </c>
      <c r="L146" s="289"/>
      <c r="M146" s="290" t="s">
        <v>1</v>
      </c>
      <c r="N146" s="291" t="s">
        <v>42</v>
      </c>
      <c r="O146" s="91"/>
      <c r="P146" s="236">
        <f>O146*H146</f>
        <v>0</v>
      </c>
      <c r="Q146" s="236">
        <v>0.00055999999999999995</v>
      </c>
      <c r="R146" s="236">
        <f>Q146*H146</f>
        <v>0.011199999999999998</v>
      </c>
      <c r="S146" s="236">
        <v>0</v>
      </c>
      <c r="T146" s="23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8" t="s">
        <v>200</v>
      </c>
      <c r="AT146" s="238" t="s">
        <v>384</v>
      </c>
      <c r="AU146" s="238" t="s">
        <v>86</v>
      </c>
      <c r="AY146" s="17" t="s">
        <v>161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17" t="s">
        <v>84</v>
      </c>
      <c r="BK146" s="239">
        <f>ROUND(I146*H146,2)</f>
        <v>0</v>
      </c>
      <c r="BL146" s="17" t="s">
        <v>169</v>
      </c>
      <c r="BM146" s="238" t="s">
        <v>500</v>
      </c>
    </row>
    <row r="147" s="2" customFormat="1" ht="24.15" customHeight="1">
      <c r="A147" s="38"/>
      <c r="B147" s="39"/>
      <c r="C147" s="282" t="s">
        <v>245</v>
      </c>
      <c r="D147" s="282" t="s">
        <v>384</v>
      </c>
      <c r="E147" s="283" t="s">
        <v>501</v>
      </c>
      <c r="F147" s="284" t="s">
        <v>502</v>
      </c>
      <c r="G147" s="285" t="s">
        <v>178</v>
      </c>
      <c r="H147" s="286">
        <v>272</v>
      </c>
      <c r="I147" s="287"/>
      <c r="J147" s="288">
        <f>ROUND(I147*H147,2)</f>
        <v>0</v>
      </c>
      <c r="K147" s="284" t="s">
        <v>461</v>
      </c>
      <c r="L147" s="289"/>
      <c r="M147" s="290" t="s">
        <v>1</v>
      </c>
      <c r="N147" s="291" t="s">
        <v>42</v>
      </c>
      <c r="O147" s="91"/>
      <c r="P147" s="236">
        <f>O147*H147</f>
        <v>0</v>
      </c>
      <c r="Q147" s="236">
        <v>0.00017000000000000001</v>
      </c>
      <c r="R147" s="236">
        <f>Q147*H147</f>
        <v>0.046240000000000003</v>
      </c>
      <c r="S147" s="236">
        <v>0</v>
      </c>
      <c r="T147" s="23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8" t="s">
        <v>200</v>
      </c>
      <c r="AT147" s="238" t="s">
        <v>384</v>
      </c>
      <c r="AU147" s="238" t="s">
        <v>86</v>
      </c>
      <c r="AY147" s="17" t="s">
        <v>161</v>
      </c>
      <c r="BE147" s="239">
        <f>IF(N147="základní",J147,0)</f>
        <v>0</v>
      </c>
      <c r="BF147" s="239">
        <f>IF(N147="snížená",J147,0)</f>
        <v>0</v>
      </c>
      <c r="BG147" s="239">
        <f>IF(N147="zákl. přenesená",J147,0)</f>
        <v>0</v>
      </c>
      <c r="BH147" s="239">
        <f>IF(N147="sníž. přenesená",J147,0)</f>
        <v>0</v>
      </c>
      <c r="BI147" s="239">
        <f>IF(N147="nulová",J147,0)</f>
        <v>0</v>
      </c>
      <c r="BJ147" s="17" t="s">
        <v>84</v>
      </c>
      <c r="BK147" s="239">
        <f>ROUND(I147*H147,2)</f>
        <v>0</v>
      </c>
      <c r="BL147" s="17" t="s">
        <v>169</v>
      </c>
      <c r="BM147" s="238" t="s">
        <v>503</v>
      </c>
    </row>
    <row r="148" s="2" customFormat="1" ht="37.8" customHeight="1">
      <c r="A148" s="38"/>
      <c r="B148" s="39"/>
      <c r="C148" s="282" t="s">
        <v>250</v>
      </c>
      <c r="D148" s="282" t="s">
        <v>384</v>
      </c>
      <c r="E148" s="283" t="s">
        <v>504</v>
      </c>
      <c r="F148" s="284" t="s">
        <v>505</v>
      </c>
      <c r="G148" s="285" t="s">
        <v>178</v>
      </c>
      <c r="H148" s="286">
        <v>103</v>
      </c>
      <c r="I148" s="287"/>
      <c r="J148" s="288">
        <f>ROUND(I148*H148,2)</f>
        <v>0</v>
      </c>
      <c r="K148" s="284" t="s">
        <v>461</v>
      </c>
      <c r="L148" s="289"/>
      <c r="M148" s="290" t="s">
        <v>1</v>
      </c>
      <c r="N148" s="291" t="s">
        <v>42</v>
      </c>
      <c r="O148" s="91"/>
      <c r="P148" s="236">
        <f>O148*H148</f>
        <v>0</v>
      </c>
      <c r="Q148" s="236">
        <v>0.00019000000000000001</v>
      </c>
      <c r="R148" s="236">
        <f>Q148*H148</f>
        <v>0.019570000000000001</v>
      </c>
      <c r="S148" s="236">
        <v>0</v>
      </c>
      <c r="T148" s="23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8" t="s">
        <v>200</v>
      </c>
      <c r="AT148" s="238" t="s">
        <v>384</v>
      </c>
      <c r="AU148" s="238" t="s">
        <v>86</v>
      </c>
      <c r="AY148" s="17" t="s">
        <v>161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17" t="s">
        <v>84</v>
      </c>
      <c r="BK148" s="239">
        <f>ROUND(I148*H148,2)</f>
        <v>0</v>
      </c>
      <c r="BL148" s="17" t="s">
        <v>169</v>
      </c>
      <c r="BM148" s="238" t="s">
        <v>506</v>
      </c>
    </row>
    <row r="149" s="2" customFormat="1" ht="24.15" customHeight="1">
      <c r="A149" s="38"/>
      <c r="B149" s="39"/>
      <c r="C149" s="282" t="s">
        <v>331</v>
      </c>
      <c r="D149" s="282" t="s">
        <v>384</v>
      </c>
      <c r="E149" s="283" t="s">
        <v>507</v>
      </c>
      <c r="F149" s="284" t="s">
        <v>508</v>
      </c>
      <c r="G149" s="285" t="s">
        <v>178</v>
      </c>
      <c r="H149" s="286">
        <v>75</v>
      </c>
      <c r="I149" s="287"/>
      <c r="J149" s="288">
        <f>ROUND(I149*H149,2)</f>
        <v>0</v>
      </c>
      <c r="K149" s="284" t="s">
        <v>461</v>
      </c>
      <c r="L149" s="289"/>
      <c r="M149" s="290" t="s">
        <v>1</v>
      </c>
      <c r="N149" s="291" t="s">
        <v>42</v>
      </c>
      <c r="O149" s="91"/>
      <c r="P149" s="236">
        <f>O149*H149</f>
        <v>0</v>
      </c>
      <c r="Q149" s="236">
        <v>0.00016000000000000001</v>
      </c>
      <c r="R149" s="236">
        <f>Q149*H149</f>
        <v>0.012</v>
      </c>
      <c r="S149" s="236">
        <v>0</v>
      </c>
      <c r="T149" s="23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8" t="s">
        <v>200</v>
      </c>
      <c r="AT149" s="238" t="s">
        <v>384</v>
      </c>
      <c r="AU149" s="238" t="s">
        <v>86</v>
      </c>
      <c r="AY149" s="17" t="s">
        <v>161</v>
      </c>
      <c r="BE149" s="239">
        <f>IF(N149="základní",J149,0)</f>
        <v>0</v>
      </c>
      <c r="BF149" s="239">
        <f>IF(N149="snížená",J149,0)</f>
        <v>0</v>
      </c>
      <c r="BG149" s="239">
        <f>IF(N149="zákl. přenesená",J149,0)</f>
        <v>0</v>
      </c>
      <c r="BH149" s="239">
        <f>IF(N149="sníž. přenesená",J149,0)</f>
        <v>0</v>
      </c>
      <c r="BI149" s="239">
        <f>IF(N149="nulová",J149,0)</f>
        <v>0</v>
      </c>
      <c r="BJ149" s="17" t="s">
        <v>84</v>
      </c>
      <c r="BK149" s="239">
        <f>ROUND(I149*H149,2)</f>
        <v>0</v>
      </c>
      <c r="BL149" s="17" t="s">
        <v>169</v>
      </c>
      <c r="BM149" s="238" t="s">
        <v>509</v>
      </c>
    </row>
    <row r="150" s="2" customFormat="1" ht="24.15" customHeight="1">
      <c r="A150" s="38"/>
      <c r="B150" s="39"/>
      <c r="C150" s="282" t="s">
        <v>335</v>
      </c>
      <c r="D150" s="282" t="s">
        <v>384</v>
      </c>
      <c r="E150" s="283" t="s">
        <v>510</v>
      </c>
      <c r="F150" s="284" t="s">
        <v>511</v>
      </c>
      <c r="G150" s="285" t="s">
        <v>178</v>
      </c>
      <c r="H150" s="286">
        <v>85</v>
      </c>
      <c r="I150" s="287"/>
      <c r="J150" s="288">
        <f>ROUND(I150*H150,2)</f>
        <v>0</v>
      </c>
      <c r="K150" s="284" t="s">
        <v>461</v>
      </c>
      <c r="L150" s="289"/>
      <c r="M150" s="290" t="s">
        <v>1</v>
      </c>
      <c r="N150" s="291" t="s">
        <v>42</v>
      </c>
      <c r="O150" s="91"/>
      <c r="P150" s="236">
        <f>O150*H150</f>
        <v>0</v>
      </c>
      <c r="Q150" s="236">
        <v>0.00012</v>
      </c>
      <c r="R150" s="236">
        <f>Q150*H150</f>
        <v>0.010200000000000001</v>
      </c>
      <c r="S150" s="236">
        <v>0</v>
      </c>
      <c r="T150" s="237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8" t="s">
        <v>200</v>
      </c>
      <c r="AT150" s="238" t="s">
        <v>384</v>
      </c>
      <c r="AU150" s="238" t="s">
        <v>86</v>
      </c>
      <c r="AY150" s="17" t="s">
        <v>161</v>
      </c>
      <c r="BE150" s="239">
        <f>IF(N150="základní",J150,0)</f>
        <v>0</v>
      </c>
      <c r="BF150" s="239">
        <f>IF(N150="snížená",J150,0)</f>
        <v>0</v>
      </c>
      <c r="BG150" s="239">
        <f>IF(N150="zákl. přenesená",J150,0)</f>
        <v>0</v>
      </c>
      <c r="BH150" s="239">
        <f>IF(N150="sníž. přenesená",J150,0)</f>
        <v>0</v>
      </c>
      <c r="BI150" s="239">
        <f>IF(N150="nulová",J150,0)</f>
        <v>0</v>
      </c>
      <c r="BJ150" s="17" t="s">
        <v>84</v>
      </c>
      <c r="BK150" s="239">
        <f>ROUND(I150*H150,2)</f>
        <v>0</v>
      </c>
      <c r="BL150" s="17" t="s">
        <v>169</v>
      </c>
      <c r="BM150" s="238" t="s">
        <v>512</v>
      </c>
    </row>
    <row r="151" s="2" customFormat="1" ht="24.15" customHeight="1">
      <c r="A151" s="38"/>
      <c r="B151" s="39"/>
      <c r="C151" s="282" t="s">
        <v>339</v>
      </c>
      <c r="D151" s="282" t="s">
        <v>384</v>
      </c>
      <c r="E151" s="283" t="s">
        <v>513</v>
      </c>
      <c r="F151" s="284" t="s">
        <v>514</v>
      </c>
      <c r="G151" s="285" t="s">
        <v>178</v>
      </c>
      <c r="H151" s="286">
        <v>39</v>
      </c>
      <c r="I151" s="287"/>
      <c r="J151" s="288">
        <f>ROUND(I151*H151,2)</f>
        <v>0</v>
      </c>
      <c r="K151" s="284" t="s">
        <v>461</v>
      </c>
      <c r="L151" s="289"/>
      <c r="M151" s="290" t="s">
        <v>1</v>
      </c>
      <c r="N151" s="291" t="s">
        <v>42</v>
      </c>
      <c r="O151" s="91"/>
      <c r="P151" s="236">
        <f>O151*H151</f>
        <v>0</v>
      </c>
      <c r="Q151" s="236">
        <v>0.00010000000000000001</v>
      </c>
      <c r="R151" s="236">
        <f>Q151*H151</f>
        <v>0.0039000000000000003</v>
      </c>
      <c r="S151" s="236">
        <v>0</v>
      </c>
      <c r="T151" s="237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8" t="s">
        <v>200</v>
      </c>
      <c r="AT151" s="238" t="s">
        <v>384</v>
      </c>
      <c r="AU151" s="238" t="s">
        <v>86</v>
      </c>
      <c r="AY151" s="17" t="s">
        <v>161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7" t="s">
        <v>84</v>
      </c>
      <c r="BK151" s="239">
        <f>ROUND(I151*H151,2)</f>
        <v>0</v>
      </c>
      <c r="BL151" s="17" t="s">
        <v>169</v>
      </c>
      <c r="BM151" s="238" t="s">
        <v>515</v>
      </c>
    </row>
    <row r="152" s="2" customFormat="1" ht="24.15" customHeight="1">
      <c r="A152" s="38"/>
      <c r="B152" s="39"/>
      <c r="C152" s="282" t="s">
        <v>7</v>
      </c>
      <c r="D152" s="282" t="s">
        <v>384</v>
      </c>
      <c r="E152" s="283" t="s">
        <v>516</v>
      </c>
      <c r="F152" s="284" t="s">
        <v>517</v>
      </c>
      <c r="G152" s="285" t="s">
        <v>178</v>
      </c>
      <c r="H152" s="286">
        <v>16</v>
      </c>
      <c r="I152" s="287"/>
      <c r="J152" s="288">
        <f>ROUND(I152*H152,2)</f>
        <v>0</v>
      </c>
      <c r="K152" s="284" t="s">
        <v>461</v>
      </c>
      <c r="L152" s="289"/>
      <c r="M152" s="290" t="s">
        <v>1</v>
      </c>
      <c r="N152" s="291" t="s">
        <v>42</v>
      </c>
      <c r="O152" s="91"/>
      <c r="P152" s="236">
        <f>O152*H152</f>
        <v>0</v>
      </c>
      <c r="Q152" s="236">
        <v>0.00025000000000000001</v>
      </c>
      <c r="R152" s="236">
        <f>Q152*H152</f>
        <v>0.0040000000000000001</v>
      </c>
      <c r="S152" s="236">
        <v>0</v>
      </c>
      <c r="T152" s="23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8" t="s">
        <v>200</v>
      </c>
      <c r="AT152" s="238" t="s">
        <v>384</v>
      </c>
      <c r="AU152" s="238" t="s">
        <v>86</v>
      </c>
      <c r="AY152" s="17" t="s">
        <v>161</v>
      </c>
      <c r="BE152" s="239">
        <f>IF(N152="základní",J152,0)</f>
        <v>0</v>
      </c>
      <c r="BF152" s="239">
        <f>IF(N152="snížená",J152,0)</f>
        <v>0</v>
      </c>
      <c r="BG152" s="239">
        <f>IF(N152="zákl. přenesená",J152,0)</f>
        <v>0</v>
      </c>
      <c r="BH152" s="239">
        <f>IF(N152="sníž. přenesená",J152,0)</f>
        <v>0</v>
      </c>
      <c r="BI152" s="239">
        <f>IF(N152="nulová",J152,0)</f>
        <v>0</v>
      </c>
      <c r="BJ152" s="17" t="s">
        <v>84</v>
      </c>
      <c r="BK152" s="239">
        <f>ROUND(I152*H152,2)</f>
        <v>0</v>
      </c>
      <c r="BL152" s="17" t="s">
        <v>169</v>
      </c>
      <c r="BM152" s="238" t="s">
        <v>518</v>
      </c>
    </row>
    <row r="153" s="2" customFormat="1" ht="24.15" customHeight="1">
      <c r="A153" s="38"/>
      <c r="B153" s="39"/>
      <c r="C153" s="282" t="s">
        <v>348</v>
      </c>
      <c r="D153" s="282" t="s">
        <v>384</v>
      </c>
      <c r="E153" s="283" t="s">
        <v>519</v>
      </c>
      <c r="F153" s="284" t="s">
        <v>520</v>
      </c>
      <c r="G153" s="285" t="s">
        <v>178</v>
      </c>
      <c r="H153" s="286">
        <v>410</v>
      </c>
      <c r="I153" s="287"/>
      <c r="J153" s="288">
        <f>ROUND(I153*H153,2)</f>
        <v>0</v>
      </c>
      <c r="K153" s="284" t="s">
        <v>461</v>
      </c>
      <c r="L153" s="289"/>
      <c r="M153" s="290" t="s">
        <v>1</v>
      </c>
      <c r="N153" s="291" t="s">
        <v>42</v>
      </c>
      <c r="O153" s="91"/>
      <c r="P153" s="236">
        <f>O153*H153</f>
        <v>0</v>
      </c>
      <c r="Q153" s="236">
        <v>6.9999999999999994E-05</v>
      </c>
      <c r="R153" s="236">
        <f>Q153*H153</f>
        <v>0.028699999999999996</v>
      </c>
      <c r="S153" s="236">
        <v>0</v>
      </c>
      <c r="T153" s="237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8" t="s">
        <v>200</v>
      </c>
      <c r="AT153" s="238" t="s">
        <v>384</v>
      </c>
      <c r="AU153" s="238" t="s">
        <v>86</v>
      </c>
      <c r="AY153" s="17" t="s">
        <v>161</v>
      </c>
      <c r="BE153" s="239">
        <f>IF(N153="základní",J153,0)</f>
        <v>0</v>
      </c>
      <c r="BF153" s="239">
        <f>IF(N153="snížená",J153,0)</f>
        <v>0</v>
      </c>
      <c r="BG153" s="239">
        <f>IF(N153="zákl. přenesená",J153,0)</f>
        <v>0</v>
      </c>
      <c r="BH153" s="239">
        <f>IF(N153="sníž. přenesená",J153,0)</f>
        <v>0</v>
      </c>
      <c r="BI153" s="239">
        <f>IF(N153="nulová",J153,0)</f>
        <v>0</v>
      </c>
      <c r="BJ153" s="17" t="s">
        <v>84</v>
      </c>
      <c r="BK153" s="239">
        <f>ROUND(I153*H153,2)</f>
        <v>0</v>
      </c>
      <c r="BL153" s="17" t="s">
        <v>169</v>
      </c>
      <c r="BM153" s="238" t="s">
        <v>521</v>
      </c>
    </row>
    <row r="154" s="2" customFormat="1" ht="24.15" customHeight="1">
      <c r="A154" s="38"/>
      <c r="B154" s="39"/>
      <c r="C154" s="282" t="s">
        <v>352</v>
      </c>
      <c r="D154" s="282" t="s">
        <v>384</v>
      </c>
      <c r="E154" s="283" t="s">
        <v>522</v>
      </c>
      <c r="F154" s="284" t="s">
        <v>523</v>
      </c>
      <c r="G154" s="285" t="s">
        <v>178</v>
      </c>
      <c r="H154" s="286">
        <v>8</v>
      </c>
      <c r="I154" s="287"/>
      <c r="J154" s="288">
        <f>ROUND(I154*H154,2)</f>
        <v>0</v>
      </c>
      <c r="K154" s="284" t="s">
        <v>461</v>
      </c>
      <c r="L154" s="289"/>
      <c r="M154" s="290" t="s">
        <v>1</v>
      </c>
      <c r="N154" s="291" t="s">
        <v>42</v>
      </c>
      <c r="O154" s="91"/>
      <c r="P154" s="236">
        <f>O154*H154</f>
        <v>0</v>
      </c>
      <c r="Q154" s="236">
        <v>0.00025999999999999998</v>
      </c>
      <c r="R154" s="236">
        <f>Q154*H154</f>
        <v>0.0020799999999999998</v>
      </c>
      <c r="S154" s="236">
        <v>0</v>
      </c>
      <c r="T154" s="23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8" t="s">
        <v>200</v>
      </c>
      <c r="AT154" s="238" t="s">
        <v>384</v>
      </c>
      <c r="AU154" s="238" t="s">
        <v>86</v>
      </c>
      <c r="AY154" s="17" t="s">
        <v>161</v>
      </c>
      <c r="BE154" s="239">
        <f>IF(N154="základní",J154,0)</f>
        <v>0</v>
      </c>
      <c r="BF154" s="239">
        <f>IF(N154="snížená",J154,0)</f>
        <v>0</v>
      </c>
      <c r="BG154" s="239">
        <f>IF(N154="zákl. přenesená",J154,0)</f>
        <v>0</v>
      </c>
      <c r="BH154" s="239">
        <f>IF(N154="sníž. přenesená",J154,0)</f>
        <v>0</v>
      </c>
      <c r="BI154" s="239">
        <f>IF(N154="nulová",J154,0)</f>
        <v>0</v>
      </c>
      <c r="BJ154" s="17" t="s">
        <v>84</v>
      </c>
      <c r="BK154" s="239">
        <f>ROUND(I154*H154,2)</f>
        <v>0</v>
      </c>
      <c r="BL154" s="17" t="s">
        <v>169</v>
      </c>
      <c r="BM154" s="238" t="s">
        <v>524</v>
      </c>
    </row>
    <row r="155" s="2" customFormat="1" ht="21.75" customHeight="1">
      <c r="A155" s="38"/>
      <c r="B155" s="39"/>
      <c r="C155" s="282" t="s">
        <v>359</v>
      </c>
      <c r="D155" s="282" t="s">
        <v>384</v>
      </c>
      <c r="E155" s="283" t="s">
        <v>525</v>
      </c>
      <c r="F155" s="284" t="s">
        <v>526</v>
      </c>
      <c r="G155" s="285" t="s">
        <v>178</v>
      </c>
      <c r="H155" s="286">
        <v>73</v>
      </c>
      <c r="I155" s="287"/>
      <c r="J155" s="288">
        <f>ROUND(I155*H155,2)</f>
        <v>0</v>
      </c>
      <c r="K155" s="284" t="s">
        <v>461</v>
      </c>
      <c r="L155" s="289"/>
      <c r="M155" s="290" t="s">
        <v>1</v>
      </c>
      <c r="N155" s="291" t="s">
        <v>42</v>
      </c>
      <c r="O155" s="91"/>
      <c r="P155" s="236">
        <f>O155*H155</f>
        <v>0</v>
      </c>
      <c r="Q155" s="236">
        <v>0.00012</v>
      </c>
      <c r="R155" s="236">
        <f>Q155*H155</f>
        <v>0.0087600000000000004</v>
      </c>
      <c r="S155" s="236">
        <v>0</v>
      </c>
      <c r="T155" s="23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8" t="s">
        <v>200</v>
      </c>
      <c r="AT155" s="238" t="s">
        <v>384</v>
      </c>
      <c r="AU155" s="238" t="s">
        <v>86</v>
      </c>
      <c r="AY155" s="17" t="s">
        <v>161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7" t="s">
        <v>84</v>
      </c>
      <c r="BK155" s="239">
        <f>ROUND(I155*H155,2)</f>
        <v>0</v>
      </c>
      <c r="BL155" s="17" t="s">
        <v>169</v>
      </c>
      <c r="BM155" s="238" t="s">
        <v>527</v>
      </c>
    </row>
    <row r="156" s="2" customFormat="1" ht="21.75" customHeight="1">
      <c r="A156" s="38"/>
      <c r="B156" s="39"/>
      <c r="C156" s="282" t="s">
        <v>367</v>
      </c>
      <c r="D156" s="282" t="s">
        <v>384</v>
      </c>
      <c r="E156" s="283" t="s">
        <v>528</v>
      </c>
      <c r="F156" s="284" t="s">
        <v>529</v>
      </c>
      <c r="G156" s="285" t="s">
        <v>178</v>
      </c>
      <c r="H156" s="286">
        <v>5</v>
      </c>
      <c r="I156" s="287"/>
      <c r="J156" s="288">
        <f>ROUND(I156*H156,2)</f>
        <v>0</v>
      </c>
      <c r="K156" s="284" t="s">
        <v>461</v>
      </c>
      <c r="L156" s="289"/>
      <c r="M156" s="290" t="s">
        <v>1</v>
      </c>
      <c r="N156" s="291" t="s">
        <v>42</v>
      </c>
      <c r="O156" s="91"/>
      <c r="P156" s="236">
        <f>O156*H156</f>
        <v>0</v>
      </c>
      <c r="Q156" s="236">
        <v>0.00010000000000000001</v>
      </c>
      <c r="R156" s="236">
        <f>Q156*H156</f>
        <v>0.00050000000000000001</v>
      </c>
      <c r="S156" s="236">
        <v>0</v>
      </c>
      <c r="T156" s="23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8" t="s">
        <v>200</v>
      </c>
      <c r="AT156" s="238" t="s">
        <v>384</v>
      </c>
      <c r="AU156" s="238" t="s">
        <v>86</v>
      </c>
      <c r="AY156" s="17" t="s">
        <v>161</v>
      </c>
      <c r="BE156" s="239">
        <f>IF(N156="základní",J156,0)</f>
        <v>0</v>
      </c>
      <c r="BF156" s="239">
        <f>IF(N156="snížená",J156,0)</f>
        <v>0</v>
      </c>
      <c r="BG156" s="239">
        <f>IF(N156="zákl. přenesená",J156,0)</f>
        <v>0</v>
      </c>
      <c r="BH156" s="239">
        <f>IF(N156="sníž. přenesená",J156,0)</f>
        <v>0</v>
      </c>
      <c r="BI156" s="239">
        <f>IF(N156="nulová",J156,0)</f>
        <v>0</v>
      </c>
      <c r="BJ156" s="17" t="s">
        <v>84</v>
      </c>
      <c r="BK156" s="239">
        <f>ROUND(I156*H156,2)</f>
        <v>0</v>
      </c>
      <c r="BL156" s="17" t="s">
        <v>169</v>
      </c>
      <c r="BM156" s="238" t="s">
        <v>530</v>
      </c>
    </row>
    <row r="157" s="2" customFormat="1" ht="21.75" customHeight="1">
      <c r="A157" s="38"/>
      <c r="B157" s="39"/>
      <c r="C157" s="282" t="s">
        <v>374</v>
      </c>
      <c r="D157" s="282" t="s">
        <v>384</v>
      </c>
      <c r="E157" s="283" t="s">
        <v>531</v>
      </c>
      <c r="F157" s="284" t="s">
        <v>532</v>
      </c>
      <c r="G157" s="285" t="s">
        <v>178</v>
      </c>
      <c r="H157" s="286">
        <v>112</v>
      </c>
      <c r="I157" s="287"/>
      <c r="J157" s="288">
        <f>ROUND(I157*H157,2)</f>
        <v>0</v>
      </c>
      <c r="K157" s="284" t="s">
        <v>461</v>
      </c>
      <c r="L157" s="289"/>
      <c r="M157" s="290" t="s">
        <v>1</v>
      </c>
      <c r="N157" s="291" t="s">
        <v>42</v>
      </c>
      <c r="O157" s="91"/>
      <c r="P157" s="236">
        <f>O157*H157</f>
        <v>0</v>
      </c>
      <c r="Q157" s="236">
        <v>6.9999999999999994E-05</v>
      </c>
      <c r="R157" s="236">
        <f>Q157*H157</f>
        <v>0.0078399999999999997</v>
      </c>
      <c r="S157" s="236">
        <v>0</v>
      </c>
      <c r="T157" s="23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8" t="s">
        <v>200</v>
      </c>
      <c r="AT157" s="238" t="s">
        <v>384</v>
      </c>
      <c r="AU157" s="238" t="s">
        <v>86</v>
      </c>
      <c r="AY157" s="17" t="s">
        <v>161</v>
      </c>
      <c r="BE157" s="239">
        <f>IF(N157="základní",J157,0)</f>
        <v>0</v>
      </c>
      <c r="BF157" s="239">
        <f>IF(N157="snížená",J157,0)</f>
        <v>0</v>
      </c>
      <c r="BG157" s="239">
        <f>IF(N157="zákl. přenesená",J157,0)</f>
        <v>0</v>
      </c>
      <c r="BH157" s="239">
        <f>IF(N157="sníž. přenesená",J157,0)</f>
        <v>0</v>
      </c>
      <c r="BI157" s="239">
        <f>IF(N157="nulová",J157,0)</f>
        <v>0</v>
      </c>
      <c r="BJ157" s="17" t="s">
        <v>84</v>
      </c>
      <c r="BK157" s="239">
        <f>ROUND(I157*H157,2)</f>
        <v>0</v>
      </c>
      <c r="BL157" s="17" t="s">
        <v>169</v>
      </c>
      <c r="BM157" s="238" t="s">
        <v>533</v>
      </c>
    </row>
    <row r="158" s="2" customFormat="1" ht="16.5" customHeight="1">
      <c r="A158" s="38"/>
      <c r="B158" s="39"/>
      <c r="C158" s="282" t="s">
        <v>379</v>
      </c>
      <c r="D158" s="282" t="s">
        <v>384</v>
      </c>
      <c r="E158" s="283" t="s">
        <v>534</v>
      </c>
      <c r="F158" s="284" t="s">
        <v>535</v>
      </c>
      <c r="G158" s="285" t="s">
        <v>468</v>
      </c>
      <c r="H158" s="286">
        <v>100</v>
      </c>
      <c r="I158" s="287"/>
      <c r="J158" s="288">
        <f>ROUND(I158*H158,2)</f>
        <v>0</v>
      </c>
      <c r="K158" s="284" t="s">
        <v>209</v>
      </c>
      <c r="L158" s="289"/>
      <c r="M158" s="290" t="s">
        <v>1</v>
      </c>
      <c r="N158" s="291" t="s">
        <v>42</v>
      </c>
      <c r="O158" s="91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8" t="s">
        <v>200</v>
      </c>
      <c r="AT158" s="238" t="s">
        <v>384</v>
      </c>
      <c r="AU158" s="238" t="s">
        <v>86</v>
      </c>
      <c r="AY158" s="17" t="s">
        <v>161</v>
      </c>
      <c r="BE158" s="239">
        <f>IF(N158="základní",J158,0)</f>
        <v>0</v>
      </c>
      <c r="BF158" s="239">
        <f>IF(N158="snížená",J158,0)</f>
        <v>0</v>
      </c>
      <c r="BG158" s="239">
        <f>IF(N158="zákl. přenesená",J158,0)</f>
        <v>0</v>
      </c>
      <c r="BH158" s="239">
        <f>IF(N158="sníž. přenesená",J158,0)</f>
        <v>0</v>
      </c>
      <c r="BI158" s="239">
        <f>IF(N158="nulová",J158,0)</f>
        <v>0</v>
      </c>
      <c r="BJ158" s="17" t="s">
        <v>84</v>
      </c>
      <c r="BK158" s="239">
        <f>ROUND(I158*H158,2)</f>
        <v>0</v>
      </c>
      <c r="BL158" s="17" t="s">
        <v>169</v>
      </c>
      <c r="BM158" s="238" t="s">
        <v>536</v>
      </c>
    </row>
    <row r="159" s="2" customFormat="1" ht="16.5" customHeight="1">
      <c r="A159" s="38"/>
      <c r="B159" s="39"/>
      <c r="C159" s="282" t="s">
        <v>383</v>
      </c>
      <c r="D159" s="282" t="s">
        <v>384</v>
      </c>
      <c r="E159" s="283" t="s">
        <v>537</v>
      </c>
      <c r="F159" s="284" t="s">
        <v>538</v>
      </c>
      <c r="G159" s="285" t="s">
        <v>468</v>
      </c>
      <c r="H159" s="286">
        <v>100</v>
      </c>
      <c r="I159" s="287"/>
      <c r="J159" s="288">
        <f>ROUND(I159*H159,2)</f>
        <v>0</v>
      </c>
      <c r="K159" s="284" t="s">
        <v>209</v>
      </c>
      <c r="L159" s="289"/>
      <c r="M159" s="290" t="s">
        <v>1</v>
      </c>
      <c r="N159" s="291" t="s">
        <v>42</v>
      </c>
      <c r="O159" s="91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8" t="s">
        <v>200</v>
      </c>
      <c r="AT159" s="238" t="s">
        <v>384</v>
      </c>
      <c r="AU159" s="238" t="s">
        <v>86</v>
      </c>
      <c r="AY159" s="17" t="s">
        <v>161</v>
      </c>
      <c r="BE159" s="239">
        <f>IF(N159="základní",J159,0)</f>
        <v>0</v>
      </c>
      <c r="BF159" s="239">
        <f>IF(N159="snížená",J159,0)</f>
        <v>0</v>
      </c>
      <c r="BG159" s="239">
        <f>IF(N159="zákl. přenesená",J159,0)</f>
        <v>0</v>
      </c>
      <c r="BH159" s="239">
        <f>IF(N159="sníž. přenesená",J159,0)</f>
        <v>0</v>
      </c>
      <c r="BI159" s="239">
        <f>IF(N159="nulová",J159,0)</f>
        <v>0</v>
      </c>
      <c r="BJ159" s="17" t="s">
        <v>84</v>
      </c>
      <c r="BK159" s="239">
        <f>ROUND(I159*H159,2)</f>
        <v>0</v>
      </c>
      <c r="BL159" s="17" t="s">
        <v>169</v>
      </c>
      <c r="BM159" s="238" t="s">
        <v>539</v>
      </c>
    </row>
    <row r="160" s="2" customFormat="1" ht="21.75" customHeight="1">
      <c r="A160" s="38"/>
      <c r="B160" s="39"/>
      <c r="C160" s="282" t="s">
        <v>390</v>
      </c>
      <c r="D160" s="282" t="s">
        <v>384</v>
      </c>
      <c r="E160" s="283" t="s">
        <v>540</v>
      </c>
      <c r="F160" s="284" t="s">
        <v>541</v>
      </c>
      <c r="G160" s="285" t="s">
        <v>468</v>
      </c>
      <c r="H160" s="286">
        <v>13</v>
      </c>
      <c r="I160" s="287"/>
      <c r="J160" s="288">
        <f>ROUND(I160*H160,2)</f>
        <v>0</v>
      </c>
      <c r="K160" s="284" t="s">
        <v>461</v>
      </c>
      <c r="L160" s="289"/>
      <c r="M160" s="290" t="s">
        <v>1</v>
      </c>
      <c r="N160" s="291" t="s">
        <v>42</v>
      </c>
      <c r="O160" s="91"/>
      <c r="P160" s="236">
        <f>O160*H160</f>
        <v>0</v>
      </c>
      <c r="Q160" s="236">
        <v>4.0000000000000003E-05</v>
      </c>
      <c r="R160" s="236">
        <f>Q160*H160</f>
        <v>0.00052000000000000006</v>
      </c>
      <c r="S160" s="236">
        <v>0</v>
      </c>
      <c r="T160" s="23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8" t="s">
        <v>200</v>
      </c>
      <c r="AT160" s="238" t="s">
        <v>384</v>
      </c>
      <c r="AU160" s="238" t="s">
        <v>86</v>
      </c>
      <c r="AY160" s="17" t="s">
        <v>161</v>
      </c>
      <c r="BE160" s="239">
        <f>IF(N160="základní",J160,0)</f>
        <v>0</v>
      </c>
      <c r="BF160" s="239">
        <f>IF(N160="snížená",J160,0)</f>
        <v>0</v>
      </c>
      <c r="BG160" s="239">
        <f>IF(N160="zákl. přenesená",J160,0)</f>
        <v>0</v>
      </c>
      <c r="BH160" s="239">
        <f>IF(N160="sníž. přenesená",J160,0)</f>
        <v>0</v>
      </c>
      <c r="BI160" s="239">
        <f>IF(N160="nulová",J160,0)</f>
        <v>0</v>
      </c>
      <c r="BJ160" s="17" t="s">
        <v>84</v>
      </c>
      <c r="BK160" s="239">
        <f>ROUND(I160*H160,2)</f>
        <v>0</v>
      </c>
      <c r="BL160" s="17" t="s">
        <v>169</v>
      </c>
      <c r="BM160" s="238" t="s">
        <v>542</v>
      </c>
    </row>
    <row r="161" s="2" customFormat="1" ht="24.15" customHeight="1">
      <c r="A161" s="38"/>
      <c r="B161" s="39"/>
      <c r="C161" s="282" t="s">
        <v>394</v>
      </c>
      <c r="D161" s="282" t="s">
        <v>384</v>
      </c>
      <c r="E161" s="283" t="s">
        <v>543</v>
      </c>
      <c r="F161" s="284" t="s">
        <v>544</v>
      </c>
      <c r="G161" s="285" t="s">
        <v>468</v>
      </c>
      <c r="H161" s="286">
        <v>8</v>
      </c>
      <c r="I161" s="287"/>
      <c r="J161" s="288">
        <f>ROUND(I161*H161,2)</f>
        <v>0</v>
      </c>
      <c r="K161" s="284" t="s">
        <v>461</v>
      </c>
      <c r="L161" s="289"/>
      <c r="M161" s="290" t="s">
        <v>1</v>
      </c>
      <c r="N161" s="291" t="s">
        <v>42</v>
      </c>
      <c r="O161" s="91"/>
      <c r="P161" s="236">
        <f>O161*H161</f>
        <v>0</v>
      </c>
      <c r="Q161" s="236">
        <v>8.0000000000000007E-05</v>
      </c>
      <c r="R161" s="236">
        <f>Q161*H161</f>
        <v>0.00064000000000000005</v>
      </c>
      <c r="S161" s="236">
        <v>0</v>
      </c>
      <c r="T161" s="23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8" t="s">
        <v>200</v>
      </c>
      <c r="AT161" s="238" t="s">
        <v>384</v>
      </c>
      <c r="AU161" s="238" t="s">
        <v>86</v>
      </c>
      <c r="AY161" s="17" t="s">
        <v>161</v>
      </c>
      <c r="BE161" s="239">
        <f>IF(N161="základní",J161,0)</f>
        <v>0</v>
      </c>
      <c r="BF161" s="239">
        <f>IF(N161="snížená",J161,0)</f>
        <v>0</v>
      </c>
      <c r="BG161" s="239">
        <f>IF(N161="zákl. přenesená",J161,0)</f>
        <v>0</v>
      </c>
      <c r="BH161" s="239">
        <f>IF(N161="sníž. přenesená",J161,0)</f>
        <v>0</v>
      </c>
      <c r="BI161" s="239">
        <f>IF(N161="nulová",J161,0)</f>
        <v>0</v>
      </c>
      <c r="BJ161" s="17" t="s">
        <v>84</v>
      </c>
      <c r="BK161" s="239">
        <f>ROUND(I161*H161,2)</f>
        <v>0</v>
      </c>
      <c r="BL161" s="17" t="s">
        <v>169</v>
      </c>
      <c r="BM161" s="238" t="s">
        <v>545</v>
      </c>
    </row>
    <row r="162" s="2" customFormat="1" ht="24.15" customHeight="1">
      <c r="A162" s="38"/>
      <c r="B162" s="39"/>
      <c r="C162" s="282" t="s">
        <v>399</v>
      </c>
      <c r="D162" s="282" t="s">
        <v>384</v>
      </c>
      <c r="E162" s="283" t="s">
        <v>546</v>
      </c>
      <c r="F162" s="284" t="s">
        <v>547</v>
      </c>
      <c r="G162" s="285" t="s">
        <v>468</v>
      </c>
      <c r="H162" s="286">
        <v>3</v>
      </c>
      <c r="I162" s="287"/>
      <c r="J162" s="288">
        <f>ROUND(I162*H162,2)</f>
        <v>0</v>
      </c>
      <c r="K162" s="284" t="s">
        <v>461</v>
      </c>
      <c r="L162" s="289"/>
      <c r="M162" s="290" t="s">
        <v>1</v>
      </c>
      <c r="N162" s="291" t="s">
        <v>42</v>
      </c>
      <c r="O162" s="91"/>
      <c r="P162" s="236">
        <f>O162*H162</f>
        <v>0</v>
      </c>
      <c r="Q162" s="236">
        <v>8.0000000000000007E-05</v>
      </c>
      <c r="R162" s="236">
        <f>Q162*H162</f>
        <v>0.00024000000000000003</v>
      </c>
      <c r="S162" s="236">
        <v>0</v>
      </c>
      <c r="T162" s="23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8" t="s">
        <v>200</v>
      </c>
      <c r="AT162" s="238" t="s">
        <v>384</v>
      </c>
      <c r="AU162" s="238" t="s">
        <v>86</v>
      </c>
      <c r="AY162" s="17" t="s">
        <v>161</v>
      </c>
      <c r="BE162" s="239">
        <f>IF(N162="základní",J162,0)</f>
        <v>0</v>
      </c>
      <c r="BF162" s="239">
        <f>IF(N162="snížená",J162,0)</f>
        <v>0</v>
      </c>
      <c r="BG162" s="239">
        <f>IF(N162="zákl. přenesená",J162,0)</f>
        <v>0</v>
      </c>
      <c r="BH162" s="239">
        <f>IF(N162="sníž. přenesená",J162,0)</f>
        <v>0</v>
      </c>
      <c r="BI162" s="239">
        <f>IF(N162="nulová",J162,0)</f>
        <v>0</v>
      </c>
      <c r="BJ162" s="17" t="s">
        <v>84</v>
      </c>
      <c r="BK162" s="239">
        <f>ROUND(I162*H162,2)</f>
        <v>0</v>
      </c>
      <c r="BL162" s="17" t="s">
        <v>169</v>
      </c>
      <c r="BM162" s="238" t="s">
        <v>548</v>
      </c>
    </row>
    <row r="163" s="2" customFormat="1" ht="16.5" customHeight="1">
      <c r="A163" s="38"/>
      <c r="B163" s="39"/>
      <c r="C163" s="282" t="s">
        <v>387</v>
      </c>
      <c r="D163" s="282" t="s">
        <v>384</v>
      </c>
      <c r="E163" s="283" t="s">
        <v>549</v>
      </c>
      <c r="F163" s="284" t="s">
        <v>550</v>
      </c>
      <c r="G163" s="285" t="s">
        <v>468</v>
      </c>
      <c r="H163" s="286">
        <v>8</v>
      </c>
      <c r="I163" s="287"/>
      <c r="J163" s="288">
        <f>ROUND(I163*H163,2)</f>
        <v>0</v>
      </c>
      <c r="K163" s="284" t="s">
        <v>461</v>
      </c>
      <c r="L163" s="289"/>
      <c r="M163" s="290" t="s">
        <v>1</v>
      </c>
      <c r="N163" s="291" t="s">
        <v>42</v>
      </c>
      <c r="O163" s="91"/>
      <c r="P163" s="236">
        <f>O163*H163</f>
        <v>0</v>
      </c>
      <c r="Q163" s="236">
        <v>3.0000000000000001E-05</v>
      </c>
      <c r="R163" s="236">
        <f>Q163*H163</f>
        <v>0.00024000000000000001</v>
      </c>
      <c r="S163" s="236">
        <v>0</v>
      </c>
      <c r="T163" s="237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8" t="s">
        <v>200</v>
      </c>
      <c r="AT163" s="238" t="s">
        <v>384</v>
      </c>
      <c r="AU163" s="238" t="s">
        <v>86</v>
      </c>
      <c r="AY163" s="17" t="s">
        <v>161</v>
      </c>
      <c r="BE163" s="239">
        <f>IF(N163="základní",J163,0)</f>
        <v>0</v>
      </c>
      <c r="BF163" s="239">
        <f>IF(N163="snížená",J163,0)</f>
        <v>0</v>
      </c>
      <c r="BG163" s="239">
        <f>IF(N163="zákl. přenesená",J163,0)</f>
        <v>0</v>
      </c>
      <c r="BH163" s="239">
        <f>IF(N163="sníž. přenesená",J163,0)</f>
        <v>0</v>
      </c>
      <c r="BI163" s="239">
        <f>IF(N163="nulová",J163,0)</f>
        <v>0</v>
      </c>
      <c r="BJ163" s="17" t="s">
        <v>84</v>
      </c>
      <c r="BK163" s="239">
        <f>ROUND(I163*H163,2)</f>
        <v>0</v>
      </c>
      <c r="BL163" s="17" t="s">
        <v>169</v>
      </c>
      <c r="BM163" s="238" t="s">
        <v>551</v>
      </c>
    </row>
    <row r="164" s="2" customFormat="1" ht="16.5" customHeight="1">
      <c r="A164" s="38"/>
      <c r="B164" s="39"/>
      <c r="C164" s="282" t="s">
        <v>410</v>
      </c>
      <c r="D164" s="282" t="s">
        <v>384</v>
      </c>
      <c r="E164" s="283" t="s">
        <v>552</v>
      </c>
      <c r="F164" s="284" t="s">
        <v>553</v>
      </c>
      <c r="G164" s="285" t="s">
        <v>468</v>
      </c>
      <c r="H164" s="286">
        <v>3</v>
      </c>
      <c r="I164" s="287"/>
      <c r="J164" s="288">
        <f>ROUND(I164*H164,2)</f>
        <v>0</v>
      </c>
      <c r="K164" s="284" t="s">
        <v>461</v>
      </c>
      <c r="L164" s="289"/>
      <c r="M164" s="290" t="s">
        <v>1</v>
      </c>
      <c r="N164" s="291" t="s">
        <v>42</v>
      </c>
      <c r="O164" s="91"/>
      <c r="P164" s="236">
        <f>O164*H164</f>
        <v>0</v>
      </c>
      <c r="Q164" s="236">
        <v>3.0000000000000001E-05</v>
      </c>
      <c r="R164" s="236">
        <f>Q164*H164</f>
        <v>9.0000000000000006E-05</v>
      </c>
      <c r="S164" s="236">
        <v>0</v>
      </c>
      <c r="T164" s="237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8" t="s">
        <v>200</v>
      </c>
      <c r="AT164" s="238" t="s">
        <v>384</v>
      </c>
      <c r="AU164" s="238" t="s">
        <v>86</v>
      </c>
      <c r="AY164" s="17" t="s">
        <v>161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7" t="s">
        <v>84</v>
      </c>
      <c r="BK164" s="239">
        <f>ROUND(I164*H164,2)</f>
        <v>0</v>
      </c>
      <c r="BL164" s="17" t="s">
        <v>169</v>
      </c>
      <c r="BM164" s="238" t="s">
        <v>554</v>
      </c>
    </row>
    <row r="165" s="2" customFormat="1" ht="33" customHeight="1">
      <c r="A165" s="38"/>
      <c r="B165" s="39"/>
      <c r="C165" s="282" t="s">
        <v>414</v>
      </c>
      <c r="D165" s="282" t="s">
        <v>384</v>
      </c>
      <c r="E165" s="283" t="s">
        <v>555</v>
      </c>
      <c r="F165" s="284" t="s">
        <v>556</v>
      </c>
      <c r="G165" s="285" t="s">
        <v>468</v>
      </c>
      <c r="H165" s="286">
        <v>2</v>
      </c>
      <c r="I165" s="287"/>
      <c r="J165" s="288">
        <f>ROUND(I165*H165,2)</f>
        <v>0</v>
      </c>
      <c r="K165" s="284" t="s">
        <v>461</v>
      </c>
      <c r="L165" s="289"/>
      <c r="M165" s="290" t="s">
        <v>1</v>
      </c>
      <c r="N165" s="291" t="s">
        <v>42</v>
      </c>
      <c r="O165" s="91"/>
      <c r="P165" s="236">
        <f>O165*H165</f>
        <v>0</v>
      </c>
      <c r="Q165" s="236">
        <v>0.00010000000000000001</v>
      </c>
      <c r="R165" s="236">
        <f>Q165*H165</f>
        <v>0.00020000000000000001</v>
      </c>
      <c r="S165" s="236">
        <v>0</v>
      </c>
      <c r="T165" s="237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8" t="s">
        <v>200</v>
      </c>
      <c r="AT165" s="238" t="s">
        <v>384</v>
      </c>
      <c r="AU165" s="238" t="s">
        <v>86</v>
      </c>
      <c r="AY165" s="17" t="s">
        <v>161</v>
      </c>
      <c r="BE165" s="239">
        <f>IF(N165="základní",J165,0)</f>
        <v>0</v>
      </c>
      <c r="BF165" s="239">
        <f>IF(N165="snížená",J165,0)</f>
        <v>0</v>
      </c>
      <c r="BG165" s="239">
        <f>IF(N165="zákl. přenesená",J165,0)</f>
        <v>0</v>
      </c>
      <c r="BH165" s="239">
        <f>IF(N165="sníž. přenesená",J165,0)</f>
        <v>0</v>
      </c>
      <c r="BI165" s="239">
        <f>IF(N165="nulová",J165,0)</f>
        <v>0</v>
      </c>
      <c r="BJ165" s="17" t="s">
        <v>84</v>
      </c>
      <c r="BK165" s="239">
        <f>ROUND(I165*H165,2)</f>
        <v>0</v>
      </c>
      <c r="BL165" s="17" t="s">
        <v>169</v>
      </c>
      <c r="BM165" s="238" t="s">
        <v>557</v>
      </c>
    </row>
    <row r="166" s="2" customFormat="1" ht="16.5" customHeight="1">
      <c r="A166" s="38"/>
      <c r="B166" s="39"/>
      <c r="C166" s="282" t="s">
        <v>418</v>
      </c>
      <c r="D166" s="282" t="s">
        <v>384</v>
      </c>
      <c r="E166" s="283" t="s">
        <v>558</v>
      </c>
      <c r="F166" s="284" t="s">
        <v>559</v>
      </c>
      <c r="G166" s="285" t="s">
        <v>468</v>
      </c>
      <c r="H166" s="286">
        <v>11</v>
      </c>
      <c r="I166" s="287"/>
      <c r="J166" s="288">
        <f>ROUND(I166*H166,2)</f>
        <v>0</v>
      </c>
      <c r="K166" s="284" t="s">
        <v>461</v>
      </c>
      <c r="L166" s="289"/>
      <c r="M166" s="290" t="s">
        <v>1</v>
      </c>
      <c r="N166" s="291" t="s">
        <v>42</v>
      </c>
      <c r="O166" s="91"/>
      <c r="P166" s="236">
        <f>O166*H166</f>
        <v>0</v>
      </c>
      <c r="Q166" s="236">
        <v>1.0000000000000001E-05</v>
      </c>
      <c r="R166" s="236">
        <f>Q166*H166</f>
        <v>0.00011</v>
      </c>
      <c r="S166" s="236">
        <v>0</v>
      </c>
      <c r="T166" s="237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8" t="s">
        <v>200</v>
      </c>
      <c r="AT166" s="238" t="s">
        <v>384</v>
      </c>
      <c r="AU166" s="238" t="s">
        <v>86</v>
      </c>
      <c r="AY166" s="17" t="s">
        <v>161</v>
      </c>
      <c r="BE166" s="239">
        <f>IF(N166="základní",J166,0)</f>
        <v>0</v>
      </c>
      <c r="BF166" s="239">
        <f>IF(N166="snížená",J166,0)</f>
        <v>0</v>
      </c>
      <c r="BG166" s="239">
        <f>IF(N166="zákl. přenesená",J166,0)</f>
        <v>0</v>
      </c>
      <c r="BH166" s="239">
        <f>IF(N166="sníž. přenesená",J166,0)</f>
        <v>0</v>
      </c>
      <c r="BI166" s="239">
        <f>IF(N166="nulová",J166,0)</f>
        <v>0</v>
      </c>
      <c r="BJ166" s="17" t="s">
        <v>84</v>
      </c>
      <c r="BK166" s="239">
        <f>ROUND(I166*H166,2)</f>
        <v>0</v>
      </c>
      <c r="BL166" s="17" t="s">
        <v>169</v>
      </c>
      <c r="BM166" s="238" t="s">
        <v>560</v>
      </c>
    </row>
    <row r="167" s="2" customFormat="1" ht="24.15" customHeight="1">
      <c r="A167" s="38"/>
      <c r="B167" s="39"/>
      <c r="C167" s="282" t="s">
        <v>425</v>
      </c>
      <c r="D167" s="282" t="s">
        <v>384</v>
      </c>
      <c r="E167" s="283" t="s">
        <v>561</v>
      </c>
      <c r="F167" s="284" t="s">
        <v>562</v>
      </c>
      <c r="G167" s="285" t="s">
        <v>468</v>
      </c>
      <c r="H167" s="286">
        <v>2</v>
      </c>
      <c r="I167" s="287"/>
      <c r="J167" s="288">
        <f>ROUND(I167*H167,2)</f>
        <v>0</v>
      </c>
      <c r="K167" s="284" t="s">
        <v>209</v>
      </c>
      <c r="L167" s="289"/>
      <c r="M167" s="290" t="s">
        <v>1</v>
      </c>
      <c r="N167" s="291" t="s">
        <v>42</v>
      </c>
      <c r="O167" s="91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8" t="s">
        <v>200</v>
      </c>
      <c r="AT167" s="238" t="s">
        <v>384</v>
      </c>
      <c r="AU167" s="238" t="s">
        <v>86</v>
      </c>
      <c r="AY167" s="17" t="s">
        <v>161</v>
      </c>
      <c r="BE167" s="239">
        <f>IF(N167="základní",J167,0)</f>
        <v>0</v>
      </c>
      <c r="BF167" s="239">
        <f>IF(N167="snížená",J167,0)</f>
        <v>0</v>
      </c>
      <c r="BG167" s="239">
        <f>IF(N167="zákl. přenesená",J167,0)</f>
        <v>0</v>
      </c>
      <c r="BH167" s="239">
        <f>IF(N167="sníž. přenesená",J167,0)</f>
        <v>0</v>
      </c>
      <c r="BI167" s="239">
        <f>IF(N167="nulová",J167,0)</f>
        <v>0</v>
      </c>
      <c r="BJ167" s="17" t="s">
        <v>84</v>
      </c>
      <c r="BK167" s="239">
        <f>ROUND(I167*H167,2)</f>
        <v>0</v>
      </c>
      <c r="BL167" s="17" t="s">
        <v>169</v>
      </c>
      <c r="BM167" s="238" t="s">
        <v>563</v>
      </c>
    </row>
    <row r="168" s="2" customFormat="1" ht="24.15" customHeight="1">
      <c r="A168" s="38"/>
      <c r="B168" s="39"/>
      <c r="C168" s="282" t="s">
        <v>434</v>
      </c>
      <c r="D168" s="282" t="s">
        <v>384</v>
      </c>
      <c r="E168" s="283" t="s">
        <v>564</v>
      </c>
      <c r="F168" s="284" t="s">
        <v>565</v>
      </c>
      <c r="G168" s="285" t="s">
        <v>468</v>
      </c>
      <c r="H168" s="286">
        <v>4</v>
      </c>
      <c r="I168" s="287"/>
      <c r="J168" s="288">
        <f>ROUND(I168*H168,2)</f>
        <v>0</v>
      </c>
      <c r="K168" s="284" t="s">
        <v>209</v>
      </c>
      <c r="L168" s="289"/>
      <c r="M168" s="290" t="s">
        <v>1</v>
      </c>
      <c r="N168" s="291" t="s">
        <v>42</v>
      </c>
      <c r="O168" s="91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8" t="s">
        <v>200</v>
      </c>
      <c r="AT168" s="238" t="s">
        <v>384</v>
      </c>
      <c r="AU168" s="238" t="s">
        <v>86</v>
      </c>
      <c r="AY168" s="17" t="s">
        <v>161</v>
      </c>
      <c r="BE168" s="239">
        <f>IF(N168="základní",J168,0)</f>
        <v>0</v>
      </c>
      <c r="BF168" s="239">
        <f>IF(N168="snížená",J168,0)</f>
        <v>0</v>
      </c>
      <c r="BG168" s="239">
        <f>IF(N168="zákl. přenesená",J168,0)</f>
        <v>0</v>
      </c>
      <c r="BH168" s="239">
        <f>IF(N168="sníž. přenesená",J168,0)</f>
        <v>0</v>
      </c>
      <c r="BI168" s="239">
        <f>IF(N168="nulová",J168,0)</f>
        <v>0</v>
      </c>
      <c r="BJ168" s="17" t="s">
        <v>84</v>
      </c>
      <c r="BK168" s="239">
        <f>ROUND(I168*H168,2)</f>
        <v>0</v>
      </c>
      <c r="BL168" s="17" t="s">
        <v>169</v>
      </c>
      <c r="BM168" s="238" t="s">
        <v>566</v>
      </c>
    </row>
    <row r="169" s="2" customFormat="1" ht="24.15" customHeight="1">
      <c r="A169" s="38"/>
      <c r="B169" s="39"/>
      <c r="C169" s="282" t="s">
        <v>438</v>
      </c>
      <c r="D169" s="282" t="s">
        <v>384</v>
      </c>
      <c r="E169" s="283" t="s">
        <v>567</v>
      </c>
      <c r="F169" s="284" t="s">
        <v>568</v>
      </c>
      <c r="G169" s="285" t="s">
        <v>468</v>
      </c>
      <c r="H169" s="286">
        <v>2</v>
      </c>
      <c r="I169" s="287"/>
      <c r="J169" s="288">
        <f>ROUND(I169*H169,2)</f>
        <v>0</v>
      </c>
      <c r="K169" s="284" t="s">
        <v>209</v>
      </c>
      <c r="L169" s="289"/>
      <c r="M169" s="290" t="s">
        <v>1</v>
      </c>
      <c r="N169" s="291" t="s">
        <v>42</v>
      </c>
      <c r="O169" s="91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8" t="s">
        <v>200</v>
      </c>
      <c r="AT169" s="238" t="s">
        <v>384</v>
      </c>
      <c r="AU169" s="238" t="s">
        <v>86</v>
      </c>
      <c r="AY169" s="17" t="s">
        <v>161</v>
      </c>
      <c r="BE169" s="239">
        <f>IF(N169="základní",J169,0)</f>
        <v>0</v>
      </c>
      <c r="BF169" s="239">
        <f>IF(N169="snížená",J169,0)</f>
        <v>0</v>
      </c>
      <c r="BG169" s="239">
        <f>IF(N169="zákl. přenesená",J169,0)</f>
        <v>0</v>
      </c>
      <c r="BH169" s="239">
        <f>IF(N169="sníž. přenesená",J169,0)</f>
        <v>0</v>
      </c>
      <c r="BI169" s="239">
        <f>IF(N169="nulová",J169,0)</f>
        <v>0</v>
      </c>
      <c r="BJ169" s="17" t="s">
        <v>84</v>
      </c>
      <c r="BK169" s="239">
        <f>ROUND(I169*H169,2)</f>
        <v>0</v>
      </c>
      <c r="BL169" s="17" t="s">
        <v>169</v>
      </c>
      <c r="BM169" s="238" t="s">
        <v>569</v>
      </c>
    </row>
    <row r="170" s="2" customFormat="1" ht="24.15" customHeight="1">
      <c r="A170" s="38"/>
      <c r="B170" s="39"/>
      <c r="C170" s="282" t="s">
        <v>442</v>
      </c>
      <c r="D170" s="282" t="s">
        <v>384</v>
      </c>
      <c r="E170" s="283" t="s">
        <v>570</v>
      </c>
      <c r="F170" s="284" t="s">
        <v>571</v>
      </c>
      <c r="G170" s="285" t="s">
        <v>468</v>
      </c>
      <c r="H170" s="286">
        <v>2</v>
      </c>
      <c r="I170" s="287"/>
      <c r="J170" s="288">
        <f>ROUND(I170*H170,2)</f>
        <v>0</v>
      </c>
      <c r="K170" s="284" t="s">
        <v>209</v>
      </c>
      <c r="L170" s="289"/>
      <c r="M170" s="290" t="s">
        <v>1</v>
      </c>
      <c r="N170" s="291" t="s">
        <v>42</v>
      </c>
      <c r="O170" s="91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8" t="s">
        <v>200</v>
      </c>
      <c r="AT170" s="238" t="s">
        <v>384</v>
      </c>
      <c r="AU170" s="238" t="s">
        <v>86</v>
      </c>
      <c r="AY170" s="17" t="s">
        <v>161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7" t="s">
        <v>84</v>
      </c>
      <c r="BK170" s="239">
        <f>ROUND(I170*H170,2)</f>
        <v>0</v>
      </c>
      <c r="BL170" s="17" t="s">
        <v>169</v>
      </c>
      <c r="BM170" s="238" t="s">
        <v>572</v>
      </c>
    </row>
    <row r="171" s="2" customFormat="1" ht="24.15" customHeight="1">
      <c r="A171" s="38"/>
      <c r="B171" s="39"/>
      <c r="C171" s="282" t="s">
        <v>446</v>
      </c>
      <c r="D171" s="282" t="s">
        <v>384</v>
      </c>
      <c r="E171" s="283" t="s">
        <v>573</v>
      </c>
      <c r="F171" s="284" t="s">
        <v>574</v>
      </c>
      <c r="G171" s="285" t="s">
        <v>468</v>
      </c>
      <c r="H171" s="286">
        <v>33</v>
      </c>
      <c r="I171" s="287"/>
      <c r="J171" s="288">
        <f>ROUND(I171*H171,2)</f>
        <v>0</v>
      </c>
      <c r="K171" s="284" t="s">
        <v>209</v>
      </c>
      <c r="L171" s="289"/>
      <c r="M171" s="290" t="s">
        <v>1</v>
      </c>
      <c r="N171" s="291" t="s">
        <v>42</v>
      </c>
      <c r="O171" s="91"/>
      <c r="P171" s="236">
        <f>O171*H171</f>
        <v>0</v>
      </c>
      <c r="Q171" s="236">
        <v>0</v>
      </c>
      <c r="R171" s="236">
        <f>Q171*H171</f>
        <v>0</v>
      </c>
      <c r="S171" s="236">
        <v>0</v>
      </c>
      <c r="T171" s="237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8" t="s">
        <v>200</v>
      </c>
      <c r="AT171" s="238" t="s">
        <v>384</v>
      </c>
      <c r="AU171" s="238" t="s">
        <v>86</v>
      </c>
      <c r="AY171" s="17" t="s">
        <v>161</v>
      </c>
      <c r="BE171" s="239">
        <f>IF(N171="základní",J171,0)</f>
        <v>0</v>
      </c>
      <c r="BF171" s="239">
        <f>IF(N171="snížená",J171,0)</f>
        <v>0</v>
      </c>
      <c r="BG171" s="239">
        <f>IF(N171="zákl. přenesená",J171,0)</f>
        <v>0</v>
      </c>
      <c r="BH171" s="239">
        <f>IF(N171="sníž. přenesená",J171,0)</f>
        <v>0</v>
      </c>
      <c r="BI171" s="239">
        <f>IF(N171="nulová",J171,0)</f>
        <v>0</v>
      </c>
      <c r="BJ171" s="17" t="s">
        <v>84</v>
      </c>
      <c r="BK171" s="239">
        <f>ROUND(I171*H171,2)</f>
        <v>0</v>
      </c>
      <c r="BL171" s="17" t="s">
        <v>169</v>
      </c>
      <c r="BM171" s="238" t="s">
        <v>575</v>
      </c>
    </row>
    <row r="172" s="2" customFormat="1" ht="16.5" customHeight="1">
      <c r="A172" s="38"/>
      <c r="B172" s="39"/>
      <c r="C172" s="282" t="s">
        <v>576</v>
      </c>
      <c r="D172" s="282" t="s">
        <v>384</v>
      </c>
      <c r="E172" s="283" t="s">
        <v>577</v>
      </c>
      <c r="F172" s="284" t="s">
        <v>578</v>
      </c>
      <c r="G172" s="285" t="s">
        <v>468</v>
      </c>
      <c r="H172" s="286">
        <v>8</v>
      </c>
      <c r="I172" s="287"/>
      <c r="J172" s="288">
        <f>ROUND(I172*H172,2)</f>
        <v>0</v>
      </c>
      <c r="K172" s="284" t="s">
        <v>209</v>
      </c>
      <c r="L172" s="289"/>
      <c r="M172" s="290" t="s">
        <v>1</v>
      </c>
      <c r="N172" s="291" t="s">
        <v>42</v>
      </c>
      <c r="O172" s="91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8" t="s">
        <v>200</v>
      </c>
      <c r="AT172" s="238" t="s">
        <v>384</v>
      </c>
      <c r="AU172" s="238" t="s">
        <v>86</v>
      </c>
      <c r="AY172" s="17" t="s">
        <v>161</v>
      </c>
      <c r="BE172" s="239">
        <f>IF(N172="základní",J172,0)</f>
        <v>0</v>
      </c>
      <c r="BF172" s="239">
        <f>IF(N172="snížená",J172,0)</f>
        <v>0</v>
      </c>
      <c r="BG172" s="239">
        <f>IF(N172="zákl. přenesená",J172,0)</f>
        <v>0</v>
      </c>
      <c r="BH172" s="239">
        <f>IF(N172="sníž. přenesená",J172,0)</f>
        <v>0</v>
      </c>
      <c r="BI172" s="239">
        <f>IF(N172="nulová",J172,0)</f>
        <v>0</v>
      </c>
      <c r="BJ172" s="17" t="s">
        <v>84</v>
      </c>
      <c r="BK172" s="239">
        <f>ROUND(I172*H172,2)</f>
        <v>0</v>
      </c>
      <c r="BL172" s="17" t="s">
        <v>169</v>
      </c>
      <c r="BM172" s="238" t="s">
        <v>579</v>
      </c>
    </row>
    <row r="173" s="2" customFormat="1" ht="24.15" customHeight="1">
      <c r="A173" s="38"/>
      <c r="B173" s="39"/>
      <c r="C173" s="282" t="s">
        <v>580</v>
      </c>
      <c r="D173" s="282" t="s">
        <v>384</v>
      </c>
      <c r="E173" s="283" t="s">
        <v>581</v>
      </c>
      <c r="F173" s="284" t="s">
        <v>582</v>
      </c>
      <c r="G173" s="285" t="s">
        <v>468</v>
      </c>
      <c r="H173" s="286">
        <v>14</v>
      </c>
      <c r="I173" s="287"/>
      <c r="J173" s="288">
        <f>ROUND(I173*H173,2)</f>
        <v>0</v>
      </c>
      <c r="K173" s="284" t="s">
        <v>209</v>
      </c>
      <c r="L173" s="289"/>
      <c r="M173" s="290" t="s">
        <v>1</v>
      </c>
      <c r="N173" s="291" t="s">
        <v>42</v>
      </c>
      <c r="O173" s="91"/>
      <c r="P173" s="236">
        <f>O173*H173</f>
        <v>0</v>
      </c>
      <c r="Q173" s="236">
        <v>0</v>
      </c>
      <c r="R173" s="236">
        <f>Q173*H173</f>
        <v>0</v>
      </c>
      <c r="S173" s="236">
        <v>0</v>
      </c>
      <c r="T173" s="237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8" t="s">
        <v>200</v>
      </c>
      <c r="AT173" s="238" t="s">
        <v>384</v>
      </c>
      <c r="AU173" s="238" t="s">
        <v>86</v>
      </c>
      <c r="AY173" s="17" t="s">
        <v>161</v>
      </c>
      <c r="BE173" s="239">
        <f>IF(N173="základní",J173,0)</f>
        <v>0</v>
      </c>
      <c r="BF173" s="239">
        <f>IF(N173="snížená",J173,0)</f>
        <v>0</v>
      </c>
      <c r="BG173" s="239">
        <f>IF(N173="zákl. přenesená",J173,0)</f>
        <v>0</v>
      </c>
      <c r="BH173" s="239">
        <f>IF(N173="sníž. přenesená",J173,0)</f>
        <v>0</v>
      </c>
      <c r="BI173" s="239">
        <f>IF(N173="nulová",J173,0)</f>
        <v>0</v>
      </c>
      <c r="BJ173" s="17" t="s">
        <v>84</v>
      </c>
      <c r="BK173" s="239">
        <f>ROUND(I173*H173,2)</f>
        <v>0</v>
      </c>
      <c r="BL173" s="17" t="s">
        <v>169</v>
      </c>
      <c r="BM173" s="238" t="s">
        <v>583</v>
      </c>
    </row>
    <row r="174" s="2" customFormat="1" ht="16.5" customHeight="1">
      <c r="A174" s="38"/>
      <c r="B174" s="39"/>
      <c r="C174" s="282" t="s">
        <v>584</v>
      </c>
      <c r="D174" s="282" t="s">
        <v>384</v>
      </c>
      <c r="E174" s="283" t="s">
        <v>585</v>
      </c>
      <c r="F174" s="284" t="s">
        <v>586</v>
      </c>
      <c r="G174" s="285" t="s">
        <v>468</v>
      </c>
      <c r="H174" s="286">
        <v>2</v>
      </c>
      <c r="I174" s="287"/>
      <c r="J174" s="288">
        <f>ROUND(I174*H174,2)</f>
        <v>0</v>
      </c>
      <c r="K174" s="284" t="s">
        <v>209</v>
      </c>
      <c r="L174" s="289"/>
      <c r="M174" s="290" t="s">
        <v>1</v>
      </c>
      <c r="N174" s="291" t="s">
        <v>42</v>
      </c>
      <c r="O174" s="91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8" t="s">
        <v>200</v>
      </c>
      <c r="AT174" s="238" t="s">
        <v>384</v>
      </c>
      <c r="AU174" s="238" t="s">
        <v>86</v>
      </c>
      <c r="AY174" s="17" t="s">
        <v>161</v>
      </c>
      <c r="BE174" s="239">
        <f>IF(N174="základní",J174,0)</f>
        <v>0</v>
      </c>
      <c r="BF174" s="239">
        <f>IF(N174="snížená",J174,0)</f>
        <v>0</v>
      </c>
      <c r="BG174" s="239">
        <f>IF(N174="zákl. přenesená",J174,0)</f>
        <v>0</v>
      </c>
      <c r="BH174" s="239">
        <f>IF(N174="sníž. přenesená",J174,0)</f>
        <v>0</v>
      </c>
      <c r="BI174" s="239">
        <f>IF(N174="nulová",J174,0)</f>
        <v>0</v>
      </c>
      <c r="BJ174" s="17" t="s">
        <v>84</v>
      </c>
      <c r="BK174" s="239">
        <f>ROUND(I174*H174,2)</f>
        <v>0</v>
      </c>
      <c r="BL174" s="17" t="s">
        <v>169</v>
      </c>
      <c r="BM174" s="238" t="s">
        <v>587</v>
      </c>
    </row>
    <row r="175" s="2" customFormat="1" ht="16.5" customHeight="1">
      <c r="A175" s="38"/>
      <c r="B175" s="39"/>
      <c r="C175" s="282" t="s">
        <v>588</v>
      </c>
      <c r="D175" s="282" t="s">
        <v>384</v>
      </c>
      <c r="E175" s="283" t="s">
        <v>589</v>
      </c>
      <c r="F175" s="284" t="s">
        <v>590</v>
      </c>
      <c r="G175" s="285" t="s">
        <v>591</v>
      </c>
      <c r="H175" s="286">
        <v>30</v>
      </c>
      <c r="I175" s="287"/>
      <c r="J175" s="288">
        <f>ROUND(I175*H175,2)</f>
        <v>0</v>
      </c>
      <c r="K175" s="284" t="s">
        <v>209</v>
      </c>
      <c r="L175" s="289"/>
      <c r="M175" s="290" t="s">
        <v>1</v>
      </c>
      <c r="N175" s="291" t="s">
        <v>42</v>
      </c>
      <c r="O175" s="91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8" t="s">
        <v>200</v>
      </c>
      <c r="AT175" s="238" t="s">
        <v>384</v>
      </c>
      <c r="AU175" s="238" t="s">
        <v>86</v>
      </c>
      <c r="AY175" s="17" t="s">
        <v>161</v>
      </c>
      <c r="BE175" s="239">
        <f>IF(N175="základní",J175,0)</f>
        <v>0</v>
      </c>
      <c r="BF175" s="239">
        <f>IF(N175="snížená",J175,0)</f>
        <v>0</v>
      </c>
      <c r="BG175" s="239">
        <f>IF(N175="zákl. přenesená",J175,0)</f>
        <v>0</v>
      </c>
      <c r="BH175" s="239">
        <f>IF(N175="sníž. přenesená",J175,0)</f>
        <v>0</v>
      </c>
      <c r="BI175" s="239">
        <f>IF(N175="nulová",J175,0)</f>
        <v>0</v>
      </c>
      <c r="BJ175" s="17" t="s">
        <v>84</v>
      </c>
      <c r="BK175" s="239">
        <f>ROUND(I175*H175,2)</f>
        <v>0</v>
      </c>
      <c r="BL175" s="17" t="s">
        <v>169</v>
      </c>
      <c r="BM175" s="238" t="s">
        <v>592</v>
      </c>
    </row>
    <row r="176" s="2" customFormat="1" ht="16.5" customHeight="1">
      <c r="A176" s="38"/>
      <c r="B176" s="39"/>
      <c r="C176" s="282" t="s">
        <v>593</v>
      </c>
      <c r="D176" s="282" t="s">
        <v>384</v>
      </c>
      <c r="E176" s="283" t="s">
        <v>594</v>
      </c>
      <c r="F176" s="284" t="s">
        <v>595</v>
      </c>
      <c r="G176" s="285" t="s">
        <v>596</v>
      </c>
      <c r="H176" s="293"/>
      <c r="I176" s="287"/>
      <c r="J176" s="288">
        <f>ROUND(I176*H176,2)</f>
        <v>0</v>
      </c>
      <c r="K176" s="284" t="s">
        <v>209</v>
      </c>
      <c r="L176" s="289"/>
      <c r="M176" s="290" t="s">
        <v>1</v>
      </c>
      <c r="N176" s="291" t="s">
        <v>42</v>
      </c>
      <c r="O176" s="91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8" t="s">
        <v>200</v>
      </c>
      <c r="AT176" s="238" t="s">
        <v>384</v>
      </c>
      <c r="AU176" s="238" t="s">
        <v>86</v>
      </c>
      <c r="AY176" s="17" t="s">
        <v>161</v>
      </c>
      <c r="BE176" s="239">
        <f>IF(N176="základní",J176,0)</f>
        <v>0</v>
      </c>
      <c r="BF176" s="239">
        <f>IF(N176="snížená",J176,0)</f>
        <v>0</v>
      </c>
      <c r="BG176" s="239">
        <f>IF(N176="zákl. přenesená",J176,0)</f>
        <v>0</v>
      </c>
      <c r="BH176" s="239">
        <f>IF(N176="sníž. přenesená",J176,0)</f>
        <v>0</v>
      </c>
      <c r="BI176" s="239">
        <f>IF(N176="nulová",J176,0)</f>
        <v>0</v>
      </c>
      <c r="BJ176" s="17" t="s">
        <v>84</v>
      </c>
      <c r="BK176" s="239">
        <f>ROUND(I176*H176,2)</f>
        <v>0</v>
      </c>
      <c r="BL176" s="17" t="s">
        <v>169</v>
      </c>
      <c r="BM176" s="238" t="s">
        <v>597</v>
      </c>
    </row>
    <row r="177" s="12" customFormat="1" ht="22.8" customHeight="1">
      <c r="A177" s="12"/>
      <c r="B177" s="211"/>
      <c r="C177" s="212"/>
      <c r="D177" s="213" t="s">
        <v>76</v>
      </c>
      <c r="E177" s="225" t="s">
        <v>598</v>
      </c>
      <c r="F177" s="225" t="s">
        <v>599</v>
      </c>
      <c r="G177" s="212"/>
      <c r="H177" s="212"/>
      <c r="I177" s="215"/>
      <c r="J177" s="226">
        <f>BK177</f>
        <v>0</v>
      </c>
      <c r="K177" s="212"/>
      <c r="L177" s="217"/>
      <c r="M177" s="218"/>
      <c r="N177" s="219"/>
      <c r="O177" s="219"/>
      <c r="P177" s="220">
        <f>SUM(P178:P208)</f>
        <v>0</v>
      </c>
      <c r="Q177" s="219"/>
      <c r="R177" s="220">
        <f>SUM(R178:R208)</f>
        <v>0</v>
      </c>
      <c r="S177" s="219"/>
      <c r="T177" s="221">
        <f>SUM(T178:T208)</f>
        <v>1.7766500000000001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22" t="s">
        <v>84</v>
      </c>
      <c r="AT177" s="223" t="s">
        <v>76</v>
      </c>
      <c r="AU177" s="223" t="s">
        <v>84</v>
      </c>
      <c r="AY177" s="222" t="s">
        <v>161</v>
      </c>
      <c r="BK177" s="224">
        <f>SUM(BK178:BK208)</f>
        <v>0</v>
      </c>
    </row>
    <row r="178" s="2" customFormat="1" ht="33" customHeight="1">
      <c r="A178" s="38"/>
      <c r="B178" s="39"/>
      <c r="C178" s="227" t="s">
        <v>600</v>
      </c>
      <c r="D178" s="227" t="s">
        <v>164</v>
      </c>
      <c r="E178" s="228" t="s">
        <v>601</v>
      </c>
      <c r="F178" s="229" t="s">
        <v>602</v>
      </c>
      <c r="G178" s="230" t="s">
        <v>468</v>
      </c>
      <c r="H178" s="231">
        <v>100</v>
      </c>
      <c r="I178" s="232"/>
      <c r="J178" s="233">
        <f>ROUND(I178*H178,2)</f>
        <v>0</v>
      </c>
      <c r="K178" s="229" t="s">
        <v>461</v>
      </c>
      <c r="L178" s="44"/>
      <c r="M178" s="234" t="s">
        <v>1</v>
      </c>
      <c r="N178" s="235" t="s">
        <v>42</v>
      </c>
      <c r="O178" s="91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8" t="s">
        <v>169</v>
      </c>
      <c r="AT178" s="238" t="s">
        <v>164</v>
      </c>
      <c r="AU178" s="238" t="s">
        <v>86</v>
      </c>
      <c r="AY178" s="17" t="s">
        <v>161</v>
      </c>
      <c r="BE178" s="239">
        <f>IF(N178="základní",J178,0)</f>
        <v>0</v>
      </c>
      <c r="BF178" s="239">
        <f>IF(N178="snížená",J178,0)</f>
        <v>0</v>
      </c>
      <c r="BG178" s="239">
        <f>IF(N178="zákl. přenesená",J178,0)</f>
        <v>0</v>
      </c>
      <c r="BH178" s="239">
        <f>IF(N178="sníž. přenesená",J178,0)</f>
        <v>0</v>
      </c>
      <c r="BI178" s="239">
        <f>IF(N178="nulová",J178,0)</f>
        <v>0</v>
      </c>
      <c r="BJ178" s="17" t="s">
        <v>84</v>
      </c>
      <c r="BK178" s="239">
        <f>ROUND(I178*H178,2)</f>
        <v>0</v>
      </c>
      <c r="BL178" s="17" t="s">
        <v>169</v>
      </c>
      <c r="BM178" s="238" t="s">
        <v>603</v>
      </c>
    </row>
    <row r="179" s="2" customFormat="1" ht="33" customHeight="1">
      <c r="A179" s="38"/>
      <c r="B179" s="39"/>
      <c r="C179" s="227" t="s">
        <v>604</v>
      </c>
      <c r="D179" s="227" t="s">
        <v>164</v>
      </c>
      <c r="E179" s="228" t="s">
        <v>605</v>
      </c>
      <c r="F179" s="229" t="s">
        <v>606</v>
      </c>
      <c r="G179" s="230" t="s">
        <v>468</v>
      </c>
      <c r="H179" s="231">
        <v>2</v>
      </c>
      <c r="I179" s="232"/>
      <c r="J179" s="233">
        <f>ROUND(I179*H179,2)</f>
        <v>0</v>
      </c>
      <c r="K179" s="229" t="s">
        <v>461</v>
      </c>
      <c r="L179" s="44"/>
      <c r="M179" s="234" t="s">
        <v>1</v>
      </c>
      <c r="N179" s="235" t="s">
        <v>42</v>
      </c>
      <c r="O179" s="91"/>
      <c r="P179" s="236">
        <f>O179*H179</f>
        <v>0</v>
      </c>
      <c r="Q179" s="236">
        <v>0</v>
      </c>
      <c r="R179" s="236">
        <f>Q179*H179</f>
        <v>0</v>
      </c>
      <c r="S179" s="236">
        <v>0.0080000000000000002</v>
      </c>
      <c r="T179" s="237">
        <f>S179*H179</f>
        <v>0.016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8" t="s">
        <v>169</v>
      </c>
      <c r="AT179" s="238" t="s">
        <v>164</v>
      </c>
      <c r="AU179" s="238" t="s">
        <v>86</v>
      </c>
      <c r="AY179" s="17" t="s">
        <v>161</v>
      </c>
      <c r="BE179" s="239">
        <f>IF(N179="základní",J179,0)</f>
        <v>0</v>
      </c>
      <c r="BF179" s="239">
        <f>IF(N179="snížená",J179,0)</f>
        <v>0</v>
      </c>
      <c r="BG179" s="239">
        <f>IF(N179="zákl. přenesená",J179,0)</f>
        <v>0</v>
      </c>
      <c r="BH179" s="239">
        <f>IF(N179="sníž. přenesená",J179,0)</f>
        <v>0</v>
      </c>
      <c r="BI179" s="239">
        <f>IF(N179="nulová",J179,0)</f>
        <v>0</v>
      </c>
      <c r="BJ179" s="17" t="s">
        <v>84</v>
      </c>
      <c r="BK179" s="239">
        <f>ROUND(I179*H179,2)</f>
        <v>0</v>
      </c>
      <c r="BL179" s="17" t="s">
        <v>169</v>
      </c>
      <c r="BM179" s="238" t="s">
        <v>607</v>
      </c>
    </row>
    <row r="180" s="2" customFormat="1" ht="24.15" customHeight="1">
      <c r="A180" s="38"/>
      <c r="B180" s="39"/>
      <c r="C180" s="227" t="s">
        <v>608</v>
      </c>
      <c r="D180" s="227" t="s">
        <v>164</v>
      </c>
      <c r="E180" s="228" t="s">
        <v>609</v>
      </c>
      <c r="F180" s="229" t="s">
        <v>610</v>
      </c>
      <c r="G180" s="230" t="s">
        <v>468</v>
      </c>
      <c r="H180" s="231">
        <v>13</v>
      </c>
      <c r="I180" s="232"/>
      <c r="J180" s="233">
        <f>ROUND(I180*H180,2)</f>
        <v>0</v>
      </c>
      <c r="K180" s="229" t="s">
        <v>461</v>
      </c>
      <c r="L180" s="44"/>
      <c r="M180" s="234" t="s">
        <v>1</v>
      </c>
      <c r="N180" s="235" t="s">
        <v>42</v>
      </c>
      <c r="O180" s="91"/>
      <c r="P180" s="236">
        <f>O180*H180</f>
        <v>0</v>
      </c>
      <c r="Q180" s="236">
        <v>0</v>
      </c>
      <c r="R180" s="236">
        <f>Q180*H180</f>
        <v>0</v>
      </c>
      <c r="S180" s="236">
        <v>5.0000000000000002E-05</v>
      </c>
      <c r="T180" s="237">
        <f>S180*H180</f>
        <v>0.00065000000000000008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8" t="s">
        <v>169</v>
      </c>
      <c r="AT180" s="238" t="s">
        <v>164</v>
      </c>
      <c r="AU180" s="238" t="s">
        <v>86</v>
      </c>
      <c r="AY180" s="17" t="s">
        <v>161</v>
      </c>
      <c r="BE180" s="239">
        <f>IF(N180="základní",J180,0)</f>
        <v>0</v>
      </c>
      <c r="BF180" s="239">
        <f>IF(N180="snížená",J180,0)</f>
        <v>0</v>
      </c>
      <c r="BG180" s="239">
        <f>IF(N180="zákl. přenesená",J180,0)</f>
        <v>0</v>
      </c>
      <c r="BH180" s="239">
        <f>IF(N180="sníž. přenesená",J180,0)</f>
        <v>0</v>
      </c>
      <c r="BI180" s="239">
        <f>IF(N180="nulová",J180,0)</f>
        <v>0</v>
      </c>
      <c r="BJ180" s="17" t="s">
        <v>84</v>
      </c>
      <c r="BK180" s="239">
        <f>ROUND(I180*H180,2)</f>
        <v>0</v>
      </c>
      <c r="BL180" s="17" t="s">
        <v>169</v>
      </c>
      <c r="BM180" s="238" t="s">
        <v>611</v>
      </c>
    </row>
    <row r="181" s="2" customFormat="1" ht="33" customHeight="1">
      <c r="A181" s="38"/>
      <c r="B181" s="39"/>
      <c r="C181" s="227" t="s">
        <v>612</v>
      </c>
      <c r="D181" s="227" t="s">
        <v>164</v>
      </c>
      <c r="E181" s="228" t="s">
        <v>613</v>
      </c>
      <c r="F181" s="229" t="s">
        <v>614</v>
      </c>
      <c r="G181" s="230" t="s">
        <v>178</v>
      </c>
      <c r="H181" s="231">
        <v>16</v>
      </c>
      <c r="I181" s="232"/>
      <c r="J181" s="233">
        <f>ROUND(I181*H181,2)</f>
        <v>0</v>
      </c>
      <c r="K181" s="229" t="s">
        <v>461</v>
      </c>
      <c r="L181" s="44"/>
      <c r="M181" s="234" t="s">
        <v>1</v>
      </c>
      <c r="N181" s="235" t="s">
        <v>42</v>
      </c>
      <c r="O181" s="91"/>
      <c r="P181" s="236">
        <f>O181*H181</f>
        <v>0</v>
      </c>
      <c r="Q181" s="236">
        <v>0</v>
      </c>
      <c r="R181" s="236">
        <f>Q181*H181</f>
        <v>0</v>
      </c>
      <c r="S181" s="236">
        <v>0.0035000000000000001</v>
      </c>
      <c r="T181" s="237">
        <f>S181*H181</f>
        <v>0.056000000000000001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8" t="s">
        <v>169</v>
      </c>
      <c r="AT181" s="238" t="s">
        <v>164</v>
      </c>
      <c r="AU181" s="238" t="s">
        <v>86</v>
      </c>
      <c r="AY181" s="17" t="s">
        <v>161</v>
      </c>
      <c r="BE181" s="239">
        <f>IF(N181="základní",J181,0)</f>
        <v>0</v>
      </c>
      <c r="BF181" s="239">
        <f>IF(N181="snížená",J181,0)</f>
        <v>0</v>
      </c>
      <c r="BG181" s="239">
        <f>IF(N181="zákl. přenesená",J181,0)</f>
        <v>0</v>
      </c>
      <c r="BH181" s="239">
        <f>IF(N181="sníž. přenesená",J181,0)</f>
        <v>0</v>
      </c>
      <c r="BI181" s="239">
        <f>IF(N181="nulová",J181,0)</f>
        <v>0</v>
      </c>
      <c r="BJ181" s="17" t="s">
        <v>84</v>
      </c>
      <c r="BK181" s="239">
        <f>ROUND(I181*H181,2)</f>
        <v>0</v>
      </c>
      <c r="BL181" s="17" t="s">
        <v>169</v>
      </c>
      <c r="BM181" s="238" t="s">
        <v>615</v>
      </c>
    </row>
    <row r="182" s="2" customFormat="1" ht="33" customHeight="1">
      <c r="A182" s="38"/>
      <c r="B182" s="39"/>
      <c r="C182" s="227" t="s">
        <v>616</v>
      </c>
      <c r="D182" s="227" t="s">
        <v>164</v>
      </c>
      <c r="E182" s="228" t="s">
        <v>617</v>
      </c>
      <c r="F182" s="229" t="s">
        <v>618</v>
      </c>
      <c r="G182" s="230" t="s">
        <v>178</v>
      </c>
      <c r="H182" s="231">
        <v>71</v>
      </c>
      <c r="I182" s="232"/>
      <c r="J182" s="233">
        <f>ROUND(I182*H182,2)</f>
        <v>0</v>
      </c>
      <c r="K182" s="229" t="s">
        <v>461</v>
      </c>
      <c r="L182" s="44"/>
      <c r="M182" s="234" t="s">
        <v>1</v>
      </c>
      <c r="N182" s="235" t="s">
        <v>42</v>
      </c>
      <c r="O182" s="91"/>
      <c r="P182" s="236">
        <f>O182*H182</f>
        <v>0</v>
      </c>
      <c r="Q182" s="236">
        <v>0</v>
      </c>
      <c r="R182" s="236">
        <f>Q182*H182</f>
        <v>0</v>
      </c>
      <c r="S182" s="236">
        <v>0.024</v>
      </c>
      <c r="T182" s="237">
        <f>S182*H182</f>
        <v>1.704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8" t="s">
        <v>169</v>
      </c>
      <c r="AT182" s="238" t="s">
        <v>164</v>
      </c>
      <c r="AU182" s="238" t="s">
        <v>86</v>
      </c>
      <c r="AY182" s="17" t="s">
        <v>161</v>
      </c>
      <c r="BE182" s="239">
        <f>IF(N182="základní",J182,0)</f>
        <v>0</v>
      </c>
      <c r="BF182" s="239">
        <f>IF(N182="snížená",J182,0)</f>
        <v>0</v>
      </c>
      <c r="BG182" s="239">
        <f>IF(N182="zákl. přenesená",J182,0)</f>
        <v>0</v>
      </c>
      <c r="BH182" s="239">
        <f>IF(N182="sníž. přenesená",J182,0)</f>
        <v>0</v>
      </c>
      <c r="BI182" s="239">
        <f>IF(N182="nulová",J182,0)</f>
        <v>0</v>
      </c>
      <c r="BJ182" s="17" t="s">
        <v>84</v>
      </c>
      <c r="BK182" s="239">
        <f>ROUND(I182*H182,2)</f>
        <v>0</v>
      </c>
      <c r="BL182" s="17" t="s">
        <v>169</v>
      </c>
      <c r="BM182" s="238" t="s">
        <v>619</v>
      </c>
    </row>
    <row r="183" s="2" customFormat="1" ht="24.15" customHeight="1">
      <c r="A183" s="38"/>
      <c r="B183" s="39"/>
      <c r="C183" s="227" t="s">
        <v>620</v>
      </c>
      <c r="D183" s="227" t="s">
        <v>164</v>
      </c>
      <c r="E183" s="228" t="s">
        <v>621</v>
      </c>
      <c r="F183" s="229" t="s">
        <v>622</v>
      </c>
      <c r="G183" s="230" t="s">
        <v>178</v>
      </c>
      <c r="H183" s="231">
        <v>117</v>
      </c>
      <c r="I183" s="232"/>
      <c r="J183" s="233">
        <f>ROUND(I183*H183,2)</f>
        <v>0</v>
      </c>
      <c r="K183" s="229" t="s">
        <v>461</v>
      </c>
      <c r="L183" s="44"/>
      <c r="M183" s="234" t="s">
        <v>1</v>
      </c>
      <c r="N183" s="235" t="s">
        <v>42</v>
      </c>
      <c r="O183" s="91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8" t="s">
        <v>169</v>
      </c>
      <c r="AT183" s="238" t="s">
        <v>164</v>
      </c>
      <c r="AU183" s="238" t="s">
        <v>86</v>
      </c>
      <c r="AY183" s="17" t="s">
        <v>161</v>
      </c>
      <c r="BE183" s="239">
        <f>IF(N183="základní",J183,0)</f>
        <v>0</v>
      </c>
      <c r="BF183" s="239">
        <f>IF(N183="snížená",J183,0)</f>
        <v>0</v>
      </c>
      <c r="BG183" s="239">
        <f>IF(N183="zákl. přenesená",J183,0)</f>
        <v>0</v>
      </c>
      <c r="BH183" s="239">
        <f>IF(N183="sníž. přenesená",J183,0)</f>
        <v>0</v>
      </c>
      <c r="BI183" s="239">
        <f>IF(N183="nulová",J183,0)</f>
        <v>0</v>
      </c>
      <c r="BJ183" s="17" t="s">
        <v>84</v>
      </c>
      <c r="BK183" s="239">
        <f>ROUND(I183*H183,2)</f>
        <v>0</v>
      </c>
      <c r="BL183" s="17" t="s">
        <v>169</v>
      </c>
      <c r="BM183" s="238" t="s">
        <v>623</v>
      </c>
    </row>
    <row r="184" s="2" customFormat="1" ht="24.15" customHeight="1">
      <c r="A184" s="38"/>
      <c r="B184" s="39"/>
      <c r="C184" s="227" t="s">
        <v>624</v>
      </c>
      <c r="D184" s="227" t="s">
        <v>164</v>
      </c>
      <c r="E184" s="228" t="s">
        <v>625</v>
      </c>
      <c r="F184" s="229" t="s">
        <v>626</v>
      </c>
      <c r="G184" s="230" t="s">
        <v>178</v>
      </c>
      <c r="H184" s="231">
        <v>81</v>
      </c>
      <c r="I184" s="232"/>
      <c r="J184" s="233">
        <f>ROUND(I184*H184,2)</f>
        <v>0</v>
      </c>
      <c r="K184" s="229" t="s">
        <v>461</v>
      </c>
      <c r="L184" s="44"/>
      <c r="M184" s="234" t="s">
        <v>1</v>
      </c>
      <c r="N184" s="235" t="s">
        <v>42</v>
      </c>
      <c r="O184" s="91"/>
      <c r="P184" s="236">
        <f>O184*H184</f>
        <v>0</v>
      </c>
      <c r="Q184" s="236">
        <v>0</v>
      </c>
      <c r="R184" s="236">
        <f>Q184*H184</f>
        <v>0</v>
      </c>
      <c r="S184" s="236">
        <v>0</v>
      </c>
      <c r="T184" s="237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8" t="s">
        <v>169</v>
      </c>
      <c r="AT184" s="238" t="s">
        <v>164</v>
      </c>
      <c r="AU184" s="238" t="s">
        <v>86</v>
      </c>
      <c r="AY184" s="17" t="s">
        <v>161</v>
      </c>
      <c r="BE184" s="239">
        <f>IF(N184="základní",J184,0)</f>
        <v>0</v>
      </c>
      <c r="BF184" s="239">
        <f>IF(N184="snížená",J184,0)</f>
        <v>0</v>
      </c>
      <c r="BG184" s="239">
        <f>IF(N184="zákl. přenesená",J184,0)</f>
        <v>0</v>
      </c>
      <c r="BH184" s="239">
        <f>IF(N184="sníž. přenesená",J184,0)</f>
        <v>0</v>
      </c>
      <c r="BI184" s="239">
        <f>IF(N184="nulová",J184,0)</f>
        <v>0</v>
      </c>
      <c r="BJ184" s="17" t="s">
        <v>84</v>
      </c>
      <c r="BK184" s="239">
        <f>ROUND(I184*H184,2)</f>
        <v>0</v>
      </c>
      <c r="BL184" s="17" t="s">
        <v>169</v>
      </c>
      <c r="BM184" s="238" t="s">
        <v>627</v>
      </c>
    </row>
    <row r="185" s="2" customFormat="1" ht="16.5" customHeight="1">
      <c r="A185" s="38"/>
      <c r="B185" s="39"/>
      <c r="C185" s="227" t="s">
        <v>628</v>
      </c>
      <c r="D185" s="227" t="s">
        <v>164</v>
      </c>
      <c r="E185" s="228" t="s">
        <v>629</v>
      </c>
      <c r="F185" s="229" t="s">
        <v>630</v>
      </c>
      <c r="G185" s="230" t="s">
        <v>468</v>
      </c>
      <c r="H185" s="231">
        <v>13</v>
      </c>
      <c r="I185" s="232"/>
      <c r="J185" s="233">
        <f>ROUND(I185*H185,2)</f>
        <v>0</v>
      </c>
      <c r="K185" s="229" t="s">
        <v>461</v>
      </c>
      <c r="L185" s="44"/>
      <c r="M185" s="234" t="s">
        <v>1</v>
      </c>
      <c r="N185" s="235" t="s">
        <v>42</v>
      </c>
      <c r="O185" s="91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8" t="s">
        <v>169</v>
      </c>
      <c r="AT185" s="238" t="s">
        <v>164</v>
      </c>
      <c r="AU185" s="238" t="s">
        <v>86</v>
      </c>
      <c r="AY185" s="17" t="s">
        <v>161</v>
      </c>
      <c r="BE185" s="239">
        <f>IF(N185="základní",J185,0)</f>
        <v>0</v>
      </c>
      <c r="BF185" s="239">
        <f>IF(N185="snížená",J185,0)</f>
        <v>0</v>
      </c>
      <c r="BG185" s="239">
        <f>IF(N185="zákl. přenesená",J185,0)</f>
        <v>0</v>
      </c>
      <c r="BH185" s="239">
        <f>IF(N185="sníž. přenesená",J185,0)</f>
        <v>0</v>
      </c>
      <c r="BI185" s="239">
        <f>IF(N185="nulová",J185,0)</f>
        <v>0</v>
      </c>
      <c r="BJ185" s="17" t="s">
        <v>84</v>
      </c>
      <c r="BK185" s="239">
        <f>ROUND(I185*H185,2)</f>
        <v>0</v>
      </c>
      <c r="BL185" s="17" t="s">
        <v>169</v>
      </c>
      <c r="BM185" s="238" t="s">
        <v>631</v>
      </c>
    </row>
    <row r="186" s="2" customFormat="1" ht="24.15" customHeight="1">
      <c r="A186" s="38"/>
      <c r="B186" s="39"/>
      <c r="C186" s="227" t="s">
        <v>632</v>
      </c>
      <c r="D186" s="227" t="s">
        <v>164</v>
      </c>
      <c r="E186" s="228" t="s">
        <v>633</v>
      </c>
      <c r="F186" s="229" t="s">
        <v>634</v>
      </c>
      <c r="G186" s="230" t="s">
        <v>178</v>
      </c>
      <c r="H186" s="231">
        <v>410</v>
      </c>
      <c r="I186" s="232"/>
      <c r="J186" s="233">
        <f>ROUND(I186*H186,2)</f>
        <v>0</v>
      </c>
      <c r="K186" s="229" t="s">
        <v>461</v>
      </c>
      <c r="L186" s="44"/>
      <c r="M186" s="234" t="s">
        <v>1</v>
      </c>
      <c r="N186" s="235" t="s">
        <v>42</v>
      </c>
      <c r="O186" s="91"/>
      <c r="P186" s="236">
        <f>O186*H186</f>
        <v>0</v>
      </c>
      <c r="Q186" s="236">
        <v>0</v>
      </c>
      <c r="R186" s="236">
        <f>Q186*H186</f>
        <v>0</v>
      </c>
      <c r="S186" s="236">
        <v>0</v>
      </c>
      <c r="T186" s="237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8" t="s">
        <v>169</v>
      </c>
      <c r="AT186" s="238" t="s">
        <v>164</v>
      </c>
      <c r="AU186" s="238" t="s">
        <v>86</v>
      </c>
      <c r="AY186" s="17" t="s">
        <v>161</v>
      </c>
      <c r="BE186" s="239">
        <f>IF(N186="základní",J186,0)</f>
        <v>0</v>
      </c>
      <c r="BF186" s="239">
        <f>IF(N186="snížená",J186,0)</f>
        <v>0</v>
      </c>
      <c r="BG186" s="239">
        <f>IF(N186="zákl. přenesená",J186,0)</f>
        <v>0</v>
      </c>
      <c r="BH186" s="239">
        <f>IF(N186="sníž. přenesená",J186,0)</f>
        <v>0</v>
      </c>
      <c r="BI186" s="239">
        <f>IF(N186="nulová",J186,0)</f>
        <v>0</v>
      </c>
      <c r="BJ186" s="17" t="s">
        <v>84</v>
      </c>
      <c r="BK186" s="239">
        <f>ROUND(I186*H186,2)</f>
        <v>0</v>
      </c>
      <c r="BL186" s="17" t="s">
        <v>169</v>
      </c>
      <c r="BM186" s="238" t="s">
        <v>635</v>
      </c>
    </row>
    <row r="187" s="2" customFormat="1" ht="24.15" customHeight="1">
      <c r="A187" s="38"/>
      <c r="B187" s="39"/>
      <c r="C187" s="227" t="s">
        <v>636</v>
      </c>
      <c r="D187" s="227" t="s">
        <v>164</v>
      </c>
      <c r="E187" s="228" t="s">
        <v>637</v>
      </c>
      <c r="F187" s="229" t="s">
        <v>638</v>
      </c>
      <c r="G187" s="230" t="s">
        <v>178</v>
      </c>
      <c r="H187" s="231">
        <v>16</v>
      </c>
      <c r="I187" s="232"/>
      <c r="J187" s="233">
        <f>ROUND(I187*H187,2)</f>
        <v>0</v>
      </c>
      <c r="K187" s="229" t="s">
        <v>461</v>
      </c>
      <c r="L187" s="44"/>
      <c r="M187" s="234" t="s">
        <v>1</v>
      </c>
      <c r="N187" s="235" t="s">
        <v>42</v>
      </c>
      <c r="O187" s="91"/>
      <c r="P187" s="236">
        <f>O187*H187</f>
        <v>0</v>
      </c>
      <c r="Q187" s="236">
        <v>0</v>
      </c>
      <c r="R187" s="236">
        <f>Q187*H187</f>
        <v>0</v>
      </c>
      <c r="S187" s="236">
        <v>0</v>
      </c>
      <c r="T187" s="237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8" t="s">
        <v>169</v>
      </c>
      <c r="AT187" s="238" t="s">
        <v>164</v>
      </c>
      <c r="AU187" s="238" t="s">
        <v>86</v>
      </c>
      <c r="AY187" s="17" t="s">
        <v>161</v>
      </c>
      <c r="BE187" s="239">
        <f>IF(N187="základní",J187,0)</f>
        <v>0</v>
      </c>
      <c r="BF187" s="239">
        <f>IF(N187="snížená",J187,0)</f>
        <v>0</v>
      </c>
      <c r="BG187" s="239">
        <f>IF(N187="zákl. přenesená",J187,0)</f>
        <v>0</v>
      </c>
      <c r="BH187" s="239">
        <f>IF(N187="sníž. přenesená",J187,0)</f>
        <v>0</v>
      </c>
      <c r="BI187" s="239">
        <f>IF(N187="nulová",J187,0)</f>
        <v>0</v>
      </c>
      <c r="BJ187" s="17" t="s">
        <v>84</v>
      </c>
      <c r="BK187" s="239">
        <f>ROUND(I187*H187,2)</f>
        <v>0</v>
      </c>
      <c r="BL187" s="17" t="s">
        <v>169</v>
      </c>
      <c r="BM187" s="238" t="s">
        <v>639</v>
      </c>
    </row>
    <row r="188" s="2" customFormat="1" ht="33" customHeight="1">
      <c r="A188" s="38"/>
      <c r="B188" s="39"/>
      <c r="C188" s="227" t="s">
        <v>640</v>
      </c>
      <c r="D188" s="227" t="s">
        <v>164</v>
      </c>
      <c r="E188" s="228" t="s">
        <v>641</v>
      </c>
      <c r="F188" s="229" t="s">
        <v>642</v>
      </c>
      <c r="G188" s="230" t="s">
        <v>178</v>
      </c>
      <c r="H188" s="231">
        <v>39</v>
      </c>
      <c r="I188" s="232"/>
      <c r="J188" s="233">
        <f>ROUND(I188*H188,2)</f>
        <v>0</v>
      </c>
      <c r="K188" s="229" t="s">
        <v>461</v>
      </c>
      <c r="L188" s="44"/>
      <c r="M188" s="234" t="s">
        <v>1</v>
      </c>
      <c r="N188" s="235" t="s">
        <v>42</v>
      </c>
      <c r="O188" s="91"/>
      <c r="P188" s="236">
        <f>O188*H188</f>
        <v>0</v>
      </c>
      <c r="Q188" s="236">
        <v>0</v>
      </c>
      <c r="R188" s="236">
        <f>Q188*H188</f>
        <v>0</v>
      </c>
      <c r="S188" s="236">
        <v>0</v>
      </c>
      <c r="T188" s="237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8" t="s">
        <v>169</v>
      </c>
      <c r="AT188" s="238" t="s">
        <v>164</v>
      </c>
      <c r="AU188" s="238" t="s">
        <v>86</v>
      </c>
      <c r="AY188" s="17" t="s">
        <v>161</v>
      </c>
      <c r="BE188" s="239">
        <f>IF(N188="základní",J188,0)</f>
        <v>0</v>
      </c>
      <c r="BF188" s="239">
        <f>IF(N188="snížená",J188,0)</f>
        <v>0</v>
      </c>
      <c r="BG188" s="239">
        <f>IF(N188="zákl. přenesená",J188,0)</f>
        <v>0</v>
      </c>
      <c r="BH188" s="239">
        <f>IF(N188="sníž. přenesená",J188,0)</f>
        <v>0</v>
      </c>
      <c r="BI188" s="239">
        <f>IF(N188="nulová",J188,0)</f>
        <v>0</v>
      </c>
      <c r="BJ188" s="17" t="s">
        <v>84</v>
      </c>
      <c r="BK188" s="239">
        <f>ROUND(I188*H188,2)</f>
        <v>0</v>
      </c>
      <c r="BL188" s="17" t="s">
        <v>169</v>
      </c>
      <c r="BM188" s="238" t="s">
        <v>643</v>
      </c>
    </row>
    <row r="189" s="2" customFormat="1" ht="24.15" customHeight="1">
      <c r="A189" s="38"/>
      <c r="B189" s="39"/>
      <c r="C189" s="227" t="s">
        <v>644</v>
      </c>
      <c r="D189" s="227" t="s">
        <v>164</v>
      </c>
      <c r="E189" s="228" t="s">
        <v>645</v>
      </c>
      <c r="F189" s="229" t="s">
        <v>646</v>
      </c>
      <c r="G189" s="230" t="s">
        <v>178</v>
      </c>
      <c r="H189" s="231">
        <v>85</v>
      </c>
      <c r="I189" s="232"/>
      <c r="J189" s="233">
        <f>ROUND(I189*H189,2)</f>
        <v>0</v>
      </c>
      <c r="K189" s="229" t="s">
        <v>461</v>
      </c>
      <c r="L189" s="44"/>
      <c r="M189" s="234" t="s">
        <v>1</v>
      </c>
      <c r="N189" s="235" t="s">
        <v>42</v>
      </c>
      <c r="O189" s="91"/>
      <c r="P189" s="236">
        <f>O189*H189</f>
        <v>0</v>
      </c>
      <c r="Q189" s="236">
        <v>0</v>
      </c>
      <c r="R189" s="236">
        <f>Q189*H189</f>
        <v>0</v>
      </c>
      <c r="S189" s="236">
        <v>0</v>
      </c>
      <c r="T189" s="237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8" t="s">
        <v>169</v>
      </c>
      <c r="AT189" s="238" t="s">
        <v>164</v>
      </c>
      <c r="AU189" s="238" t="s">
        <v>86</v>
      </c>
      <c r="AY189" s="17" t="s">
        <v>161</v>
      </c>
      <c r="BE189" s="239">
        <f>IF(N189="základní",J189,0)</f>
        <v>0</v>
      </c>
      <c r="BF189" s="239">
        <f>IF(N189="snížená",J189,0)</f>
        <v>0</v>
      </c>
      <c r="BG189" s="239">
        <f>IF(N189="zákl. přenesená",J189,0)</f>
        <v>0</v>
      </c>
      <c r="BH189" s="239">
        <f>IF(N189="sníž. přenesená",J189,0)</f>
        <v>0</v>
      </c>
      <c r="BI189" s="239">
        <f>IF(N189="nulová",J189,0)</f>
        <v>0</v>
      </c>
      <c r="BJ189" s="17" t="s">
        <v>84</v>
      </c>
      <c r="BK189" s="239">
        <f>ROUND(I189*H189,2)</f>
        <v>0</v>
      </c>
      <c r="BL189" s="17" t="s">
        <v>169</v>
      </c>
      <c r="BM189" s="238" t="s">
        <v>647</v>
      </c>
    </row>
    <row r="190" s="2" customFormat="1" ht="33" customHeight="1">
      <c r="A190" s="38"/>
      <c r="B190" s="39"/>
      <c r="C190" s="227" t="s">
        <v>648</v>
      </c>
      <c r="D190" s="227" t="s">
        <v>164</v>
      </c>
      <c r="E190" s="228" t="s">
        <v>649</v>
      </c>
      <c r="F190" s="229" t="s">
        <v>650</v>
      </c>
      <c r="G190" s="230" t="s">
        <v>178</v>
      </c>
      <c r="H190" s="231">
        <v>325</v>
      </c>
      <c r="I190" s="232"/>
      <c r="J190" s="233">
        <f>ROUND(I190*H190,2)</f>
        <v>0</v>
      </c>
      <c r="K190" s="229" t="s">
        <v>461</v>
      </c>
      <c r="L190" s="44"/>
      <c r="M190" s="234" t="s">
        <v>1</v>
      </c>
      <c r="N190" s="235" t="s">
        <v>42</v>
      </c>
      <c r="O190" s="91"/>
      <c r="P190" s="236">
        <f>O190*H190</f>
        <v>0</v>
      </c>
      <c r="Q190" s="236">
        <v>0</v>
      </c>
      <c r="R190" s="236">
        <f>Q190*H190</f>
        <v>0</v>
      </c>
      <c r="S190" s="236">
        <v>0</v>
      </c>
      <c r="T190" s="237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8" t="s">
        <v>169</v>
      </c>
      <c r="AT190" s="238" t="s">
        <v>164</v>
      </c>
      <c r="AU190" s="238" t="s">
        <v>86</v>
      </c>
      <c r="AY190" s="17" t="s">
        <v>161</v>
      </c>
      <c r="BE190" s="239">
        <f>IF(N190="základní",J190,0)</f>
        <v>0</v>
      </c>
      <c r="BF190" s="239">
        <f>IF(N190="snížená",J190,0)</f>
        <v>0</v>
      </c>
      <c r="BG190" s="239">
        <f>IF(N190="zákl. přenesená",J190,0)</f>
        <v>0</v>
      </c>
      <c r="BH190" s="239">
        <f>IF(N190="sníž. přenesená",J190,0)</f>
        <v>0</v>
      </c>
      <c r="BI190" s="239">
        <f>IF(N190="nulová",J190,0)</f>
        <v>0</v>
      </c>
      <c r="BJ190" s="17" t="s">
        <v>84</v>
      </c>
      <c r="BK190" s="239">
        <f>ROUND(I190*H190,2)</f>
        <v>0</v>
      </c>
      <c r="BL190" s="17" t="s">
        <v>169</v>
      </c>
      <c r="BM190" s="238" t="s">
        <v>651</v>
      </c>
    </row>
    <row r="191" s="2" customFormat="1" ht="33" customHeight="1">
      <c r="A191" s="38"/>
      <c r="B191" s="39"/>
      <c r="C191" s="227" t="s">
        <v>652</v>
      </c>
      <c r="D191" s="227" t="s">
        <v>164</v>
      </c>
      <c r="E191" s="228" t="s">
        <v>653</v>
      </c>
      <c r="F191" s="229" t="s">
        <v>654</v>
      </c>
      <c r="G191" s="230" t="s">
        <v>178</v>
      </c>
      <c r="H191" s="231">
        <v>75</v>
      </c>
      <c r="I191" s="232"/>
      <c r="J191" s="233">
        <f>ROUND(I191*H191,2)</f>
        <v>0</v>
      </c>
      <c r="K191" s="229" t="s">
        <v>461</v>
      </c>
      <c r="L191" s="44"/>
      <c r="M191" s="234" t="s">
        <v>1</v>
      </c>
      <c r="N191" s="235" t="s">
        <v>42</v>
      </c>
      <c r="O191" s="91"/>
      <c r="P191" s="236">
        <f>O191*H191</f>
        <v>0</v>
      </c>
      <c r="Q191" s="236">
        <v>0</v>
      </c>
      <c r="R191" s="236">
        <f>Q191*H191</f>
        <v>0</v>
      </c>
      <c r="S191" s="236">
        <v>0</v>
      </c>
      <c r="T191" s="237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8" t="s">
        <v>169</v>
      </c>
      <c r="AT191" s="238" t="s">
        <v>164</v>
      </c>
      <c r="AU191" s="238" t="s">
        <v>86</v>
      </c>
      <c r="AY191" s="17" t="s">
        <v>161</v>
      </c>
      <c r="BE191" s="239">
        <f>IF(N191="základní",J191,0)</f>
        <v>0</v>
      </c>
      <c r="BF191" s="239">
        <f>IF(N191="snížená",J191,0)</f>
        <v>0</v>
      </c>
      <c r="BG191" s="239">
        <f>IF(N191="zákl. přenesená",J191,0)</f>
        <v>0</v>
      </c>
      <c r="BH191" s="239">
        <f>IF(N191="sníž. přenesená",J191,0)</f>
        <v>0</v>
      </c>
      <c r="BI191" s="239">
        <f>IF(N191="nulová",J191,0)</f>
        <v>0</v>
      </c>
      <c r="BJ191" s="17" t="s">
        <v>84</v>
      </c>
      <c r="BK191" s="239">
        <f>ROUND(I191*H191,2)</f>
        <v>0</v>
      </c>
      <c r="BL191" s="17" t="s">
        <v>169</v>
      </c>
      <c r="BM191" s="238" t="s">
        <v>655</v>
      </c>
    </row>
    <row r="192" s="2" customFormat="1" ht="24.15" customHeight="1">
      <c r="A192" s="38"/>
      <c r="B192" s="39"/>
      <c r="C192" s="227" t="s">
        <v>656</v>
      </c>
      <c r="D192" s="227" t="s">
        <v>164</v>
      </c>
      <c r="E192" s="228" t="s">
        <v>657</v>
      </c>
      <c r="F192" s="229" t="s">
        <v>658</v>
      </c>
      <c r="G192" s="230" t="s">
        <v>178</v>
      </c>
      <c r="H192" s="231">
        <v>33</v>
      </c>
      <c r="I192" s="232"/>
      <c r="J192" s="233">
        <f>ROUND(I192*H192,2)</f>
        <v>0</v>
      </c>
      <c r="K192" s="229" t="s">
        <v>461</v>
      </c>
      <c r="L192" s="44"/>
      <c r="M192" s="234" t="s">
        <v>1</v>
      </c>
      <c r="N192" s="235" t="s">
        <v>42</v>
      </c>
      <c r="O192" s="91"/>
      <c r="P192" s="236">
        <f>O192*H192</f>
        <v>0</v>
      </c>
      <c r="Q192" s="236">
        <v>0</v>
      </c>
      <c r="R192" s="236">
        <f>Q192*H192</f>
        <v>0</v>
      </c>
      <c r="S192" s="236">
        <v>0</v>
      </c>
      <c r="T192" s="237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8" t="s">
        <v>169</v>
      </c>
      <c r="AT192" s="238" t="s">
        <v>164</v>
      </c>
      <c r="AU192" s="238" t="s">
        <v>86</v>
      </c>
      <c r="AY192" s="17" t="s">
        <v>161</v>
      </c>
      <c r="BE192" s="239">
        <f>IF(N192="základní",J192,0)</f>
        <v>0</v>
      </c>
      <c r="BF192" s="239">
        <f>IF(N192="snížená",J192,0)</f>
        <v>0</v>
      </c>
      <c r="BG192" s="239">
        <f>IF(N192="zákl. přenesená",J192,0)</f>
        <v>0</v>
      </c>
      <c r="BH192" s="239">
        <f>IF(N192="sníž. přenesená",J192,0)</f>
        <v>0</v>
      </c>
      <c r="BI192" s="239">
        <f>IF(N192="nulová",J192,0)</f>
        <v>0</v>
      </c>
      <c r="BJ192" s="17" t="s">
        <v>84</v>
      </c>
      <c r="BK192" s="239">
        <f>ROUND(I192*H192,2)</f>
        <v>0</v>
      </c>
      <c r="BL192" s="17" t="s">
        <v>169</v>
      </c>
      <c r="BM192" s="238" t="s">
        <v>659</v>
      </c>
    </row>
    <row r="193" s="2" customFormat="1" ht="33" customHeight="1">
      <c r="A193" s="38"/>
      <c r="B193" s="39"/>
      <c r="C193" s="227" t="s">
        <v>660</v>
      </c>
      <c r="D193" s="227" t="s">
        <v>164</v>
      </c>
      <c r="E193" s="228" t="s">
        <v>661</v>
      </c>
      <c r="F193" s="229" t="s">
        <v>662</v>
      </c>
      <c r="G193" s="230" t="s">
        <v>178</v>
      </c>
      <c r="H193" s="231">
        <v>79</v>
      </c>
      <c r="I193" s="232"/>
      <c r="J193" s="233">
        <f>ROUND(I193*H193,2)</f>
        <v>0</v>
      </c>
      <c r="K193" s="229" t="s">
        <v>461</v>
      </c>
      <c r="L193" s="44"/>
      <c r="M193" s="234" t="s">
        <v>1</v>
      </c>
      <c r="N193" s="235" t="s">
        <v>42</v>
      </c>
      <c r="O193" s="91"/>
      <c r="P193" s="236">
        <f>O193*H193</f>
        <v>0</v>
      </c>
      <c r="Q193" s="236">
        <v>0</v>
      </c>
      <c r="R193" s="236">
        <f>Q193*H193</f>
        <v>0</v>
      </c>
      <c r="S193" s="236">
        <v>0</v>
      </c>
      <c r="T193" s="237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8" t="s">
        <v>169</v>
      </c>
      <c r="AT193" s="238" t="s">
        <v>164</v>
      </c>
      <c r="AU193" s="238" t="s">
        <v>86</v>
      </c>
      <c r="AY193" s="17" t="s">
        <v>161</v>
      </c>
      <c r="BE193" s="239">
        <f>IF(N193="základní",J193,0)</f>
        <v>0</v>
      </c>
      <c r="BF193" s="239">
        <f>IF(N193="snížená",J193,0)</f>
        <v>0</v>
      </c>
      <c r="BG193" s="239">
        <f>IF(N193="zákl. přenesená",J193,0)</f>
        <v>0</v>
      </c>
      <c r="BH193" s="239">
        <f>IF(N193="sníž. přenesená",J193,0)</f>
        <v>0</v>
      </c>
      <c r="BI193" s="239">
        <f>IF(N193="nulová",J193,0)</f>
        <v>0</v>
      </c>
      <c r="BJ193" s="17" t="s">
        <v>84</v>
      </c>
      <c r="BK193" s="239">
        <f>ROUND(I193*H193,2)</f>
        <v>0</v>
      </c>
      <c r="BL193" s="17" t="s">
        <v>169</v>
      </c>
      <c r="BM193" s="238" t="s">
        <v>663</v>
      </c>
    </row>
    <row r="194" s="2" customFormat="1" ht="33" customHeight="1">
      <c r="A194" s="38"/>
      <c r="B194" s="39"/>
      <c r="C194" s="227" t="s">
        <v>664</v>
      </c>
      <c r="D194" s="227" t="s">
        <v>164</v>
      </c>
      <c r="E194" s="228" t="s">
        <v>665</v>
      </c>
      <c r="F194" s="229" t="s">
        <v>666</v>
      </c>
      <c r="G194" s="230" t="s">
        <v>178</v>
      </c>
      <c r="H194" s="231">
        <v>48</v>
      </c>
      <c r="I194" s="232"/>
      <c r="J194" s="233">
        <f>ROUND(I194*H194,2)</f>
        <v>0</v>
      </c>
      <c r="K194" s="229" t="s">
        <v>461</v>
      </c>
      <c r="L194" s="44"/>
      <c r="M194" s="234" t="s">
        <v>1</v>
      </c>
      <c r="N194" s="235" t="s">
        <v>42</v>
      </c>
      <c r="O194" s="91"/>
      <c r="P194" s="236">
        <f>O194*H194</f>
        <v>0</v>
      </c>
      <c r="Q194" s="236">
        <v>0</v>
      </c>
      <c r="R194" s="236">
        <f>Q194*H194</f>
        <v>0</v>
      </c>
      <c r="S194" s="236">
        <v>0</v>
      </c>
      <c r="T194" s="237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8" t="s">
        <v>169</v>
      </c>
      <c r="AT194" s="238" t="s">
        <v>164</v>
      </c>
      <c r="AU194" s="238" t="s">
        <v>86</v>
      </c>
      <c r="AY194" s="17" t="s">
        <v>161</v>
      </c>
      <c r="BE194" s="239">
        <f>IF(N194="základní",J194,0)</f>
        <v>0</v>
      </c>
      <c r="BF194" s="239">
        <f>IF(N194="snížená",J194,0)</f>
        <v>0</v>
      </c>
      <c r="BG194" s="239">
        <f>IF(N194="zákl. přenesená",J194,0)</f>
        <v>0</v>
      </c>
      <c r="BH194" s="239">
        <f>IF(N194="sníž. přenesená",J194,0)</f>
        <v>0</v>
      </c>
      <c r="BI194" s="239">
        <f>IF(N194="nulová",J194,0)</f>
        <v>0</v>
      </c>
      <c r="BJ194" s="17" t="s">
        <v>84</v>
      </c>
      <c r="BK194" s="239">
        <f>ROUND(I194*H194,2)</f>
        <v>0</v>
      </c>
      <c r="BL194" s="17" t="s">
        <v>169</v>
      </c>
      <c r="BM194" s="238" t="s">
        <v>667</v>
      </c>
    </row>
    <row r="195" s="2" customFormat="1" ht="24.15" customHeight="1">
      <c r="A195" s="38"/>
      <c r="B195" s="39"/>
      <c r="C195" s="227" t="s">
        <v>364</v>
      </c>
      <c r="D195" s="227" t="s">
        <v>164</v>
      </c>
      <c r="E195" s="228" t="s">
        <v>668</v>
      </c>
      <c r="F195" s="229" t="s">
        <v>669</v>
      </c>
      <c r="G195" s="230" t="s">
        <v>178</v>
      </c>
      <c r="H195" s="231">
        <v>103</v>
      </c>
      <c r="I195" s="232"/>
      <c r="J195" s="233">
        <f>ROUND(I195*H195,2)</f>
        <v>0</v>
      </c>
      <c r="K195" s="229" t="s">
        <v>461</v>
      </c>
      <c r="L195" s="44"/>
      <c r="M195" s="234" t="s">
        <v>1</v>
      </c>
      <c r="N195" s="235" t="s">
        <v>42</v>
      </c>
      <c r="O195" s="91"/>
      <c r="P195" s="236">
        <f>O195*H195</f>
        <v>0</v>
      </c>
      <c r="Q195" s="236">
        <v>0</v>
      </c>
      <c r="R195" s="236">
        <f>Q195*H195</f>
        <v>0</v>
      </c>
      <c r="S195" s="236">
        <v>0</v>
      </c>
      <c r="T195" s="237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8" t="s">
        <v>169</v>
      </c>
      <c r="AT195" s="238" t="s">
        <v>164</v>
      </c>
      <c r="AU195" s="238" t="s">
        <v>86</v>
      </c>
      <c r="AY195" s="17" t="s">
        <v>161</v>
      </c>
      <c r="BE195" s="239">
        <f>IF(N195="základní",J195,0)</f>
        <v>0</v>
      </c>
      <c r="BF195" s="239">
        <f>IF(N195="snížená",J195,0)</f>
        <v>0</v>
      </c>
      <c r="BG195" s="239">
        <f>IF(N195="zákl. přenesená",J195,0)</f>
        <v>0</v>
      </c>
      <c r="BH195" s="239">
        <f>IF(N195="sníž. přenesená",J195,0)</f>
        <v>0</v>
      </c>
      <c r="BI195" s="239">
        <f>IF(N195="nulová",J195,0)</f>
        <v>0</v>
      </c>
      <c r="BJ195" s="17" t="s">
        <v>84</v>
      </c>
      <c r="BK195" s="239">
        <f>ROUND(I195*H195,2)</f>
        <v>0</v>
      </c>
      <c r="BL195" s="17" t="s">
        <v>169</v>
      </c>
      <c r="BM195" s="238" t="s">
        <v>670</v>
      </c>
    </row>
    <row r="196" s="2" customFormat="1" ht="24.15" customHeight="1">
      <c r="A196" s="38"/>
      <c r="B196" s="39"/>
      <c r="C196" s="227" t="s">
        <v>671</v>
      </c>
      <c r="D196" s="227" t="s">
        <v>164</v>
      </c>
      <c r="E196" s="228" t="s">
        <v>672</v>
      </c>
      <c r="F196" s="229" t="s">
        <v>673</v>
      </c>
      <c r="G196" s="230" t="s">
        <v>178</v>
      </c>
      <c r="H196" s="231">
        <v>20</v>
      </c>
      <c r="I196" s="232"/>
      <c r="J196" s="233">
        <f>ROUND(I196*H196,2)</f>
        <v>0</v>
      </c>
      <c r="K196" s="229" t="s">
        <v>461</v>
      </c>
      <c r="L196" s="44"/>
      <c r="M196" s="234" t="s">
        <v>1</v>
      </c>
      <c r="N196" s="235" t="s">
        <v>42</v>
      </c>
      <c r="O196" s="91"/>
      <c r="P196" s="236">
        <f>O196*H196</f>
        <v>0</v>
      </c>
      <c r="Q196" s="236">
        <v>0</v>
      </c>
      <c r="R196" s="236">
        <f>Q196*H196</f>
        <v>0</v>
      </c>
      <c r="S196" s="236">
        <v>0</v>
      </c>
      <c r="T196" s="237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8" t="s">
        <v>169</v>
      </c>
      <c r="AT196" s="238" t="s">
        <v>164</v>
      </c>
      <c r="AU196" s="238" t="s">
        <v>86</v>
      </c>
      <c r="AY196" s="17" t="s">
        <v>161</v>
      </c>
      <c r="BE196" s="239">
        <f>IF(N196="základní",J196,0)</f>
        <v>0</v>
      </c>
      <c r="BF196" s="239">
        <f>IF(N196="snížená",J196,0)</f>
        <v>0</v>
      </c>
      <c r="BG196" s="239">
        <f>IF(N196="zákl. přenesená",J196,0)</f>
        <v>0</v>
      </c>
      <c r="BH196" s="239">
        <f>IF(N196="sníž. přenesená",J196,0)</f>
        <v>0</v>
      </c>
      <c r="BI196" s="239">
        <f>IF(N196="nulová",J196,0)</f>
        <v>0</v>
      </c>
      <c r="BJ196" s="17" t="s">
        <v>84</v>
      </c>
      <c r="BK196" s="239">
        <f>ROUND(I196*H196,2)</f>
        <v>0</v>
      </c>
      <c r="BL196" s="17" t="s">
        <v>169</v>
      </c>
      <c r="BM196" s="238" t="s">
        <v>674</v>
      </c>
    </row>
    <row r="197" s="2" customFormat="1" ht="24.15" customHeight="1">
      <c r="A197" s="38"/>
      <c r="B197" s="39"/>
      <c r="C197" s="227" t="s">
        <v>675</v>
      </c>
      <c r="D197" s="227" t="s">
        <v>164</v>
      </c>
      <c r="E197" s="228" t="s">
        <v>676</v>
      </c>
      <c r="F197" s="229" t="s">
        <v>677</v>
      </c>
      <c r="G197" s="230" t="s">
        <v>178</v>
      </c>
      <c r="H197" s="231">
        <v>63</v>
      </c>
      <c r="I197" s="232"/>
      <c r="J197" s="233">
        <f>ROUND(I197*H197,2)</f>
        <v>0</v>
      </c>
      <c r="K197" s="229" t="s">
        <v>461</v>
      </c>
      <c r="L197" s="44"/>
      <c r="M197" s="234" t="s">
        <v>1</v>
      </c>
      <c r="N197" s="235" t="s">
        <v>42</v>
      </c>
      <c r="O197" s="91"/>
      <c r="P197" s="236">
        <f>O197*H197</f>
        <v>0</v>
      </c>
      <c r="Q197" s="236">
        <v>0</v>
      </c>
      <c r="R197" s="236">
        <f>Q197*H197</f>
        <v>0</v>
      </c>
      <c r="S197" s="236">
        <v>0</v>
      </c>
      <c r="T197" s="237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8" t="s">
        <v>169</v>
      </c>
      <c r="AT197" s="238" t="s">
        <v>164</v>
      </c>
      <c r="AU197" s="238" t="s">
        <v>86</v>
      </c>
      <c r="AY197" s="17" t="s">
        <v>161</v>
      </c>
      <c r="BE197" s="239">
        <f>IF(N197="základní",J197,0)</f>
        <v>0</v>
      </c>
      <c r="BF197" s="239">
        <f>IF(N197="snížená",J197,0)</f>
        <v>0</v>
      </c>
      <c r="BG197" s="239">
        <f>IF(N197="zákl. přenesená",J197,0)</f>
        <v>0</v>
      </c>
      <c r="BH197" s="239">
        <f>IF(N197="sníž. přenesená",J197,0)</f>
        <v>0</v>
      </c>
      <c r="BI197" s="239">
        <f>IF(N197="nulová",J197,0)</f>
        <v>0</v>
      </c>
      <c r="BJ197" s="17" t="s">
        <v>84</v>
      </c>
      <c r="BK197" s="239">
        <f>ROUND(I197*H197,2)</f>
        <v>0</v>
      </c>
      <c r="BL197" s="17" t="s">
        <v>169</v>
      </c>
      <c r="BM197" s="238" t="s">
        <v>678</v>
      </c>
    </row>
    <row r="198" s="2" customFormat="1" ht="24.15" customHeight="1">
      <c r="A198" s="38"/>
      <c r="B198" s="39"/>
      <c r="C198" s="227" t="s">
        <v>679</v>
      </c>
      <c r="D198" s="227" t="s">
        <v>164</v>
      </c>
      <c r="E198" s="228" t="s">
        <v>680</v>
      </c>
      <c r="F198" s="229" t="s">
        <v>681</v>
      </c>
      <c r="G198" s="230" t="s">
        <v>178</v>
      </c>
      <c r="H198" s="231">
        <v>10</v>
      </c>
      <c r="I198" s="232"/>
      <c r="J198" s="233">
        <f>ROUND(I198*H198,2)</f>
        <v>0</v>
      </c>
      <c r="K198" s="229" t="s">
        <v>461</v>
      </c>
      <c r="L198" s="44"/>
      <c r="M198" s="234" t="s">
        <v>1</v>
      </c>
      <c r="N198" s="235" t="s">
        <v>42</v>
      </c>
      <c r="O198" s="91"/>
      <c r="P198" s="236">
        <f>O198*H198</f>
        <v>0</v>
      </c>
      <c r="Q198" s="236">
        <v>0</v>
      </c>
      <c r="R198" s="236">
        <f>Q198*H198</f>
        <v>0</v>
      </c>
      <c r="S198" s="236">
        <v>0</v>
      </c>
      <c r="T198" s="237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8" t="s">
        <v>169</v>
      </c>
      <c r="AT198" s="238" t="s">
        <v>164</v>
      </c>
      <c r="AU198" s="238" t="s">
        <v>86</v>
      </c>
      <c r="AY198" s="17" t="s">
        <v>161</v>
      </c>
      <c r="BE198" s="239">
        <f>IF(N198="základní",J198,0)</f>
        <v>0</v>
      </c>
      <c r="BF198" s="239">
        <f>IF(N198="snížená",J198,0)</f>
        <v>0</v>
      </c>
      <c r="BG198" s="239">
        <f>IF(N198="zákl. přenesená",J198,0)</f>
        <v>0</v>
      </c>
      <c r="BH198" s="239">
        <f>IF(N198="sníž. přenesená",J198,0)</f>
        <v>0</v>
      </c>
      <c r="BI198" s="239">
        <f>IF(N198="nulová",J198,0)</f>
        <v>0</v>
      </c>
      <c r="BJ198" s="17" t="s">
        <v>84</v>
      </c>
      <c r="BK198" s="239">
        <f>ROUND(I198*H198,2)</f>
        <v>0</v>
      </c>
      <c r="BL198" s="17" t="s">
        <v>169</v>
      </c>
      <c r="BM198" s="238" t="s">
        <v>682</v>
      </c>
    </row>
    <row r="199" s="2" customFormat="1" ht="24.15" customHeight="1">
      <c r="A199" s="38"/>
      <c r="B199" s="39"/>
      <c r="C199" s="227" t="s">
        <v>683</v>
      </c>
      <c r="D199" s="227" t="s">
        <v>164</v>
      </c>
      <c r="E199" s="228" t="s">
        <v>684</v>
      </c>
      <c r="F199" s="229" t="s">
        <v>685</v>
      </c>
      <c r="G199" s="230" t="s">
        <v>468</v>
      </c>
      <c r="H199" s="231">
        <v>8</v>
      </c>
      <c r="I199" s="232"/>
      <c r="J199" s="233">
        <f>ROUND(I199*H199,2)</f>
        <v>0</v>
      </c>
      <c r="K199" s="229" t="s">
        <v>461</v>
      </c>
      <c r="L199" s="44"/>
      <c r="M199" s="234" t="s">
        <v>1</v>
      </c>
      <c r="N199" s="235" t="s">
        <v>42</v>
      </c>
      <c r="O199" s="91"/>
      <c r="P199" s="236">
        <f>O199*H199</f>
        <v>0</v>
      </c>
      <c r="Q199" s="236">
        <v>0</v>
      </c>
      <c r="R199" s="236">
        <f>Q199*H199</f>
        <v>0</v>
      </c>
      <c r="S199" s="236">
        <v>0</v>
      </c>
      <c r="T199" s="237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8" t="s">
        <v>169</v>
      </c>
      <c r="AT199" s="238" t="s">
        <v>164</v>
      </c>
      <c r="AU199" s="238" t="s">
        <v>86</v>
      </c>
      <c r="AY199" s="17" t="s">
        <v>161</v>
      </c>
      <c r="BE199" s="239">
        <f>IF(N199="základní",J199,0)</f>
        <v>0</v>
      </c>
      <c r="BF199" s="239">
        <f>IF(N199="snížená",J199,0)</f>
        <v>0</v>
      </c>
      <c r="BG199" s="239">
        <f>IF(N199="zákl. přenesená",J199,0)</f>
        <v>0</v>
      </c>
      <c r="BH199" s="239">
        <f>IF(N199="sníž. přenesená",J199,0)</f>
        <v>0</v>
      </c>
      <c r="BI199" s="239">
        <f>IF(N199="nulová",J199,0)</f>
        <v>0</v>
      </c>
      <c r="BJ199" s="17" t="s">
        <v>84</v>
      </c>
      <c r="BK199" s="239">
        <f>ROUND(I199*H199,2)</f>
        <v>0</v>
      </c>
      <c r="BL199" s="17" t="s">
        <v>169</v>
      </c>
      <c r="BM199" s="238" t="s">
        <v>686</v>
      </c>
    </row>
    <row r="200" s="2" customFormat="1" ht="24.15" customHeight="1">
      <c r="A200" s="38"/>
      <c r="B200" s="39"/>
      <c r="C200" s="227" t="s">
        <v>687</v>
      </c>
      <c r="D200" s="227" t="s">
        <v>164</v>
      </c>
      <c r="E200" s="228" t="s">
        <v>688</v>
      </c>
      <c r="F200" s="229" t="s">
        <v>689</v>
      </c>
      <c r="G200" s="230" t="s">
        <v>468</v>
      </c>
      <c r="H200" s="231">
        <v>3</v>
      </c>
      <c r="I200" s="232"/>
      <c r="J200" s="233">
        <f>ROUND(I200*H200,2)</f>
        <v>0</v>
      </c>
      <c r="K200" s="229" t="s">
        <v>461</v>
      </c>
      <c r="L200" s="44"/>
      <c r="M200" s="234" t="s">
        <v>1</v>
      </c>
      <c r="N200" s="235" t="s">
        <v>42</v>
      </c>
      <c r="O200" s="91"/>
      <c r="P200" s="236">
        <f>O200*H200</f>
        <v>0</v>
      </c>
      <c r="Q200" s="236">
        <v>0</v>
      </c>
      <c r="R200" s="236">
        <f>Q200*H200</f>
        <v>0</v>
      </c>
      <c r="S200" s="236">
        <v>0</v>
      </c>
      <c r="T200" s="237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8" t="s">
        <v>169</v>
      </c>
      <c r="AT200" s="238" t="s">
        <v>164</v>
      </c>
      <c r="AU200" s="238" t="s">
        <v>86</v>
      </c>
      <c r="AY200" s="17" t="s">
        <v>161</v>
      </c>
      <c r="BE200" s="239">
        <f>IF(N200="základní",J200,0)</f>
        <v>0</v>
      </c>
      <c r="BF200" s="239">
        <f>IF(N200="snížená",J200,0)</f>
        <v>0</v>
      </c>
      <c r="BG200" s="239">
        <f>IF(N200="zákl. přenesená",J200,0)</f>
        <v>0</v>
      </c>
      <c r="BH200" s="239">
        <f>IF(N200="sníž. přenesená",J200,0)</f>
        <v>0</v>
      </c>
      <c r="BI200" s="239">
        <f>IF(N200="nulová",J200,0)</f>
        <v>0</v>
      </c>
      <c r="BJ200" s="17" t="s">
        <v>84</v>
      </c>
      <c r="BK200" s="239">
        <f>ROUND(I200*H200,2)</f>
        <v>0</v>
      </c>
      <c r="BL200" s="17" t="s">
        <v>169</v>
      </c>
      <c r="BM200" s="238" t="s">
        <v>690</v>
      </c>
    </row>
    <row r="201" s="2" customFormat="1" ht="24.15" customHeight="1">
      <c r="A201" s="38"/>
      <c r="B201" s="39"/>
      <c r="C201" s="227" t="s">
        <v>691</v>
      </c>
      <c r="D201" s="227" t="s">
        <v>164</v>
      </c>
      <c r="E201" s="228" t="s">
        <v>692</v>
      </c>
      <c r="F201" s="229" t="s">
        <v>693</v>
      </c>
      <c r="G201" s="230" t="s">
        <v>468</v>
      </c>
      <c r="H201" s="231">
        <v>6</v>
      </c>
      <c r="I201" s="232"/>
      <c r="J201" s="233">
        <f>ROUND(I201*H201,2)</f>
        <v>0</v>
      </c>
      <c r="K201" s="229" t="s">
        <v>461</v>
      </c>
      <c r="L201" s="44"/>
      <c r="M201" s="234" t="s">
        <v>1</v>
      </c>
      <c r="N201" s="235" t="s">
        <v>42</v>
      </c>
      <c r="O201" s="91"/>
      <c r="P201" s="236">
        <f>O201*H201</f>
        <v>0</v>
      </c>
      <c r="Q201" s="236">
        <v>0</v>
      </c>
      <c r="R201" s="236">
        <f>Q201*H201</f>
        <v>0</v>
      </c>
      <c r="S201" s="236">
        <v>0</v>
      </c>
      <c r="T201" s="237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8" t="s">
        <v>169</v>
      </c>
      <c r="AT201" s="238" t="s">
        <v>164</v>
      </c>
      <c r="AU201" s="238" t="s">
        <v>86</v>
      </c>
      <c r="AY201" s="17" t="s">
        <v>161</v>
      </c>
      <c r="BE201" s="239">
        <f>IF(N201="základní",J201,0)</f>
        <v>0</v>
      </c>
      <c r="BF201" s="239">
        <f>IF(N201="snížená",J201,0)</f>
        <v>0</v>
      </c>
      <c r="BG201" s="239">
        <f>IF(N201="zákl. přenesená",J201,0)</f>
        <v>0</v>
      </c>
      <c r="BH201" s="239">
        <f>IF(N201="sníž. přenesená",J201,0)</f>
        <v>0</v>
      </c>
      <c r="BI201" s="239">
        <f>IF(N201="nulová",J201,0)</f>
        <v>0</v>
      </c>
      <c r="BJ201" s="17" t="s">
        <v>84</v>
      </c>
      <c r="BK201" s="239">
        <f>ROUND(I201*H201,2)</f>
        <v>0</v>
      </c>
      <c r="BL201" s="17" t="s">
        <v>169</v>
      </c>
      <c r="BM201" s="238" t="s">
        <v>694</v>
      </c>
    </row>
    <row r="202" s="2" customFormat="1" ht="24.15" customHeight="1">
      <c r="A202" s="38"/>
      <c r="B202" s="39"/>
      <c r="C202" s="227" t="s">
        <v>695</v>
      </c>
      <c r="D202" s="227" t="s">
        <v>164</v>
      </c>
      <c r="E202" s="228" t="s">
        <v>696</v>
      </c>
      <c r="F202" s="229" t="s">
        <v>697</v>
      </c>
      <c r="G202" s="230" t="s">
        <v>468</v>
      </c>
      <c r="H202" s="231">
        <v>2</v>
      </c>
      <c r="I202" s="232"/>
      <c r="J202" s="233">
        <f>ROUND(I202*H202,2)</f>
        <v>0</v>
      </c>
      <c r="K202" s="229" t="s">
        <v>461</v>
      </c>
      <c r="L202" s="44"/>
      <c r="M202" s="234" t="s">
        <v>1</v>
      </c>
      <c r="N202" s="235" t="s">
        <v>42</v>
      </c>
      <c r="O202" s="91"/>
      <c r="P202" s="236">
        <f>O202*H202</f>
        <v>0</v>
      </c>
      <c r="Q202" s="236">
        <v>0</v>
      </c>
      <c r="R202" s="236">
        <f>Q202*H202</f>
        <v>0</v>
      </c>
      <c r="S202" s="236">
        <v>0</v>
      </c>
      <c r="T202" s="237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38" t="s">
        <v>169</v>
      </c>
      <c r="AT202" s="238" t="s">
        <v>164</v>
      </c>
      <c r="AU202" s="238" t="s">
        <v>86</v>
      </c>
      <c r="AY202" s="17" t="s">
        <v>161</v>
      </c>
      <c r="BE202" s="239">
        <f>IF(N202="základní",J202,0)</f>
        <v>0</v>
      </c>
      <c r="BF202" s="239">
        <f>IF(N202="snížená",J202,0)</f>
        <v>0</v>
      </c>
      <c r="BG202" s="239">
        <f>IF(N202="zákl. přenesená",J202,0)</f>
        <v>0</v>
      </c>
      <c r="BH202" s="239">
        <f>IF(N202="sníž. přenesená",J202,0)</f>
        <v>0</v>
      </c>
      <c r="BI202" s="239">
        <f>IF(N202="nulová",J202,0)</f>
        <v>0</v>
      </c>
      <c r="BJ202" s="17" t="s">
        <v>84</v>
      </c>
      <c r="BK202" s="239">
        <f>ROUND(I202*H202,2)</f>
        <v>0</v>
      </c>
      <c r="BL202" s="17" t="s">
        <v>169</v>
      </c>
      <c r="BM202" s="238" t="s">
        <v>698</v>
      </c>
    </row>
    <row r="203" s="2" customFormat="1" ht="37.8" customHeight="1">
      <c r="A203" s="38"/>
      <c r="B203" s="39"/>
      <c r="C203" s="227" t="s">
        <v>699</v>
      </c>
      <c r="D203" s="227" t="s">
        <v>164</v>
      </c>
      <c r="E203" s="228" t="s">
        <v>700</v>
      </c>
      <c r="F203" s="229" t="s">
        <v>701</v>
      </c>
      <c r="G203" s="230" t="s">
        <v>468</v>
      </c>
      <c r="H203" s="231">
        <v>2</v>
      </c>
      <c r="I203" s="232"/>
      <c r="J203" s="233">
        <f>ROUND(I203*H203,2)</f>
        <v>0</v>
      </c>
      <c r="K203" s="229" t="s">
        <v>461</v>
      </c>
      <c r="L203" s="44"/>
      <c r="M203" s="234" t="s">
        <v>1</v>
      </c>
      <c r="N203" s="235" t="s">
        <v>42</v>
      </c>
      <c r="O203" s="91"/>
      <c r="P203" s="236">
        <f>O203*H203</f>
        <v>0</v>
      </c>
      <c r="Q203" s="236">
        <v>0</v>
      </c>
      <c r="R203" s="236">
        <f>Q203*H203</f>
        <v>0</v>
      </c>
      <c r="S203" s="236">
        <v>0</v>
      </c>
      <c r="T203" s="237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8" t="s">
        <v>169</v>
      </c>
      <c r="AT203" s="238" t="s">
        <v>164</v>
      </c>
      <c r="AU203" s="238" t="s">
        <v>86</v>
      </c>
      <c r="AY203" s="17" t="s">
        <v>161</v>
      </c>
      <c r="BE203" s="239">
        <f>IF(N203="základní",J203,0)</f>
        <v>0</v>
      </c>
      <c r="BF203" s="239">
        <f>IF(N203="snížená",J203,0)</f>
        <v>0</v>
      </c>
      <c r="BG203" s="239">
        <f>IF(N203="zákl. přenesená",J203,0)</f>
        <v>0</v>
      </c>
      <c r="BH203" s="239">
        <f>IF(N203="sníž. přenesená",J203,0)</f>
        <v>0</v>
      </c>
      <c r="BI203" s="239">
        <f>IF(N203="nulová",J203,0)</f>
        <v>0</v>
      </c>
      <c r="BJ203" s="17" t="s">
        <v>84</v>
      </c>
      <c r="BK203" s="239">
        <f>ROUND(I203*H203,2)</f>
        <v>0</v>
      </c>
      <c r="BL203" s="17" t="s">
        <v>169</v>
      </c>
      <c r="BM203" s="238" t="s">
        <v>702</v>
      </c>
    </row>
    <row r="204" s="2" customFormat="1" ht="24.15" customHeight="1">
      <c r="A204" s="38"/>
      <c r="B204" s="39"/>
      <c r="C204" s="227" t="s">
        <v>703</v>
      </c>
      <c r="D204" s="227" t="s">
        <v>164</v>
      </c>
      <c r="E204" s="228" t="s">
        <v>704</v>
      </c>
      <c r="F204" s="229" t="s">
        <v>705</v>
      </c>
      <c r="G204" s="230" t="s">
        <v>468</v>
      </c>
      <c r="H204" s="231">
        <v>14</v>
      </c>
      <c r="I204" s="232"/>
      <c r="J204" s="233">
        <f>ROUND(I204*H204,2)</f>
        <v>0</v>
      </c>
      <c r="K204" s="229" t="s">
        <v>461</v>
      </c>
      <c r="L204" s="44"/>
      <c r="M204" s="234" t="s">
        <v>1</v>
      </c>
      <c r="N204" s="235" t="s">
        <v>42</v>
      </c>
      <c r="O204" s="91"/>
      <c r="P204" s="236">
        <f>O204*H204</f>
        <v>0</v>
      </c>
      <c r="Q204" s="236">
        <v>0</v>
      </c>
      <c r="R204" s="236">
        <f>Q204*H204</f>
        <v>0</v>
      </c>
      <c r="S204" s="236">
        <v>0</v>
      </c>
      <c r="T204" s="237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38" t="s">
        <v>169</v>
      </c>
      <c r="AT204" s="238" t="s">
        <v>164</v>
      </c>
      <c r="AU204" s="238" t="s">
        <v>86</v>
      </c>
      <c r="AY204" s="17" t="s">
        <v>161</v>
      </c>
      <c r="BE204" s="239">
        <f>IF(N204="základní",J204,0)</f>
        <v>0</v>
      </c>
      <c r="BF204" s="239">
        <f>IF(N204="snížená",J204,0)</f>
        <v>0</v>
      </c>
      <c r="BG204" s="239">
        <f>IF(N204="zákl. přenesená",J204,0)</f>
        <v>0</v>
      </c>
      <c r="BH204" s="239">
        <f>IF(N204="sníž. přenesená",J204,0)</f>
        <v>0</v>
      </c>
      <c r="BI204" s="239">
        <f>IF(N204="nulová",J204,0)</f>
        <v>0</v>
      </c>
      <c r="BJ204" s="17" t="s">
        <v>84</v>
      </c>
      <c r="BK204" s="239">
        <f>ROUND(I204*H204,2)</f>
        <v>0</v>
      </c>
      <c r="BL204" s="17" t="s">
        <v>169</v>
      </c>
      <c r="BM204" s="238" t="s">
        <v>706</v>
      </c>
    </row>
    <row r="205" s="2" customFormat="1" ht="37.8" customHeight="1">
      <c r="A205" s="38"/>
      <c r="B205" s="39"/>
      <c r="C205" s="227" t="s">
        <v>707</v>
      </c>
      <c r="D205" s="227" t="s">
        <v>164</v>
      </c>
      <c r="E205" s="228" t="s">
        <v>708</v>
      </c>
      <c r="F205" s="229" t="s">
        <v>709</v>
      </c>
      <c r="G205" s="230" t="s">
        <v>468</v>
      </c>
      <c r="H205" s="231">
        <v>33</v>
      </c>
      <c r="I205" s="232"/>
      <c r="J205" s="233">
        <f>ROUND(I205*H205,2)</f>
        <v>0</v>
      </c>
      <c r="K205" s="229" t="s">
        <v>461</v>
      </c>
      <c r="L205" s="44"/>
      <c r="M205" s="234" t="s">
        <v>1</v>
      </c>
      <c r="N205" s="235" t="s">
        <v>42</v>
      </c>
      <c r="O205" s="91"/>
      <c r="P205" s="236">
        <f>O205*H205</f>
        <v>0</v>
      </c>
      <c r="Q205" s="236">
        <v>0</v>
      </c>
      <c r="R205" s="236">
        <f>Q205*H205</f>
        <v>0</v>
      </c>
      <c r="S205" s="236">
        <v>0</v>
      </c>
      <c r="T205" s="237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8" t="s">
        <v>169</v>
      </c>
      <c r="AT205" s="238" t="s">
        <v>164</v>
      </c>
      <c r="AU205" s="238" t="s">
        <v>86</v>
      </c>
      <c r="AY205" s="17" t="s">
        <v>161</v>
      </c>
      <c r="BE205" s="239">
        <f>IF(N205="základní",J205,0)</f>
        <v>0</v>
      </c>
      <c r="BF205" s="239">
        <f>IF(N205="snížená",J205,0)</f>
        <v>0</v>
      </c>
      <c r="BG205" s="239">
        <f>IF(N205="zákl. přenesená",J205,0)</f>
        <v>0</v>
      </c>
      <c r="BH205" s="239">
        <f>IF(N205="sníž. přenesená",J205,0)</f>
        <v>0</v>
      </c>
      <c r="BI205" s="239">
        <f>IF(N205="nulová",J205,0)</f>
        <v>0</v>
      </c>
      <c r="BJ205" s="17" t="s">
        <v>84</v>
      </c>
      <c r="BK205" s="239">
        <f>ROUND(I205*H205,2)</f>
        <v>0</v>
      </c>
      <c r="BL205" s="17" t="s">
        <v>169</v>
      </c>
      <c r="BM205" s="238" t="s">
        <v>710</v>
      </c>
    </row>
    <row r="206" s="2" customFormat="1" ht="16.5" customHeight="1">
      <c r="A206" s="38"/>
      <c r="B206" s="39"/>
      <c r="C206" s="227" t="s">
        <v>711</v>
      </c>
      <c r="D206" s="227" t="s">
        <v>164</v>
      </c>
      <c r="E206" s="228" t="s">
        <v>712</v>
      </c>
      <c r="F206" s="229" t="s">
        <v>713</v>
      </c>
      <c r="G206" s="230" t="s">
        <v>468</v>
      </c>
      <c r="H206" s="231">
        <v>1</v>
      </c>
      <c r="I206" s="232"/>
      <c r="J206" s="233">
        <f>ROUND(I206*H206,2)</f>
        <v>0</v>
      </c>
      <c r="K206" s="229" t="s">
        <v>461</v>
      </c>
      <c r="L206" s="44"/>
      <c r="M206" s="234" t="s">
        <v>1</v>
      </c>
      <c r="N206" s="235" t="s">
        <v>42</v>
      </c>
      <c r="O206" s="91"/>
      <c r="P206" s="236">
        <f>O206*H206</f>
        <v>0</v>
      </c>
      <c r="Q206" s="236">
        <v>0</v>
      </c>
      <c r="R206" s="236">
        <f>Q206*H206</f>
        <v>0</v>
      </c>
      <c r="S206" s="236">
        <v>0</v>
      </c>
      <c r="T206" s="237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38" t="s">
        <v>169</v>
      </c>
      <c r="AT206" s="238" t="s">
        <v>164</v>
      </c>
      <c r="AU206" s="238" t="s">
        <v>86</v>
      </c>
      <c r="AY206" s="17" t="s">
        <v>161</v>
      </c>
      <c r="BE206" s="239">
        <f>IF(N206="základní",J206,0)</f>
        <v>0</v>
      </c>
      <c r="BF206" s="239">
        <f>IF(N206="snížená",J206,0)</f>
        <v>0</v>
      </c>
      <c r="BG206" s="239">
        <f>IF(N206="zákl. přenesená",J206,0)</f>
        <v>0</v>
      </c>
      <c r="BH206" s="239">
        <f>IF(N206="sníž. přenesená",J206,0)</f>
        <v>0</v>
      </c>
      <c r="BI206" s="239">
        <f>IF(N206="nulová",J206,0)</f>
        <v>0</v>
      </c>
      <c r="BJ206" s="17" t="s">
        <v>84</v>
      </c>
      <c r="BK206" s="239">
        <f>ROUND(I206*H206,2)</f>
        <v>0</v>
      </c>
      <c r="BL206" s="17" t="s">
        <v>169</v>
      </c>
      <c r="BM206" s="238" t="s">
        <v>714</v>
      </c>
    </row>
    <row r="207" s="2" customFormat="1" ht="24.15" customHeight="1">
      <c r="A207" s="38"/>
      <c r="B207" s="39"/>
      <c r="C207" s="227" t="s">
        <v>715</v>
      </c>
      <c r="D207" s="227" t="s">
        <v>164</v>
      </c>
      <c r="E207" s="228" t="s">
        <v>716</v>
      </c>
      <c r="F207" s="229" t="s">
        <v>717</v>
      </c>
      <c r="G207" s="230" t="s">
        <v>468</v>
      </c>
      <c r="H207" s="231">
        <v>2</v>
      </c>
      <c r="I207" s="232"/>
      <c r="J207" s="233">
        <f>ROUND(I207*H207,2)</f>
        <v>0</v>
      </c>
      <c r="K207" s="229" t="s">
        <v>209</v>
      </c>
      <c r="L207" s="44"/>
      <c r="M207" s="234" t="s">
        <v>1</v>
      </c>
      <c r="N207" s="235" t="s">
        <v>42</v>
      </c>
      <c r="O207" s="91"/>
      <c r="P207" s="236">
        <f>O207*H207</f>
        <v>0</v>
      </c>
      <c r="Q207" s="236">
        <v>0</v>
      </c>
      <c r="R207" s="236">
        <f>Q207*H207</f>
        <v>0</v>
      </c>
      <c r="S207" s="236">
        <v>0</v>
      </c>
      <c r="T207" s="237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8" t="s">
        <v>169</v>
      </c>
      <c r="AT207" s="238" t="s">
        <v>164</v>
      </c>
      <c r="AU207" s="238" t="s">
        <v>86</v>
      </c>
      <c r="AY207" s="17" t="s">
        <v>161</v>
      </c>
      <c r="BE207" s="239">
        <f>IF(N207="základní",J207,0)</f>
        <v>0</v>
      </c>
      <c r="BF207" s="239">
        <f>IF(N207="snížená",J207,0)</f>
        <v>0</v>
      </c>
      <c r="BG207" s="239">
        <f>IF(N207="zákl. přenesená",J207,0)</f>
        <v>0</v>
      </c>
      <c r="BH207" s="239">
        <f>IF(N207="sníž. přenesená",J207,0)</f>
        <v>0</v>
      </c>
      <c r="BI207" s="239">
        <f>IF(N207="nulová",J207,0)</f>
        <v>0</v>
      </c>
      <c r="BJ207" s="17" t="s">
        <v>84</v>
      </c>
      <c r="BK207" s="239">
        <f>ROUND(I207*H207,2)</f>
        <v>0</v>
      </c>
      <c r="BL207" s="17" t="s">
        <v>169</v>
      </c>
      <c r="BM207" s="238" t="s">
        <v>718</v>
      </c>
    </row>
    <row r="208" s="2" customFormat="1" ht="16.5" customHeight="1">
      <c r="A208" s="38"/>
      <c r="B208" s="39"/>
      <c r="C208" s="227" t="s">
        <v>719</v>
      </c>
      <c r="D208" s="227" t="s">
        <v>164</v>
      </c>
      <c r="E208" s="228" t="s">
        <v>720</v>
      </c>
      <c r="F208" s="229" t="s">
        <v>721</v>
      </c>
      <c r="G208" s="230" t="s">
        <v>468</v>
      </c>
      <c r="H208" s="231">
        <v>100</v>
      </c>
      <c r="I208" s="232"/>
      <c r="J208" s="233">
        <f>ROUND(I208*H208,2)</f>
        <v>0</v>
      </c>
      <c r="K208" s="229" t="s">
        <v>209</v>
      </c>
      <c r="L208" s="44"/>
      <c r="M208" s="277" t="s">
        <v>1</v>
      </c>
      <c r="N208" s="278" t="s">
        <v>42</v>
      </c>
      <c r="O208" s="279"/>
      <c r="P208" s="280">
        <f>O208*H208</f>
        <v>0</v>
      </c>
      <c r="Q208" s="280">
        <v>0</v>
      </c>
      <c r="R208" s="280">
        <f>Q208*H208</f>
        <v>0</v>
      </c>
      <c r="S208" s="280">
        <v>0</v>
      </c>
      <c r="T208" s="281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38" t="s">
        <v>169</v>
      </c>
      <c r="AT208" s="238" t="s">
        <v>164</v>
      </c>
      <c r="AU208" s="238" t="s">
        <v>86</v>
      </c>
      <c r="AY208" s="17" t="s">
        <v>161</v>
      </c>
      <c r="BE208" s="239">
        <f>IF(N208="základní",J208,0)</f>
        <v>0</v>
      </c>
      <c r="BF208" s="239">
        <f>IF(N208="snížená",J208,0)</f>
        <v>0</v>
      </c>
      <c r="BG208" s="239">
        <f>IF(N208="zákl. přenesená",J208,0)</f>
        <v>0</v>
      </c>
      <c r="BH208" s="239">
        <f>IF(N208="sníž. přenesená",J208,0)</f>
        <v>0</v>
      </c>
      <c r="BI208" s="239">
        <f>IF(N208="nulová",J208,0)</f>
        <v>0</v>
      </c>
      <c r="BJ208" s="17" t="s">
        <v>84</v>
      </c>
      <c r="BK208" s="239">
        <f>ROUND(I208*H208,2)</f>
        <v>0</v>
      </c>
      <c r="BL208" s="17" t="s">
        <v>169</v>
      </c>
      <c r="BM208" s="238" t="s">
        <v>722</v>
      </c>
    </row>
    <row r="209" s="2" customFormat="1" ht="6.96" customHeight="1">
      <c r="A209" s="38"/>
      <c r="B209" s="66"/>
      <c r="C209" s="67"/>
      <c r="D209" s="67"/>
      <c r="E209" s="67"/>
      <c r="F209" s="67"/>
      <c r="G209" s="67"/>
      <c r="H209" s="67"/>
      <c r="I209" s="67"/>
      <c r="J209" s="67"/>
      <c r="K209" s="67"/>
      <c r="L209" s="44"/>
      <c r="M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</row>
  </sheetData>
  <sheetProtection sheet="1" autoFilter="0" formatColumns="0" formatRows="0" objects="1" scenarios="1" spinCount="100000" saltValue="FW18laHogs6YMSPU500akKortFTZwcyHdN5hBSWjrH75YuyYZSqbUrkddIuRnvxIRX5JtXKZ4QYTmvvzGbBZuA==" hashValue="HgchSxOgRNFEhdQou1gO3vnz2padMMAR4iqK3SOeYhGX4Hll/9pj+Ys9SXupCCRSomekuYImnLBkGWWQEXZh+w==" algorithmName="SHA-512" password="CC35"/>
  <autoFilter ref="C127:K208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4:H114"/>
    <mergeCell ref="E118:H118"/>
    <mergeCell ref="E116:H116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104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86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Jídelna Hradecká 1219 - Stavařina</v>
      </c>
      <c r="F7" s="151"/>
      <c r="G7" s="151"/>
      <c r="H7" s="151"/>
      <c r="L7" s="20"/>
    </row>
    <row r="8">
      <c r="B8" s="20"/>
      <c r="D8" s="151" t="s">
        <v>134</v>
      </c>
      <c r="L8" s="20"/>
    </row>
    <row r="9" s="1" customFormat="1" ht="16.5" customHeight="1">
      <c r="B9" s="20"/>
      <c r="E9" s="152" t="s">
        <v>135</v>
      </c>
      <c r="F9" s="1"/>
      <c r="G9" s="1"/>
      <c r="H9" s="1"/>
      <c r="L9" s="20"/>
    </row>
    <row r="10" s="1" customFormat="1" ht="12" customHeight="1">
      <c r="B10" s="20"/>
      <c r="D10" s="151" t="s">
        <v>136</v>
      </c>
      <c r="L10" s="20"/>
    </row>
    <row r="11" s="2" customFormat="1" ht="16.5" customHeight="1">
      <c r="A11" s="38"/>
      <c r="B11" s="44"/>
      <c r="C11" s="38"/>
      <c r="D11" s="38"/>
      <c r="E11" s="163" t="s">
        <v>450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1" t="s">
        <v>451</v>
      </c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6.5" customHeight="1">
      <c r="A13" s="38"/>
      <c r="B13" s="44"/>
      <c r="C13" s="38"/>
      <c r="D13" s="38"/>
      <c r="E13" s="153" t="s">
        <v>723</v>
      </c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51" t="s">
        <v>18</v>
      </c>
      <c r="E15" s="38"/>
      <c r="F15" s="141" t="s">
        <v>1</v>
      </c>
      <c r="G15" s="38"/>
      <c r="H15" s="38"/>
      <c r="I15" s="151" t="s">
        <v>19</v>
      </c>
      <c r="J15" s="141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1" t="s">
        <v>20</v>
      </c>
      <c r="E16" s="38"/>
      <c r="F16" s="141" t="s">
        <v>21</v>
      </c>
      <c r="G16" s="38"/>
      <c r="H16" s="38"/>
      <c r="I16" s="151" t="s">
        <v>22</v>
      </c>
      <c r="J16" s="154" t="str">
        <f>'Rekapitulace stavby'!AN8</f>
        <v>31. 3. 2025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0.8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51" t="s">
        <v>24</v>
      </c>
      <c r="E18" s="38"/>
      <c r="F18" s="38"/>
      <c r="G18" s="38"/>
      <c r="H18" s="38"/>
      <c r="I18" s="151" t="s">
        <v>25</v>
      </c>
      <c r="J18" s="141" t="s">
        <v>1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41" t="s">
        <v>26</v>
      </c>
      <c r="F19" s="38"/>
      <c r="G19" s="38"/>
      <c r="H19" s="38"/>
      <c r="I19" s="151" t="s">
        <v>27</v>
      </c>
      <c r="J19" s="141" t="s">
        <v>1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51" t="s">
        <v>28</v>
      </c>
      <c r="E21" s="38"/>
      <c r="F21" s="38"/>
      <c r="G21" s="38"/>
      <c r="H21" s="38"/>
      <c r="I21" s="151" t="s">
        <v>25</v>
      </c>
      <c r="J21" s="33" t="str">
        <f>'Rekapitulace stavby'!AN13</f>
        <v>Vyplň údaj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33" t="str">
        <f>'Rekapitulace stavby'!E14</f>
        <v>Vyplň údaj</v>
      </c>
      <c r="F22" s="141"/>
      <c r="G22" s="141"/>
      <c r="H22" s="141"/>
      <c r="I22" s="151" t="s">
        <v>27</v>
      </c>
      <c r="J22" s="33" t="str">
        <f>'Rekapitulace stavby'!AN14</f>
        <v>Vyplň údaj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51" t="s">
        <v>30</v>
      </c>
      <c r="E24" s="38"/>
      <c r="F24" s="38"/>
      <c r="G24" s="38"/>
      <c r="H24" s="38"/>
      <c r="I24" s="151" t="s">
        <v>25</v>
      </c>
      <c r="J24" s="141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8" customHeight="1">
      <c r="A25" s="38"/>
      <c r="B25" s="44"/>
      <c r="C25" s="38"/>
      <c r="D25" s="38"/>
      <c r="E25" s="141" t="s">
        <v>31</v>
      </c>
      <c r="F25" s="38"/>
      <c r="G25" s="38"/>
      <c r="H25" s="38"/>
      <c r="I25" s="151" t="s">
        <v>27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12" customHeight="1">
      <c r="A27" s="38"/>
      <c r="B27" s="44"/>
      <c r="C27" s="38"/>
      <c r="D27" s="151" t="s">
        <v>33</v>
      </c>
      <c r="E27" s="38"/>
      <c r="F27" s="38"/>
      <c r="G27" s="38"/>
      <c r="H27" s="38"/>
      <c r="I27" s="151" t="s">
        <v>25</v>
      </c>
      <c r="J27" s="141" t="str">
        <f>IF('Rekapitulace stavby'!AN19="","",'Rekapitulace stavby'!AN19)</f>
        <v/>
      </c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8" customHeight="1">
      <c r="A28" s="38"/>
      <c r="B28" s="44"/>
      <c r="C28" s="38"/>
      <c r="D28" s="38"/>
      <c r="E28" s="141" t="str">
        <f>IF('Rekapitulace stavby'!E20="","",'Rekapitulace stavby'!E20)</f>
        <v xml:space="preserve"> </v>
      </c>
      <c r="F28" s="38"/>
      <c r="G28" s="38"/>
      <c r="H28" s="38"/>
      <c r="I28" s="151" t="s">
        <v>27</v>
      </c>
      <c r="J28" s="141" t="str">
        <f>IF('Rekapitulace stavby'!AN20="","",'Rekapitulace stavby'!AN20)</f>
        <v/>
      </c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38"/>
      <c r="E29" s="38"/>
      <c r="F29" s="38"/>
      <c r="G29" s="38"/>
      <c r="H29" s="38"/>
      <c r="I29" s="38"/>
      <c r="J29" s="38"/>
      <c r="K29" s="3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2" customHeight="1">
      <c r="A30" s="38"/>
      <c r="B30" s="44"/>
      <c r="C30" s="38"/>
      <c r="D30" s="151" t="s">
        <v>35</v>
      </c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8" customFormat="1" ht="16.5" customHeight="1">
      <c r="A31" s="155"/>
      <c r="B31" s="156"/>
      <c r="C31" s="155"/>
      <c r="D31" s="155"/>
      <c r="E31" s="157" t="s">
        <v>1</v>
      </c>
      <c r="F31" s="157"/>
      <c r="G31" s="157"/>
      <c r="H31" s="157"/>
      <c r="I31" s="155"/>
      <c r="J31" s="155"/>
      <c r="K31" s="155"/>
      <c r="L31" s="158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</row>
    <row r="32" s="2" customFormat="1" ht="6.96" customHeight="1">
      <c r="A32" s="38"/>
      <c r="B32" s="44"/>
      <c r="C32" s="38"/>
      <c r="D32" s="38"/>
      <c r="E32" s="38"/>
      <c r="F32" s="38"/>
      <c r="G32" s="38"/>
      <c r="H32" s="38"/>
      <c r="I32" s="38"/>
      <c r="J32" s="38"/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9"/>
      <c r="E33" s="159"/>
      <c r="F33" s="159"/>
      <c r="G33" s="159"/>
      <c r="H33" s="159"/>
      <c r="I33" s="159"/>
      <c r="J33" s="159"/>
      <c r="K33" s="159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25.44" customHeight="1">
      <c r="A34" s="38"/>
      <c r="B34" s="44"/>
      <c r="C34" s="38"/>
      <c r="D34" s="160" t="s">
        <v>37</v>
      </c>
      <c r="E34" s="38"/>
      <c r="F34" s="38"/>
      <c r="G34" s="38"/>
      <c r="H34" s="38"/>
      <c r="I34" s="38"/>
      <c r="J34" s="161">
        <f>ROUND(J128,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6.96" customHeight="1">
      <c r="A35" s="38"/>
      <c r="B35" s="44"/>
      <c r="C35" s="38"/>
      <c r="D35" s="159"/>
      <c r="E35" s="159"/>
      <c r="F35" s="159"/>
      <c r="G35" s="159"/>
      <c r="H35" s="159"/>
      <c r="I35" s="159"/>
      <c r="J35" s="159"/>
      <c r="K35" s="159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38"/>
      <c r="F36" s="162" t="s">
        <v>39</v>
      </c>
      <c r="G36" s="38"/>
      <c r="H36" s="38"/>
      <c r="I36" s="162" t="s">
        <v>38</v>
      </c>
      <c r="J36" s="162" t="s">
        <v>40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14.4" customHeight="1">
      <c r="A37" s="38"/>
      <c r="B37" s="44"/>
      <c r="C37" s="38"/>
      <c r="D37" s="163" t="s">
        <v>41</v>
      </c>
      <c r="E37" s="151" t="s">
        <v>42</v>
      </c>
      <c r="F37" s="164">
        <f>ROUND((SUM(BE128:BE172)),  2)</f>
        <v>0</v>
      </c>
      <c r="G37" s="38"/>
      <c r="H37" s="38"/>
      <c r="I37" s="165">
        <v>0.20999999999999999</v>
      </c>
      <c r="J37" s="164">
        <f>ROUND(((SUM(BE128:BE172))*I37),  2)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44"/>
      <c r="C38" s="38"/>
      <c r="D38" s="38"/>
      <c r="E38" s="151" t="s">
        <v>43</v>
      </c>
      <c r="F38" s="164">
        <f>ROUND((SUM(BF128:BF172)),  2)</f>
        <v>0</v>
      </c>
      <c r="G38" s="38"/>
      <c r="H38" s="38"/>
      <c r="I38" s="165">
        <v>0.12</v>
      </c>
      <c r="J38" s="164">
        <f>ROUND(((SUM(BF128:BF172))*I38),  2)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1" t="s">
        <v>44</v>
      </c>
      <c r="F39" s="164">
        <f>ROUND((SUM(BG128:BG172)),  2)</f>
        <v>0</v>
      </c>
      <c r="G39" s="38"/>
      <c r="H39" s="38"/>
      <c r="I39" s="165">
        <v>0.20999999999999999</v>
      </c>
      <c r="J39" s="164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44"/>
      <c r="C40" s="38"/>
      <c r="D40" s="38"/>
      <c r="E40" s="151" t="s">
        <v>45</v>
      </c>
      <c r="F40" s="164">
        <f>ROUND((SUM(BH128:BH172)),  2)</f>
        <v>0</v>
      </c>
      <c r="G40" s="38"/>
      <c r="H40" s="38"/>
      <c r="I40" s="165">
        <v>0.12</v>
      </c>
      <c r="J40" s="164">
        <f>0</f>
        <v>0</v>
      </c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2" customFormat="1" ht="14.4" customHeight="1">
      <c r="A41" s="38"/>
      <c r="B41" s="44"/>
      <c r="C41" s="38"/>
      <c r="D41" s="38"/>
      <c r="E41" s="151" t="s">
        <v>46</v>
      </c>
      <c r="F41" s="164">
        <f>ROUND((SUM(BI128:BI172)),  2)</f>
        <v>0</v>
      </c>
      <c r="G41" s="38"/>
      <c r="H41" s="38"/>
      <c r="I41" s="165">
        <v>0</v>
      </c>
      <c r="J41" s="164">
        <f>0</f>
        <v>0</v>
      </c>
      <c r="K41" s="38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6.96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2" customFormat="1" ht="25.44" customHeight="1">
      <c r="A43" s="38"/>
      <c r="B43" s="44"/>
      <c r="C43" s="166"/>
      <c r="D43" s="167" t="s">
        <v>47</v>
      </c>
      <c r="E43" s="168"/>
      <c r="F43" s="168"/>
      <c r="G43" s="169" t="s">
        <v>48</v>
      </c>
      <c r="H43" s="170" t="s">
        <v>49</v>
      </c>
      <c r="I43" s="168"/>
      <c r="J43" s="171">
        <f>SUM(J34:J41)</f>
        <v>0</v>
      </c>
      <c r="K43" s="172"/>
      <c r="L43" s="63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</row>
    <row r="44" s="2" customFormat="1" ht="14.4" customHeight="1">
      <c r="A44" s="38"/>
      <c r="B44" s="44"/>
      <c r="C44" s="38"/>
      <c r="D44" s="38"/>
      <c r="E44" s="38"/>
      <c r="F44" s="38"/>
      <c r="G44" s="38"/>
      <c r="H44" s="38"/>
      <c r="I44" s="38"/>
      <c r="J44" s="38"/>
      <c r="K44" s="38"/>
      <c r="L44" s="63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Jídelna Hradecká 1219 - Stavařina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134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1" customFormat="1" ht="16.5" customHeight="1">
      <c r="B87" s="21"/>
      <c r="C87" s="22"/>
      <c r="D87" s="22"/>
      <c r="E87" s="184" t="s">
        <v>135</v>
      </c>
      <c r="F87" s="22"/>
      <c r="G87" s="22"/>
      <c r="H87" s="22"/>
      <c r="I87" s="22"/>
      <c r="J87" s="22"/>
      <c r="K87" s="22"/>
      <c r="L87" s="20"/>
    </row>
    <row r="88" s="1" customFormat="1" ht="12" customHeight="1">
      <c r="B88" s="21"/>
      <c r="C88" s="32" t="s">
        <v>136</v>
      </c>
      <c r="D88" s="22"/>
      <c r="E88" s="22"/>
      <c r="F88" s="22"/>
      <c r="G88" s="22"/>
      <c r="H88" s="22"/>
      <c r="I88" s="22"/>
      <c r="J88" s="22"/>
      <c r="K88" s="22"/>
      <c r="L88" s="20"/>
    </row>
    <row r="89" s="2" customFormat="1" ht="16.5" customHeight="1">
      <c r="A89" s="38"/>
      <c r="B89" s="39"/>
      <c r="C89" s="40"/>
      <c r="D89" s="40"/>
      <c r="E89" s="292" t="s">
        <v>450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2" customHeight="1">
      <c r="A90" s="38"/>
      <c r="B90" s="39"/>
      <c r="C90" s="32" t="s">
        <v>451</v>
      </c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6.5" customHeight="1">
      <c r="A91" s="38"/>
      <c r="B91" s="39"/>
      <c r="C91" s="40"/>
      <c r="D91" s="40"/>
      <c r="E91" s="76" t="str">
        <f>E13</f>
        <v>03.2 - Rozv. RM02_A</v>
      </c>
      <c r="F91" s="40"/>
      <c r="G91" s="40"/>
      <c r="H91" s="40"/>
      <c r="I91" s="40"/>
      <c r="J91" s="40"/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2" customHeight="1">
      <c r="A93" s="38"/>
      <c r="B93" s="39"/>
      <c r="C93" s="32" t="s">
        <v>20</v>
      </c>
      <c r="D93" s="40"/>
      <c r="E93" s="40"/>
      <c r="F93" s="27" t="str">
        <f>F16</f>
        <v>Hradecká 1219</v>
      </c>
      <c r="G93" s="40"/>
      <c r="H93" s="40"/>
      <c r="I93" s="32" t="s">
        <v>22</v>
      </c>
      <c r="J93" s="79" t="str">
        <f>IF(J16="","",J16)</f>
        <v>31. 3. 2025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6.96" customHeight="1">
      <c r="A94" s="38"/>
      <c r="B94" s="39"/>
      <c r="C94" s="40"/>
      <c r="D94" s="40"/>
      <c r="E94" s="40"/>
      <c r="F94" s="40"/>
      <c r="G94" s="40"/>
      <c r="H94" s="40"/>
      <c r="I94" s="40"/>
      <c r="J94" s="40"/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5.15" customHeight="1">
      <c r="A95" s="38"/>
      <c r="B95" s="39"/>
      <c r="C95" s="32" t="s">
        <v>24</v>
      </c>
      <c r="D95" s="40"/>
      <c r="E95" s="40"/>
      <c r="F95" s="27" t="str">
        <f>E19</f>
        <v>Školní jídelna Hradecká 1219, HK</v>
      </c>
      <c r="G95" s="40"/>
      <c r="H95" s="40"/>
      <c r="I95" s="32" t="s">
        <v>30</v>
      </c>
      <c r="J95" s="36" t="str">
        <f>E25</f>
        <v>ARAGON ELL s.r.o.</v>
      </c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15.15" customHeight="1">
      <c r="A96" s="38"/>
      <c r="B96" s="39"/>
      <c r="C96" s="32" t="s">
        <v>28</v>
      </c>
      <c r="D96" s="40"/>
      <c r="E96" s="40"/>
      <c r="F96" s="27" t="str">
        <f>IF(E22="","",E22)</f>
        <v>Vyplň údaj</v>
      </c>
      <c r="G96" s="40"/>
      <c r="H96" s="40"/>
      <c r="I96" s="32" t="s">
        <v>33</v>
      </c>
      <c r="J96" s="36" t="str">
        <f>E28</f>
        <v xml:space="preserve"> 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9.28" customHeight="1">
      <c r="A98" s="38"/>
      <c r="B98" s="39"/>
      <c r="C98" s="185" t="s">
        <v>139</v>
      </c>
      <c r="D98" s="186"/>
      <c r="E98" s="186"/>
      <c r="F98" s="186"/>
      <c r="G98" s="186"/>
      <c r="H98" s="186"/>
      <c r="I98" s="186"/>
      <c r="J98" s="187" t="s">
        <v>140</v>
      </c>
      <c r="K98" s="186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s="2" customFormat="1" ht="10.32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22.8" customHeight="1">
      <c r="A100" s="38"/>
      <c r="B100" s="39"/>
      <c r="C100" s="188" t="s">
        <v>141</v>
      </c>
      <c r="D100" s="40"/>
      <c r="E100" s="40"/>
      <c r="F100" s="40"/>
      <c r="G100" s="40"/>
      <c r="H100" s="40"/>
      <c r="I100" s="40"/>
      <c r="J100" s="110">
        <f>J128</f>
        <v>0</v>
      </c>
      <c r="K100" s="40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U100" s="17" t="s">
        <v>142</v>
      </c>
    </row>
    <row r="101" s="9" customFormat="1" ht="24.96" customHeight="1">
      <c r="A101" s="9"/>
      <c r="B101" s="189"/>
      <c r="C101" s="190"/>
      <c r="D101" s="191" t="s">
        <v>453</v>
      </c>
      <c r="E101" s="192"/>
      <c r="F101" s="192"/>
      <c r="G101" s="192"/>
      <c r="H101" s="192"/>
      <c r="I101" s="192"/>
      <c r="J101" s="193">
        <f>J129</f>
        <v>0</v>
      </c>
      <c r="K101" s="190"/>
      <c r="L101" s="19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5"/>
      <c r="C102" s="133"/>
      <c r="D102" s="196" t="s">
        <v>724</v>
      </c>
      <c r="E102" s="197"/>
      <c r="F102" s="197"/>
      <c r="G102" s="197"/>
      <c r="H102" s="197"/>
      <c r="I102" s="197"/>
      <c r="J102" s="198">
        <f>J130</f>
        <v>0</v>
      </c>
      <c r="K102" s="133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33"/>
      <c r="D103" s="196" t="s">
        <v>725</v>
      </c>
      <c r="E103" s="197"/>
      <c r="F103" s="197"/>
      <c r="G103" s="197"/>
      <c r="H103" s="197"/>
      <c r="I103" s="197"/>
      <c r="J103" s="198">
        <f>J141</f>
        <v>0</v>
      </c>
      <c r="K103" s="133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33"/>
      <c r="D104" s="196" t="s">
        <v>726</v>
      </c>
      <c r="E104" s="197"/>
      <c r="F104" s="197"/>
      <c r="G104" s="197"/>
      <c r="H104" s="197"/>
      <c r="I104" s="197"/>
      <c r="J104" s="198">
        <f>J158</f>
        <v>0</v>
      </c>
      <c r="K104" s="133"/>
      <c r="L104" s="19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146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184" t="str">
        <f>E7</f>
        <v>Jídelna Hradecká 1219 - Stavařina</v>
      </c>
      <c r="F114" s="32"/>
      <c r="G114" s="32"/>
      <c r="H114" s="32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1" customFormat="1" ht="12" customHeight="1">
      <c r="B115" s="21"/>
      <c r="C115" s="32" t="s">
        <v>134</v>
      </c>
      <c r="D115" s="22"/>
      <c r="E115" s="22"/>
      <c r="F115" s="22"/>
      <c r="G115" s="22"/>
      <c r="H115" s="22"/>
      <c r="I115" s="22"/>
      <c r="J115" s="22"/>
      <c r="K115" s="22"/>
      <c r="L115" s="20"/>
    </row>
    <row r="116" s="1" customFormat="1" ht="16.5" customHeight="1">
      <c r="B116" s="21"/>
      <c r="C116" s="22"/>
      <c r="D116" s="22"/>
      <c r="E116" s="184" t="s">
        <v>135</v>
      </c>
      <c r="F116" s="22"/>
      <c r="G116" s="22"/>
      <c r="H116" s="22"/>
      <c r="I116" s="22"/>
      <c r="J116" s="22"/>
      <c r="K116" s="22"/>
      <c r="L116" s="20"/>
    </row>
    <row r="117" s="1" customFormat="1" ht="12" customHeight="1">
      <c r="B117" s="21"/>
      <c r="C117" s="32" t="s">
        <v>136</v>
      </c>
      <c r="D117" s="22"/>
      <c r="E117" s="22"/>
      <c r="F117" s="22"/>
      <c r="G117" s="22"/>
      <c r="H117" s="22"/>
      <c r="I117" s="22"/>
      <c r="J117" s="22"/>
      <c r="K117" s="22"/>
      <c r="L117" s="20"/>
    </row>
    <row r="118" s="2" customFormat="1" ht="16.5" customHeight="1">
      <c r="A118" s="38"/>
      <c r="B118" s="39"/>
      <c r="C118" s="40"/>
      <c r="D118" s="40"/>
      <c r="E118" s="292" t="s">
        <v>450</v>
      </c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451</v>
      </c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76" t="str">
        <f>E13</f>
        <v>03.2 - Rozv. RM02_A</v>
      </c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20</v>
      </c>
      <c r="D122" s="40"/>
      <c r="E122" s="40"/>
      <c r="F122" s="27" t="str">
        <f>F16</f>
        <v>Hradecká 1219</v>
      </c>
      <c r="G122" s="40"/>
      <c r="H122" s="40"/>
      <c r="I122" s="32" t="s">
        <v>22</v>
      </c>
      <c r="J122" s="79" t="str">
        <f>IF(J16="","",J16)</f>
        <v>31. 3. 2025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24</v>
      </c>
      <c r="D124" s="40"/>
      <c r="E124" s="40"/>
      <c r="F124" s="27" t="str">
        <f>E19</f>
        <v>Školní jídelna Hradecká 1219, HK</v>
      </c>
      <c r="G124" s="40"/>
      <c r="H124" s="40"/>
      <c r="I124" s="32" t="s">
        <v>30</v>
      </c>
      <c r="J124" s="36" t="str">
        <f>E25</f>
        <v>ARAGON ELL s.r.o.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28</v>
      </c>
      <c r="D125" s="40"/>
      <c r="E125" s="40"/>
      <c r="F125" s="27" t="str">
        <f>IF(E22="","",E22)</f>
        <v>Vyplň údaj</v>
      </c>
      <c r="G125" s="40"/>
      <c r="H125" s="40"/>
      <c r="I125" s="32" t="s">
        <v>33</v>
      </c>
      <c r="J125" s="36" t="str">
        <f>E28</f>
        <v xml:space="preserve"> 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0.32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11" customFormat="1" ht="29.28" customHeight="1">
      <c r="A127" s="200"/>
      <c r="B127" s="201"/>
      <c r="C127" s="202" t="s">
        <v>147</v>
      </c>
      <c r="D127" s="203" t="s">
        <v>62</v>
      </c>
      <c r="E127" s="203" t="s">
        <v>58</v>
      </c>
      <c r="F127" s="203" t="s">
        <v>59</v>
      </c>
      <c r="G127" s="203" t="s">
        <v>148</v>
      </c>
      <c r="H127" s="203" t="s">
        <v>149</v>
      </c>
      <c r="I127" s="203" t="s">
        <v>150</v>
      </c>
      <c r="J127" s="203" t="s">
        <v>140</v>
      </c>
      <c r="K127" s="204" t="s">
        <v>151</v>
      </c>
      <c r="L127" s="205"/>
      <c r="M127" s="100" t="s">
        <v>1</v>
      </c>
      <c r="N127" s="101" t="s">
        <v>41</v>
      </c>
      <c r="O127" s="101" t="s">
        <v>152</v>
      </c>
      <c r="P127" s="101" t="s">
        <v>153</v>
      </c>
      <c r="Q127" s="101" t="s">
        <v>154</v>
      </c>
      <c r="R127" s="101" t="s">
        <v>155</v>
      </c>
      <c r="S127" s="101" t="s">
        <v>156</v>
      </c>
      <c r="T127" s="102" t="s">
        <v>157</v>
      </c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</row>
    <row r="128" s="2" customFormat="1" ht="22.8" customHeight="1">
      <c r="A128" s="38"/>
      <c r="B128" s="39"/>
      <c r="C128" s="107" t="s">
        <v>158</v>
      </c>
      <c r="D128" s="40"/>
      <c r="E128" s="40"/>
      <c r="F128" s="40"/>
      <c r="G128" s="40"/>
      <c r="H128" s="40"/>
      <c r="I128" s="40"/>
      <c r="J128" s="206">
        <f>BK128</f>
        <v>0</v>
      </c>
      <c r="K128" s="40"/>
      <c r="L128" s="44"/>
      <c r="M128" s="103"/>
      <c r="N128" s="207"/>
      <c r="O128" s="104"/>
      <c r="P128" s="208">
        <f>P129</f>
        <v>0</v>
      </c>
      <c r="Q128" s="104"/>
      <c r="R128" s="208">
        <f>R129</f>
        <v>0.009389999999999999</v>
      </c>
      <c r="S128" s="104"/>
      <c r="T128" s="209">
        <f>T129</f>
        <v>0.18420999999999999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76</v>
      </c>
      <c r="AU128" s="17" t="s">
        <v>142</v>
      </c>
      <c r="BK128" s="210">
        <f>BK129</f>
        <v>0</v>
      </c>
    </row>
    <row r="129" s="12" customFormat="1" ht="25.92" customHeight="1">
      <c r="A129" s="12"/>
      <c r="B129" s="211"/>
      <c r="C129" s="212"/>
      <c r="D129" s="213" t="s">
        <v>76</v>
      </c>
      <c r="E129" s="214" t="s">
        <v>159</v>
      </c>
      <c r="F129" s="214" t="s">
        <v>159</v>
      </c>
      <c r="G129" s="212"/>
      <c r="H129" s="212"/>
      <c r="I129" s="215"/>
      <c r="J129" s="216">
        <f>BK129</f>
        <v>0</v>
      </c>
      <c r="K129" s="212"/>
      <c r="L129" s="217"/>
      <c r="M129" s="218"/>
      <c r="N129" s="219"/>
      <c r="O129" s="219"/>
      <c r="P129" s="220">
        <f>P130+P141+P158</f>
        <v>0</v>
      </c>
      <c r="Q129" s="219"/>
      <c r="R129" s="220">
        <f>R130+R141+R158</f>
        <v>0.009389999999999999</v>
      </c>
      <c r="S129" s="219"/>
      <c r="T129" s="221">
        <f>T130+T141+T158</f>
        <v>0.18420999999999999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2" t="s">
        <v>84</v>
      </c>
      <c r="AT129" s="223" t="s">
        <v>76</v>
      </c>
      <c r="AU129" s="223" t="s">
        <v>77</v>
      </c>
      <c r="AY129" s="222" t="s">
        <v>161</v>
      </c>
      <c r="BK129" s="224">
        <f>BK130+BK141+BK158</f>
        <v>0</v>
      </c>
    </row>
    <row r="130" s="12" customFormat="1" ht="22.8" customHeight="1">
      <c r="A130" s="12"/>
      <c r="B130" s="211"/>
      <c r="C130" s="212"/>
      <c r="D130" s="213" t="s">
        <v>76</v>
      </c>
      <c r="E130" s="225" t="s">
        <v>457</v>
      </c>
      <c r="F130" s="225" t="s">
        <v>727</v>
      </c>
      <c r="G130" s="212"/>
      <c r="H130" s="212"/>
      <c r="I130" s="215"/>
      <c r="J130" s="226">
        <f>BK130</f>
        <v>0</v>
      </c>
      <c r="K130" s="212"/>
      <c r="L130" s="217"/>
      <c r="M130" s="218"/>
      <c r="N130" s="219"/>
      <c r="O130" s="219"/>
      <c r="P130" s="220">
        <f>SUM(P131:P140)</f>
        <v>0</v>
      </c>
      <c r="Q130" s="219"/>
      <c r="R130" s="220">
        <f>SUM(R131:R140)</f>
        <v>0</v>
      </c>
      <c r="S130" s="219"/>
      <c r="T130" s="221">
        <f>SUM(T131:T140)</f>
        <v>0.18420999999999999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2" t="s">
        <v>84</v>
      </c>
      <c r="AT130" s="223" t="s">
        <v>76</v>
      </c>
      <c r="AU130" s="223" t="s">
        <v>84</v>
      </c>
      <c r="AY130" s="222" t="s">
        <v>161</v>
      </c>
      <c r="BK130" s="224">
        <f>SUM(BK131:BK140)</f>
        <v>0</v>
      </c>
    </row>
    <row r="131" s="2" customFormat="1" ht="24.15" customHeight="1">
      <c r="A131" s="38"/>
      <c r="B131" s="39"/>
      <c r="C131" s="227" t="s">
        <v>84</v>
      </c>
      <c r="D131" s="227" t="s">
        <v>164</v>
      </c>
      <c r="E131" s="228" t="s">
        <v>728</v>
      </c>
      <c r="F131" s="229" t="s">
        <v>729</v>
      </c>
      <c r="G131" s="230" t="s">
        <v>468</v>
      </c>
      <c r="H131" s="231">
        <v>1</v>
      </c>
      <c r="I131" s="232"/>
      <c r="J131" s="233">
        <f>ROUND(I131*H131,2)</f>
        <v>0</v>
      </c>
      <c r="K131" s="229" t="s">
        <v>461</v>
      </c>
      <c r="L131" s="44"/>
      <c r="M131" s="234" t="s">
        <v>1</v>
      </c>
      <c r="N131" s="235" t="s">
        <v>42</v>
      </c>
      <c r="O131" s="91"/>
      <c r="P131" s="236">
        <f>O131*H131</f>
        <v>0</v>
      </c>
      <c r="Q131" s="236">
        <v>0</v>
      </c>
      <c r="R131" s="236">
        <f>Q131*H131</f>
        <v>0</v>
      </c>
      <c r="S131" s="236">
        <v>0.11</v>
      </c>
      <c r="T131" s="237">
        <f>S131*H131</f>
        <v>0.11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8" t="s">
        <v>169</v>
      </c>
      <c r="AT131" s="238" t="s">
        <v>164</v>
      </c>
      <c r="AU131" s="238" t="s">
        <v>86</v>
      </c>
      <c r="AY131" s="17" t="s">
        <v>161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7" t="s">
        <v>84</v>
      </c>
      <c r="BK131" s="239">
        <f>ROUND(I131*H131,2)</f>
        <v>0</v>
      </c>
      <c r="BL131" s="17" t="s">
        <v>169</v>
      </c>
      <c r="BM131" s="238" t="s">
        <v>86</v>
      </c>
    </row>
    <row r="132" s="2" customFormat="1" ht="24.15" customHeight="1">
      <c r="A132" s="38"/>
      <c r="B132" s="39"/>
      <c r="C132" s="227" t="s">
        <v>86</v>
      </c>
      <c r="D132" s="227" t="s">
        <v>164</v>
      </c>
      <c r="E132" s="228" t="s">
        <v>730</v>
      </c>
      <c r="F132" s="229" t="s">
        <v>731</v>
      </c>
      <c r="G132" s="230" t="s">
        <v>468</v>
      </c>
      <c r="H132" s="231">
        <v>27</v>
      </c>
      <c r="I132" s="232"/>
      <c r="J132" s="233">
        <f>ROUND(I132*H132,2)</f>
        <v>0</v>
      </c>
      <c r="K132" s="229" t="s">
        <v>461</v>
      </c>
      <c r="L132" s="44"/>
      <c r="M132" s="234" t="s">
        <v>1</v>
      </c>
      <c r="N132" s="235" t="s">
        <v>42</v>
      </c>
      <c r="O132" s="91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8" t="s">
        <v>169</v>
      </c>
      <c r="AT132" s="238" t="s">
        <v>164</v>
      </c>
      <c r="AU132" s="238" t="s">
        <v>86</v>
      </c>
      <c r="AY132" s="17" t="s">
        <v>161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7" t="s">
        <v>84</v>
      </c>
      <c r="BK132" s="239">
        <f>ROUND(I132*H132,2)</f>
        <v>0</v>
      </c>
      <c r="BL132" s="17" t="s">
        <v>169</v>
      </c>
      <c r="BM132" s="238" t="s">
        <v>169</v>
      </c>
    </row>
    <row r="133" s="2" customFormat="1" ht="24.15" customHeight="1">
      <c r="A133" s="38"/>
      <c r="B133" s="39"/>
      <c r="C133" s="227" t="s">
        <v>100</v>
      </c>
      <c r="D133" s="227" t="s">
        <v>164</v>
      </c>
      <c r="E133" s="228" t="s">
        <v>732</v>
      </c>
      <c r="F133" s="229" t="s">
        <v>733</v>
      </c>
      <c r="G133" s="230" t="s">
        <v>468</v>
      </c>
      <c r="H133" s="231">
        <v>27</v>
      </c>
      <c r="I133" s="232"/>
      <c r="J133" s="233">
        <f>ROUND(I133*H133,2)</f>
        <v>0</v>
      </c>
      <c r="K133" s="229" t="s">
        <v>461</v>
      </c>
      <c r="L133" s="44"/>
      <c r="M133" s="234" t="s">
        <v>1</v>
      </c>
      <c r="N133" s="235" t="s">
        <v>42</v>
      </c>
      <c r="O133" s="91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8" t="s">
        <v>169</v>
      </c>
      <c r="AT133" s="238" t="s">
        <v>164</v>
      </c>
      <c r="AU133" s="238" t="s">
        <v>86</v>
      </c>
      <c r="AY133" s="17" t="s">
        <v>161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7" t="s">
        <v>84</v>
      </c>
      <c r="BK133" s="239">
        <f>ROUND(I133*H133,2)</f>
        <v>0</v>
      </c>
      <c r="BL133" s="17" t="s">
        <v>169</v>
      </c>
      <c r="BM133" s="238" t="s">
        <v>189</v>
      </c>
    </row>
    <row r="134" s="2" customFormat="1" ht="24.15" customHeight="1">
      <c r="A134" s="38"/>
      <c r="B134" s="39"/>
      <c r="C134" s="227" t="s">
        <v>169</v>
      </c>
      <c r="D134" s="227" t="s">
        <v>164</v>
      </c>
      <c r="E134" s="228" t="s">
        <v>734</v>
      </c>
      <c r="F134" s="229" t="s">
        <v>735</v>
      </c>
      <c r="G134" s="230" t="s">
        <v>468</v>
      </c>
      <c r="H134" s="231">
        <v>30</v>
      </c>
      <c r="I134" s="232"/>
      <c r="J134" s="233">
        <f>ROUND(I134*H134,2)</f>
        <v>0</v>
      </c>
      <c r="K134" s="229" t="s">
        <v>461</v>
      </c>
      <c r="L134" s="44"/>
      <c r="M134" s="234" t="s">
        <v>1</v>
      </c>
      <c r="N134" s="235" t="s">
        <v>42</v>
      </c>
      <c r="O134" s="91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8" t="s">
        <v>169</v>
      </c>
      <c r="AT134" s="238" t="s">
        <v>164</v>
      </c>
      <c r="AU134" s="238" t="s">
        <v>86</v>
      </c>
      <c r="AY134" s="17" t="s">
        <v>161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17" t="s">
        <v>84</v>
      </c>
      <c r="BK134" s="239">
        <f>ROUND(I134*H134,2)</f>
        <v>0</v>
      </c>
      <c r="BL134" s="17" t="s">
        <v>169</v>
      </c>
      <c r="BM134" s="238" t="s">
        <v>200</v>
      </c>
    </row>
    <row r="135" s="2" customFormat="1" ht="16.5" customHeight="1">
      <c r="A135" s="38"/>
      <c r="B135" s="39"/>
      <c r="C135" s="227" t="s">
        <v>184</v>
      </c>
      <c r="D135" s="227" t="s">
        <v>164</v>
      </c>
      <c r="E135" s="228" t="s">
        <v>736</v>
      </c>
      <c r="F135" s="229" t="s">
        <v>737</v>
      </c>
      <c r="G135" s="230" t="s">
        <v>468</v>
      </c>
      <c r="H135" s="231">
        <v>1</v>
      </c>
      <c r="I135" s="232"/>
      <c r="J135" s="233">
        <f>ROUND(I135*H135,2)</f>
        <v>0</v>
      </c>
      <c r="K135" s="229" t="s">
        <v>461</v>
      </c>
      <c r="L135" s="44"/>
      <c r="M135" s="234" t="s">
        <v>1</v>
      </c>
      <c r="N135" s="235" t="s">
        <v>42</v>
      </c>
      <c r="O135" s="91"/>
      <c r="P135" s="236">
        <f>O135*H135</f>
        <v>0</v>
      </c>
      <c r="Q135" s="236">
        <v>0</v>
      </c>
      <c r="R135" s="236">
        <f>Q135*H135</f>
        <v>0</v>
      </c>
      <c r="S135" s="236">
        <v>0.0010499999999999999</v>
      </c>
      <c r="T135" s="237">
        <f>S135*H135</f>
        <v>0.0010499999999999999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8" t="s">
        <v>169</v>
      </c>
      <c r="AT135" s="238" t="s">
        <v>164</v>
      </c>
      <c r="AU135" s="238" t="s">
        <v>86</v>
      </c>
      <c r="AY135" s="17" t="s">
        <v>161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7" t="s">
        <v>84</v>
      </c>
      <c r="BK135" s="239">
        <f>ROUND(I135*H135,2)</f>
        <v>0</v>
      </c>
      <c r="BL135" s="17" t="s">
        <v>169</v>
      </c>
      <c r="BM135" s="238" t="s">
        <v>213</v>
      </c>
    </row>
    <row r="136" s="2" customFormat="1" ht="16.5" customHeight="1">
      <c r="A136" s="38"/>
      <c r="B136" s="39"/>
      <c r="C136" s="227" t="s">
        <v>189</v>
      </c>
      <c r="D136" s="227" t="s">
        <v>164</v>
      </c>
      <c r="E136" s="228" t="s">
        <v>738</v>
      </c>
      <c r="F136" s="229" t="s">
        <v>739</v>
      </c>
      <c r="G136" s="230" t="s">
        <v>468</v>
      </c>
      <c r="H136" s="231">
        <v>12</v>
      </c>
      <c r="I136" s="232"/>
      <c r="J136" s="233">
        <f>ROUND(I136*H136,2)</f>
        <v>0</v>
      </c>
      <c r="K136" s="229" t="s">
        <v>461</v>
      </c>
      <c r="L136" s="44"/>
      <c r="M136" s="234" t="s">
        <v>1</v>
      </c>
      <c r="N136" s="235" t="s">
        <v>42</v>
      </c>
      <c r="O136" s="91"/>
      <c r="P136" s="236">
        <f>O136*H136</f>
        <v>0</v>
      </c>
      <c r="Q136" s="236">
        <v>0</v>
      </c>
      <c r="R136" s="236">
        <f>Q136*H136</f>
        <v>0</v>
      </c>
      <c r="S136" s="236">
        <v>0.0010300000000000001</v>
      </c>
      <c r="T136" s="237">
        <f>S136*H136</f>
        <v>0.012360000000000001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8" t="s">
        <v>169</v>
      </c>
      <c r="AT136" s="238" t="s">
        <v>164</v>
      </c>
      <c r="AU136" s="238" t="s">
        <v>86</v>
      </c>
      <c r="AY136" s="17" t="s">
        <v>161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7" t="s">
        <v>84</v>
      </c>
      <c r="BK136" s="239">
        <f>ROUND(I136*H136,2)</f>
        <v>0</v>
      </c>
      <c r="BL136" s="17" t="s">
        <v>169</v>
      </c>
      <c r="BM136" s="238" t="s">
        <v>8</v>
      </c>
    </row>
    <row r="137" s="2" customFormat="1" ht="21.75" customHeight="1">
      <c r="A137" s="38"/>
      <c r="B137" s="39"/>
      <c r="C137" s="227" t="s">
        <v>193</v>
      </c>
      <c r="D137" s="227" t="s">
        <v>164</v>
      </c>
      <c r="E137" s="228" t="s">
        <v>740</v>
      </c>
      <c r="F137" s="229" t="s">
        <v>741</v>
      </c>
      <c r="G137" s="230" t="s">
        <v>468</v>
      </c>
      <c r="H137" s="231">
        <v>27</v>
      </c>
      <c r="I137" s="232"/>
      <c r="J137" s="233">
        <f>ROUND(I137*H137,2)</f>
        <v>0</v>
      </c>
      <c r="K137" s="229" t="s">
        <v>461</v>
      </c>
      <c r="L137" s="44"/>
      <c r="M137" s="234" t="s">
        <v>1</v>
      </c>
      <c r="N137" s="235" t="s">
        <v>42</v>
      </c>
      <c r="O137" s="91"/>
      <c r="P137" s="236">
        <f>O137*H137</f>
        <v>0</v>
      </c>
      <c r="Q137" s="236">
        <v>0</v>
      </c>
      <c r="R137" s="236">
        <f>Q137*H137</f>
        <v>0</v>
      </c>
      <c r="S137" s="236">
        <v>0.00040000000000000002</v>
      </c>
      <c r="T137" s="237">
        <f>S137*H137</f>
        <v>0.010800000000000001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8" t="s">
        <v>169</v>
      </c>
      <c r="AT137" s="238" t="s">
        <v>164</v>
      </c>
      <c r="AU137" s="238" t="s">
        <v>86</v>
      </c>
      <c r="AY137" s="17" t="s">
        <v>161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17" t="s">
        <v>84</v>
      </c>
      <c r="BK137" s="239">
        <f>ROUND(I137*H137,2)</f>
        <v>0</v>
      </c>
      <c r="BL137" s="17" t="s">
        <v>169</v>
      </c>
      <c r="BM137" s="238" t="s">
        <v>236</v>
      </c>
    </row>
    <row r="138" s="2" customFormat="1" ht="21.75" customHeight="1">
      <c r="A138" s="38"/>
      <c r="B138" s="39"/>
      <c r="C138" s="227" t="s">
        <v>200</v>
      </c>
      <c r="D138" s="227" t="s">
        <v>164</v>
      </c>
      <c r="E138" s="228" t="s">
        <v>742</v>
      </c>
      <c r="F138" s="229" t="s">
        <v>743</v>
      </c>
      <c r="G138" s="230" t="s">
        <v>468</v>
      </c>
      <c r="H138" s="231">
        <v>5</v>
      </c>
      <c r="I138" s="232"/>
      <c r="J138" s="233">
        <f>ROUND(I138*H138,2)</f>
        <v>0</v>
      </c>
      <c r="K138" s="229" t="s">
        <v>461</v>
      </c>
      <c r="L138" s="44"/>
      <c r="M138" s="234" t="s">
        <v>1</v>
      </c>
      <c r="N138" s="235" t="s">
        <v>42</v>
      </c>
      <c r="O138" s="91"/>
      <c r="P138" s="236">
        <f>O138*H138</f>
        <v>0</v>
      </c>
      <c r="Q138" s="236">
        <v>0</v>
      </c>
      <c r="R138" s="236">
        <f>Q138*H138</f>
        <v>0</v>
      </c>
      <c r="S138" s="236">
        <v>0.01</v>
      </c>
      <c r="T138" s="237">
        <f>S138*H138</f>
        <v>0.050000000000000003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8" t="s">
        <v>169</v>
      </c>
      <c r="AT138" s="238" t="s">
        <v>164</v>
      </c>
      <c r="AU138" s="238" t="s">
        <v>86</v>
      </c>
      <c r="AY138" s="17" t="s">
        <v>161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7" t="s">
        <v>84</v>
      </c>
      <c r="BK138" s="239">
        <f>ROUND(I138*H138,2)</f>
        <v>0</v>
      </c>
      <c r="BL138" s="17" t="s">
        <v>169</v>
      </c>
      <c r="BM138" s="238" t="s">
        <v>245</v>
      </c>
    </row>
    <row r="139" s="2" customFormat="1" ht="33" customHeight="1">
      <c r="A139" s="38"/>
      <c r="B139" s="39"/>
      <c r="C139" s="227" t="s">
        <v>162</v>
      </c>
      <c r="D139" s="227" t="s">
        <v>164</v>
      </c>
      <c r="E139" s="228" t="s">
        <v>744</v>
      </c>
      <c r="F139" s="229" t="s">
        <v>745</v>
      </c>
      <c r="G139" s="230" t="s">
        <v>468</v>
      </c>
      <c r="H139" s="231">
        <v>1</v>
      </c>
      <c r="I139" s="232"/>
      <c r="J139" s="233">
        <f>ROUND(I139*H139,2)</f>
        <v>0</v>
      </c>
      <c r="K139" s="229" t="s">
        <v>461</v>
      </c>
      <c r="L139" s="44"/>
      <c r="M139" s="234" t="s">
        <v>1</v>
      </c>
      <c r="N139" s="235" t="s">
        <v>42</v>
      </c>
      <c r="O139" s="91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8" t="s">
        <v>169</v>
      </c>
      <c r="AT139" s="238" t="s">
        <v>164</v>
      </c>
      <c r="AU139" s="238" t="s">
        <v>86</v>
      </c>
      <c r="AY139" s="17" t="s">
        <v>161</v>
      </c>
      <c r="BE139" s="239">
        <f>IF(N139="základní",J139,0)</f>
        <v>0</v>
      </c>
      <c r="BF139" s="239">
        <f>IF(N139="snížená",J139,0)</f>
        <v>0</v>
      </c>
      <c r="BG139" s="239">
        <f>IF(N139="zákl. přenesená",J139,0)</f>
        <v>0</v>
      </c>
      <c r="BH139" s="239">
        <f>IF(N139="sníž. přenesená",J139,0)</f>
        <v>0</v>
      </c>
      <c r="BI139" s="239">
        <f>IF(N139="nulová",J139,0)</f>
        <v>0</v>
      </c>
      <c r="BJ139" s="17" t="s">
        <v>84</v>
      </c>
      <c r="BK139" s="239">
        <f>ROUND(I139*H139,2)</f>
        <v>0</v>
      </c>
      <c r="BL139" s="17" t="s">
        <v>169</v>
      </c>
      <c r="BM139" s="238" t="s">
        <v>331</v>
      </c>
    </row>
    <row r="140" s="2" customFormat="1" ht="24.15" customHeight="1">
      <c r="A140" s="38"/>
      <c r="B140" s="39"/>
      <c r="C140" s="227" t="s">
        <v>213</v>
      </c>
      <c r="D140" s="227" t="s">
        <v>164</v>
      </c>
      <c r="E140" s="228" t="s">
        <v>746</v>
      </c>
      <c r="F140" s="229" t="s">
        <v>747</v>
      </c>
      <c r="G140" s="230" t="s">
        <v>468</v>
      </c>
      <c r="H140" s="231">
        <v>19</v>
      </c>
      <c r="I140" s="232"/>
      <c r="J140" s="233">
        <f>ROUND(I140*H140,2)</f>
        <v>0</v>
      </c>
      <c r="K140" s="229" t="s">
        <v>461</v>
      </c>
      <c r="L140" s="44"/>
      <c r="M140" s="234" t="s">
        <v>1</v>
      </c>
      <c r="N140" s="235" t="s">
        <v>42</v>
      </c>
      <c r="O140" s="91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8" t="s">
        <v>169</v>
      </c>
      <c r="AT140" s="238" t="s">
        <v>164</v>
      </c>
      <c r="AU140" s="238" t="s">
        <v>86</v>
      </c>
      <c r="AY140" s="17" t="s">
        <v>161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7" t="s">
        <v>84</v>
      </c>
      <c r="BK140" s="239">
        <f>ROUND(I140*H140,2)</f>
        <v>0</v>
      </c>
      <c r="BL140" s="17" t="s">
        <v>169</v>
      </c>
      <c r="BM140" s="238" t="s">
        <v>339</v>
      </c>
    </row>
    <row r="141" s="12" customFormat="1" ht="22.8" customHeight="1">
      <c r="A141" s="12"/>
      <c r="B141" s="211"/>
      <c r="C141" s="212"/>
      <c r="D141" s="213" t="s">
        <v>76</v>
      </c>
      <c r="E141" s="225" t="s">
        <v>475</v>
      </c>
      <c r="F141" s="225" t="s">
        <v>748</v>
      </c>
      <c r="G141" s="212"/>
      <c r="H141" s="212"/>
      <c r="I141" s="215"/>
      <c r="J141" s="226">
        <f>BK141</f>
        <v>0</v>
      </c>
      <c r="K141" s="212"/>
      <c r="L141" s="217"/>
      <c r="M141" s="218"/>
      <c r="N141" s="219"/>
      <c r="O141" s="219"/>
      <c r="P141" s="220">
        <f>SUM(P142:P157)</f>
        <v>0</v>
      </c>
      <c r="Q141" s="219"/>
      <c r="R141" s="220">
        <f>SUM(R142:R157)</f>
        <v>0.009389999999999999</v>
      </c>
      <c r="S141" s="219"/>
      <c r="T141" s="221">
        <f>SUM(T142:T157)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2" t="s">
        <v>84</v>
      </c>
      <c r="AT141" s="223" t="s">
        <v>76</v>
      </c>
      <c r="AU141" s="223" t="s">
        <v>84</v>
      </c>
      <c r="AY141" s="222" t="s">
        <v>161</v>
      </c>
      <c r="BK141" s="224">
        <f>SUM(BK142:BK157)</f>
        <v>0</v>
      </c>
    </row>
    <row r="142" s="2" customFormat="1" ht="44.25" customHeight="1">
      <c r="A142" s="38"/>
      <c r="B142" s="39"/>
      <c r="C142" s="282" t="s">
        <v>221</v>
      </c>
      <c r="D142" s="282" t="s">
        <v>384</v>
      </c>
      <c r="E142" s="283" t="s">
        <v>534</v>
      </c>
      <c r="F142" s="284" t="s">
        <v>749</v>
      </c>
      <c r="G142" s="285" t="s">
        <v>750</v>
      </c>
      <c r="H142" s="286">
        <v>1</v>
      </c>
      <c r="I142" s="287"/>
      <c r="J142" s="288">
        <f>ROUND(I142*H142,2)</f>
        <v>0</v>
      </c>
      <c r="K142" s="284" t="s">
        <v>209</v>
      </c>
      <c r="L142" s="289"/>
      <c r="M142" s="290" t="s">
        <v>1</v>
      </c>
      <c r="N142" s="291" t="s">
        <v>42</v>
      </c>
      <c r="O142" s="91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8" t="s">
        <v>200</v>
      </c>
      <c r="AT142" s="238" t="s">
        <v>384</v>
      </c>
      <c r="AU142" s="238" t="s">
        <v>86</v>
      </c>
      <c r="AY142" s="17" t="s">
        <v>161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7" t="s">
        <v>84</v>
      </c>
      <c r="BK142" s="239">
        <f>ROUND(I142*H142,2)</f>
        <v>0</v>
      </c>
      <c r="BL142" s="17" t="s">
        <v>169</v>
      </c>
      <c r="BM142" s="238" t="s">
        <v>751</v>
      </c>
    </row>
    <row r="143" s="2" customFormat="1" ht="16.5" customHeight="1">
      <c r="A143" s="38"/>
      <c r="B143" s="39"/>
      <c r="C143" s="282" t="s">
        <v>8</v>
      </c>
      <c r="D143" s="282" t="s">
        <v>384</v>
      </c>
      <c r="E143" s="283" t="s">
        <v>537</v>
      </c>
      <c r="F143" s="284" t="s">
        <v>752</v>
      </c>
      <c r="G143" s="285" t="s">
        <v>468</v>
      </c>
      <c r="H143" s="286">
        <v>1</v>
      </c>
      <c r="I143" s="287"/>
      <c r="J143" s="288">
        <f>ROUND(I143*H143,2)</f>
        <v>0</v>
      </c>
      <c r="K143" s="284" t="s">
        <v>209</v>
      </c>
      <c r="L143" s="289"/>
      <c r="M143" s="290" t="s">
        <v>1</v>
      </c>
      <c r="N143" s="291" t="s">
        <v>42</v>
      </c>
      <c r="O143" s="91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8" t="s">
        <v>200</v>
      </c>
      <c r="AT143" s="238" t="s">
        <v>384</v>
      </c>
      <c r="AU143" s="238" t="s">
        <v>86</v>
      </c>
      <c r="AY143" s="17" t="s">
        <v>161</v>
      </c>
      <c r="BE143" s="239">
        <f>IF(N143="základní",J143,0)</f>
        <v>0</v>
      </c>
      <c r="BF143" s="239">
        <f>IF(N143="snížená",J143,0)</f>
        <v>0</v>
      </c>
      <c r="BG143" s="239">
        <f>IF(N143="zákl. přenesená",J143,0)</f>
        <v>0</v>
      </c>
      <c r="BH143" s="239">
        <f>IF(N143="sníž. přenesená",J143,0)</f>
        <v>0</v>
      </c>
      <c r="BI143" s="239">
        <f>IF(N143="nulová",J143,0)</f>
        <v>0</v>
      </c>
      <c r="BJ143" s="17" t="s">
        <v>84</v>
      </c>
      <c r="BK143" s="239">
        <f>ROUND(I143*H143,2)</f>
        <v>0</v>
      </c>
      <c r="BL143" s="17" t="s">
        <v>169</v>
      </c>
      <c r="BM143" s="238" t="s">
        <v>753</v>
      </c>
    </row>
    <row r="144" s="2" customFormat="1" ht="16.5" customHeight="1">
      <c r="A144" s="38"/>
      <c r="B144" s="39"/>
      <c r="C144" s="282" t="s">
        <v>230</v>
      </c>
      <c r="D144" s="282" t="s">
        <v>384</v>
      </c>
      <c r="E144" s="283" t="s">
        <v>561</v>
      </c>
      <c r="F144" s="284" t="s">
        <v>754</v>
      </c>
      <c r="G144" s="285" t="s">
        <v>468</v>
      </c>
      <c r="H144" s="286">
        <v>1</v>
      </c>
      <c r="I144" s="287"/>
      <c r="J144" s="288">
        <f>ROUND(I144*H144,2)</f>
        <v>0</v>
      </c>
      <c r="K144" s="284" t="s">
        <v>209</v>
      </c>
      <c r="L144" s="289"/>
      <c r="M144" s="290" t="s">
        <v>1</v>
      </c>
      <c r="N144" s="291" t="s">
        <v>42</v>
      </c>
      <c r="O144" s="91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8" t="s">
        <v>200</v>
      </c>
      <c r="AT144" s="238" t="s">
        <v>384</v>
      </c>
      <c r="AU144" s="238" t="s">
        <v>86</v>
      </c>
      <c r="AY144" s="17" t="s">
        <v>161</v>
      </c>
      <c r="BE144" s="239">
        <f>IF(N144="základní",J144,0)</f>
        <v>0</v>
      </c>
      <c r="BF144" s="239">
        <f>IF(N144="snížená",J144,0)</f>
        <v>0</v>
      </c>
      <c r="BG144" s="239">
        <f>IF(N144="zákl. přenesená",J144,0)</f>
        <v>0</v>
      </c>
      <c r="BH144" s="239">
        <f>IF(N144="sníž. přenesená",J144,0)</f>
        <v>0</v>
      </c>
      <c r="BI144" s="239">
        <f>IF(N144="nulová",J144,0)</f>
        <v>0</v>
      </c>
      <c r="BJ144" s="17" t="s">
        <v>84</v>
      </c>
      <c r="BK144" s="239">
        <f>ROUND(I144*H144,2)</f>
        <v>0</v>
      </c>
      <c r="BL144" s="17" t="s">
        <v>169</v>
      </c>
      <c r="BM144" s="238" t="s">
        <v>755</v>
      </c>
    </row>
    <row r="145" s="2" customFormat="1" ht="24.15" customHeight="1">
      <c r="A145" s="38"/>
      <c r="B145" s="39"/>
      <c r="C145" s="282" t="s">
        <v>236</v>
      </c>
      <c r="D145" s="282" t="s">
        <v>384</v>
      </c>
      <c r="E145" s="283" t="s">
        <v>564</v>
      </c>
      <c r="F145" s="284" t="s">
        <v>756</v>
      </c>
      <c r="G145" s="285" t="s">
        <v>468</v>
      </c>
      <c r="H145" s="286">
        <v>2</v>
      </c>
      <c r="I145" s="287"/>
      <c r="J145" s="288">
        <f>ROUND(I145*H145,2)</f>
        <v>0</v>
      </c>
      <c r="K145" s="284" t="s">
        <v>209</v>
      </c>
      <c r="L145" s="289"/>
      <c r="M145" s="290" t="s">
        <v>1</v>
      </c>
      <c r="N145" s="291" t="s">
        <v>42</v>
      </c>
      <c r="O145" s="91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8" t="s">
        <v>200</v>
      </c>
      <c r="AT145" s="238" t="s">
        <v>384</v>
      </c>
      <c r="AU145" s="238" t="s">
        <v>86</v>
      </c>
      <c r="AY145" s="17" t="s">
        <v>161</v>
      </c>
      <c r="BE145" s="239">
        <f>IF(N145="základní",J145,0)</f>
        <v>0</v>
      </c>
      <c r="BF145" s="239">
        <f>IF(N145="snížená",J145,0)</f>
        <v>0</v>
      </c>
      <c r="BG145" s="239">
        <f>IF(N145="zákl. přenesená",J145,0)</f>
        <v>0</v>
      </c>
      <c r="BH145" s="239">
        <f>IF(N145="sníž. přenesená",J145,0)</f>
        <v>0</v>
      </c>
      <c r="BI145" s="239">
        <f>IF(N145="nulová",J145,0)</f>
        <v>0</v>
      </c>
      <c r="BJ145" s="17" t="s">
        <v>84</v>
      </c>
      <c r="BK145" s="239">
        <f>ROUND(I145*H145,2)</f>
        <v>0</v>
      </c>
      <c r="BL145" s="17" t="s">
        <v>169</v>
      </c>
      <c r="BM145" s="238" t="s">
        <v>757</v>
      </c>
    </row>
    <row r="146" s="2" customFormat="1" ht="24.15" customHeight="1">
      <c r="A146" s="38"/>
      <c r="B146" s="39"/>
      <c r="C146" s="282" t="s">
        <v>241</v>
      </c>
      <c r="D146" s="282" t="s">
        <v>384</v>
      </c>
      <c r="E146" s="283" t="s">
        <v>567</v>
      </c>
      <c r="F146" s="284" t="s">
        <v>758</v>
      </c>
      <c r="G146" s="285" t="s">
        <v>468</v>
      </c>
      <c r="H146" s="286">
        <v>1</v>
      </c>
      <c r="I146" s="287"/>
      <c r="J146" s="288">
        <f>ROUND(I146*H146,2)</f>
        <v>0</v>
      </c>
      <c r="K146" s="284" t="s">
        <v>209</v>
      </c>
      <c r="L146" s="289"/>
      <c r="M146" s="290" t="s">
        <v>1</v>
      </c>
      <c r="N146" s="291" t="s">
        <v>42</v>
      </c>
      <c r="O146" s="91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8" t="s">
        <v>200</v>
      </c>
      <c r="AT146" s="238" t="s">
        <v>384</v>
      </c>
      <c r="AU146" s="238" t="s">
        <v>86</v>
      </c>
      <c r="AY146" s="17" t="s">
        <v>161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17" t="s">
        <v>84</v>
      </c>
      <c r="BK146" s="239">
        <f>ROUND(I146*H146,2)</f>
        <v>0</v>
      </c>
      <c r="BL146" s="17" t="s">
        <v>169</v>
      </c>
      <c r="BM146" s="238" t="s">
        <v>759</v>
      </c>
    </row>
    <row r="147" s="2" customFormat="1" ht="24.15" customHeight="1">
      <c r="A147" s="38"/>
      <c r="B147" s="39"/>
      <c r="C147" s="282" t="s">
        <v>245</v>
      </c>
      <c r="D147" s="282" t="s">
        <v>384</v>
      </c>
      <c r="E147" s="283" t="s">
        <v>570</v>
      </c>
      <c r="F147" s="284" t="s">
        <v>760</v>
      </c>
      <c r="G147" s="285" t="s">
        <v>468</v>
      </c>
      <c r="H147" s="286">
        <v>6</v>
      </c>
      <c r="I147" s="287"/>
      <c r="J147" s="288">
        <f>ROUND(I147*H147,2)</f>
        <v>0</v>
      </c>
      <c r="K147" s="284" t="s">
        <v>209</v>
      </c>
      <c r="L147" s="289"/>
      <c r="M147" s="290" t="s">
        <v>1</v>
      </c>
      <c r="N147" s="291" t="s">
        <v>42</v>
      </c>
      <c r="O147" s="91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8" t="s">
        <v>200</v>
      </c>
      <c r="AT147" s="238" t="s">
        <v>384</v>
      </c>
      <c r="AU147" s="238" t="s">
        <v>86</v>
      </c>
      <c r="AY147" s="17" t="s">
        <v>161</v>
      </c>
      <c r="BE147" s="239">
        <f>IF(N147="základní",J147,0)</f>
        <v>0</v>
      </c>
      <c r="BF147" s="239">
        <f>IF(N147="snížená",J147,0)</f>
        <v>0</v>
      </c>
      <c r="BG147" s="239">
        <f>IF(N147="zákl. přenesená",J147,0)</f>
        <v>0</v>
      </c>
      <c r="BH147" s="239">
        <f>IF(N147="sníž. přenesená",J147,0)</f>
        <v>0</v>
      </c>
      <c r="BI147" s="239">
        <f>IF(N147="nulová",J147,0)</f>
        <v>0</v>
      </c>
      <c r="BJ147" s="17" t="s">
        <v>84</v>
      </c>
      <c r="BK147" s="239">
        <f>ROUND(I147*H147,2)</f>
        <v>0</v>
      </c>
      <c r="BL147" s="17" t="s">
        <v>169</v>
      </c>
      <c r="BM147" s="238" t="s">
        <v>761</v>
      </c>
    </row>
    <row r="148" s="2" customFormat="1" ht="24.15" customHeight="1">
      <c r="A148" s="38"/>
      <c r="B148" s="39"/>
      <c r="C148" s="282" t="s">
        <v>250</v>
      </c>
      <c r="D148" s="282" t="s">
        <v>384</v>
      </c>
      <c r="E148" s="283" t="s">
        <v>573</v>
      </c>
      <c r="F148" s="284" t="s">
        <v>762</v>
      </c>
      <c r="G148" s="285" t="s">
        <v>468</v>
      </c>
      <c r="H148" s="286">
        <v>1</v>
      </c>
      <c r="I148" s="287"/>
      <c r="J148" s="288">
        <f>ROUND(I148*H148,2)</f>
        <v>0</v>
      </c>
      <c r="K148" s="284" t="s">
        <v>209</v>
      </c>
      <c r="L148" s="289"/>
      <c r="M148" s="290" t="s">
        <v>1</v>
      </c>
      <c r="N148" s="291" t="s">
        <v>42</v>
      </c>
      <c r="O148" s="91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8" t="s">
        <v>200</v>
      </c>
      <c r="AT148" s="238" t="s">
        <v>384</v>
      </c>
      <c r="AU148" s="238" t="s">
        <v>86</v>
      </c>
      <c r="AY148" s="17" t="s">
        <v>161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17" t="s">
        <v>84</v>
      </c>
      <c r="BK148" s="239">
        <f>ROUND(I148*H148,2)</f>
        <v>0</v>
      </c>
      <c r="BL148" s="17" t="s">
        <v>169</v>
      </c>
      <c r="BM148" s="238" t="s">
        <v>763</v>
      </c>
    </row>
    <row r="149" s="2" customFormat="1" ht="24.15" customHeight="1">
      <c r="A149" s="38"/>
      <c r="B149" s="39"/>
      <c r="C149" s="282" t="s">
        <v>331</v>
      </c>
      <c r="D149" s="282" t="s">
        <v>384</v>
      </c>
      <c r="E149" s="283" t="s">
        <v>764</v>
      </c>
      <c r="F149" s="284" t="s">
        <v>765</v>
      </c>
      <c r="G149" s="285" t="s">
        <v>468</v>
      </c>
      <c r="H149" s="286">
        <v>1</v>
      </c>
      <c r="I149" s="287"/>
      <c r="J149" s="288">
        <f>ROUND(I149*H149,2)</f>
        <v>0</v>
      </c>
      <c r="K149" s="284" t="s">
        <v>461</v>
      </c>
      <c r="L149" s="289"/>
      <c r="M149" s="290" t="s">
        <v>1</v>
      </c>
      <c r="N149" s="291" t="s">
        <v>42</v>
      </c>
      <c r="O149" s="91"/>
      <c r="P149" s="236">
        <f>O149*H149</f>
        <v>0</v>
      </c>
      <c r="Q149" s="236">
        <v>0.0010499999999999999</v>
      </c>
      <c r="R149" s="236">
        <f>Q149*H149</f>
        <v>0.0010499999999999999</v>
      </c>
      <c r="S149" s="236">
        <v>0</v>
      </c>
      <c r="T149" s="23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8" t="s">
        <v>200</v>
      </c>
      <c r="AT149" s="238" t="s">
        <v>384</v>
      </c>
      <c r="AU149" s="238" t="s">
        <v>86</v>
      </c>
      <c r="AY149" s="17" t="s">
        <v>161</v>
      </c>
      <c r="BE149" s="239">
        <f>IF(N149="základní",J149,0)</f>
        <v>0</v>
      </c>
      <c r="BF149" s="239">
        <f>IF(N149="snížená",J149,0)</f>
        <v>0</v>
      </c>
      <c r="BG149" s="239">
        <f>IF(N149="zákl. přenesená",J149,0)</f>
        <v>0</v>
      </c>
      <c r="BH149" s="239">
        <f>IF(N149="sníž. přenesená",J149,0)</f>
        <v>0</v>
      </c>
      <c r="BI149" s="239">
        <f>IF(N149="nulová",J149,0)</f>
        <v>0</v>
      </c>
      <c r="BJ149" s="17" t="s">
        <v>84</v>
      </c>
      <c r="BK149" s="239">
        <f>ROUND(I149*H149,2)</f>
        <v>0</v>
      </c>
      <c r="BL149" s="17" t="s">
        <v>169</v>
      </c>
      <c r="BM149" s="238" t="s">
        <v>766</v>
      </c>
    </row>
    <row r="150" s="2" customFormat="1" ht="24.15" customHeight="1">
      <c r="A150" s="38"/>
      <c r="B150" s="39"/>
      <c r="C150" s="282" t="s">
        <v>335</v>
      </c>
      <c r="D150" s="282" t="s">
        <v>384</v>
      </c>
      <c r="E150" s="283" t="s">
        <v>767</v>
      </c>
      <c r="F150" s="284" t="s">
        <v>768</v>
      </c>
      <c r="G150" s="285" t="s">
        <v>468</v>
      </c>
      <c r="H150" s="286">
        <v>6</v>
      </c>
      <c r="I150" s="287"/>
      <c r="J150" s="288">
        <f>ROUND(I150*H150,2)</f>
        <v>0</v>
      </c>
      <c r="K150" s="284" t="s">
        <v>461</v>
      </c>
      <c r="L150" s="289"/>
      <c r="M150" s="290" t="s">
        <v>1</v>
      </c>
      <c r="N150" s="291" t="s">
        <v>42</v>
      </c>
      <c r="O150" s="91"/>
      <c r="P150" s="236">
        <f>O150*H150</f>
        <v>0</v>
      </c>
      <c r="Q150" s="236">
        <v>0.0010499999999999999</v>
      </c>
      <c r="R150" s="236">
        <f>Q150*H150</f>
        <v>0.0063</v>
      </c>
      <c r="S150" s="236">
        <v>0</v>
      </c>
      <c r="T150" s="237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8" t="s">
        <v>200</v>
      </c>
      <c r="AT150" s="238" t="s">
        <v>384</v>
      </c>
      <c r="AU150" s="238" t="s">
        <v>86</v>
      </c>
      <c r="AY150" s="17" t="s">
        <v>161</v>
      </c>
      <c r="BE150" s="239">
        <f>IF(N150="základní",J150,0)</f>
        <v>0</v>
      </c>
      <c r="BF150" s="239">
        <f>IF(N150="snížená",J150,0)</f>
        <v>0</v>
      </c>
      <c r="BG150" s="239">
        <f>IF(N150="zákl. přenesená",J150,0)</f>
        <v>0</v>
      </c>
      <c r="BH150" s="239">
        <f>IF(N150="sníž. přenesená",J150,0)</f>
        <v>0</v>
      </c>
      <c r="BI150" s="239">
        <f>IF(N150="nulová",J150,0)</f>
        <v>0</v>
      </c>
      <c r="BJ150" s="17" t="s">
        <v>84</v>
      </c>
      <c r="BK150" s="239">
        <f>ROUND(I150*H150,2)</f>
        <v>0</v>
      </c>
      <c r="BL150" s="17" t="s">
        <v>169</v>
      </c>
      <c r="BM150" s="238" t="s">
        <v>769</v>
      </c>
    </row>
    <row r="151" s="2" customFormat="1" ht="24.15" customHeight="1">
      <c r="A151" s="38"/>
      <c r="B151" s="39"/>
      <c r="C151" s="282" t="s">
        <v>339</v>
      </c>
      <c r="D151" s="282" t="s">
        <v>384</v>
      </c>
      <c r="E151" s="283" t="s">
        <v>577</v>
      </c>
      <c r="F151" s="284" t="s">
        <v>770</v>
      </c>
      <c r="G151" s="285" t="s">
        <v>468</v>
      </c>
      <c r="H151" s="286">
        <v>2</v>
      </c>
      <c r="I151" s="287"/>
      <c r="J151" s="288">
        <f>ROUND(I151*H151,2)</f>
        <v>0</v>
      </c>
      <c r="K151" s="284" t="s">
        <v>209</v>
      </c>
      <c r="L151" s="289"/>
      <c r="M151" s="290" t="s">
        <v>1</v>
      </c>
      <c r="N151" s="291" t="s">
        <v>42</v>
      </c>
      <c r="O151" s="91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8" t="s">
        <v>200</v>
      </c>
      <c r="AT151" s="238" t="s">
        <v>384</v>
      </c>
      <c r="AU151" s="238" t="s">
        <v>86</v>
      </c>
      <c r="AY151" s="17" t="s">
        <v>161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7" t="s">
        <v>84</v>
      </c>
      <c r="BK151" s="239">
        <f>ROUND(I151*H151,2)</f>
        <v>0</v>
      </c>
      <c r="BL151" s="17" t="s">
        <v>169</v>
      </c>
      <c r="BM151" s="238" t="s">
        <v>771</v>
      </c>
    </row>
    <row r="152" s="2" customFormat="1" ht="24.15" customHeight="1">
      <c r="A152" s="38"/>
      <c r="B152" s="39"/>
      <c r="C152" s="282" t="s">
        <v>7</v>
      </c>
      <c r="D152" s="282" t="s">
        <v>384</v>
      </c>
      <c r="E152" s="283" t="s">
        <v>772</v>
      </c>
      <c r="F152" s="284" t="s">
        <v>773</v>
      </c>
      <c r="G152" s="285" t="s">
        <v>468</v>
      </c>
      <c r="H152" s="286">
        <v>4</v>
      </c>
      <c r="I152" s="287"/>
      <c r="J152" s="288">
        <f>ROUND(I152*H152,2)</f>
        <v>0</v>
      </c>
      <c r="K152" s="284" t="s">
        <v>461</v>
      </c>
      <c r="L152" s="289"/>
      <c r="M152" s="290" t="s">
        <v>1</v>
      </c>
      <c r="N152" s="291" t="s">
        <v>42</v>
      </c>
      <c r="O152" s="91"/>
      <c r="P152" s="236">
        <f>O152*H152</f>
        <v>0</v>
      </c>
      <c r="Q152" s="236">
        <v>0.00040000000000000002</v>
      </c>
      <c r="R152" s="236">
        <f>Q152*H152</f>
        <v>0.0016000000000000001</v>
      </c>
      <c r="S152" s="236">
        <v>0</v>
      </c>
      <c r="T152" s="23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8" t="s">
        <v>200</v>
      </c>
      <c r="AT152" s="238" t="s">
        <v>384</v>
      </c>
      <c r="AU152" s="238" t="s">
        <v>86</v>
      </c>
      <c r="AY152" s="17" t="s">
        <v>161</v>
      </c>
      <c r="BE152" s="239">
        <f>IF(N152="základní",J152,0)</f>
        <v>0</v>
      </c>
      <c r="BF152" s="239">
        <f>IF(N152="snížená",J152,0)</f>
        <v>0</v>
      </c>
      <c r="BG152" s="239">
        <f>IF(N152="zákl. přenesená",J152,0)</f>
        <v>0</v>
      </c>
      <c r="BH152" s="239">
        <f>IF(N152="sníž. přenesená",J152,0)</f>
        <v>0</v>
      </c>
      <c r="BI152" s="239">
        <f>IF(N152="nulová",J152,0)</f>
        <v>0</v>
      </c>
      <c r="BJ152" s="17" t="s">
        <v>84</v>
      </c>
      <c r="BK152" s="239">
        <f>ROUND(I152*H152,2)</f>
        <v>0</v>
      </c>
      <c r="BL152" s="17" t="s">
        <v>169</v>
      </c>
      <c r="BM152" s="238" t="s">
        <v>774</v>
      </c>
    </row>
    <row r="153" s="2" customFormat="1" ht="21.75" customHeight="1">
      <c r="A153" s="38"/>
      <c r="B153" s="39"/>
      <c r="C153" s="282" t="s">
        <v>348</v>
      </c>
      <c r="D153" s="282" t="s">
        <v>384</v>
      </c>
      <c r="E153" s="283" t="s">
        <v>581</v>
      </c>
      <c r="F153" s="284" t="s">
        <v>775</v>
      </c>
      <c r="G153" s="285" t="s">
        <v>468</v>
      </c>
      <c r="H153" s="286">
        <v>2</v>
      </c>
      <c r="I153" s="287"/>
      <c r="J153" s="288">
        <f>ROUND(I153*H153,2)</f>
        <v>0</v>
      </c>
      <c r="K153" s="284" t="s">
        <v>209</v>
      </c>
      <c r="L153" s="289"/>
      <c r="M153" s="290" t="s">
        <v>1</v>
      </c>
      <c r="N153" s="291" t="s">
        <v>42</v>
      </c>
      <c r="O153" s="91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8" t="s">
        <v>200</v>
      </c>
      <c r="AT153" s="238" t="s">
        <v>384</v>
      </c>
      <c r="AU153" s="238" t="s">
        <v>86</v>
      </c>
      <c r="AY153" s="17" t="s">
        <v>161</v>
      </c>
      <c r="BE153" s="239">
        <f>IF(N153="základní",J153,0)</f>
        <v>0</v>
      </c>
      <c r="BF153" s="239">
        <f>IF(N153="snížená",J153,0)</f>
        <v>0</v>
      </c>
      <c r="BG153" s="239">
        <f>IF(N153="zákl. přenesená",J153,0)</f>
        <v>0</v>
      </c>
      <c r="BH153" s="239">
        <f>IF(N153="sníž. přenesená",J153,0)</f>
        <v>0</v>
      </c>
      <c r="BI153" s="239">
        <f>IF(N153="nulová",J153,0)</f>
        <v>0</v>
      </c>
      <c r="BJ153" s="17" t="s">
        <v>84</v>
      </c>
      <c r="BK153" s="239">
        <f>ROUND(I153*H153,2)</f>
        <v>0</v>
      </c>
      <c r="BL153" s="17" t="s">
        <v>169</v>
      </c>
      <c r="BM153" s="238" t="s">
        <v>776</v>
      </c>
    </row>
    <row r="154" s="2" customFormat="1" ht="24.15" customHeight="1">
      <c r="A154" s="38"/>
      <c r="B154" s="39"/>
      <c r="C154" s="282" t="s">
        <v>352</v>
      </c>
      <c r="D154" s="282" t="s">
        <v>384</v>
      </c>
      <c r="E154" s="283" t="s">
        <v>777</v>
      </c>
      <c r="F154" s="284" t="s">
        <v>778</v>
      </c>
      <c r="G154" s="285" t="s">
        <v>468</v>
      </c>
      <c r="H154" s="286">
        <v>44</v>
      </c>
      <c r="I154" s="287"/>
      <c r="J154" s="288">
        <f>ROUND(I154*H154,2)</f>
        <v>0</v>
      </c>
      <c r="K154" s="284" t="s">
        <v>461</v>
      </c>
      <c r="L154" s="289"/>
      <c r="M154" s="290" t="s">
        <v>1</v>
      </c>
      <c r="N154" s="291" t="s">
        <v>42</v>
      </c>
      <c r="O154" s="91"/>
      <c r="P154" s="236">
        <f>O154*H154</f>
        <v>0</v>
      </c>
      <c r="Q154" s="236">
        <v>1.0000000000000001E-05</v>
      </c>
      <c r="R154" s="236">
        <f>Q154*H154</f>
        <v>0.00044000000000000002</v>
      </c>
      <c r="S154" s="236">
        <v>0</v>
      </c>
      <c r="T154" s="23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8" t="s">
        <v>200</v>
      </c>
      <c r="AT154" s="238" t="s">
        <v>384</v>
      </c>
      <c r="AU154" s="238" t="s">
        <v>86</v>
      </c>
      <c r="AY154" s="17" t="s">
        <v>161</v>
      </c>
      <c r="BE154" s="239">
        <f>IF(N154="základní",J154,0)</f>
        <v>0</v>
      </c>
      <c r="BF154" s="239">
        <f>IF(N154="snížená",J154,0)</f>
        <v>0</v>
      </c>
      <c r="BG154" s="239">
        <f>IF(N154="zákl. přenesená",J154,0)</f>
        <v>0</v>
      </c>
      <c r="BH154" s="239">
        <f>IF(N154="sníž. přenesená",J154,0)</f>
        <v>0</v>
      </c>
      <c r="BI154" s="239">
        <f>IF(N154="nulová",J154,0)</f>
        <v>0</v>
      </c>
      <c r="BJ154" s="17" t="s">
        <v>84</v>
      </c>
      <c r="BK154" s="239">
        <f>ROUND(I154*H154,2)</f>
        <v>0</v>
      </c>
      <c r="BL154" s="17" t="s">
        <v>169</v>
      </c>
      <c r="BM154" s="238" t="s">
        <v>779</v>
      </c>
    </row>
    <row r="155" s="2" customFormat="1" ht="16.5" customHeight="1">
      <c r="A155" s="38"/>
      <c r="B155" s="39"/>
      <c r="C155" s="282" t="s">
        <v>359</v>
      </c>
      <c r="D155" s="282" t="s">
        <v>384</v>
      </c>
      <c r="E155" s="283" t="s">
        <v>585</v>
      </c>
      <c r="F155" s="284" t="s">
        <v>780</v>
      </c>
      <c r="G155" s="285" t="s">
        <v>468</v>
      </c>
      <c r="H155" s="286">
        <v>3</v>
      </c>
      <c r="I155" s="287"/>
      <c r="J155" s="288">
        <f>ROUND(I155*H155,2)</f>
        <v>0</v>
      </c>
      <c r="K155" s="284" t="s">
        <v>209</v>
      </c>
      <c r="L155" s="289"/>
      <c r="M155" s="290" t="s">
        <v>1</v>
      </c>
      <c r="N155" s="291" t="s">
        <v>42</v>
      </c>
      <c r="O155" s="91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8" t="s">
        <v>200</v>
      </c>
      <c r="AT155" s="238" t="s">
        <v>384</v>
      </c>
      <c r="AU155" s="238" t="s">
        <v>86</v>
      </c>
      <c r="AY155" s="17" t="s">
        <v>161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7" t="s">
        <v>84</v>
      </c>
      <c r="BK155" s="239">
        <f>ROUND(I155*H155,2)</f>
        <v>0</v>
      </c>
      <c r="BL155" s="17" t="s">
        <v>169</v>
      </c>
      <c r="BM155" s="238" t="s">
        <v>781</v>
      </c>
    </row>
    <row r="156" s="2" customFormat="1" ht="16.5" customHeight="1">
      <c r="A156" s="38"/>
      <c r="B156" s="39"/>
      <c r="C156" s="282" t="s">
        <v>367</v>
      </c>
      <c r="D156" s="282" t="s">
        <v>384</v>
      </c>
      <c r="E156" s="283" t="s">
        <v>589</v>
      </c>
      <c r="F156" s="284" t="s">
        <v>782</v>
      </c>
      <c r="G156" s="285" t="s">
        <v>468</v>
      </c>
      <c r="H156" s="286">
        <v>6</v>
      </c>
      <c r="I156" s="287"/>
      <c r="J156" s="288">
        <f>ROUND(I156*H156,2)</f>
        <v>0</v>
      </c>
      <c r="K156" s="284" t="s">
        <v>209</v>
      </c>
      <c r="L156" s="289"/>
      <c r="M156" s="290" t="s">
        <v>1</v>
      </c>
      <c r="N156" s="291" t="s">
        <v>42</v>
      </c>
      <c r="O156" s="91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8" t="s">
        <v>200</v>
      </c>
      <c r="AT156" s="238" t="s">
        <v>384</v>
      </c>
      <c r="AU156" s="238" t="s">
        <v>86</v>
      </c>
      <c r="AY156" s="17" t="s">
        <v>161</v>
      </c>
      <c r="BE156" s="239">
        <f>IF(N156="základní",J156,0)</f>
        <v>0</v>
      </c>
      <c r="BF156" s="239">
        <f>IF(N156="snížená",J156,0)</f>
        <v>0</v>
      </c>
      <c r="BG156" s="239">
        <f>IF(N156="zákl. přenesená",J156,0)</f>
        <v>0</v>
      </c>
      <c r="BH156" s="239">
        <f>IF(N156="sníž. přenesená",J156,0)</f>
        <v>0</v>
      </c>
      <c r="BI156" s="239">
        <f>IF(N156="nulová",J156,0)</f>
        <v>0</v>
      </c>
      <c r="BJ156" s="17" t="s">
        <v>84</v>
      </c>
      <c r="BK156" s="239">
        <f>ROUND(I156*H156,2)</f>
        <v>0</v>
      </c>
      <c r="BL156" s="17" t="s">
        <v>169</v>
      </c>
      <c r="BM156" s="238" t="s">
        <v>783</v>
      </c>
    </row>
    <row r="157" s="2" customFormat="1" ht="16.5" customHeight="1">
      <c r="A157" s="38"/>
      <c r="B157" s="39"/>
      <c r="C157" s="282" t="s">
        <v>374</v>
      </c>
      <c r="D157" s="282" t="s">
        <v>384</v>
      </c>
      <c r="E157" s="283" t="s">
        <v>784</v>
      </c>
      <c r="F157" s="284" t="s">
        <v>785</v>
      </c>
      <c r="G157" s="285" t="s">
        <v>786</v>
      </c>
      <c r="H157" s="286">
        <v>1</v>
      </c>
      <c r="I157" s="287"/>
      <c r="J157" s="288">
        <f>ROUND(I157*H157,2)</f>
        <v>0</v>
      </c>
      <c r="K157" s="284" t="s">
        <v>209</v>
      </c>
      <c r="L157" s="289"/>
      <c r="M157" s="290" t="s">
        <v>1</v>
      </c>
      <c r="N157" s="291" t="s">
        <v>42</v>
      </c>
      <c r="O157" s="91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8" t="s">
        <v>200</v>
      </c>
      <c r="AT157" s="238" t="s">
        <v>384</v>
      </c>
      <c r="AU157" s="238" t="s">
        <v>86</v>
      </c>
      <c r="AY157" s="17" t="s">
        <v>161</v>
      </c>
      <c r="BE157" s="239">
        <f>IF(N157="základní",J157,0)</f>
        <v>0</v>
      </c>
      <c r="BF157" s="239">
        <f>IF(N157="snížená",J157,0)</f>
        <v>0</v>
      </c>
      <c r="BG157" s="239">
        <f>IF(N157="zákl. přenesená",J157,0)</f>
        <v>0</v>
      </c>
      <c r="BH157" s="239">
        <f>IF(N157="sníž. přenesená",J157,0)</f>
        <v>0</v>
      </c>
      <c r="BI157" s="239">
        <f>IF(N157="nulová",J157,0)</f>
        <v>0</v>
      </c>
      <c r="BJ157" s="17" t="s">
        <v>84</v>
      </c>
      <c r="BK157" s="239">
        <f>ROUND(I157*H157,2)</f>
        <v>0</v>
      </c>
      <c r="BL157" s="17" t="s">
        <v>169</v>
      </c>
      <c r="BM157" s="238" t="s">
        <v>787</v>
      </c>
    </row>
    <row r="158" s="12" customFormat="1" ht="22.8" customHeight="1">
      <c r="A158" s="12"/>
      <c r="B158" s="211"/>
      <c r="C158" s="212"/>
      <c r="D158" s="213" t="s">
        <v>76</v>
      </c>
      <c r="E158" s="225" t="s">
        <v>598</v>
      </c>
      <c r="F158" s="225" t="s">
        <v>788</v>
      </c>
      <c r="G158" s="212"/>
      <c r="H158" s="212"/>
      <c r="I158" s="215"/>
      <c r="J158" s="226">
        <f>BK158</f>
        <v>0</v>
      </c>
      <c r="K158" s="212"/>
      <c r="L158" s="217"/>
      <c r="M158" s="218"/>
      <c r="N158" s="219"/>
      <c r="O158" s="219"/>
      <c r="P158" s="220">
        <f>SUM(P159:P172)</f>
        <v>0</v>
      </c>
      <c r="Q158" s="219"/>
      <c r="R158" s="220">
        <f>SUM(R159:R172)</f>
        <v>0</v>
      </c>
      <c r="S158" s="219"/>
      <c r="T158" s="221">
        <f>SUM(T159:T172)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22" t="s">
        <v>84</v>
      </c>
      <c r="AT158" s="223" t="s">
        <v>76</v>
      </c>
      <c r="AU158" s="223" t="s">
        <v>84</v>
      </c>
      <c r="AY158" s="222" t="s">
        <v>161</v>
      </c>
      <c r="BK158" s="224">
        <f>SUM(BK159:BK172)</f>
        <v>0</v>
      </c>
    </row>
    <row r="159" s="2" customFormat="1" ht="24.15" customHeight="1">
      <c r="A159" s="38"/>
      <c r="B159" s="39"/>
      <c r="C159" s="227" t="s">
        <v>379</v>
      </c>
      <c r="D159" s="227" t="s">
        <v>164</v>
      </c>
      <c r="E159" s="228" t="s">
        <v>789</v>
      </c>
      <c r="F159" s="229" t="s">
        <v>790</v>
      </c>
      <c r="G159" s="230" t="s">
        <v>468</v>
      </c>
      <c r="H159" s="231">
        <v>93</v>
      </c>
      <c r="I159" s="232"/>
      <c r="J159" s="233">
        <f>ROUND(I159*H159,2)</f>
        <v>0</v>
      </c>
      <c r="K159" s="229" t="s">
        <v>461</v>
      </c>
      <c r="L159" s="44"/>
      <c r="M159" s="234" t="s">
        <v>1</v>
      </c>
      <c r="N159" s="235" t="s">
        <v>42</v>
      </c>
      <c r="O159" s="91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8" t="s">
        <v>169</v>
      </c>
      <c r="AT159" s="238" t="s">
        <v>164</v>
      </c>
      <c r="AU159" s="238" t="s">
        <v>86</v>
      </c>
      <c r="AY159" s="17" t="s">
        <v>161</v>
      </c>
      <c r="BE159" s="239">
        <f>IF(N159="základní",J159,0)</f>
        <v>0</v>
      </c>
      <c r="BF159" s="239">
        <f>IF(N159="snížená",J159,0)</f>
        <v>0</v>
      </c>
      <c r="BG159" s="239">
        <f>IF(N159="zákl. přenesená",J159,0)</f>
        <v>0</v>
      </c>
      <c r="BH159" s="239">
        <f>IF(N159="sníž. přenesená",J159,0)</f>
        <v>0</v>
      </c>
      <c r="BI159" s="239">
        <f>IF(N159="nulová",J159,0)</f>
        <v>0</v>
      </c>
      <c r="BJ159" s="17" t="s">
        <v>84</v>
      </c>
      <c r="BK159" s="239">
        <f>ROUND(I159*H159,2)</f>
        <v>0</v>
      </c>
      <c r="BL159" s="17" t="s">
        <v>169</v>
      </c>
      <c r="BM159" s="238" t="s">
        <v>791</v>
      </c>
    </row>
    <row r="160" s="2" customFormat="1" ht="24.15" customHeight="1">
      <c r="A160" s="38"/>
      <c r="B160" s="39"/>
      <c r="C160" s="227" t="s">
        <v>383</v>
      </c>
      <c r="D160" s="227" t="s">
        <v>164</v>
      </c>
      <c r="E160" s="228" t="s">
        <v>792</v>
      </c>
      <c r="F160" s="229" t="s">
        <v>793</v>
      </c>
      <c r="G160" s="230" t="s">
        <v>468</v>
      </c>
      <c r="H160" s="231">
        <v>67</v>
      </c>
      <c r="I160" s="232"/>
      <c r="J160" s="233">
        <f>ROUND(I160*H160,2)</f>
        <v>0</v>
      </c>
      <c r="K160" s="229" t="s">
        <v>461</v>
      </c>
      <c r="L160" s="44"/>
      <c r="M160" s="234" t="s">
        <v>1</v>
      </c>
      <c r="N160" s="235" t="s">
        <v>42</v>
      </c>
      <c r="O160" s="91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8" t="s">
        <v>169</v>
      </c>
      <c r="AT160" s="238" t="s">
        <v>164</v>
      </c>
      <c r="AU160" s="238" t="s">
        <v>86</v>
      </c>
      <c r="AY160" s="17" t="s">
        <v>161</v>
      </c>
      <c r="BE160" s="239">
        <f>IF(N160="základní",J160,0)</f>
        <v>0</v>
      </c>
      <c r="BF160" s="239">
        <f>IF(N160="snížená",J160,0)</f>
        <v>0</v>
      </c>
      <c r="BG160" s="239">
        <f>IF(N160="zákl. přenesená",J160,0)</f>
        <v>0</v>
      </c>
      <c r="BH160" s="239">
        <f>IF(N160="sníž. přenesená",J160,0)</f>
        <v>0</v>
      </c>
      <c r="BI160" s="239">
        <f>IF(N160="nulová",J160,0)</f>
        <v>0</v>
      </c>
      <c r="BJ160" s="17" t="s">
        <v>84</v>
      </c>
      <c r="BK160" s="239">
        <f>ROUND(I160*H160,2)</f>
        <v>0</v>
      </c>
      <c r="BL160" s="17" t="s">
        <v>169</v>
      </c>
      <c r="BM160" s="238" t="s">
        <v>794</v>
      </c>
    </row>
    <row r="161" s="2" customFormat="1" ht="24.15" customHeight="1">
      <c r="A161" s="38"/>
      <c r="B161" s="39"/>
      <c r="C161" s="227" t="s">
        <v>390</v>
      </c>
      <c r="D161" s="227" t="s">
        <v>164</v>
      </c>
      <c r="E161" s="228" t="s">
        <v>795</v>
      </c>
      <c r="F161" s="229" t="s">
        <v>796</v>
      </c>
      <c r="G161" s="230" t="s">
        <v>468</v>
      </c>
      <c r="H161" s="231">
        <v>4</v>
      </c>
      <c r="I161" s="232"/>
      <c r="J161" s="233">
        <f>ROUND(I161*H161,2)</f>
        <v>0</v>
      </c>
      <c r="K161" s="229" t="s">
        <v>461</v>
      </c>
      <c r="L161" s="44"/>
      <c r="M161" s="234" t="s">
        <v>1</v>
      </c>
      <c r="N161" s="235" t="s">
        <v>42</v>
      </c>
      <c r="O161" s="91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8" t="s">
        <v>169</v>
      </c>
      <c r="AT161" s="238" t="s">
        <v>164</v>
      </c>
      <c r="AU161" s="238" t="s">
        <v>86</v>
      </c>
      <c r="AY161" s="17" t="s">
        <v>161</v>
      </c>
      <c r="BE161" s="239">
        <f>IF(N161="základní",J161,0)</f>
        <v>0</v>
      </c>
      <c r="BF161" s="239">
        <f>IF(N161="snížená",J161,0)</f>
        <v>0</v>
      </c>
      <c r="BG161" s="239">
        <f>IF(N161="zákl. přenesená",J161,0)</f>
        <v>0</v>
      </c>
      <c r="BH161" s="239">
        <f>IF(N161="sníž. přenesená",J161,0)</f>
        <v>0</v>
      </c>
      <c r="BI161" s="239">
        <f>IF(N161="nulová",J161,0)</f>
        <v>0</v>
      </c>
      <c r="BJ161" s="17" t="s">
        <v>84</v>
      </c>
      <c r="BK161" s="239">
        <f>ROUND(I161*H161,2)</f>
        <v>0</v>
      </c>
      <c r="BL161" s="17" t="s">
        <v>169</v>
      </c>
      <c r="BM161" s="238" t="s">
        <v>797</v>
      </c>
    </row>
    <row r="162" s="2" customFormat="1" ht="24.15" customHeight="1">
      <c r="A162" s="38"/>
      <c r="B162" s="39"/>
      <c r="C162" s="227" t="s">
        <v>394</v>
      </c>
      <c r="D162" s="227" t="s">
        <v>164</v>
      </c>
      <c r="E162" s="228" t="s">
        <v>798</v>
      </c>
      <c r="F162" s="229" t="s">
        <v>799</v>
      </c>
      <c r="G162" s="230" t="s">
        <v>468</v>
      </c>
      <c r="H162" s="231">
        <v>1</v>
      </c>
      <c r="I162" s="232"/>
      <c r="J162" s="233">
        <f>ROUND(I162*H162,2)</f>
        <v>0</v>
      </c>
      <c r="K162" s="229" t="s">
        <v>461</v>
      </c>
      <c r="L162" s="44"/>
      <c r="M162" s="234" t="s">
        <v>1</v>
      </c>
      <c r="N162" s="235" t="s">
        <v>42</v>
      </c>
      <c r="O162" s="91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8" t="s">
        <v>169</v>
      </c>
      <c r="AT162" s="238" t="s">
        <v>164</v>
      </c>
      <c r="AU162" s="238" t="s">
        <v>86</v>
      </c>
      <c r="AY162" s="17" t="s">
        <v>161</v>
      </c>
      <c r="BE162" s="239">
        <f>IF(N162="základní",J162,0)</f>
        <v>0</v>
      </c>
      <c r="BF162" s="239">
        <f>IF(N162="snížená",J162,0)</f>
        <v>0</v>
      </c>
      <c r="BG162" s="239">
        <f>IF(N162="zákl. přenesená",J162,0)</f>
        <v>0</v>
      </c>
      <c r="BH162" s="239">
        <f>IF(N162="sníž. přenesená",J162,0)</f>
        <v>0</v>
      </c>
      <c r="BI162" s="239">
        <f>IF(N162="nulová",J162,0)</f>
        <v>0</v>
      </c>
      <c r="BJ162" s="17" t="s">
        <v>84</v>
      </c>
      <c r="BK162" s="239">
        <f>ROUND(I162*H162,2)</f>
        <v>0</v>
      </c>
      <c r="BL162" s="17" t="s">
        <v>169</v>
      </c>
      <c r="BM162" s="238" t="s">
        <v>800</v>
      </c>
    </row>
    <row r="163" s="2" customFormat="1" ht="24.15" customHeight="1">
      <c r="A163" s="38"/>
      <c r="B163" s="39"/>
      <c r="C163" s="227" t="s">
        <v>399</v>
      </c>
      <c r="D163" s="227" t="s">
        <v>164</v>
      </c>
      <c r="E163" s="228" t="s">
        <v>801</v>
      </c>
      <c r="F163" s="229" t="s">
        <v>802</v>
      </c>
      <c r="G163" s="230" t="s">
        <v>468</v>
      </c>
      <c r="H163" s="231">
        <v>44</v>
      </c>
      <c r="I163" s="232"/>
      <c r="J163" s="233">
        <f>ROUND(I163*H163,2)</f>
        <v>0</v>
      </c>
      <c r="K163" s="229" t="s">
        <v>461</v>
      </c>
      <c r="L163" s="44"/>
      <c r="M163" s="234" t="s">
        <v>1</v>
      </c>
      <c r="N163" s="235" t="s">
        <v>42</v>
      </c>
      <c r="O163" s="91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8" t="s">
        <v>169</v>
      </c>
      <c r="AT163" s="238" t="s">
        <v>164</v>
      </c>
      <c r="AU163" s="238" t="s">
        <v>86</v>
      </c>
      <c r="AY163" s="17" t="s">
        <v>161</v>
      </c>
      <c r="BE163" s="239">
        <f>IF(N163="základní",J163,0)</f>
        <v>0</v>
      </c>
      <c r="BF163" s="239">
        <f>IF(N163="snížená",J163,0)</f>
        <v>0</v>
      </c>
      <c r="BG163" s="239">
        <f>IF(N163="zákl. přenesená",J163,0)</f>
        <v>0</v>
      </c>
      <c r="BH163" s="239">
        <f>IF(N163="sníž. přenesená",J163,0)</f>
        <v>0</v>
      </c>
      <c r="BI163" s="239">
        <f>IF(N163="nulová",J163,0)</f>
        <v>0</v>
      </c>
      <c r="BJ163" s="17" t="s">
        <v>84</v>
      </c>
      <c r="BK163" s="239">
        <f>ROUND(I163*H163,2)</f>
        <v>0</v>
      </c>
      <c r="BL163" s="17" t="s">
        <v>169</v>
      </c>
      <c r="BM163" s="238" t="s">
        <v>803</v>
      </c>
    </row>
    <row r="164" s="2" customFormat="1" ht="24.15" customHeight="1">
      <c r="A164" s="38"/>
      <c r="B164" s="39"/>
      <c r="C164" s="227" t="s">
        <v>387</v>
      </c>
      <c r="D164" s="227" t="s">
        <v>164</v>
      </c>
      <c r="E164" s="228" t="s">
        <v>804</v>
      </c>
      <c r="F164" s="229" t="s">
        <v>805</v>
      </c>
      <c r="G164" s="230" t="s">
        <v>468</v>
      </c>
      <c r="H164" s="231">
        <v>6</v>
      </c>
      <c r="I164" s="232"/>
      <c r="J164" s="233">
        <f>ROUND(I164*H164,2)</f>
        <v>0</v>
      </c>
      <c r="K164" s="229" t="s">
        <v>461</v>
      </c>
      <c r="L164" s="44"/>
      <c r="M164" s="234" t="s">
        <v>1</v>
      </c>
      <c r="N164" s="235" t="s">
        <v>42</v>
      </c>
      <c r="O164" s="91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8" t="s">
        <v>169</v>
      </c>
      <c r="AT164" s="238" t="s">
        <v>164</v>
      </c>
      <c r="AU164" s="238" t="s">
        <v>86</v>
      </c>
      <c r="AY164" s="17" t="s">
        <v>161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7" t="s">
        <v>84</v>
      </c>
      <c r="BK164" s="239">
        <f>ROUND(I164*H164,2)</f>
        <v>0</v>
      </c>
      <c r="BL164" s="17" t="s">
        <v>169</v>
      </c>
      <c r="BM164" s="238" t="s">
        <v>806</v>
      </c>
    </row>
    <row r="165" s="2" customFormat="1" ht="24.15" customHeight="1">
      <c r="A165" s="38"/>
      <c r="B165" s="39"/>
      <c r="C165" s="227" t="s">
        <v>410</v>
      </c>
      <c r="D165" s="227" t="s">
        <v>164</v>
      </c>
      <c r="E165" s="228" t="s">
        <v>807</v>
      </c>
      <c r="F165" s="229" t="s">
        <v>808</v>
      </c>
      <c r="G165" s="230" t="s">
        <v>468</v>
      </c>
      <c r="H165" s="231">
        <v>6</v>
      </c>
      <c r="I165" s="232"/>
      <c r="J165" s="233">
        <f>ROUND(I165*H165,2)</f>
        <v>0</v>
      </c>
      <c r="K165" s="229" t="s">
        <v>461</v>
      </c>
      <c r="L165" s="44"/>
      <c r="M165" s="234" t="s">
        <v>1</v>
      </c>
      <c r="N165" s="235" t="s">
        <v>42</v>
      </c>
      <c r="O165" s="91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8" t="s">
        <v>169</v>
      </c>
      <c r="AT165" s="238" t="s">
        <v>164</v>
      </c>
      <c r="AU165" s="238" t="s">
        <v>86</v>
      </c>
      <c r="AY165" s="17" t="s">
        <v>161</v>
      </c>
      <c r="BE165" s="239">
        <f>IF(N165="základní",J165,0)</f>
        <v>0</v>
      </c>
      <c r="BF165" s="239">
        <f>IF(N165="snížená",J165,0)</f>
        <v>0</v>
      </c>
      <c r="BG165" s="239">
        <f>IF(N165="zákl. přenesená",J165,0)</f>
        <v>0</v>
      </c>
      <c r="BH165" s="239">
        <f>IF(N165="sníž. přenesená",J165,0)</f>
        <v>0</v>
      </c>
      <c r="BI165" s="239">
        <f>IF(N165="nulová",J165,0)</f>
        <v>0</v>
      </c>
      <c r="BJ165" s="17" t="s">
        <v>84</v>
      </c>
      <c r="BK165" s="239">
        <f>ROUND(I165*H165,2)</f>
        <v>0</v>
      </c>
      <c r="BL165" s="17" t="s">
        <v>169</v>
      </c>
      <c r="BM165" s="238" t="s">
        <v>809</v>
      </c>
    </row>
    <row r="166" s="2" customFormat="1" ht="24.15" customHeight="1">
      <c r="A166" s="38"/>
      <c r="B166" s="39"/>
      <c r="C166" s="227" t="s">
        <v>414</v>
      </c>
      <c r="D166" s="227" t="s">
        <v>164</v>
      </c>
      <c r="E166" s="228" t="s">
        <v>810</v>
      </c>
      <c r="F166" s="229" t="s">
        <v>811</v>
      </c>
      <c r="G166" s="230" t="s">
        <v>468</v>
      </c>
      <c r="H166" s="231">
        <v>1</v>
      </c>
      <c r="I166" s="232"/>
      <c r="J166" s="233">
        <f>ROUND(I166*H166,2)</f>
        <v>0</v>
      </c>
      <c r="K166" s="229" t="s">
        <v>461</v>
      </c>
      <c r="L166" s="44"/>
      <c r="M166" s="234" t="s">
        <v>1</v>
      </c>
      <c r="N166" s="235" t="s">
        <v>42</v>
      </c>
      <c r="O166" s="91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8" t="s">
        <v>169</v>
      </c>
      <c r="AT166" s="238" t="s">
        <v>164</v>
      </c>
      <c r="AU166" s="238" t="s">
        <v>86</v>
      </c>
      <c r="AY166" s="17" t="s">
        <v>161</v>
      </c>
      <c r="BE166" s="239">
        <f>IF(N166="základní",J166,0)</f>
        <v>0</v>
      </c>
      <c r="BF166" s="239">
        <f>IF(N166="snížená",J166,0)</f>
        <v>0</v>
      </c>
      <c r="BG166" s="239">
        <f>IF(N166="zákl. přenesená",J166,0)</f>
        <v>0</v>
      </c>
      <c r="BH166" s="239">
        <f>IF(N166="sníž. přenesená",J166,0)</f>
        <v>0</v>
      </c>
      <c r="BI166" s="239">
        <f>IF(N166="nulová",J166,0)</f>
        <v>0</v>
      </c>
      <c r="BJ166" s="17" t="s">
        <v>84</v>
      </c>
      <c r="BK166" s="239">
        <f>ROUND(I166*H166,2)</f>
        <v>0</v>
      </c>
      <c r="BL166" s="17" t="s">
        <v>169</v>
      </c>
      <c r="BM166" s="238" t="s">
        <v>812</v>
      </c>
    </row>
    <row r="167" s="2" customFormat="1" ht="24.15" customHeight="1">
      <c r="A167" s="38"/>
      <c r="B167" s="39"/>
      <c r="C167" s="227" t="s">
        <v>418</v>
      </c>
      <c r="D167" s="227" t="s">
        <v>164</v>
      </c>
      <c r="E167" s="228" t="s">
        <v>813</v>
      </c>
      <c r="F167" s="229" t="s">
        <v>814</v>
      </c>
      <c r="G167" s="230" t="s">
        <v>468</v>
      </c>
      <c r="H167" s="231">
        <v>8</v>
      </c>
      <c r="I167" s="232"/>
      <c r="J167" s="233">
        <f>ROUND(I167*H167,2)</f>
        <v>0</v>
      </c>
      <c r="K167" s="229" t="s">
        <v>461</v>
      </c>
      <c r="L167" s="44"/>
      <c r="M167" s="234" t="s">
        <v>1</v>
      </c>
      <c r="N167" s="235" t="s">
        <v>42</v>
      </c>
      <c r="O167" s="91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8" t="s">
        <v>169</v>
      </c>
      <c r="AT167" s="238" t="s">
        <v>164</v>
      </c>
      <c r="AU167" s="238" t="s">
        <v>86</v>
      </c>
      <c r="AY167" s="17" t="s">
        <v>161</v>
      </c>
      <c r="BE167" s="239">
        <f>IF(N167="základní",J167,0)</f>
        <v>0</v>
      </c>
      <c r="BF167" s="239">
        <f>IF(N167="snížená",J167,0)</f>
        <v>0</v>
      </c>
      <c r="BG167" s="239">
        <f>IF(N167="zákl. přenesená",J167,0)</f>
        <v>0</v>
      </c>
      <c r="BH167" s="239">
        <f>IF(N167="sníž. přenesená",J167,0)</f>
        <v>0</v>
      </c>
      <c r="BI167" s="239">
        <f>IF(N167="nulová",J167,0)</f>
        <v>0</v>
      </c>
      <c r="BJ167" s="17" t="s">
        <v>84</v>
      </c>
      <c r="BK167" s="239">
        <f>ROUND(I167*H167,2)</f>
        <v>0</v>
      </c>
      <c r="BL167" s="17" t="s">
        <v>169</v>
      </c>
      <c r="BM167" s="238" t="s">
        <v>815</v>
      </c>
    </row>
    <row r="168" s="2" customFormat="1" ht="24.15" customHeight="1">
      <c r="A168" s="38"/>
      <c r="B168" s="39"/>
      <c r="C168" s="227" t="s">
        <v>425</v>
      </c>
      <c r="D168" s="227" t="s">
        <v>164</v>
      </c>
      <c r="E168" s="228" t="s">
        <v>816</v>
      </c>
      <c r="F168" s="229" t="s">
        <v>817</v>
      </c>
      <c r="G168" s="230" t="s">
        <v>468</v>
      </c>
      <c r="H168" s="231">
        <v>2</v>
      </c>
      <c r="I168" s="232"/>
      <c r="J168" s="233">
        <f>ROUND(I168*H168,2)</f>
        <v>0</v>
      </c>
      <c r="K168" s="229" t="s">
        <v>461</v>
      </c>
      <c r="L168" s="44"/>
      <c r="M168" s="234" t="s">
        <v>1</v>
      </c>
      <c r="N168" s="235" t="s">
        <v>42</v>
      </c>
      <c r="O168" s="91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8" t="s">
        <v>169</v>
      </c>
      <c r="AT168" s="238" t="s">
        <v>164</v>
      </c>
      <c r="AU168" s="238" t="s">
        <v>86</v>
      </c>
      <c r="AY168" s="17" t="s">
        <v>161</v>
      </c>
      <c r="BE168" s="239">
        <f>IF(N168="základní",J168,0)</f>
        <v>0</v>
      </c>
      <c r="BF168" s="239">
        <f>IF(N168="snížená",J168,0)</f>
        <v>0</v>
      </c>
      <c r="BG168" s="239">
        <f>IF(N168="zákl. přenesená",J168,0)</f>
        <v>0</v>
      </c>
      <c r="BH168" s="239">
        <f>IF(N168="sníž. přenesená",J168,0)</f>
        <v>0</v>
      </c>
      <c r="BI168" s="239">
        <f>IF(N168="nulová",J168,0)</f>
        <v>0</v>
      </c>
      <c r="BJ168" s="17" t="s">
        <v>84</v>
      </c>
      <c r="BK168" s="239">
        <f>ROUND(I168*H168,2)</f>
        <v>0</v>
      </c>
      <c r="BL168" s="17" t="s">
        <v>169</v>
      </c>
      <c r="BM168" s="238" t="s">
        <v>818</v>
      </c>
    </row>
    <row r="169" s="2" customFormat="1" ht="33" customHeight="1">
      <c r="A169" s="38"/>
      <c r="B169" s="39"/>
      <c r="C169" s="227" t="s">
        <v>434</v>
      </c>
      <c r="D169" s="227" t="s">
        <v>164</v>
      </c>
      <c r="E169" s="228" t="s">
        <v>819</v>
      </c>
      <c r="F169" s="229" t="s">
        <v>820</v>
      </c>
      <c r="G169" s="230" t="s">
        <v>468</v>
      </c>
      <c r="H169" s="231">
        <v>1</v>
      </c>
      <c r="I169" s="232"/>
      <c r="J169" s="233">
        <f>ROUND(I169*H169,2)</f>
        <v>0</v>
      </c>
      <c r="K169" s="229" t="s">
        <v>461</v>
      </c>
      <c r="L169" s="44"/>
      <c r="M169" s="234" t="s">
        <v>1</v>
      </c>
      <c r="N169" s="235" t="s">
        <v>42</v>
      </c>
      <c r="O169" s="91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8" t="s">
        <v>169</v>
      </c>
      <c r="AT169" s="238" t="s">
        <v>164</v>
      </c>
      <c r="AU169" s="238" t="s">
        <v>86</v>
      </c>
      <c r="AY169" s="17" t="s">
        <v>161</v>
      </c>
      <c r="BE169" s="239">
        <f>IF(N169="základní",J169,0)</f>
        <v>0</v>
      </c>
      <c r="BF169" s="239">
        <f>IF(N169="snížená",J169,0)</f>
        <v>0</v>
      </c>
      <c r="BG169" s="239">
        <f>IF(N169="zákl. přenesená",J169,0)</f>
        <v>0</v>
      </c>
      <c r="BH169" s="239">
        <f>IF(N169="sníž. přenesená",J169,0)</f>
        <v>0</v>
      </c>
      <c r="BI169" s="239">
        <f>IF(N169="nulová",J169,0)</f>
        <v>0</v>
      </c>
      <c r="BJ169" s="17" t="s">
        <v>84</v>
      </c>
      <c r="BK169" s="239">
        <f>ROUND(I169*H169,2)</f>
        <v>0</v>
      </c>
      <c r="BL169" s="17" t="s">
        <v>169</v>
      </c>
      <c r="BM169" s="238" t="s">
        <v>821</v>
      </c>
    </row>
    <row r="170" s="2" customFormat="1" ht="24.15" customHeight="1">
      <c r="A170" s="38"/>
      <c r="B170" s="39"/>
      <c r="C170" s="227" t="s">
        <v>438</v>
      </c>
      <c r="D170" s="227" t="s">
        <v>164</v>
      </c>
      <c r="E170" s="228" t="s">
        <v>822</v>
      </c>
      <c r="F170" s="229" t="s">
        <v>823</v>
      </c>
      <c r="G170" s="230" t="s">
        <v>468</v>
      </c>
      <c r="H170" s="231">
        <v>2</v>
      </c>
      <c r="I170" s="232"/>
      <c r="J170" s="233">
        <f>ROUND(I170*H170,2)</f>
        <v>0</v>
      </c>
      <c r="K170" s="229" t="s">
        <v>461</v>
      </c>
      <c r="L170" s="44"/>
      <c r="M170" s="234" t="s">
        <v>1</v>
      </c>
      <c r="N170" s="235" t="s">
        <v>42</v>
      </c>
      <c r="O170" s="91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8" t="s">
        <v>169</v>
      </c>
      <c r="AT170" s="238" t="s">
        <v>164</v>
      </c>
      <c r="AU170" s="238" t="s">
        <v>86</v>
      </c>
      <c r="AY170" s="17" t="s">
        <v>161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7" t="s">
        <v>84</v>
      </c>
      <c r="BK170" s="239">
        <f>ROUND(I170*H170,2)</f>
        <v>0</v>
      </c>
      <c r="BL170" s="17" t="s">
        <v>169</v>
      </c>
      <c r="BM170" s="238" t="s">
        <v>824</v>
      </c>
    </row>
    <row r="171" s="2" customFormat="1" ht="21.75" customHeight="1">
      <c r="A171" s="38"/>
      <c r="B171" s="39"/>
      <c r="C171" s="227" t="s">
        <v>442</v>
      </c>
      <c r="D171" s="227" t="s">
        <v>164</v>
      </c>
      <c r="E171" s="228" t="s">
        <v>825</v>
      </c>
      <c r="F171" s="229" t="s">
        <v>826</v>
      </c>
      <c r="G171" s="230" t="s">
        <v>468</v>
      </c>
      <c r="H171" s="231">
        <v>1</v>
      </c>
      <c r="I171" s="232"/>
      <c r="J171" s="233">
        <f>ROUND(I171*H171,2)</f>
        <v>0</v>
      </c>
      <c r="K171" s="229" t="s">
        <v>461</v>
      </c>
      <c r="L171" s="44"/>
      <c r="M171" s="234" t="s">
        <v>1</v>
      </c>
      <c r="N171" s="235" t="s">
        <v>42</v>
      </c>
      <c r="O171" s="91"/>
      <c r="P171" s="236">
        <f>O171*H171</f>
        <v>0</v>
      </c>
      <c r="Q171" s="236">
        <v>0</v>
      </c>
      <c r="R171" s="236">
        <f>Q171*H171</f>
        <v>0</v>
      </c>
      <c r="S171" s="236">
        <v>0</v>
      </c>
      <c r="T171" s="237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8" t="s">
        <v>169</v>
      </c>
      <c r="AT171" s="238" t="s">
        <v>164</v>
      </c>
      <c r="AU171" s="238" t="s">
        <v>86</v>
      </c>
      <c r="AY171" s="17" t="s">
        <v>161</v>
      </c>
      <c r="BE171" s="239">
        <f>IF(N171="základní",J171,0)</f>
        <v>0</v>
      </c>
      <c r="BF171" s="239">
        <f>IF(N171="snížená",J171,0)</f>
        <v>0</v>
      </c>
      <c r="BG171" s="239">
        <f>IF(N171="zákl. přenesená",J171,0)</f>
        <v>0</v>
      </c>
      <c r="BH171" s="239">
        <f>IF(N171="sníž. přenesená",J171,0)</f>
        <v>0</v>
      </c>
      <c r="BI171" s="239">
        <f>IF(N171="nulová",J171,0)</f>
        <v>0</v>
      </c>
      <c r="BJ171" s="17" t="s">
        <v>84</v>
      </c>
      <c r="BK171" s="239">
        <f>ROUND(I171*H171,2)</f>
        <v>0</v>
      </c>
      <c r="BL171" s="17" t="s">
        <v>169</v>
      </c>
      <c r="BM171" s="238" t="s">
        <v>827</v>
      </c>
    </row>
    <row r="172" s="2" customFormat="1" ht="24.15" customHeight="1">
      <c r="A172" s="38"/>
      <c r="B172" s="39"/>
      <c r="C172" s="227" t="s">
        <v>446</v>
      </c>
      <c r="D172" s="227" t="s">
        <v>164</v>
      </c>
      <c r="E172" s="228" t="s">
        <v>720</v>
      </c>
      <c r="F172" s="229" t="s">
        <v>828</v>
      </c>
      <c r="G172" s="230" t="s">
        <v>750</v>
      </c>
      <c r="H172" s="231">
        <v>1</v>
      </c>
      <c r="I172" s="232"/>
      <c r="J172" s="233">
        <f>ROUND(I172*H172,2)</f>
        <v>0</v>
      </c>
      <c r="K172" s="229" t="s">
        <v>209</v>
      </c>
      <c r="L172" s="44"/>
      <c r="M172" s="277" t="s">
        <v>1</v>
      </c>
      <c r="N172" s="278" t="s">
        <v>42</v>
      </c>
      <c r="O172" s="279"/>
      <c r="P172" s="280">
        <f>O172*H172</f>
        <v>0</v>
      </c>
      <c r="Q172" s="280">
        <v>0</v>
      </c>
      <c r="R172" s="280">
        <f>Q172*H172</f>
        <v>0</v>
      </c>
      <c r="S172" s="280">
        <v>0</v>
      </c>
      <c r="T172" s="281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8" t="s">
        <v>169</v>
      </c>
      <c r="AT172" s="238" t="s">
        <v>164</v>
      </c>
      <c r="AU172" s="238" t="s">
        <v>86</v>
      </c>
      <c r="AY172" s="17" t="s">
        <v>161</v>
      </c>
      <c r="BE172" s="239">
        <f>IF(N172="základní",J172,0)</f>
        <v>0</v>
      </c>
      <c r="BF172" s="239">
        <f>IF(N172="snížená",J172,0)</f>
        <v>0</v>
      </c>
      <c r="BG172" s="239">
        <f>IF(N172="zákl. přenesená",J172,0)</f>
        <v>0</v>
      </c>
      <c r="BH172" s="239">
        <f>IF(N172="sníž. přenesená",J172,0)</f>
        <v>0</v>
      </c>
      <c r="BI172" s="239">
        <f>IF(N172="nulová",J172,0)</f>
        <v>0</v>
      </c>
      <c r="BJ172" s="17" t="s">
        <v>84</v>
      </c>
      <c r="BK172" s="239">
        <f>ROUND(I172*H172,2)</f>
        <v>0</v>
      </c>
      <c r="BL172" s="17" t="s">
        <v>169</v>
      </c>
      <c r="BM172" s="238" t="s">
        <v>829</v>
      </c>
    </row>
    <row r="173" s="2" customFormat="1" ht="6.96" customHeight="1">
      <c r="A173" s="38"/>
      <c r="B173" s="66"/>
      <c r="C173" s="67"/>
      <c r="D173" s="67"/>
      <c r="E173" s="67"/>
      <c r="F173" s="67"/>
      <c r="G173" s="67"/>
      <c r="H173" s="67"/>
      <c r="I173" s="67"/>
      <c r="J173" s="67"/>
      <c r="K173" s="67"/>
      <c r="L173" s="44"/>
      <c r="M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</row>
  </sheetData>
  <sheetProtection sheet="1" autoFilter="0" formatColumns="0" formatRows="0" objects="1" scenarios="1" spinCount="100000" saltValue="F0u7E44isl9uRhRusLj4sTgKtTQNSa1Czl2JhU0/b5lUgAIt/4rdbFRnGV0ghWjAaQWb7o7W0Gcqs4fkIRijTA==" hashValue="7rR6EDt8Ho72YGPHUMj38g/iLiJDHnzn2y+IvYSZUUd98rsSTfSnDPUIqM9cfQl5QY8xkcKn4GH5od0SZKRaVw==" algorithmName="SHA-512" password="CC35"/>
  <autoFilter ref="C127:K172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4:H114"/>
    <mergeCell ref="E118:H118"/>
    <mergeCell ref="E116:H116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107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86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Jídelna Hradecká 1219 - Stavařina</v>
      </c>
      <c r="F7" s="151"/>
      <c r="G7" s="151"/>
      <c r="H7" s="151"/>
      <c r="L7" s="20"/>
    </row>
    <row r="8">
      <c r="B8" s="20"/>
      <c r="D8" s="151" t="s">
        <v>134</v>
      </c>
      <c r="L8" s="20"/>
    </row>
    <row r="9" s="1" customFormat="1" ht="16.5" customHeight="1">
      <c r="B9" s="20"/>
      <c r="E9" s="152" t="s">
        <v>135</v>
      </c>
      <c r="F9" s="1"/>
      <c r="G9" s="1"/>
      <c r="H9" s="1"/>
      <c r="L9" s="20"/>
    </row>
    <row r="10" s="1" customFormat="1" ht="12" customHeight="1">
      <c r="B10" s="20"/>
      <c r="D10" s="151" t="s">
        <v>136</v>
      </c>
      <c r="L10" s="20"/>
    </row>
    <row r="11" s="2" customFormat="1" ht="16.5" customHeight="1">
      <c r="A11" s="38"/>
      <c r="B11" s="44"/>
      <c r="C11" s="38"/>
      <c r="D11" s="38"/>
      <c r="E11" s="163" t="s">
        <v>450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1" t="s">
        <v>451</v>
      </c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6.5" customHeight="1">
      <c r="A13" s="38"/>
      <c r="B13" s="44"/>
      <c r="C13" s="38"/>
      <c r="D13" s="38"/>
      <c r="E13" s="153" t="s">
        <v>830</v>
      </c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51" t="s">
        <v>18</v>
      </c>
      <c r="E15" s="38"/>
      <c r="F15" s="141" t="s">
        <v>1</v>
      </c>
      <c r="G15" s="38"/>
      <c r="H15" s="38"/>
      <c r="I15" s="151" t="s">
        <v>19</v>
      </c>
      <c r="J15" s="141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1" t="s">
        <v>20</v>
      </c>
      <c r="E16" s="38"/>
      <c r="F16" s="141" t="s">
        <v>21</v>
      </c>
      <c r="G16" s="38"/>
      <c r="H16" s="38"/>
      <c r="I16" s="151" t="s">
        <v>22</v>
      </c>
      <c r="J16" s="154" t="str">
        <f>'Rekapitulace stavby'!AN8</f>
        <v>31. 3. 2025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0.8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51" t="s">
        <v>24</v>
      </c>
      <c r="E18" s="38"/>
      <c r="F18" s="38"/>
      <c r="G18" s="38"/>
      <c r="H18" s="38"/>
      <c r="I18" s="151" t="s">
        <v>25</v>
      </c>
      <c r="J18" s="141" t="s">
        <v>1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41" t="s">
        <v>26</v>
      </c>
      <c r="F19" s="38"/>
      <c r="G19" s="38"/>
      <c r="H19" s="38"/>
      <c r="I19" s="151" t="s">
        <v>27</v>
      </c>
      <c r="J19" s="141" t="s">
        <v>1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51" t="s">
        <v>28</v>
      </c>
      <c r="E21" s="38"/>
      <c r="F21" s="38"/>
      <c r="G21" s="38"/>
      <c r="H21" s="38"/>
      <c r="I21" s="151" t="s">
        <v>25</v>
      </c>
      <c r="J21" s="33" t="str">
        <f>'Rekapitulace stavby'!AN13</f>
        <v>Vyplň údaj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33" t="str">
        <f>'Rekapitulace stavby'!E14</f>
        <v>Vyplň údaj</v>
      </c>
      <c r="F22" s="141"/>
      <c r="G22" s="141"/>
      <c r="H22" s="141"/>
      <c r="I22" s="151" t="s">
        <v>27</v>
      </c>
      <c r="J22" s="33" t="str">
        <f>'Rekapitulace stavby'!AN14</f>
        <v>Vyplň údaj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51" t="s">
        <v>30</v>
      </c>
      <c r="E24" s="38"/>
      <c r="F24" s="38"/>
      <c r="G24" s="38"/>
      <c r="H24" s="38"/>
      <c r="I24" s="151" t="s">
        <v>25</v>
      </c>
      <c r="J24" s="141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8" customHeight="1">
      <c r="A25" s="38"/>
      <c r="B25" s="44"/>
      <c r="C25" s="38"/>
      <c r="D25" s="38"/>
      <c r="E25" s="141" t="s">
        <v>31</v>
      </c>
      <c r="F25" s="38"/>
      <c r="G25" s="38"/>
      <c r="H25" s="38"/>
      <c r="I25" s="151" t="s">
        <v>27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12" customHeight="1">
      <c r="A27" s="38"/>
      <c r="B27" s="44"/>
      <c r="C27" s="38"/>
      <c r="D27" s="151" t="s">
        <v>33</v>
      </c>
      <c r="E27" s="38"/>
      <c r="F27" s="38"/>
      <c r="G27" s="38"/>
      <c r="H27" s="38"/>
      <c r="I27" s="151" t="s">
        <v>25</v>
      </c>
      <c r="J27" s="141" t="str">
        <f>IF('Rekapitulace stavby'!AN19="","",'Rekapitulace stavby'!AN19)</f>
        <v/>
      </c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8" customHeight="1">
      <c r="A28" s="38"/>
      <c r="B28" s="44"/>
      <c r="C28" s="38"/>
      <c r="D28" s="38"/>
      <c r="E28" s="141" t="str">
        <f>IF('Rekapitulace stavby'!E20="","",'Rekapitulace stavby'!E20)</f>
        <v xml:space="preserve"> </v>
      </c>
      <c r="F28" s="38"/>
      <c r="G28" s="38"/>
      <c r="H28" s="38"/>
      <c r="I28" s="151" t="s">
        <v>27</v>
      </c>
      <c r="J28" s="141" t="str">
        <f>IF('Rekapitulace stavby'!AN20="","",'Rekapitulace stavby'!AN20)</f>
        <v/>
      </c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38"/>
      <c r="E29" s="38"/>
      <c r="F29" s="38"/>
      <c r="G29" s="38"/>
      <c r="H29" s="38"/>
      <c r="I29" s="38"/>
      <c r="J29" s="38"/>
      <c r="K29" s="3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2" customHeight="1">
      <c r="A30" s="38"/>
      <c r="B30" s="44"/>
      <c r="C30" s="38"/>
      <c r="D30" s="151" t="s">
        <v>35</v>
      </c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8" customFormat="1" ht="16.5" customHeight="1">
      <c r="A31" s="155"/>
      <c r="B31" s="156"/>
      <c r="C31" s="155"/>
      <c r="D31" s="155"/>
      <c r="E31" s="157" t="s">
        <v>1</v>
      </c>
      <c r="F31" s="157"/>
      <c r="G31" s="157"/>
      <c r="H31" s="157"/>
      <c r="I31" s="155"/>
      <c r="J31" s="155"/>
      <c r="K31" s="155"/>
      <c r="L31" s="158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</row>
    <row r="32" s="2" customFormat="1" ht="6.96" customHeight="1">
      <c r="A32" s="38"/>
      <c r="B32" s="44"/>
      <c r="C32" s="38"/>
      <c r="D32" s="38"/>
      <c r="E32" s="38"/>
      <c r="F32" s="38"/>
      <c r="G32" s="38"/>
      <c r="H32" s="38"/>
      <c r="I32" s="38"/>
      <c r="J32" s="38"/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9"/>
      <c r="E33" s="159"/>
      <c r="F33" s="159"/>
      <c r="G33" s="159"/>
      <c r="H33" s="159"/>
      <c r="I33" s="159"/>
      <c r="J33" s="159"/>
      <c r="K33" s="159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25.44" customHeight="1">
      <c r="A34" s="38"/>
      <c r="B34" s="44"/>
      <c r="C34" s="38"/>
      <c r="D34" s="160" t="s">
        <v>37</v>
      </c>
      <c r="E34" s="38"/>
      <c r="F34" s="38"/>
      <c r="G34" s="38"/>
      <c r="H34" s="38"/>
      <c r="I34" s="38"/>
      <c r="J34" s="161">
        <f>ROUND(J128,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6.96" customHeight="1">
      <c r="A35" s="38"/>
      <c r="B35" s="44"/>
      <c r="C35" s="38"/>
      <c r="D35" s="159"/>
      <c r="E35" s="159"/>
      <c r="F35" s="159"/>
      <c r="G35" s="159"/>
      <c r="H35" s="159"/>
      <c r="I35" s="159"/>
      <c r="J35" s="159"/>
      <c r="K35" s="159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38"/>
      <c r="F36" s="162" t="s">
        <v>39</v>
      </c>
      <c r="G36" s="38"/>
      <c r="H36" s="38"/>
      <c r="I36" s="162" t="s">
        <v>38</v>
      </c>
      <c r="J36" s="162" t="s">
        <v>40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14.4" customHeight="1">
      <c r="A37" s="38"/>
      <c r="B37" s="44"/>
      <c r="C37" s="38"/>
      <c r="D37" s="163" t="s">
        <v>41</v>
      </c>
      <c r="E37" s="151" t="s">
        <v>42</v>
      </c>
      <c r="F37" s="164">
        <f>ROUND((SUM(BE128:BE212)),  2)</f>
        <v>0</v>
      </c>
      <c r="G37" s="38"/>
      <c r="H37" s="38"/>
      <c r="I37" s="165">
        <v>0.20999999999999999</v>
      </c>
      <c r="J37" s="164">
        <f>ROUND(((SUM(BE128:BE212))*I37),  2)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44"/>
      <c r="C38" s="38"/>
      <c r="D38" s="38"/>
      <c r="E38" s="151" t="s">
        <v>43</v>
      </c>
      <c r="F38" s="164">
        <f>ROUND((SUM(BF128:BF212)),  2)</f>
        <v>0</v>
      </c>
      <c r="G38" s="38"/>
      <c r="H38" s="38"/>
      <c r="I38" s="165">
        <v>0.12</v>
      </c>
      <c r="J38" s="164">
        <f>ROUND(((SUM(BF128:BF212))*I38),  2)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1" t="s">
        <v>44</v>
      </c>
      <c r="F39" s="164">
        <f>ROUND((SUM(BG128:BG212)),  2)</f>
        <v>0</v>
      </c>
      <c r="G39" s="38"/>
      <c r="H39" s="38"/>
      <c r="I39" s="165">
        <v>0.20999999999999999</v>
      </c>
      <c r="J39" s="164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44"/>
      <c r="C40" s="38"/>
      <c r="D40" s="38"/>
      <c r="E40" s="151" t="s">
        <v>45</v>
      </c>
      <c r="F40" s="164">
        <f>ROUND((SUM(BH128:BH212)),  2)</f>
        <v>0</v>
      </c>
      <c r="G40" s="38"/>
      <c r="H40" s="38"/>
      <c r="I40" s="165">
        <v>0.12</v>
      </c>
      <c r="J40" s="164">
        <f>0</f>
        <v>0</v>
      </c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2" customFormat="1" ht="14.4" customHeight="1">
      <c r="A41" s="38"/>
      <c r="B41" s="44"/>
      <c r="C41" s="38"/>
      <c r="D41" s="38"/>
      <c r="E41" s="151" t="s">
        <v>46</v>
      </c>
      <c r="F41" s="164">
        <f>ROUND((SUM(BI128:BI212)),  2)</f>
        <v>0</v>
      </c>
      <c r="G41" s="38"/>
      <c r="H41" s="38"/>
      <c r="I41" s="165">
        <v>0</v>
      </c>
      <c r="J41" s="164">
        <f>0</f>
        <v>0</v>
      </c>
      <c r="K41" s="38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6.96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2" customFormat="1" ht="25.44" customHeight="1">
      <c r="A43" s="38"/>
      <c r="B43" s="44"/>
      <c r="C43" s="166"/>
      <c r="D43" s="167" t="s">
        <v>47</v>
      </c>
      <c r="E43" s="168"/>
      <c r="F43" s="168"/>
      <c r="G43" s="169" t="s">
        <v>48</v>
      </c>
      <c r="H43" s="170" t="s">
        <v>49</v>
      </c>
      <c r="I43" s="168"/>
      <c r="J43" s="171">
        <f>SUM(J34:J41)</f>
        <v>0</v>
      </c>
      <c r="K43" s="172"/>
      <c r="L43" s="63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</row>
    <row r="44" s="2" customFormat="1" ht="14.4" customHeight="1">
      <c r="A44" s="38"/>
      <c r="B44" s="44"/>
      <c r="C44" s="38"/>
      <c r="D44" s="38"/>
      <c r="E44" s="38"/>
      <c r="F44" s="38"/>
      <c r="G44" s="38"/>
      <c r="H44" s="38"/>
      <c r="I44" s="38"/>
      <c r="J44" s="38"/>
      <c r="K44" s="38"/>
      <c r="L44" s="63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Jídelna Hradecká 1219 - Stavařina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134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1" customFormat="1" ht="16.5" customHeight="1">
      <c r="B87" s="21"/>
      <c r="C87" s="22"/>
      <c r="D87" s="22"/>
      <c r="E87" s="184" t="s">
        <v>135</v>
      </c>
      <c r="F87" s="22"/>
      <c r="G87" s="22"/>
      <c r="H87" s="22"/>
      <c r="I87" s="22"/>
      <c r="J87" s="22"/>
      <c r="K87" s="22"/>
      <c r="L87" s="20"/>
    </row>
    <row r="88" s="1" customFormat="1" ht="12" customHeight="1">
      <c r="B88" s="21"/>
      <c r="C88" s="32" t="s">
        <v>136</v>
      </c>
      <c r="D88" s="22"/>
      <c r="E88" s="22"/>
      <c r="F88" s="22"/>
      <c r="G88" s="22"/>
      <c r="H88" s="22"/>
      <c r="I88" s="22"/>
      <c r="J88" s="22"/>
      <c r="K88" s="22"/>
      <c r="L88" s="20"/>
    </row>
    <row r="89" s="2" customFormat="1" ht="16.5" customHeight="1">
      <c r="A89" s="38"/>
      <c r="B89" s="39"/>
      <c r="C89" s="40"/>
      <c r="D89" s="40"/>
      <c r="E89" s="292" t="s">
        <v>450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2" customHeight="1">
      <c r="A90" s="38"/>
      <c r="B90" s="39"/>
      <c r="C90" s="32" t="s">
        <v>451</v>
      </c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6.5" customHeight="1">
      <c r="A91" s="38"/>
      <c r="B91" s="39"/>
      <c r="C91" s="40"/>
      <c r="D91" s="40"/>
      <c r="E91" s="76" t="str">
        <f>E13</f>
        <v>03.3 - Rozv. RM02_B</v>
      </c>
      <c r="F91" s="40"/>
      <c r="G91" s="40"/>
      <c r="H91" s="40"/>
      <c r="I91" s="40"/>
      <c r="J91" s="40"/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2" customHeight="1">
      <c r="A93" s="38"/>
      <c r="B93" s="39"/>
      <c r="C93" s="32" t="s">
        <v>20</v>
      </c>
      <c r="D93" s="40"/>
      <c r="E93" s="40"/>
      <c r="F93" s="27" t="str">
        <f>F16</f>
        <v>Hradecká 1219</v>
      </c>
      <c r="G93" s="40"/>
      <c r="H93" s="40"/>
      <c r="I93" s="32" t="s">
        <v>22</v>
      </c>
      <c r="J93" s="79" t="str">
        <f>IF(J16="","",J16)</f>
        <v>31. 3. 2025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6.96" customHeight="1">
      <c r="A94" s="38"/>
      <c r="B94" s="39"/>
      <c r="C94" s="40"/>
      <c r="D94" s="40"/>
      <c r="E94" s="40"/>
      <c r="F94" s="40"/>
      <c r="G94" s="40"/>
      <c r="H94" s="40"/>
      <c r="I94" s="40"/>
      <c r="J94" s="40"/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5.15" customHeight="1">
      <c r="A95" s="38"/>
      <c r="B95" s="39"/>
      <c r="C95" s="32" t="s">
        <v>24</v>
      </c>
      <c r="D95" s="40"/>
      <c r="E95" s="40"/>
      <c r="F95" s="27" t="str">
        <f>E19</f>
        <v>Školní jídelna Hradecká 1219, HK</v>
      </c>
      <c r="G95" s="40"/>
      <c r="H95" s="40"/>
      <c r="I95" s="32" t="s">
        <v>30</v>
      </c>
      <c r="J95" s="36" t="str">
        <f>E25</f>
        <v>ARAGON ELL s.r.o.</v>
      </c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15.15" customHeight="1">
      <c r="A96" s="38"/>
      <c r="B96" s="39"/>
      <c r="C96" s="32" t="s">
        <v>28</v>
      </c>
      <c r="D96" s="40"/>
      <c r="E96" s="40"/>
      <c r="F96" s="27" t="str">
        <f>IF(E22="","",E22)</f>
        <v>Vyplň údaj</v>
      </c>
      <c r="G96" s="40"/>
      <c r="H96" s="40"/>
      <c r="I96" s="32" t="s">
        <v>33</v>
      </c>
      <c r="J96" s="36" t="str">
        <f>E28</f>
        <v xml:space="preserve"> 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9.28" customHeight="1">
      <c r="A98" s="38"/>
      <c r="B98" s="39"/>
      <c r="C98" s="185" t="s">
        <v>139</v>
      </c>
      <c r="D98" s="186"/>
      <c r="E98" s="186"/>
      <c r="F98" s="186"/>
      <c r="G98" s="186"/>
      <c r="H98" s="186"/>
      <c r="I98" s="186"/>
      <c r="J98" s="187" t="s">
        <v>140</v>
      </c>
      <c r="K98" s="186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s="2" customFormat="1" ht="10.32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22.8" customHeight="1">
      <c r="A100" s="38"/>
      <c r="B100" s="39"/>
      <c r="C100" s="188" t="s">
        <v>141</v>
      </c>
      <c r="D100" s="40"/>
      <c r="E100" s="40"/>
      <c r="F100" s="40"/>
      <c r="G100" s="40"/>
      <c r="H100" s="40"/>
      <c r="I100" s="40"/>
      <c r="J100" s="110">
        <f>J128</f>
        <v>0</v>
      </c>
      <c r="K100" s="40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U100" s="17" t="s">
        <v>142</v>
      </c>
    </row>
    <row r="101" s="9" customFormat="1" ht="24.96" customHeight="1">
      <c r="A101" s="9"/>
      <c r="B101" s="189"/>
      <c r="C101" s="190"/>
      <c r="D101" s="191" t="s">
        <v>453</v>
      </c>
      <c r="E101" s="192"/>
      <c r="F101" s="192"/>
      <c r="G101" s="192"/>
      <c r="H101" s="192"/>
      <c r="I101" s="192"/>
      <c r="J101" s="193">
        <f>J129</f>
        <v>0</v>
      </c>
      <c r="K101" s="190"/>
      <c r="L101" s="19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5"/>
      <c r="C102" s="133"/>
      <c r="D102" s="196" t="s">
        <v>831</v>
      </c>
      <c r="E102" s="197"/>
      <c r="F102" s="197"/>
      <c r="G102" s="197"/>
      <c r="H102" s="197"/>
      <c r="I102" s="197"/>
      <c r="J102" s="198">
        <f>J130</f>
        <v>0</v>
      </c>
      <c r="K102" s="133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33"/>
      <c r="D103" s="196" t="s">
        <v>832</v>
      </c>
      <c r="E103" s="197"/>
      <c r="F103" s="197"/>
      <c r="G103" s="197"/>
      <c r="H103" s="197"/>
      <c r="I103" s="197"/>
      <c r="J103" s="198">
        <f>J144</f>
        <v>0</v>
      </c>
      <c r="K103" s="133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33"/>
      <c r="D104" s="196" t="s">
        <v>833</v>
      </c>
      <c r="E104" s="197"/>
      <c r="F104" s="197"/>
      <c r="G104" s="197"/>
      <c r="H104" s="197"/>
      <c r="I104" s="197"/>
      <c r="J104" s="198">
        <f>J185</f>
        <v>0</v>
      </c>
      <c r="K104" s="133"/>
      <c r="L104" s="19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146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184" t="str">
        <f>E7</f>
        <v>Jídelna Hradecká 1219 - Stavařina</v>
      </c>
      <c r="F114" s="32"/>
      <c r="G114" s="32"/>
      <c r="H114" s="32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1" customFormat="1" ht="12" customHeight="1">
      <c r="B115" s="21"/>
      <c r="C115" s="32" t="s">
        <v>134</v>
      </c>
      <c r="D115" s="22"/>
      <c r="E115" s="22"/>
      <c r="F115" s="22"/>
      <c r="G115" s="22"/>
      <c r="H115" s="22"/>
      <c r="I115" s="22"/>
      <c r="J115" s="22"/>
      <c r="K115" s="22"/>
      <c r="L115" s="20"/>
    </row>
    <row r="116" s="1" customFormat="1" ht="16.5" customHeight="1">
      <c r="B116" s="21"/>
      <c r="C116" s="22"/>
      <c r="D116" s="22"/>
      <c r="E116" s="184" t="s">
        <v>135</v>
      </c>
      <c r="F116" s="22"/>
      <c r="G116" s="22"/>
      <c r="H116" s="22"/>
      <c r="I116" s="22"/>
      <c r="J116" s="22"/>
      <c r="K116" s="22"/>
      <c r="L116" s="20"/>
    </row>
    <row r="117" s="1" customFormat="1" ht="12" customHeight="1">
      <c r="B117" s="21"/>
      <c r="C117" s="32" t="s">
        <v>136</v>
      </c>
      <c r="D117" s="22"/>
      <c r="E117" s="22"/>
      <c r="F117" s="22"/>
      <c r="G117" s="22"/>
      <c r="H117" s="22"/>
      <c r="I117" s="22"/>
      <c r="J117" s="22"/>
      <c r="K117" s="22"/>
      <c r="L117" s="20"/>
    </row>
    <row r="118" s="2" customFormat="1" ht="16.5" customHeight="1">
      <c r="A118" s="38"/>
      <c r="B118" s="39"/>
      <c r="C118" s="40"/>
      <c r="D118" s="40"/>
      <c r="E118" s="292" t="s">
        <v>450</v>
      </c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451</v>
      </c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76" t="str">
        <f>E13</f>
        <v>03.3 - Rozv. RM02_B</v>
      </c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20</v>
      </c>
      <c r="D122" s="40"/>
      <c r="E122" s="40"/>
      <c r="F122" s="27" t="str">
        <f>F16</f>
        <v>Hradecká 1219</v>
      </c>
      <c r="G122" s="40"/>
      <c r="H122" s="40"/>
      <c r="I122" s="32" t="s">
        <v>22</v>
      </c>
      <c r="J122" s="79" t="str">
        <f>IF(J16="","",J16)</f>
        <v>31. 3. 2025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24</v>
      </c>
      <c r="D124" s="40"/>
      <c r="E124" s="40"/>
      <c r="F124" s="27" t="str">
        <f>E19</f>
        <v>Školní jídelna Hradecká 1219, HK</v>
      </c>
      <c r="G124" s="40"/>
      <c r="H124" s="40"/>
      <c r="I124" s="32" t="s">
        <v>30</v>
      </c>
      <c r="J124" s="36" t="str">
        <f>E25</f>
        <v>ARAGON ELL s.r.o.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28</v>
      </c>
      <c r="D125" s="40"/>
      <c r="E125" s="40"/>
      <c r="F125" s="27" t="str">
        <f>IF(E22="","",E22)</f>
        <v>Vyplň údaj</v>
      </c>
      <c r="G125" s="40"/>
      <c r="H125" s="40"/>
      <c r="I125" s="32" t="s">
        <v>33</v>
      </c>
      <c r="J125" s="36" t="str">
        <f>E28</f>
        <v xml:space="preserve"> 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0.32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11" customFormat="1" ht="29.28" customHeight="1">
      <c r="A127" s="200"/>
      <c r="B127" s="201"/>
      <c r="C127" s="202" t="s">
        <v>147</v>
      </c>
      <c r="D127" s="203" t="s">
        <v>62</v>
      </c>
      <c r="E127" s="203" t="s">
        <v>58</v>
      </c>
      <c r="F127" s="203" t="s">
        <v>59</v>
      </c>
      <c r="G127" s="203" t="s">
        <v>148</v>
      </c>
      <c r="H127" s="203" t="s">
        <v>149</v>
      </c>
      <c r="I127" s="203" t="s">
        <v>150</v>
      </c>
      <c r="J127" s="203" t="s">
        <v>140</v>
      </c>
      <c r="K127" s="204" t="s">
        <v>151</v>
      </c>
      <c r="L127" s="205"/>
      <c r="M127" s="100" t="s">
        <v>1</v>
      </c>
      <c r="N127" s="101" t="s">
        <v>41</v>
      </c>
      <c r="O127" s="101" t="s">
        <v>152</v>
      </c>
      <c r="P127" s="101" t="s">
        <v>153</v>
      </c>
      <c r="Q127" s="101" t="s">
        <v>154</v>
      </c>
      <c r="R127" s="101" t="s">
        <v>155</v>
      </c>
      <c r="S127" s="101" t="s">
        <v>156</v>
      </c>
      <c r="T127" s="102" t="s">
        <v>157</v>
      </c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</row>
    <row r="128" s="2" customFormat="1" ht="22.8" customHeight="1">
      <c r="A128" s="38"/>
      <c r="B128" s="39"/>
      <c r="C128" s="107" t="s">
        <v>158</v>
      </c>
      <c r="D128" s="40"/>
      <c r="E128" s="40"/>
      <c r="F128" s="40"/>
      <c r="G128" s="40"/>
      <c r="H128" s="40"/>
      <c r="I128" s="40"/>
      <c r="J128" s="206">
        <f>BK128</f>
        <v>0</v>
      </c>
      <c r="K128" s="40"/>
      <c r="L128" s="44"/>
      <c r="M128" s="103"/>
      <c r="N128" s="207"/>
      <c r="O128" s="104"/>
      <c r="P128" s="208">
        <f>P129</f>
        <v>0</v>
      </c>
      <c r="Q128" s="104"/>
      <c r="R128" s="208">
        <f>R129</f>
        <v>0.0090100000000000006</v>
      </c>
      <c r="S128" s="104"/>
      <c r="T128" s="209">
        <f>T129</f>
        <v>0.13830999999999999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76</v>
      </c>
      <c r="AU128" s="17" t="s">
        <v>142</v>
      </c>
      <c r="BK128" s="210">
        <f>BK129</f>
        <v>0</v>
      </c>
    </row>
    <row r="129" s="12" customFormat="1" ht="25.92" customHeight="1">
      <c r="A129" s="12"/>
      <c r="B129" s="211"/>
      <c r="C129" s="212"/>
      <c r="D129" s="213" t="s">
        <v>76</v>
      </c>
      <c r="E129" s="214" t="s">
        <v>159</v>
      </c>
      <c r="F129" s="214" t="s">
        <v>159</v>
      </c>
      <c r="G129" s="212"/>
      <c r="H129" s="212"/>
      <c r="I129" s="215"/>
      <c r="J129" s="216">
        <f>BK129</f>
        <v>0</v>
      </c>
      <c r="K129" s="212"/>
      <c r="L129" s="217"/>
      <c r="M129" s="218"/>
      <c r="N129" s="219"/>
      <c r="O129" s="219"/>
      <c r="P129" s="220">
        <f>P130+P144+P185</f>
        <v>0</v>
      </c>
      <c r="Q129" s="219"/>
      <c r="R129" s="220">
        <f>R130+R144+R185</f>
        <v>0.0090100000000000006</v>
      </c>
      <c r="S129" s="219"/>
      <c r="T129" s="221">
        <f>T130+T144+T185</f>
        <v>0.13830999999999999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2" t="s">
        <v>84</v>
      </c>
      <c r="AT129" s="223" t="s">
        <v>76</v>
      </c>
      <c r="AU129" s="223" t="s">
        <v>77</v>
      </c>
      <c r="AY129" s="222" t="s">
        <v>161</v>
      </c>
      <c r="BK129" s="224">
        <f>BK130+BK144+BK185</f>
        <v>0</v>
      </c>
    </row>
    <row r="130" s="12" customFormat="1" ht="22.8" customHeight="1">
      <c r="A130" s="12"/>
      <c r="B130" s="211"/>
      <c r="C130" s="212"/>
      <c r="D130" s="213" t="s">
        <v>76</v>
      </c>
      <c r="E130" s="225" t="s">
        <v>457</v>
      </c>
      <c r="F130" s="225" t="s">
        <v>834</v>
      </c>
      <c r="G130" s="212"/>
      <c r="H130" s="212"/>
      <c r="I130" s="215"/>
      <c r="J130" s="226">
        <f>BK130</f>
        <v>0</v>
      </c>
      <c r="K130" s="212"/>
      <c r="L130" s="217"/>
      <c r="M130" s="218"/>
      <c r="N130" s="219"/>
      <c r="O130" s="219"/>
      <c r="P130" s="220">
        <f>SUM(P131:P143)</f>
        <v>0</v>
      </c>
      <c r="Q130" s="219"/>
      <c r="R130" s="220">
        <f>SUM(R131:R143)</f>
        <v>0</v>
      </c>
      <c r="S130" s="219"/>
      <c r="T130" s="221">
        <f>SUM(T131:T143)</f>
        <v>0.13830999999999999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2" t="s">
        <v>84</v>
      </c>
      <c r="AT130" s="223" t="s">
        <v>76</v>
      </c>
      <c r="AU130" s="223" t="s">
        <v>84</v>
      </c>
      <c r="AY130" s="222" t="s">
        <v>161</v>
      </c>
      <c r="BK130" s="224">
        <f>SUM(BK131:BK143)</f>
        <v>0</v>
      </c>
    </row>
    <row r="131" s="2" customFormat="1" ht="24.15" customHeight="1">
      <c r="A131" s="38"/>
      <c r="B131" s="39"/>
      <c r="C131" s="227" t="s">
        <v>84</v>
      </c>
      <c r="D131" s="227" t="s">
        <v>164</v>
      </c>
      <c r="E131" s="228" t="s">
        <v>728</v>
      </c>
      <c r="F131" s="229" t="s">
        <v>729</v>
      </c>
      <c r="G131" s="230" t="s">
        <v>468</v>
      </c>
      <c r="H131" s="231">
        <v>1</v>
      </c>
      <c r="I131" s="232"/>
      <c r="J131" s="233">
        <f>ROUND(I131*H131,2)</f>
        <v>0</v>
      </c>
      <c r="K131" s="229" t="s">
        <v>461</v>
      </c>
      <c r="L131" s="44"/>
      <c r="M131" s="234" t="s">
        <v>1</v>
      </c>
      <c r="N131" s="235" t="s">
        <v>42</v>
      </c>
      <c r="O131" s="91"/>
      <c r="P131" s="236">
        <f>O131*H131</f>
        <v>0</v>
      </c>
      <c r="Q131" s="236">
        <v>0</v>
      </c>
      <c r="R131" s="236">
        <f>Q131*H131</f>
        <v>0</v>
      </c>
      <c r="S131" s="236">
        <v>0.11</v>
      </c>
      <c r="T131" s="237">
        <f>S131*H131</f>
        <v>0.11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8" t="s">
        <v>169</v>
      </c>
      <c r="AT131" s="238" t="s">
        <v>164</v>
      </c>
      <c r="AU131" s="238" t="s">
        <v>86</v>
      </c>
      <c r="AY131" s="17" t="s">
        <v>161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7" t="s">
        <v>84</v>
      </c>
      <c r="BK131" s="239">
        <f>ROUND(I131*H131,2)</f>
        <v>0</v>
      </c>
      <c r="BL131" s="17" t="s">
        <v>169</v>
      </c>
      <c r="BM131" s="238" t="s">
        <v>86</v>
      </c>
    </row>
    <row r="132" s="2" customFormat="1" ht="24.15" customHeight="1">
      <c r="A132" s="38"/>
      <c r="B132" s="39"/>
      <c r="C132" s="227" t="s">
        <v>86</v>
      </c>
      <c r="D132" s="227" t="s">
        <v>164</v>
      </c>
      <c r="E132" s="228" t="s">
        <v>730</v>
      </c>
      <c r="F132" s="229" t="s">
        <v>731</v>
      </c>
      <c r="G132" s="230" t="s">
        <v>468</v>
      </c>
      <c r="H132" s="231">
        <v>42</v>
      </c>
      <c r="I132" s="232"/>
      <c r="J132" s="233">
        <f>ROUND(I132*H132,2)</f>
        <v>0</v>
      </c>
      <c r="K132" s="229" t="s">
        <v>461</v>
      </c>
      <c r="L132" s="44"/>
      <c r="M132" s="234" t="s">
        <v>1</v>
      </c>
      <c r="N132" s="235" t="s">
        <v>42</v>
      </c>
      <c r="O132" s="91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8" t="s">
        <v>169</v>
      </c>
      <c r="AT132" s="238" t="s">
        <v>164</v>
      </c>
      <c r="AU132" s="238" t="s">
        <v>86</v>
      </c>
      <c r="AY132" s="17" t="s">
        <v>161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7" t="s">
        <v>84</v>
      </c>
      <c r="BK132" s="239">
        <f>ROUND(I132*H132,2)</f>
        <v>0</v>
      </c>
      <c r="BL132" s="17" t="s">
        <v>169</v>
      </c>
      <c r="BM132" s="238" t="s">
        <v>169</v>
      </c>
    </row>
    <row r="133" s="2" customFormat="1" ht="24.15" customHeight="1">
      <c r="A133" s="38"/>
      <c r="B133" s="39"/>
      <c r="C133" s="227" t="s">
        <v>100</v>
      </c>
      <c r="D133" s="227" t="s">
        <v>164</v>
      </c>
      <c r="E133" s="228" t="s">
        <v>732</v>
      </c>
      <c r="F133" s="229" t="s">
        <v>733</v>
      </c>
      <c r="G133" s="230" t="s">
        <v>468</v>
      </c>
      <c r="H133" s="231">
        <v>42</v>
      </c>
      <c r="I133" s="232"/>
      <c r="J133" s="233">
        <f>ROUND(I133*H133,2)</f>
        <v>0</v>
      </c>
      <c r="K133" s="229" t="s">
        <v>461</v>
      </c>
      <c r="L133" s="44"/>
      <c r="M133" s="234" t="s">
        <v>1</v>
      </c>
      <c r="N133" s="235" t="s">
        <v>42</v>
      </c>
      <c r="O133" s="91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8" t="s">
        <v>169</v>
      </c>
      <c r="AT133" s="238" t="s">
        <v>164</v>
      </c>
      <c r="AU133" s="238" t="s">
        <v>86</v>
      </c>
      <c r="AY133" s="17" t="s">
        <v>161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7" t="s">
        <v>84</v>
      </c>
      <c r="BK133" s="239">
        <f>ROUND(I133*H133,2)</f>
        <v>0</v>
      </c>
      <c r="BL133" s="17" t="s">
        <v>169</v>
      </c>
      <c r="BM133" s="238" t="s">
        <v>189</v>
      </c>
    </row>
    <row r="134" s="2" customFormat="1" ht="24.15" customHeight="1">
      <c r="A134" s="38"/>
      <c r="B134" s="39"/>
      <c r="C134" s="227" t="s">
        <v>169</v>
      </c>
      <c r="D134" s="227" t="s">
        <v>164</v>
      </c>
      <c r="E134" s="228" t="s">
        <v>734</v>
      </c>
      <c r="F134" s="229" t="s">
        <v>735</v>
      </c>
      <c r="G134" s="230" t="s">
        <v>468</v>
      </c>
      <c r="H134" s="231">
        <v>40</v>
      </c>
      <c r="I134" s="232"/>
      <c r="J134" s="233">
        <f>ROUND(I134*H134,2)</f>
        <v>0</v>
      </c>
      <c r="K134" s="229" t="s">
        <v>461</v>
      </c>
      <c r="L134" s="44"/>
      <c r="M134" s="234" t="s">
        <v>1</v>
      </c>
      <c r="N134" s="235" t="s">
        <v>42</v>
      </c>
      <c r="O134" s="91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8" t="s">
        <v>169</v>
      </c>
      <c r="AT134" s="238" t="s">
        <v>164</v>
      </c>
      <c r="AU134" s="238" t="s">
        <v>86</v>
      </c>
      <c r="AY134" s="17" t="s">
        <v>161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17" t="s">
        <v>84</v>
      </c>
      <c r="BK134" s="239">
        <f>ROUND(I134*H134,2)</f>
        <v>0</v>
      </c>
      <c r="BL134" s="17" t="s">
        <v>169</v>
      </c>
      <c r="BM134" s="238" t="s">
        <v>200</v>
      </c>
    </row>
    <row r="135" s="2" customFormat="1" ht="33" customHeight="1">
      <c r="A135" s="38"/>
      <c r="B135" s="39"/>
      <c r="C135" s="227" t="s">
        <v>184</v>
      </c>
      <c r="D135" s="227" t="s">
        <v>164</v>
      </c>
      <c r="E135" s="228" t="s">
        <v>835</v>
      </c>
      <c r="F135" s="229" t="s">
        <v>836</v>
      </c>
      <c r="G135" s="230" t="s">
        <v>468</v>
      </c>
      <c r="H135" s="231">
        <v>2</v>
      </c>
      <c r="I135" s="232"/>
      <c r="J135" s="233">
        <f>ROUND(I135*H135,2)</f>
        <v>0</v>
      </c>
      <c r="K135" s="229" t="s">
        <v>461</v>
      </c>
      <c r="L135" s="44"/>
      <c r="M135" s="234" t="s">
        <v>1</v>
      </c>
      <c r="N135" s="235" t="s">
        <v>42</v>
      </c>
      <c r="O135" s="91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8" t="s">
        <v>169</v>
      </c>
      <c r="AT135" s="238" t="s">
        <v>164</v>
      </c>
      <c r="AU135" s="238" t="s">
        <v>86</v>
      </c>
      <c r="AY135" s="17" t="s">
        <v>161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7" t="s">
        <v>84</v>
      </c>
      <c r="BK135" s="239">
        <f>ROUND(I135*H135,2)</f>
        <v>0</v>
      </c>
      <c r="BL135" s="17" t="s">
        <v>169</v>
      </c>
      <c r="BM135" s="238" t="s">
        <v>213</v>
      </c>
    </row>
    <row r="136" s="2" customFormat="1" ht="24.15" customHeight="1">
      <c r="A136" s="38"/>
      <c r="B136" s="39"/>
      <c r="C136" s="227" t="s">
        <v>189</v>
      </c>
      <c r="D136" s="227" t="s">
        <v>164</v>
      </c>
      <c r="E136" s="228" t="s">
        <v>837</v>
      </c>
      <c r="F136" s="229" t="s">
        <v>838</v>
      </c>
      <c r="G136" s="230" t="s">
        <v>468</v>
      </c>
      <c r="H136" s="231">
        <v>1</v>
      </c>
      <c r="I136" s="232"/>
      <c r="J136" s="233">
        <f>ROUND(I136*H136,2)</f>
        <v>0</v>
      </c>
      <c r="K136" s="229" t="s">
        <v>461</v>
      </c>
      <c r="L136" s="44"/>
      <c r="M136" s="234" t="s">
        <v>1</v>
      </c>
      <c r="N136" s="235" t="s">
        <v>42</v>
      </c>
      <c r="O136" s="91"/>
      <c r="P136" s="236">
        <f>O136*H136</f>
        <v>0</v>
      </c>
      <c r="Q136" s="236">
        <v>0</v>
      </c>
      <c r="R136" s="236">
        <f>Q136*H136</f>
        <v>0</v>
      </c>
      <c r="S136" s="236">
        <v>0.00042999999999999999</v>
      </c>
      <c r="T136" s="237">
        <f>S136*H136</f>
        <v>0.00042999999999999999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8" t="s">
        <v>169</v>
      </c>
      <c r="AT136" s="238" t="s">
        <v>164</v>
      </c>
      <c r="AU136" s="238" t="s">
        <v>86</v>
      </c>
      <c r="AY136" s="17" t="s">
        <v>161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7" t="s">
        <v>84</v>
      </c>
      <c r="BK136" s="239">
        <f>ROUND(I136*H136,2)</f>
        <v>0</v>
      </c>
      <c r="BL136" s="17" t="s">
        <v>169</v>
      </c>
      <c r="BM136" s="238" t="s">
        <v>8</v>
      </c>
    </row>
    <row r="137" s="2" customFormat="1" ht="16.5" customHeight="1">
      <c r="A137" s="38"/>
      <c r="B137" s="39"/>
      <c r="C137" s="227" t="s">
        <v>193</v>
      </c>
      <c r="D137" s="227" t="s">
        <v>164</v>
      </c>
      <c r="E137" s="228" t="s">
        <v>736</v>
      </c>
      <c r="F137" s="229" t="s">
        <v>737</v>
      </c>
      <c r="G137" s="230" t="s">
        <v>468</v>
      </c>
      <c r="H137" s="231">
        <v>7</v>
      </c>
      <c r="I137" s="232"/>
      <c r="J137" s="233">
        <f>ROUND(I137*H137,2)</f>
        <v>0</v>
      </c>
      <c r="K137" s="229" t="s">
        <v>461</v>
      </c>
      <c r="L137" s="44"/>
      <c r="M137" s="234" t="s">
        <v>1</v>
      </c>
      <c r="N137" s="235" t="s">
        <v>42</v>
      </c>
      <c r="O137" s="91"/>
      <c r="P137" s="236">
        <f>O137*H137</f>
        <v>0</v>
      </c>
      <c r="Q137" s="236">
        <v>0</v>
      </c>
      <c r="R137" s="236">
        <f>Q137*H137</f>
        <v>0</v>
      </c>
      <c r="S137" s="236">
        <v>0.0010499999999999999</v>
      </c>
      <c r="T137" s="237">
        <f>S137*H137</f>
        <v>0.0073499999999999998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8" t="s">
        <v>169</v>
      </c>
      <c r="AT137" s="238" t="s">
        <v>164</v>
      </c>
      <c r="AU137" s="238" t="s">
        <v>86</v>
      </c>
      <c r="AY137" s="17" t="s">
        <v>161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17" t="s">
        <v>84</v>
      </c>
      <c r="BK137" s="239">
        <f>ROUND(I137*H137,2)</f>
        <v>0</v>
      </c>
      <c r="BL137" s="17" t="s">
        <v>169</v>
      </c>
      <c r="BM137" s="238" t="s">
        <v>236</v>
      </c>
    </row>
    <row r="138" s="2" customFormat="1" ht="16.5" customHeight="1">
      <c r="A138" s="38"/>
      <c r="B138" s="39"/>
      <c r="C138" s="227" t="s">
        <v>200</v>
      </c>
      <c r="D138" s="227" t="s">
        <v>164</v>
      </c>
      <c r="E138" s="228" t="s">
        <v>738</v>
      </c>
      <c r="F138" s="229" t="s">
        <v>739</v>
      </c>
      <c r="G138" s="230" t="s">
        <v>468</v>
      </c>
      <c r="H138" s="231">
        <v>11</v>
      </c>
      <c r="I138" s="232"/>
      <c r="J138" s="233">
        <f>ROUND(I138*H138,2)</f>
        <v>0</v>
      </c>
      <c r="K138" s="229" t="s">
        <v>461</v>
      </c>
      <c r="L138" s="44"/>
      <c r="M138" s="234" t="s">
        <v>1</v>
      </c>
      <c r="N138" s="235" t="s">
        <v>42</v>
      </c>
      <c r="O138" s="91"/>
      <c r="P138" s="236">
        <f>O138*H138</f>
        <v>0</v>
      </c>
      <c r="Q138" s="236">
        <v>0</v>
      </c>
      <c r="R138" s="236">
        <f>Q138*H138</f>
        <v>0</v>
      </c>
      <c r="S138" s="236">
        <v>0.0010300000000000001</v>
      </c>
      <c r="T138" s="237">
        <f>S138*H138</f>
        <v>0.011330000000000002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8" t="s">
        <v>169</v>
      </c>
      <c r="AT138" s="238" t="s">
        <v>164</v>
      </c>
      <c r="AU138" s="238" t="s">
        <v>86</v>
      </c>
      <c r="AY138" s="17" t="s">
        <v>161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7" t="s">
        <v>84</v>
      </c>
      <c r="BK138" s="239">
        <f>ROUND(I138*H138,2)</f>
        <v>0</v>
      </c>
      <c r="BL138" s="17" t="s">
        <v>169</v>
      </c>
      <c r="BM138" s="238" t="s">
        <v>245</v>
      </c>
    </row>
    <row r="139" s="2" customFormat="1" ht="21.75" customHeight="1">
      <c r="A139" s="38"/>
      <c r="B139" s="39"/>
      <c r="C139" s="227" t="s">
        <v>162</v>
      </c>
      <c r="D139" s="227" t="s">
        <v>164</v>
      </c>
      <c r="E139" s="228" t="s">
        <v>740</v>
      </c>
      <c r="F139" s="229" t="s">
        <v>741</v>
      </c>
      <c r="G139" s="230" t="s">
        <v>468</v>
      </c>
      <c r="H139" s="231">
        <v>23</v>
      </c>
      <c r="I139" s="232"/>
      <c r="J139" s="233">
        <f>ROUND(I139*H139,2)</f>
        <v>0</v>
      </c>
      <c r="K139" s="229" t="s">
        <v>461</v>
      </c>
      <c r="L139" s="44"/>
      <c r="M139" s="234" t="s">
        <v>1</v>
      </c>
      <c r="N139" s="235" t="s">
        <v>42</v>
      </c>
      <c r="O139" s="91"/>
      <c r="P139" s="236">
        <f>O139*H139</f>
        <v>0</v>
      </c>
      <c r="Q139" s="236">
        <v>0</v>
      </c>
      <c r="R139" s="236">
        <f>Q139*H139</f>
        <v>0</v>
      </c>
      <c r="S139" s="236">
        <v>0.00040000000000000002</v>
      </c>
      <c r="T139" s="237">
        <f>S139*H139</f>
        <v>0.0091999999999999998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8" t="s">
        <v>169</v>
      </c>
      <c r="AT139" s="238" t="s">
        <v>164</v>
      </c>
      <c r="AU139" s="238" t="s">
        <v>86</v>
      </c>
      <c r="AY139" s="17" t="s">
        <v>161</v>
      </c>
      <c r="BE139" s="239">
        <f>IF(N139="základní",J139,0)</f>
        <v>0</v>
      </c>
      <c r="BF139" s="239">
        <f>IF(N139="snížená",J139,0)</f>
        <v>0</v>
      </c>
      <c r="BG139" s="239">
        <f>IF(N139="zákl. přenesená",J139,0)</f>
        <v>0</v>
      </c>
      <c r="BH139" s="239">
        <f>IF(N139="sníž. přenesená",J139,0)</f>
        <v>0</v>
      </c>
      <c r="BI139" s="239">
        <f>IF(N139="nulová",J139,0)</f>
        <v>0</v>
      </c>
      <c r="BJ139" s="17" t="s">
        <v>84</v>
      </c>
      <c r="BK139" s="239">
        <f>ROUND(I139*H139,2)</f>
        <v>0</v>
      </c>
      <c r="BL139" s="17" t="s">
        <v>169</v>
      </c>
      <c r="BM139" s="238" t="s">
        <v>331</v>
      </c>
    </row>
    <row r="140" s="2" customFormat="1" ht="24.15" customHeight="1">
      <c r="A140" s="38"/>
      <c r="B140" s="39"/>
      <c r="C140" s="227" t="s">
        <v>213</v>
      </c>
      <c r="D140" s="227" t="s">
        <v>164</v>
      </c>
      <c r="E140" s="228" t="s">
        <v>839</v>
      </c>
      <c r="F140" s="229" t="s">
        <v>840</v>
      </c>
      <c r="G140" s="230" t="s">
        <v>468</v>
      </c>
      <c r="H140" s="231">
        <v>2</v>
      </c>
      <c r="I140" s="232"/>
      <c r="J140" s="233">
        <f>ROUND(I140*H140,2)</f>
        <v>0</v>
      </c>
      <c r="K140" s="229" t="s">
        <v>461</v>
      </c>
      <c r="L140" s="44"/>
      <c r="M140" s="234" t="s">
        <v>1</v>
      </c>
      <c r="N140" s="235" t="s">
        <v>42</v>
      </c>
      <c r="O140" s="91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8" t="s">
        <v>169</v>
      </c>
      <c r="AT140" s="238" t="s">
        <v>164</v>
      </c>
      <c r="AU140" s="238" t="s">
        <v>86</v>
      </c>
      <c r="AY140" s="17" t="s">
        <v>161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7" t="s">
        <v>84</v>
      </c>
      <c r="BK140" s="239">
        <f>ROUND(I140*H140,2)</f>
        <v>0</v>
      </c>
      <c r="BL140" s="17" t="s">
        <v>169</v>
      </c>
      <c r="BM140" s="238" t="s">
        <v>339</v>
      </c>
    </row>
    <row r="141" s="2" customFormat="1" ht="33" customHeight="1">
      <c r="A141" s="38"/>
      <c r="B141" s="39"/>
      <c r="C141" s="227" t="s">
        <v>221</v>
      </c>
      <c r="D141" s="227" t="s">
        <v>164</v>
      </c>
      <c r="E141" s="228" t="s">
        <v>744</v>
      </c>
      <c r="F141" s="229" t="s">
        <v>745</v>
      </c>
      <c r="G141" s="230" t="s">
        <v>468</v>
      </c>
      <c r="H141" s="231">
        <v>4</v>
      </c>
      <c r="I141" s="232"/>
      <c r="J141" s="233">
        <f>ROUND(I141*H141,2)</f>
        <v>0</v>
      </c>
      <c r="K141" s="229" t="s">
        <v>461</v>
      </c>
      <c r="L141" s="44"/>
      <c r="M141" s="234" t="s">
        <v>1</v>
      </c>
      <c r="N141" s="235" t="s">
        <v>42</v>
      </c>
      <c r="O141" s="91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8" t="s">
        <v>169</v>
      </c>
      <c r="AT141" s="238" t="s">
        <v>164</v>
      </c>
      <c r="AU141" s="238" t="s">
        <v>86</v>
      </c>
      <c r="AY141" s="17" t="s">
        <v>161</v>
      </c>
      <c r="BE141" s="239">
        <f>IF(N141="základní",J141,0)</f>
        <v>0</v>
      </c>
      <c r="BF141" s="239">
        <f>IF(N141="snížená",J141,0)</f>
        <v>0</v>
      </c>
      <c r="BG141" s="239">
        <f>IF(N141="zákl. přenesená",J141,0)</f>
        <v>0</v>
      </c>
      <c r="BH141" s="239">
        <f>IF(N141="sníž. přenesená",J141,0)</f>
        <v>0</v>
      </c>
      <c r="BI141" s="239">
        <f>IF(N141="nulová",J141,0)</f>
        <v>0</v>
      </c>
      <c r="BJ141" s="17" t="s">
        <v>84</v>
      </c>
      <c r="BK141" s="239">
        <f>ROUND(I141*H141,2)</f>
        <v>0</v>
      </c>
      <c r="BL141" s="17" t="s">
        <v>169</v>
      </c>
      <c r="BM141" s="238" t="s">
        <v>348</v>
      </c>
    </row>
    <row r="142" s="2" customFormat="1" ht="33" customHeight="1">
      <c r="A142" s="38"/>
      <c r="B142" s="39"/>
      <c r="C142" s="227" t="s">
        <v>8</v>
      </c>
      <c r="D142" s="227" t="s">
        <v>164</v>
      </c>
      <c r="E142" s="228" t="s">
        <v>841</v>
      </c>
      <c r="F142" s="229" t="s">
        <v>842</v>
      </c>
      <c r="G142" s="230" t="s">
        <v>468</v>
      </c>
      <c r="H142" s="231">
        <v>8</v>
      </c>
      <c r="I142" s="232"/>
      <c r="J142" s="233">
        <f>ROUND(I142*H142,2)</f>
        <v>0</v>
      </c>
      <c r="K142" s="229" t="s">
        <v>461</v>
      </c>
      <c r="L142" s="44"/>
      <c r="M142" s="234" t="s">
        <v>1</v>
      </c>
      <c r="N142" s="235" t="s">
        <v>42</v>
      </c>
      <c r="O142" s="91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8" t="s">
        <v>169</v>
      </c>
      <c r="AT142" s="238" t="s">
        <v>164</v>
      </c>
      <c r="AU142" s="238" t="s">
        <v>86</v>
      </c>
      <c r="AY142" s="17" t="s">
        <v>161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7" t="s">
        <v>84</v>
      </c>
      <c r="BK142" s="239">
        <f>ROUND(I142*H142,2)</f>
        <v>0</v>
      </c>
      <c r="BL142" s="17" t="s">
        <v>169</v>
      </c>
      <c r="BM142" s="238" t="s">
        <v>359</v>
      </c>
    </row>
    <row r="143" s="2" customFormat="1" ht="24.15" customHeight="1">
      <c r="A143" s="38"/>
      <c r="B143" s="39"/>
      <c r="C143" s="227" t="s">
        <v>230</v>
      </c>
      <c r="D143" s="227" t="s">
        <v>164</v>
      </c>
      <c r="E143" s="228" t="s">
        <v>746</v>
      </c>
      <c r="F143" s="229" t="s">
        <v>747</v>
      </c>
      <c r="G143" s="230" t="s">
        <v>468</v>
      </c>
      <c r="H143" s="231">
        <v>36</v>
      </c>
      <c r="I143" s="232"/>
      <c r="J143" s="233">
        <f>ROUND(I143*H143,2)</f>
        <v>0</v>
      </c>
      <c r="K143" s="229" t="s">
        <v>461</v>
      </c>
      <c r="L143" s="44"/>
      <c r="M143" s="234" t="s">
        <v>1</v>
      </c>
      <c r="N143" s="235" t="s">
        <v>42</v>
      </c>
      <c r="O143" s="91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8" t="s">
        <v>169</v>
      </c>
      <c r="AT143" s="238" t="s">
        <v>164</v>
      </c>
      <c r="AU143" s="238" t="s">
        <v>86</v>
      </c>
      <c r="AY143" s="17" t="s">
        <v>161</v>
      </c>
      <c r="BE143" s="239">
        <f>IF(N143="základní",J143,0)</f>
        <v>0</v>
      </c>
      <c r="BF143" s="239">
        <f>IF(N143="snížená",J143,0)</f>
        <v>0</v>
      </c>
      <c r="BG143" s="239">
        <f>IF(N143="zákl. přenesená",J143,0)</f>
        <v>0</v>
      </c>
      <c r="BH143" s="239">
        <f>IF(N143="sníž. přenesená",J143,0)</f>
        <v>0</v>
      </c>
      <c r="BI143" s="239">
        <f>IF(N143="nulová",J143,0)</f>
        <v>0</v>
      </c>
      <c r="BJ143" s="17" t="s">
        <v>84</v>
      </c>
      <c r="BK143" s="239">
        <f>ROUND(I143*H143,2)</f>
        <v>0</v>
      </c>
      <c r="BL143" s="17" t="s">
        <v>169</v>
      </c>
      <c r="BM143" s="238" t="s">
        <v>374</v>
      </c>
    </row>
    <row r="144" s="12" customFormat="1" ht="22.8" customHeight="1">
      <c r="A144" s="12"/>
      <c r="B144" s="211"/>
      <c r="C144" s="212"/>
      <c r="D144" s="213" t="s">
        <v>76</v>
      </c>
      <c r="E144" s="225" t="s">
        <v>475</v>
      </c>
      <c r="F144" s="225" t="s">
        <v>843</v>
      </c>
      <c r="G144" s="212"/>
      <c r="H144" s="212"/>
      <c r="I144" s="215"/>
      <c r="J144" s="226">
        <f>BK144</f>
        <v>0</v>
      </c>
      <c r="K144" s="212"/>
      <c r="L144" s="217"/>
      <c r="M144" s="218"/>
      <c r="N144" s="219"/>
      <c r="O144" s="219"/>
      <c r="P144" s="220">
        <f>SUM(P145:P184)</f>
        <v>0</v>
      </c>
      <c r="Q144" s="219"/>
      <c r="R144" s="220">
        <f>SUM(R145:R184)</f>
        <v>0.0090100000000000006</v>
      </c>
      <c r="S144" s="219"/>
      <c r="T144" s="221">
        <f>SUM(T145:T184)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22" t="s">
        <v>84</v>
      </c>
      <c r="AT144" s="223" t="s">
        <v>76</v>
      </c>
      <c r="AU144" s="223" t="s">
        <v>84</v>
      </c>
      <c r="AY144" s="222" t="s">
        <v>161</v>
      </c>
      <c r="BK144" s="224">
        <f>SUM(BK145:BK184)</f>
        <v>0</v>
      </c>
    </row>
    <row r="145" s="2" customFormat="1" ht="24.15" customHeight="1">
      <c r="A145" s="38"/>
      <c r="B145" s="39"/>
      <c r="C145" s="282" t="s">
        <v>236</v>
      </c>
      <c r="D145" s="282" t="s">
        <v>384</v>
      </c>
      <c r="E145" s="283" t="s">
        <v>844</v>
      </c>
      <c r="F145" s="284" t="s">
        <v>845</v>
      </c>
      <c r="G145" s="285" t="s">
        <v>468</v>
      </c>
      <c r="H145" s="286">
        <v>4</v>
      </c>
      <c r="I145" s="287"/>
      <c r="J145" s="288">
        <f>ROUND(I145*H145,2)</f>
        <v>0</v>
      </c>
      <c r="K145" s="284" t="s">
        <v>461</v>
      </c>
      <c r="L145" s="289"/>
      <c r="M145" s="290" t="s">
        <v>1</v>
      </c>
      <c r="N145" s="291" t="s">
        <v>42</v>
      </c>
      <c r="O145" s="91"/>
      <c r="P145" s="236">
        <f>O145*H145</f>
        <v>0</v>
      </c>
      <c r="Q145" s="236">
        <v>0.00019000000000000001</v>
      </c>
      <c r="R145" s="236">
        <f>Q145*H145</f>
        <v>0.00076000000000000004</v>
      </c>
      <c r="S145" s="236">
        <v>0</v>
      </c>
      <c r="T145" s="23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8" t="s">
        <v>200</v>
      </c>
      <c r="AT145" s="238" t="s">
        <v>384</v>
      </c>
      <c r="AU145" s="238" t="s">
        <v>86</v>
      </c>
      <c r="AY145" s="17" t="s">
        <v>161</v>
      </c>
      <c r="BE145" s="239">
        <f>IF(N145="základní",J145,0)</f>
        <v>0</v>
      </c>
      <c r="BF145" s="239">
        <f>IF(N145="snížená",J145,0)</f>
        <v>0</v>
      </c>
      <c r="BG145" s="239">
        <f>IF(N145="zákl. přenesená",J145,0)</f>
        <v>0</v>
      </c>
      <c r="BH145" s="239">
        <f>IF(N145="sníž. přenesená",J145,0)</f>
        <v>0</v>
      </c>
      <c r="BI145" s="239">
        <f>IF(N145="nulová",J145,0)</f>
        <v>0</v>
      </c>
      <c r="BJ145" s="17" t="s">
        <v>84</v>
      </c>
      <c r="BK145" s="239">
        <f>ROUND(I145*H145,2)</f>
        <v>0</v>
      </c>
      <c r="BL145" s="17" t="s">
        <v>169</v>
      </c>
      <c r="BM145" s="238" t="s">
        <v>846</v>
      </c>
    </row>
    <row r="146" s="2" customFormat="1" ht="24.15" customHeight="1">
      <c r="A146" s="38"/>
      <c r="B146" s="39"/>
      <c r="C146" s="282" t="s">
        <v>241</v>
      </c>
      <c r="D146" s="282" t="s">
        <v>384</v>
      </c>
      <c r="E146" s="283" t="s">
        <v>777</v>
      </c>
      <c r="F146" s="284" t="s">
        <v>778</v>
      </c>
      <c r="G146" s="285" t="s">
        <v>468</v>
      </c>
      <c r="H146" s="286">
        <v>87</v>
      </c>
      <c r="I146" s="287"/>
      <c r="J146" s="288">
        <f>ROUND(I146*H146,2)</f>
        <v>0</v>
      </c>
      <c r="K146" s="284" t="s">
        <v>461</v>
      </c>
      <c r="L146" s="289"/>
      <c r="M146" s="290" t="s">
        <v>1</v>
      </c>
      <c r="N146" s="291" t="s">
        <v>42</v>
      </c>
      <c r="O146" s="91"/>
      <c r="P146" s="236">
        <f>O146*H146</f>
        <v>0</v>
      </c>
      <c r="Q146" s="236">
        <v>1.0000000000000001E-05</v>
      </c>
      <c r="R146" s="236">
        <f>Q146*H146</f>
        <v>0.00087000000000000011</v>
      </c>
      <c r="S146" s="236">
        <v>0</v>
      </c>
      <c r="T146" s="23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8" t="s">
        <v>200</v>
      </c>
      <c r="AT146" s="238" t="s">
        <v>384</v>
      </c>
      <c r="AU146" s="238" t="s">
        <v>86</v>
      </c>
      <c r="AY146" s="17" t="s">
        <v>161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17" t="s">
        <v>84</v>
      </c>
      <c r="BK146" s="239">
        <f>ROUND(I146*H146,2)</f>
        <v>0</v>
      </c>
      <c r="BL146" s="17" t="s">
        <v>169</v>
      </c>
      <c r="BM146" s="238" t="s">
        <v>847</v>
      </c>
    </row>
    <row r="147" s="2" customFormat="1" ht="24.15" customHeight="1">
      <c r="A147" s="38"/>
      <c r="B147" s="39"/>
      <c r="C147" s="282" t="s">
        <v>245</v>
      </c>
      <c r="D147" s="282" t="s">
        <v>384</v>
      </c>
      <c r="E147" s="283" t="s">
        <v>848</v>
      </c>
      <c r="F147" s="284" t="s">
        <v>849</v>
      </c>
      <c r="G147" s="285" t="s">
        <v>468</v>
      </c>
      <c r="H147" s="286">
        <v>12</v>
      </c>
      <c r="I147" s="287"/>
      <c r="J147" s="288">
        <f>ROUND(I147*H147,2)</f>
        <v>0</v>
      </c>
      <c r="K147" s="284" t="s">
        <v>461</v>
      </c>
      <c r="L147" s="289"/>
      <c r="M147" s="290" t="s">
        <v>1</v>
      </c>
      <c r="N147" s="291" t="s">
        <v>42</v>
      </c>
      <c r="O147" s="91"/>
      <c r="P147" s="236">
        <f>O147*H147</f>
        <v>0</v>
      </c>
      <c r="Q147" s="236">
        <v>1.0000000000000001E-05</v>
      </c>
      <c r="R147" s="236">
        <f>Q147*H147</f>
        <v>0.00012000000000000002</v>
      </c>
      <c r="S147" s="236">
        <v>0</v>
      </c>
      <c r="T147" s="23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8" t="s">
        <v>200</v>
      </c>
      <c r="AT147" s="238" t="s">
        <v>384</v>
      </c>
      <c r="AU147" s="238" t="s">
        <v>86</v>
      </c>
      <c r="AY147" s="17" t="s">
        <v>161</v>
      </c>
      <c r="BE147" s="239">
        <f>IF(N147="základní",J147,0)</f>
        <v>0</v>
      </c>
      <c r="BF147" s="239">
        <f>IF(N147="snížená",J147,0)</f>
        <v>0</v>
      </c>
      <c r="BG147" s="239">
        <f>IF(N147="zákl. přenesená",J147,0)</f>
        <v>0</v>
      </c>
      <c r="BH147" s="239">
        <f>IF(N147="sníž. přenesená",J147,0)</f>
        <v>0</v>
      </c>
      <c r="BI147" s="239">
        <f>IF(N147="nulová",J147,0)</f>
        <v>0</v>
      </c>
      <c r="BJ147" s="17" t="s">
        <v>84</v>
      </c>
      <c r="BK147" s="239">
        <f>ROUND(I147*H147,2)</f>
        <v>0</v>
      </c>
      <c r="BL147" s="17" t="s">
        <v>169</v>
      </c>
      <c r="BM147" s="238" t="s">
        <v>850</v>
      </c>
    </row>
    <row r="148" s="2" customFormat="1" ht="24.15" customHeight="1">
      <c r="A148" s="38"/>
      <c r="B148" s="39"/>
      <c r="C148" s="282" t="s">
        <v>250</v>
      </c>
      <c r="D148" s="282" t="s">
        <v>384</v>
      </c>
      <c r="E148" s="283" t="s">
        <v>851</v>
      </c>
      <c r="F148" s="284" t="s">
        <v>852</v>
      </c>
      <c r="G148" s="285" t="s">
        <v>468</v>
      </c>
      <c r="H148" s="286">
        <v>20</v>
      </c>
      <c r="I148" s="287"/>
      <c r="J148" s="288">
        <f>ROUND(I148*H148,2)</f>
        <v>0</v>
      </c>
      <c r="K148" s="284" t="s">
        <v>461</v>
      </c>
      <c r="L148" s="289"/>
      <c r="M148" s="290" t="s">
        <v>1</v>
      </c>
      <c r="N148" s="291" t="s">
        <v>42</v>
      </c>
      <c r="O148" s="91"/>
      <c r="P148" s="236">
        <f>O148*H148</f>
        <v>0</v>
      </c>
      <c r="Q148" s="236">
        <v>1.0000000000000001E-05</v>
      </c>
      <c r="R148" s="236">
        <f>Q148*H148</f>
        <v>0.00020000000000000001</v>
      </c>
      <c r="S148" s="236">
        <v>0</v>
      </c>
      <c r="T148" s="23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8" t="s">
        <v>200</v>
      </c>
      <c r="AT148" s="238" t="s">
        <v>384</v>
      </c>
      <c r="AU148" s="238" t="s">
        <v>86</v>
      </c>
      <c r="AY148" s="17" t="s">
        <v>161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17" t="s">
        <v>84</v>
      </c>
      <c r="BK148" s="239">
        <f>ROUND(I148*H148,2)</f>
        <v>0</v>
      </c>
      <c r="BL148" s="17" t="s">
        <v>169</v>
      </c>
      <c r="BM148" s="238" t="s">
        <v>853</v>
      </c>
    </row>
    <row r="149" s="2" customFormat="1" ht="24.15" customHeight="1">
      <c r="A149" s="38"/>
      <c r="B149" s="39"/>
      <c r="C149" s="282" t="s">
        <v>331</v>
      </c>
      <c r="D149" s="282" t="s">
        <v>384</v>
      </c>
      <c r="E149" s="283" t="s">
        <v>854</v>
      </c>
      <c r="F149" s="284" t="s">
        <v>855</v>
      </c>
      <c r="G149" s="285" t="s">
        <v>468</v>
      </c>
      <c r="H149" s="286">
        <v>12</v>
      </c>
      <c r="I149" s="287"/>
      <c r="J149" s="288">
        <f>ROUND(I149*H149,2)</f>
        <v>0</v>
      </c>
      <c r="K149" s="284" t="s">
        <v>461</v>
      </c>
      <c r="L149" s="289"/>
      <c r="M149" s="290" t="s">
        <v>1</v>
      </c>
      <c r="N149" s="291" t="s">
        <v>42</v>
      </c>
      <c r="O149" s="91"/>
      <c r="P149" s="236">
        <f>O149*H149</f>
        <v>0</v>
      </c>
      <c r="Q149" s="236">
        <v>2.0000000000000002E-05</v>
      </c>
      <c r="R149" s="236">
        <f>Q149*H149</f>
        <v>0.00024000000000000003</v>
      </c>
      <c r="S149" s="236">
        <v>0</v>
      </c>
      <c r="T149" s="23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8" t="s">
        <v>200</v>
      </c>
      <c r="AT149" s="238" t="s">
        <v>384</v>
      </c>
      <c r="AU149" s="238" t="s">
        <v>86</v>
      </c>
      <c r="AY149" s="17" t="s">
        <v>161</v>
      </c>
      <c r="BE149" s="239">
        <f>IF(N149="základní",J149,0)</f>
        <v>0</v>
      </c>
      <c r="BF149" s="239">
        <f>IF(N149="snížená",J149,0)</f>
        <v>0</v>
      </c>
      <c r="BG149" s="239">
        <f>IF(N149="zákl. přenesená",J149,0)</f>
        <v>0</v>
      </c>
      <c r="BH149" s="239">
        <f>IF(N149="sníž. přenesená",J149,0)</f>
        <v>0</v>
      </c>
      <c r="BI149" s="239">
        <f>IF(N149="nulová",J149,0)</f>
        <v>0</v>
      </c>
      <c r="BJ149" s="17" t="s">
        <v>84</v>
      </c>
      <c r="BK149" s="239">
        <f>ROUND(I149*H149,2)</f>
        <v>0</v>
      </c>
      <c r="BL149" s="17" t="s">
        <v>169</v>
      </c>
      <c r="BM149" s="238" t="s">
        <v>856</v>
      </c>
    </row>
    <row r="150" s="2" customFormat="1" ht="24.15" customHeight="1">
      <c r="A150" s="38"/>
      <c r="B150" s="39"/>
      <c r="C150" s="282" t="s">
        <v>335</v>
      </c>
      <c r="D150" s="282" t="s">
        <v>384</v>
      </c>
      <c r="E150" s="283" t="s">
        <v>857</v>
      </c>
      <c r="F150" s="284" t="s">
        <v>858</v>
      </c>
      <c r="G150" s="285" t="s">
        <v>468</v>
      </c>
      <c r="H150" s="286">
        <v>4</v>
      </c>
      <c r="I150" s="287"/>
      <c r="J150" s="288">
        <f>ROUND(I150*H150,2)</f>
        <v>0</v>
      </c>
      <c r="K150" s="284" t="s">
        <v>461</v>
      </c>
      <c r="L150" s="289"/>
      <c r="M150" s="290" t="s">
        <v>1</v>
      </c>
      <c r="N150" s="291" t="s">
        <v>42</v>
      </c>
      <c r="O150" s="91"/>
      <c r="P150" s="236">
        <f>O150*H150</f>
        <v>0</v>
      </c>
      <c r="Q150" s="236">
        <v>3.0000000000000001E-05</v>
      </c>
      <c r="R150" s="236">
        <f>Q150*H150</f>
        <v>0.00012</v>
      </c>
      <c r="S150" s="236">
        <v>0</v>
      </c>
      <c r="T150" s="237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8" t="s">
        <v>200</v>
      </c>
      <c r="AT150" s="238" t="s">
        <v>384</v>
      </c>
      <c r="AU150" s="238" t="s">
        <v>86</v>
      </c>
      <c r="AY150" s="17" t="s">
        <v>161</v>
      </c>
      <c r="BE150" s="239">
        <f>IF(N150="základní",J150,0)</f>
        <v>0</v>
      </c>
      <c r="BF150" s="239">
        <f>IF(N150="snížená",J150,0)</f>
        <v>0</v>
      </c>
      <c r="BG150" s="239">
        <f>IF(N150="zákl. přenesená",J150,0)</f>
        <v>0</v>
      </c>
      <c r="BH150" s="239">
        <f>IF(N150="sníž. přenesená",J150,0)</f>
        <v>0</v>
      </c>
      <c r="BI150" s="239">
        <f>IF(N150="nulová",J150,0)</f>
        <v>0</v>
      </c>
      <c r="BJ150" s="17" t="s">
        <v>84</v>
      </c>
      <c r="BK150" s="239">
        <f>ROUND(I150*H150,2)</f>
        <v>0</v>
      </c>
      <c r="BL150" s="17" t="s">
        <v>169</v>
      </c>
      <c r="BM150" s="238" t="s">
        <v>859</v>
      </c>
    </row>
    <row r="151" s="2" customFormat="1" ht="24.15" customHeight="1">
      <c r="A151" s="38"/>
      <c r="B151" s="39"/>
      <c r="C151" s="282" t="s">
        <v>339</v>
      </c>
      <c r="D151" s="282" t="s">
        <v>384</v>
      </c>
      <c r="E151" s="283" t="s">
        <v>860</v>
      </c>
      <c r="F151" s="284" t="s">
        <v>861</v>
      </c>
      <c r="G151" s="285" t="s">
        <v>468</v>
      </c>
      <c r="H151" s="286">
        <v>1</v>
      </c>
      <c r="I151" s="287"/>
      <c r="J151" s="288">
        <f>ROUND(I151*H151,2)</f>
        <v>0</v>
      </c>
      <c r="K151" s="284" t="s">
        <v>461</v>
      </c>
      <c r="L151" s="289"/>
      <c r="M151" s="290" t="s">
        <v>1</v>
      </c>
      <c r="N151" s="291" t="s">
        <v>42</v>
      </c>
      <c r="O151" s="91"/>
      <c r="P151" s="236">
        <f>O151*H151</f>
        <v>0</v>
      </c>
      <c r="Q151" s="236">
        <v>0.00040000000000000002</v>
      </c>
      <c r="R151" s="236">
        <f>Q151*H151</f>
        <v>0.00040000000000000002</v>
      </c>
      <c r="S151" s="236">
        <v>0</v>
      </c>
      <c r="T151" s="237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8" t="s">
        <v>200</v>
      </c>
      <c r="AT151" s="238" t="s">
        <v>384</v>
      </c>
      <c r="AU151" s="238" t="s">
        <v>86</v>
      </c>
      <c r="AY151" s="17" t="s">
        <v>161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7" t="s">
        <v>84</v>
      </c>
      <c r="BK151" s="239">
        <f>ROUND(I151*H151,2)</f>
        <v>0</v>
      </c>
      <c r="BL151" s="17" t="s">
        <v>169</v>
      </c>
      <c r="BM151" s="238" t="s">
        <v>862</v>
      </c>
    </row>
    <row r="152" s="2" customFormat="1" ht="24.15" customHeight="1">
      <c r="A152" s="38"/>
      <c r="B152" s="39"/>
      <c r="C152" s="282" t="s">
        <v>7</v>
      </c>
      <c r="D152" s="282" t="s">
        <v>384</v>
      </c>
      <c r="E152" s="283" t="s">
        <v>863</v>
      </c>
      <c r="F152" s="284" t="s">
        <v>864</v>
      </c>
      <c r="G152" s="285" t="s">
        <v>468</v>
      </c>
      <c r="H152" s="286">
        <v>6</v>
      </c>
      <c r="I152" s="287"/>
      <c r="J152" s="288">
        <f>ROUND(I152*H152,2)</f>
        <v>0</v>
      </c>
      <c r="K152" s="284" t="s">
        <v>461</v>
      </c>
      <c r="L152" s="289"/>
      <c r="M152" s="290" t="s">
        <v>1</v>
      </c>
      <c r="N152" s="291" t="s">
        <v>42</v>
      </c>
      <c r="O152" s="91"/>
      <c r="P152" s="236">
        <f>O152*H152</f>
        <v>0</v>
      </c>
      <c r="Q152" s="236">
        <v>0.0010499999999999999</v>
      </c>
      <c r="R152" s="236">
        <f>Q152*H152</f>
        <v>0.0063</v>
      </c>
      <c r="S152" s="236">
        <v>0</v>
      </c>
      <c r="T152" s="23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8" t="s">
        <v>200</v>
      </c>
      <c r="AT152" s="238" t="s">
        <v>384</v>
      </c>
      <c r="AU152" s="238" t="s">
        <v>86</v>
      </c>
      <c r="AY152" s="17" t="s">
        <v>161</v>
      </c>
      <c r="BE152" s="239">
        <f>IF(N152="základní",J152,0)</f>
        <v>0</v>
      </c>
      <c r="BF152" s="239">
        <f>IF(N152="snížená",J152,0)</f>
        <v>0</v>
      </c>
      <c r="BG152" s="239">
        <f>IF(N152="zákl. přenesená",J152,0)</f>
        <v>0</v>
      </c>
      <c r="BH152" s="239">
        <f>IF(N152="sníž. přenesená",J152,0)</f>
        <v>0</v>
      </c>
      <c r="BI152" s="239">
        <f>IF(N152="nulová",J152,0)</f>
        <v>0</v>
      </c>
      <c r="BJ152" s="17" t="s">
        <v>84</v>
      </c>
      <c r="BK152" s="239">
        <f>ROUND(I152*H152,2)</f>
        <v>0</v>
      </c>
      <c r="BL152" s="17" t="s">
        <v>169</v>
      </c>
      <c r="BM152" s="238" t="s">
        <v>865</v>
      </c>
    </row>
    <row r="153" s="2" customFormat="1" ht="44.25" customHeight="1">
      <c r="A153" s="38"/>
      <c r="B153" s="39"/>
      <c r="C153" s="282" t="s">
        <v>348</v>
      </c>
      <c r="D153" s="282" t="s">
        <v>384</v>
      </c>
      <c r="E153" s="283" t="s">
        <v>534</v>
      </c>
      <c r="F153" s="284" t="s">
        <v>866</v>
      </c>
      <c r="G153" s="285" t="s">
        <v>750</v>
      </c>
      <c r="H153" s="286">
        <v>1</v>
      </c>
      <c r="I153" s="287"/>
      <c r="J153" s="288">
        <f>ROUND(I153*H153,2)</f>
        <v>0</v>
      </c>
      <c r="K153" s="284" t="s">
        <v>209</v>
      </c>
      <c r="L153" s="289"/>
      <c r="M153" s="290" t="s">
        <v>1</v>
      </c>
      <c r="N153" s="291" t="s">
        <v>42</v>
      </c>
      <c r="O153" s="91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8" t="s">
        <v>200</v>
      </c>
      <c r="AT153" s="238" t="s">
        <v>384</v>
      </c>
      <c r="AU153" s="238" t="s">
        <v>86</v>
      </c>
      <c r="AY153" s="17" t="s">
        <v>161</v>
      </c>
      <c r="BE153" s="239">
        <f>IF(N153="základní",J153,0)</f>
        <v>0</v>
      </c>
      <c r="BF153" s="239">
        <f>IF(N153="snížená",J153,0)</f>
        <v>0</v>
      </c>
      <c r="BG153" s="239">
        <f>IF(N153="zákl. přenesená",J153,0)</f>
        <v>0</v>
      </c>
      <c r="BH153" s="239">
        <f>IF(N153="sníž. přenesená",J153,0)</f>
        <v>0</v>
      </c>
      <c r="BI153" s="239">
        <f>IF(N153="nulová",J153,0)</f>
        <v>0</v>
      </c>
      <c r="BJ153" s="17" t="s">
        <v>84</v>
      </c>
      <c r="BK153" s="239">
        <f>ROUND(I153*H153,2)</f>
        <v>0</v>
      </c>
      <c r="BL153" s="17" t="s">
        <v>169</v>
      </c>
      <c r="BM153" s="238" t="s">
        <v>867</v>
      </c>
    </row>
    <row r="154" s="2" customFormat="1" ht="33" customHeight="1">
      <c r="A154" s="38"/>
      <c r="B154" s="39"/>
      <c r="C154" s="282" t="s">
        <v>352</v>
      </c>
      <c r="D154" s="282" t="s">
        <v>384</v>
      </c>
      <c r="E154" s="283" t="s">
        <v>537</v>
      </c>
      <c r="F154" s="284" t="s">
        <v>868</v>
      </c>
      <c r="G154" s="285" t="s">
        <v>468</v>
      </c>
      <c r="H154" s="286">
        <v>1</v>
      </c>
      <c r="I154" s="287"/>
      <c r="J154" s="288">
        <f>ROUND(I154*H154,2)</f>
        <v>0</v>
      </c>
      <c r="K154" s="284" t="s">
        <v>209</v>
      </c>
      <c r="L154" s="289"/>
      <c r="M154" s="290" t="s">
        <v>1</v>
      </c>
      <c r="N154" s="291" t="s">
        <v>42</v>
      </c>
      <c r="O154" s="91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8" t="s">
        <v>200</v>
      </c>
      <c r="AT154" s="238" t="s">
        <v>384</v>
      </c>
      <c r="AU154" s="238" t="s">
        <v>86</v>
      </c>
      <c r="AY154" s="17" t="s">
        <v>161</v>
      </c>
      <c r="BE154" s="239">
        <f>IF(N154="základní",J154,0)</f>
        <v>0</v>
      </c>
      <c r="BF154" s="239">
        <f>IF(N154="snížená",J154,0)</f>
        <v>0</v>
      </c>
      <c r="BG154" s="239">
        <f>IF(N154="zákl. přenesená",J154,0)</f>
        <v>0</v>
      </c>
      <c r="BH154" s="239">
        <f>IF(N154="sníž. přenesená",J154,0)</f>
        <v>0</v>
      </c>
      <c r="BI154" s="239">
        <f>IF(N154="nulová",J154,0)</f>
        <v>0</v>
      </c>
      <c r="BJ154" s="17" t="s">
        <v>84</v>
      </c>
      <c r="BK154" s="239">
        <f>ROUND(I154*H154,2)</f>
        <v>0</v>
      </c>
      <c r="BL154" s="17" t="s">
        <v>169</v>
      </c>
      <c r="BM154" s="238" t="s">
        <v>869</v>
      </c>
    </row>
    <row r="155" s="2" customFormat="1" ht="16.5" customHeight="1">
      <c r="A155" s="38"/>
      <c r="B155" s="39"/>
      <c r="C155" s="282" t="s">
        <v>359</v>
      </c>
      <c r="D155" s="282" t="s">
        <v>384</v>
      </c>
      <c r="E155" s="283" t="s">
        <v>589</v>
      </c>
      <c r="F155" s="284" t="s">
        <v>870</v>
      </c>
      <c r="G155" s="285" t="s">
        <v>468</v>
      </c>
      <c r="H155" s="286">
        <v>1</v>
      </c>
      <c r="I155" s="287"/>
      <c r="J155" s="288">
        <f>ROUND(I155*H155,2)</f>
        <v>0</v>
      </c>
      <c r="K155" s="284" t="s">
        <v>209</v>
      </c>
      <c r="L155" s="289"/>
      <c r="M155" s="290" t="s">
        <v>1</v>
      </c>
      <c r="N155" s="291" t="s">
        <v>42</v>
      </c>
      <c r="O155" s="91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8" t="s">
        <v>200</v>
      </c>
      <c r="AT155" s="238" t="s">
        <v>384</v>
      </c>
      <c r="AU155" s="238" t="s">
        <v>86</v>
      </c>
      <c r="AY155" s="17" t="s">
        <v>161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7" t="s">
        <v>84</v>
      </c>
      <c r="BK155" s="239">
        <f>ROUND(I155*H155,2)</f>
        <v>0</v>
      </c>
      <c r="BL155" s="17" t="s">
        <v>169</v>
      </c>
      <c r="BM155" s="238" t="s">
        <v>871</v>
      </c>
    </row>
    <row r="156" s="2" customFormat="1" ht="16.5" customHeight="1">
      <c r="A156" s="38"/>
      <c r="B156" s="39"/>
      <c r="C156" s="282" t="s">
        <v>367</v>
      </c>
      <c r="D156" s="282" t="s">
        <v>384</v>
      </c>
      <c r="E156" s="283" t="s">
        <v>784</v>
      </c>
      <c r="F156" s="284" t="s">
        <v>754</v>
      </c>
      <c r="G156" s="285" t="s">
        <v>468</v>
      </c>
      <c r="H156" s="286">
        <v>1</v>
      </c>
      <c r="I156" s="287"/>
      <c r="J156" s="288">
        <f>ROUND(I156*H156,2)</f>
        <v>0</v>
      </c>
      <c r="K156" s="284" t="s">
        <v>209</v>
      </c>
      <c r="L156" s="289"/>
      <c r="M156" s="290" t="s">
        <v>1</v>
      </c>
      <c r="N156" s="291" t="s">
        <v>42</v>
      </c>
      <c r="O156" s="91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8" t="s">
        <v>200</v>
      </c>
      <c r="AT156" s="238" t="s">
        <v>384</v>
      </c>
      <c r="AU156" s="238" t="s">
        <v>86</v>
      </c>
      <c r="AY156" s="17" t="s">
        <v>161</v>
      </c>
      <c r="BE156" s="239">
        <f>IF(N156="základní",J156,0)</f>
        <v>0</v>
      </c>
      <c r="BF156" s="239">
        <f>IF(N156="snížená",J156,0)</f>
        <v>0</v>
      </c>
      <c r="BG156" s="239">
        <f>IF(N156="zákl. přenesená",J156,0)</f>
        <v>0</v>
      </c>
      <c r="BH156" s="239">
        <f>IF(N156="sníž. přenesená",J156,0)</f>
        <v>0</v>
      </c>
      <c r="BI156" s="239">
        <f>IF(N156="nulová",J156,0)</f>
        <v>0</v>
      </c>
      <c r="BJ156" s="17" t="s">
        <v>84</v>
      </c>
      <c r="BK156" s="239">
        <f>ROUND(I156*H156,2)</f>
        <v>0</v>
      </c>
      <c r="BL156" s="17" t="s">
        <v>169</v>
      </c>
      <c r="BM156" s="238" t="s">
        <v>872</v>
      </c>
    </row>
    <row r="157" s="2" customFormat="1" ht="37.8" customHeight="1">
      <c r="A157" s="38"/>
      <c r="B157" s="39"/>
      <c r="C157" s="282" t="s">
        <v>374</v>
      </c>
      <c r="D157" s="282" t="s">
        <v>384</v>
      </c>
      <c r="E157" s="283" t="s">
        <v>873</v>
      </c>
      <c r="F157" s="284" t="s">
        <v>874</v>
      </c>
      <c r="G157" s="285" t="s">
        <v>468</v>
      </c>
      <c r="H157" s="286">
        <v>1</v>
      </c>
      <c r="I157" s="287"/>
      <c r="J157" s="288">
        <f>ROUND(I157*H157,2)</f>
        <v>0</v>
      </c>
      <c r="K157" s="284" t="s">
        <v>209</v>
      </c>
      <c r="L157" s="289"/>
      <c r="M157" s="290" t="s">
        <v>1</v>
      </c>
      <c r="N157" s="291" t="s">
        <v>42</v>
      </c>
      <c r="O157" s="91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8" t="s">
        <v>200</v>
      </c>
      <c r="AT157" s="238" t="s">
        <v>384</v>
      </c>
      <c r="AU157" s="238" t="s">
        <v>86</v>
      </c>
      <c r="AY157" s="17" t="s">
        <v>161</v>
      </c>
      <c r="BE157" s="239">
        <f>IF(N157="základní",J157,0)</f>
        <v>0</v>
      </c>
      <c r="BF157" s="239">
        <f>IF(N157="snížená",J157,0)</f>
        <v>0</v>
      </c>
      <c r="BG157" s="239">
        <f>IF(N157="zákl. přenesená",J157,0)</f>
        <v>0</v>
      </c>
      <c r="BH157" s="239">
        <f>IF(N157="sníž. přenesená",J157,0)</f>
        <v>0</v>
      </c>
      <c r="BI157" s="239">
        <f>IF(N157="nulová",J157,0)</f>
        <v>0</v>
      </c>
      <c r="BJ157" s="17" t="s">
        <v>84</v>
      </c>
      <c r="BK157" s="239">
        <f>ROUND(I157*H157,2)</f>
        <v>0</v>
      </c>
      <c r="BL157" s="17" t="s">
        <v>169</v>
      </c>
      <c r="BM157" s="238" t="s">
        <v>875</v>
      </c>
    </row>
    <row r="158" s="2" customFormat="1" ht="37.8" customHeight="1">
      <c r="A158" s="38"/>
      <c r="B158" s="39"/>
      <c r="C158" s="282" t="s">
        <v>379</v>
      </c>
      <c r="D158" s="282" t="s">
        <v>384</v>
      </c>
      <c r="E158" s="283" t="s">
        <v>876</v>
      </c>
      <c r="F158" s="284" t="s">
        <v>877</v>
      </c>
      <c r="G158" s="285" t="s">
        <v>468</v>
      </c>
      <c r="H158" s="286">
        <v>3</v>
      </c>
      <c r="I158" s="287"/>
      <c r="J158" s="288">
        <f>ROUND(I158*H158,2)</f>
        <v>0</v>
      </c>
      <c r="K158" s="284" t="s">
        <v>209</v>
      </c>
      <c r="L158" s="289"/>
      <c r="M158" s="290" t="s">
        <v>1</v>
      </c>
      <c r="N158" s="291" t="s">
        <v>42</v>
      </c>
      <c r="O158" s="91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8" t="s">
        <v>200</v>
      </c>
      <c r="AT158" s="238" t="s">
        <v>384</v>
      </c>
      <c r="AU158" s="238" t="s">
        <v>86</v>
      </c>
      <c r="AY158" s="17" t="s">
        <v>161</v>
      </c>
      <c r="BE158" s="239">
        <f>IF(N158="základní",J158,0)</f>
        <v>0</v>
      </c>
      <c r="BF158" s="239">
        <f>IF(N158="snížená",J158,0)</f>
        <v>0</v>
      </c>
      <c r="BG158" s="239">
        <f>IF(N158="zákl. přenesená",J158,0)</f>
        <v>0</v>
      </c>
      <c r="BH158" s="239">
        <f>IF(N158="sníž. přenesená",J158,0)</f>
        <v>0</v>
      </c>
      <c r="BI158" s="239">
        <f>IF(N158="nulová",J158,0)</f>
        <v>0</v>
      </c>
      <c r="BJ158" s="17" t="s">
        <v>84</v>
      </c>
      <c r="BK158" s="239">
        <f>ROUND(I158*H158,2)</f>
        <v>0</v>
      </c>
      <c r="BL158" s="17" t="s">
        <v>169</v>
      </c>
      <c r="BM158" s="238" t="s">
        <v>878</v>
      </c>
    </row>
    <row r="159" s="2" customFormat="1" ht="24.15" customHeight="1">
      <c r="A159" s="38"/>
      <c r="B159" s="39"/>
      <c r="C159" s="282" t="s">
        <v>383</v>
      </c>
      <c r="D159" s="282" t="s">
        <v>384</v>
      </c>
      <c r="E159" s="283" t="s">
        <v>879</v>
      </c>
      <c r="F159" s="284" t="s">
        <v>880</v>
      </c>
      <c r="G159" s="285" t="s">
        <v>468</v>
      </c>
      <c r="H159" s="286">
        <v>6</v>
      </c>
      <c r="I159" s="287"/>
      <c r="J159" s="288">
        <f>ROUND(I159*H159,2)</f>
        <v>0</v>
      </c>
      <c r="K159" s="284" t="s">
        <v>209</v>
      </c>
      <c r="L159" s="289"/>
      <c r="M159" s="290" t="s">
        <v>1</v>
      </c>
      <c r="N159" s="291" t="s">
        <v>42</v>
      </c>
      <c r="O159" s="91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8" t="s">
        <v>200</v>
      </c>
      <c r="AT159" s="238" t="s">
        <v>384</v>
      </c>
      <c r="AU159" s="238" t="s">
        <v>86</v>
      </c>
      <c r="AY159" s="17" t="s">
        <v>161</v>
      </c>
      <c r="BE159" s="239">
        <f>IF(N159="základní",J159,0)</f>
        <v>0</v>
      </c>
      <c r="BF159" s="239">
        <f>IF(N159="snížená",J159,0)</f>
        <v>0</v>
      </c>
      <c r="BG159" s="239">
        <f>IF(N159="zákl. přenesená",J159,0)</f>
        <v>0</v>
      </c>
      <c r="BH159" s="239">
        <f>IF(N159="sníž. přenesená",J159,0)</f>
        <v>0</v>
      </c>
      <c r="BI159" s="239">
        <f>IF(N159="nulová",J159,0)</f>
        <v>0</v>
      </c>
      <c r="BJ159" s="17" t="s">
        <v>84</v>
      </c>
      <c r="BK159" s="239">
        <f>ROUND(I159*H159,2)</f>
        <v>0</v>
      </c>
      <c r="BL159" s="17" t="s">
        <v>169</v>
      </c>
      <c r="BM159" s="238" t="s">
        <v>881</v>
      </c>
    </row>
    <row r="160" s="2" customFormat="1" ht="24.15" customHeight="1">
      <c r="A160" s="38"/>
      <c r="B160" s="39"/>
      <c r="C160" s="282" t="s">
        <v>390</v>
      </c>
      <c r="D160" s="282" t="s">
        <v>384</v>
      </c>
      <c r="E160" s="283" t="s">
        <v>882</v>
      </c>
      <c r="F160" s="284" t="s">
        <v>883</v>
      </c>
      <c r="G160" s="285" t="s">
        <v>468</v>
      </c>
      <c r="H160" s="286">
        <v>5</v>
      </c>
      <c r="I160" s="287"/>
      <c r="J160" s="288">
        <f>ROUND(I160*H160,2)</f>
        <v>0</v>
      </c>
      <c r="K160" s="284" t="s">
        <v>209</v>
      </c>
      <c r="L160" s="289"/>
      <c r="M160" s="290" t="s">
        <v>1</v>
      </c>
      <c r="N160" s="291" t="s">
        <v>42</v>
      </c>
      <c r="O160" s="91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8" t="s">
        <v>200</v>
      </c>
      <c r="AT160" s="238" t="s">
        <v>384</v>
      </c>
      <c r="AU160" s="238" t="s">
        <v>86</v>
      </c>
      <c r="AY160" s="17" t="s">
        <v>161</v>
      </c>
      <c r="BE160" s="239">
        <f>IF(N160="základní",J160,0)</f>
        <v>0</v>
      </c>
      <c r="BF160" s="239">
        <f>IF(N160="snížená",J160,0)</f>
        <v>0</v>
      </c>
      <c r="BG160" s="239">
        <f>IF(N160="zákl. přenesená",J160,0)</f>
        <v>0</v>
      </c>
      <c r="BH160" s="239">
        <f>IF(N160="sníž. přenesená",J160,0)</f>
        <v>0</v>
      </c>
      <c r="BI160" s="239">
        <f>IF(N160="nulová",J160,0)</f>
        <v>0</v>
      </c>
      <c r="BJ160" s="17" t="s">
        <v>84</v>
      </c>
      <c r="BK160" s="239">
        <f>ROUND(I160*H160,2)</f>
        <v>0</v>
      </c>
      <c r="BL160" s="17" t="s">
        <v>169</v>
      </c>
      <c r="BM160" s="238" t="s">
        <v>884</v>
      </c>
    </row>
    <row r="161" s="2" customFormat="1" ht="24.15" customHeight="1">
      <c r="A161" s="38"/>
      <c r="B161" s="39"/>
      <c r="C161" s="282" t="s">
        <v>394</v>
      </c>
      <c r="D161" s="282" t="s">
        <v>384</v>
      </c>
      <c r="E161" s="283" t="s">
        <v>885</v>
      </c>
      <c r="F161" s="284" t="s">
        <v>886</v>
      </c>
      <c r="G161" s="285" t="s">
        <v>468</v>
      </c>
      <c r="H161" s="286">
        <v>1</v>
      </c>
      <c r="I161" s="287"/>
      <c r="J161" s="288">
        <f>ROUND(I161*H161,2)</f>
        <v>0</v>
      </c>
      <c r="K161" s="284" t="s">
        <v>209</v>
      </c>
      <c r="L161" s="289"/>
      <c r="M161" s="290" t="s">
        <v>1</v>
      </c>
      <c r="N161" s="291" t="s">
        <v>42</v>
      </c>
      <c r="O161" s="91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8" t="s">
        <v>200</v>
      </c>
      <c r="AT161" s="238" t="s">
        <v>384</v>
      </c>
      <c r="AU161" s="238" t="s">
        <v>86</v>
      </c>
      <c r="AY161" s="17" t="s">
        <v>161</v>
      </c>
      <c r="BE161" s="239">
        <f>IF(N161="základní",J161,0)</f>
        <v>0</v>
      </c>
      <c r="BF161" s="239">
        <f>IF(N161="snížená",J161,0)</f>
        <v>0</v>
      </c>
      <c r="BG161" s="239">
        <f>IF(N161="zákl. přenesená",J161,0)</f>
        <v>0</v>
      </c>
      <c r="BH161" s="239">
        <f>IF(N161="sníž. přenesená",J161,0)</f>
        <v>0</v>
      </c>
      <c r="BI161" s="239">
        <f>IF(N161="nulová",J161,0)</f>
        <v>0</v>
      </c>
      <c r="BJ161" s="17" t="s">
        <v>84</v>
      </c>
      <c r="BK161" s="239">
        <f>ROUND(I161*H161,2)</f>
        <v>0</v>
      </c>
      <c r="BL161" s="17" t="s">
        <v>169</v>
      </c>
      <c r="BM161" s="238" t="s">
        <v>887</v>
      </c>
    </row>
    <row r="162" s="2" customFormat="1" ht="24.15" customHeight="1">
      <c r="A162" s="38"/>
      <c r="B162" s="39"/>
      <c r="C162" s="282" t="s">
        <v>399</v>
      </c>
      <c r="D162" s="282" t="s">
        <v>384</v>
      </c>
      <c r="E162" s="283" t="s">
        <v>888</v>
      </c>
      <c r="F162" s="284" t="s">
        <v>889</v>
      </c>
      <c r="G162" s="285" t="s">
        <v>468</v>
      </c>
      <c r="H162" s="286">
        <v>1</v>
      </c>
      <c r="I162" s="287"/>
      <c r="J162" s="288">
        <f>ROUND(I162*H162,2)</f>
        <v>0</v>
      </c>
      <c r="K162" s="284" t="s">
        <v>209</v>
      </c>
      <c r="L162" s="289"/>
      <c r="M162" s="290" t="s">
        <v>1</v>
      </c>
      <c r="N162" s="291" t="s">
        <v>42</v>
      </c>
      <c r="O162" s="91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8" t="s">
        <v>200</v>
      </c>
      <c r="AT162" s="238" t="s">
        <v>384</v>
      </c>
      <c r="AU162" s="238" t="s">
        <v>86</v>
      </c>
      <c r="AY162" s="17" t="s">
        <v>161</v>
      </c>
      <c r="BE162" s="239">
        <f>IF(N162="základní",J162,0)</f>
        <v>0</v>
      </c>
      <c r="BF162" s="239">
        <f>IF(N162="snížená",J162,0)</f>
        <v>0</v>
      </c>
      <c r="BG162" s="239">
        <f>IF(N162="zákl. přenesená",J162,0)</f>
        <v>0</v>
      </c>
      <c r="BH162" s="239">
        <f>IF(N162="sníž. přenesená",J162,0)</f>
        <v>0</v>
      </c>
      <c r="BI162" s="239">
        <f>IF(N162="nulová",J162,0)</f>
        <v>0</v>
      </c>
      <c r="BJ162" s="17" t="s">
        <v>84</v>
      </c>
      <c r="BK162" s="239">
        <f>ROUND(I162*H162,2)</f>
        <v>0</v>
      </c>
      <c r="BL162" s="17" t="s">
        <v>169</v>
      </c>
      <c r="BM162" s="238" t="s">
        <v>890</v>
      </c>
    </row>
    <row r="163" s="2" customFormat="1" ht="24.15" customHeight="1">
      <c r="A163" s="38"/>
      <c r="B163" s="39"/>
      <c r="C163" s="282" t="s">
        <v>387</v>
      </c>
      <c r="D163" s="282" t="s">
        <v>384</v>
      </c>
      <c r="E163" s="283" t="s">
        <v>891</v>
      </c>
      <c r="F163" s="284" t="s">
        <v>892</v>
      </c>
      <c r="G163" s="285" t="s">
        <v>468</v>
      </c>
      <c r="H163" s="286">
        <v>2</v>
      </c>
      <c r="I163" s="287"/>
      <c r="J163" s="288">
        <f>ROUND(I163*H163,2)</f>
        <v>0</v>
      </c>
      <c r="K163" s="284" t="s">
        <v>209</v>
      </c>
      <c r="L163" s="289"/>
      <c r="M163" s="290" t="s">
        <v>1</v>
      </c>
      <c r="N163" s="291" t="s">
        <v>42</v>
      </c>
      <c r="O163" s="91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8" t="s">
        <v>200</v>
      </c>
      <c r="AT163" s="238" t="s">
        <v>384</v>
      </c>
      <c r="AU163" s="238" t="s">
        <v>86</v>
      </c>
      <c r="AY163" s="17" t="s">
        <v>161</v>
      </c>
      <c r="BE163" s="239">
        <f>IF(N163="základní",J163,0)</f>
        <v>0</v>
      </c>
      <c r="BF163" s="239">
        <f>IF(N163="snížená",J163,0)</f>
        <v>0</v>
      </c>
      <c r="BG163" s="239">
        <f>IF(N163="zákl. přenesená",J163,0)</f>
        <v>0</v>
      </c>
      <c r="BH163" s="239">
        <f>IF(N163="sníž. přenesená",J163,0)</f>
        <v>0</v>
      </c>
      <c r="BI163" s="239">
        <f>IF(N163="nulová",J163,0)</f>
        <v>0</v>
      </c>
      <c r="BJ163" s="17" t="s">
        <v>84</v>
      </c>
      <c r="BK163" s="239">
        <f>ROUND(I163*H163,2)</f>
        <v>0</v>
      </c>
      <c r="BL163" s="17" t="s">
        <v>169</v>
      </c>
      <c r="BM163" s="238" t="s">
        <v>893</v>
      </c>
    </row>
    <row r="164" s="2" customFormat="1" ht="24.15" customHeight="1">
      <c r="A164" s="38"/>
      <c r="B164" s="39"/>
      <c r="C164" s="282" t="s">
        <v>410</v>
      </c>
      <c r="D164" s="282" t="s">
        <v>384</v>
      </c>
      <c r="E164" s="283" t="s">
        <v>894</v>
      </c>
      <c r="F164" s="284" t="s">
        <v>895</v>
      </c>
      <c r="G164" s="285" t="s">
        <v>468</v>
      </c>
      <c r="H164" s="286">
        <v>1</v>
      </c>
      <c r="I164" s="287"/>
      <c r="J164" s="288">
        <f>ROUND(I164*H164,2)</f>
        <v>0</v>
      </c>
      <c r="K164" s="284" t="s">
        <v>209</v>
      </c>
      <c r="L164" s="289"/>
      <c r="M164" s="290" t="s">
        <v>1</v>
      </c>
      <c r="N164" s="291" t="s">
        <v>42</v>
      </c>
      <c r="O164" s="91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8" t="s">
        <v>200</v>
      </c>
      <c r="AT164" s="238" t="s">
        <v>384</v>
      </c>
      <c r="AU164" s="238" t="s">
        <v>86</v>
      </c>
      <c r="AY164" s="17" t="s">
        <v>161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7" t="s">
        <v>84</v>
      </c>
      <c r="BK164" s="239">
        <f>ROUND(I164*H164,2)</f>
        <v>0</v>
      </c>
      <c r="BL164" s="17" t="s">
        <v>169</v>
      </c>
      <c r="BM164" s="238" t="s">
        <v>896</v>
      </c>
    </row>
    <row r="165" s="2" customFormat="1" ht="16.5" customHeight="1">
      <c r="A165" s="38"/>
      <c r="B165" s="39"/>
      <c r="C165" s="282" t="s">
        <v>414</v>
      </c>
      <c r="D165" s="282" t="s">
        <v>384</v>
      </c>
      <c r="E165" s="283" t="s">
        <v>561</v>
      </c>
      <c r="F165" s="284" t="s">
        <v>897</v>
      </c>
      <c r="G165" s="285" t="s">
        <v>468</v>
      </c>
      <c r="H165" s="286">
        <v>1</v>
      </c>
      <c r="I165" s="287"/>
      <c r="J165" s="288">
        <f>ROUND(I165*H165,2)</f>
        <v>0</v>
      </c>
      <c r="K165" s="284" t="s">
        <v>209</v>
      </c>
      <c r="L165" s="289"/>
      <c r="M165" s="290" t="s">
        <v>1</v>
      </c>
      <c r="N165" s="291" t="s">
        <v>42</v>
      </c>
      <c r="O165" s="91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8" t="s">
        <v>200</v>
      </c>
      <c r="AT165" s="238" t="s">
        <v>384</v>
      </c>
      <c r="AU165" s="238" t="s">
        <v>86</v>
      </c>
      <c r="AY165" s="17" t="s">
        <v>161</v>
      </c>
      <c r="BE165" s="239">
        <f>IF(N165="základní",J165,0)</f>
        <v>0</v>
      </c>
      <c r="BF165" s="239">
        <f>IF(N165="snížená",J165,0)</f>
        <v>0</v>
      </c>
      <c r="BG165" s="239">
        <f>IF(N165="zákl. přenesená",J165,0)</f>
        <v>0</v>
      </c>
      <c r="BH165" s="239">
        <f>IF(N165="sníž. přenesená",J165,0)</f>
        <v>0</v>
      </c>
      <c r="BI165" s="239">
        <f>IF(N165="nulová",J165,0)</f>
        <v>0</v>
      </c>
      <c r="BJ165" s="17" t="s">
        <v>84</v>
      </c>
      <c r="BK165" s="239">
        <f>ROUND(I165*H165,2)</f>
        <v>0</v>
      </c>
      <c r="BL165" s="17" t="s">
        <v>169</v>
      </c>
      <c r="BM165" s="238" t="s">
        <v>898</v>
      </c>
    </row>
    <row r="166" s="2" customFormat="1" ht="24.15" customHeight="1">
      <c r="A166" s="38"/>
      <c r="B166" s="39"/>
      <c r="C166" s="282" t="s">
        <v>418</v>
      </c>
      <c r="D166" s="282" t="s">
        <v>384</v>
      </c>
      <c r="E166" s="283" t="s">
        <v>899</v>
      </c>
      <c r="F166" s="284" t="s">
        <v>900</v>
      </c>
      <c r="G166" s="285" t="s">
        <v>468</v>
      </c>
      <c r="H166" s="286">
        <v>1</v>
      </c>
      <c r="I166" s="287"/>
      <c r="J166" s="288">
        <f>ROUND(I166*H166,2)</f>
        <v>0</v>
      </c>
      <c r="K166" s="284" t="s">
        <v>209</v>
      </c>
      <c r="L166" s="289"/>
      <c r="M166" s="290" t="s">
        <v>1</v>
      </c>
      <c r="N166" s="291" t="s">
        <v>42</v>
      </c>
      <c r="O166" s="91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8" t="s">
        <v>200</v>
      </c>
      <c r="AT166" s="238" t="s">
        <v>384</v>
      </c>
      <c r="AU166" s="238" t="s">
        <v>86</v>
      </c>
      <c r="AY166" s="17" t="s">
        <v>161</v>
      </c>
      <c r="BE166" s="239">
        <f>IF(N166="základní",J166,0)</f>
        <v>0</v>
      </c>
      <c r="BF166" s="239">
        <f>IF(N166="snížená",J166,0)</f>
        <v>0</v>
      </c>
      <c r="BG166" s="239">
        <f>IF(N166="zákl. přenesená",J166,0)</f>
        <v>0</v>
      </c>
      <c r="BH166" s="239">
        <f>IF(N166="sníž. přenesená",J166,0)</f>
        <v>0</v>
      </c>
      <c r="BI166" s="239">
        <f>IF(N166="nulová",J166,0)</f>
        <v>0</v>
      </c>
      <c r="BJ166" s="17" t="s">
        <v>84</v>
      </c>
      <c r="BK166" s="239">
        <f>ROUND(I166*H166,2)</f>
        <v>0</v>
      </c>
      <c r="BL166" s="17" t="s">
        <v>169</v>
      </c>
      <c r="BM166" s="238" t="s">
        <v>901</v>
      </c>
    </row>
    <row r="167" s="2" customFormat="1" ht="24.15" customHeight="1">
      <c r="A167" s="38"/>
      <c r="B167" s="39"/>
      <c r="C167" s="282" t="s">
        <v>425</v>
      </c>
      <c r="D167" s="282" t="s">
        <v>384</v>
      </c>
      <c r="E167" s="283" t="s">
        <v>902</v>
      </c>
      <c r="F167" s="284" t="s">
        <v>903</v>
      </c>
      <c r="G167" s="285" t="s">
        <v>468</v>
      </c>
      <c r="H167" s="286">
        <v>4</v>
      </c>
      <c r="I167" s="287"/>
      <c r="J167" s="288">
        <f>ROUND(I167*H167,2)</f>
        <v>0</v>
      </c>
      <c r="K167" s="284" t="s">
        <v>209</v>
      </c>
      <c r="L167" s="289"/>
      <c r="M167" s="290" t="s">
        <v>1</v>
      </c>
      <c r="N167" s="291" t="s">
        <v>42</v>
      </c>
      <c r="O167" s="91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8" t="s">
        <v>200</v>
      </c>
      <c r="AT167" s="238" t="s">
        <v>384</v>
      </c>
      <c r="AU167" s="238" t="s">
        <v>86</v>
      </c>
      <c r="AY167" s="17" t="s">
        <v>161</v>
      </c>
      <c r="BE167" s="239">
        <f>IF(N167="základní",J167,0)</f>
        <v>0</v>
      </c>
      <c r="BF167" s="239">
        <f>IF(N167="snížená",J167,0)</f>
        <v>0</v>
      </c>
      <c r="BG167" s="239">
        <f>IF(N167="zákl. přenesená",J167,0)</f>
        <v>0</v>
      </c>
      <c r="BH167" s="239">
        <f>IF(N167="sníž. přenesená",J167,0)</f>
        <v>0</v>
      </c>
      <c r="BI167" s="239">
        <f>IF(N167="nulová",J167,0)</f>
        <v>0</v>
      </c>
      <c r="BJ167" s="17" t="s">
        <v>84</v>
      </c>
      <c r="BK167" s="239">
        <f>ROUND(I167*H167,2)</f>
        <v>0</v>
      </c>
      <c r="BL167" s="17" t="s">
        <v>169</v>
      </c>
      <c r="BM167" s="238" t="s">
        <v>904</v>
      </c>
    </row>
    <row r="168" s="2" customFormat="1" ht="24.15" customHeight="1">
      <c r="A168" s="38"/>
      <c r="B168" s="39"/>
      <c r="C168" s="282" t="s">
        <v>434</v>
      </c>
      <c r="D168" s="282" t="s">
        <v>384</v>
      </c>
      <c r="E168" s="283" t="s">
        <v>905</v>
      </c>
      <c r="F168" s="284" t="s">
        <v>906</v>
      </c>
      <c r="G168" s="285" t="s">
        <v>468</v>
      </c>
      <c r="H168" s="286">
        <v>5</v>
      </c>
      <c r="I168" s="287"/>
      <c r="J168" s="288">
        <f>ROUND(I168*H168,2)</f>
        <v>0</v>
      </c>
      <c r="K168" s="284" t="s">
        <v>209</v>
      </c>
      <c r="L168" s="289"/>
      <c r="M168" s="290" t="s">
        <v>1</v>
      </c>
      <c r="N168" s="291" t="s">
        <v>42</v>
      </c>
      <c r="O168" s="91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8" t="s">
        <v>200</v>
      </c>
      <c r="AT168" s="238" t="s">
        <v>384</v>
      </c>
      <c r="AU168" s="238" t="s">
        <v>86</v>
      </c>
      <c r="AY168" s="17" t="s">
        <v>161</v>
      </c>
      <c r="BE168" s="239">
        <f>IF(N168="základní",J168,0)</f>
        <v>0</v>
      </c>
      <c r="BF168" s="239">
        <f>IF(N168="snížená",J168,0)</f>
        <v>0</v>
      </c>
      <c r="BG168" s="239">
        <f>IF(N168="zákl. přenesená",J168,0)</f>
        <v>0</v>
      </c>
      <c r="BH168" s="239">
        <f>IF(N168="sníž. přenesená",J168,0)</f>
        <v>0</v>
      </c>
      <c r="BI168" s="239">
        <f>IF(N168="nulová",J168,0)</f>
        <v>0</v>
      </c>
      <c r="BJ168" s="17" t="s">
        <v>84</v>
      </c>
      <c r="BK168" s="239">
        <f>ROUND(I168*H168,2)</f>
        <v>0</v>
      </c>
      <c r="BL168" s="17" t="s">
        <v>169</v>
      </c>
      <c r="BM168" s="238" t="s">
        <v>907</v>
      </c>
    </row>
    <row r="169" s="2" customFormat="1" ht="24.15" customHeight="1">
      <c r="A169" s="38"/>
      <c r="B169" s="39"/>
      <c r="C169" s="282" t="s">
        <v>438</v>
      </c>
      <c r="D169" s="282" t="s">
        <v>384</v>
      </c>
      <c r="E169" s="283" t="s">
        <v>908</v>
      </c>
      <c r="F169" s="284" t="s">
        <v>909</v>
      </c>
      <c r="G169" s="285" t="s">
        <v>468</v>
      </c>
      <c r="H169" s="286">
        <v>42</v>
      </c>
      <c r="I169" s="287"/>
      <c r="J169" s="288">
        <f>ROUND(I169*H169,2)</f>
        <v>0</v>
      </c>
      <c r="K169" s="284" t="s">
        <v>209</v>
      </c>
      <c r="L169" s="289"/>
      <c r="M169" s="290" t="s">
        <v>1</v>
      </c>
      <c r="N169" s="291" t="s">
        <v>42</v>
      </c>
      <c r="O169" s="91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8" t="s">
        <v>200</v>
      </c>
      <c r="AT169" s="238" t="s">
        <v>384</v>
      </c>
      <c r="AU169" s="238" t="s">
        <v>86</v>
      </c>
      <c r="AY169" s="17" t="s">
        <v>161</v>
      </c>
      <c r="BE169" s="239">
        <f>IF(N169="základní",J169,0)</f>
        <v>0</v>
      </c>
      <c r="BF169" s="239">
        <f>IF(N169="snížená",J169,0)</f>
        <v>0</v>
      </c>
      <c r="BG169" s="239">
        <f>IF(N169="zákl. přenesená",J169,0)</f>
        <v>0</v>
      </c>
      <c r="BH169" s="239">
        <f>IF(N169="sníž. přenesená",J169,0)</f>
        <v>0</v>
      </c>
      <c r="BI169" s="239">
        <f>IF(N169="nulová",J169,0)</f>
        <v>0</v>
      </c>
      <c r="BJ169" s="17" t="s">
        <v>84</v>
      </c>
      <c r="BK169" s="239">
        <f>ROUND(I169*H169,2)</f>
        <v>0</v>
      </c>
      <c r="BL169" s="17" t="s">
        <v>169</v>
      </c>
      <c r="BM169" s="238" t="s">
        <v>910</v>
      </c>
    </row>
    <row r="170" s="2" customFormat="1" ht="24.15" customHeight="1">
      <c r="A170" s="38"/>
      <c r="B170" s="39"/>
      <c r="C170" s="282" t="s">
        <v>442</v>
      </c>
      <c r="D170" s="282" t="s">
        <v>384</v>
      </c>
      <c r="E170" s="283" t="s">
        <v>911</v>
      </c>
      <c r="F170" s="284" t="s">
        <v>770</v>
      </c>
      <c r="G170" s="285" t="s">
        <v>468</v>
      </c>
      <c r="H170" s="286">
        <v>1</v>
      </c>
      <c r="I170" s="287"/>
      <c r="J170" s="288">
        <f>ROUND(I170*H170,2)</f>
        <v>0</v>
      </c>
      <c r="K170" s="284" t="s">
        <v>209</v>
      </c>
      <c r="L170" s="289"/>
      <c r="M170" s="290" t="s">
        <v>1</v>
      </c>
      <c r="N170" s="291" t="s">
        <v>42</v>
      </c>
      <c r="O170" s="91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8" t="s">
        <v>200</v>
      </c>
      <c r="AT170" s="238" t="s">
        <v>384</v>
      </c>
      <c r="AU170" s="238" t="s">
        <v>86</v>
      </c>
      <c r="AY170" s="17" t="s">
        <v>161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7" t="s">
        <v>84</v>
      </c>
      <c r="BK170" s="239">
        <f>ROUND(I170*H170,2)</f>
        <v>0</v>
      </c>
      <c r="BL170" s="17" t="s">
        <v>169</v>
      </c>
      <c r="BM170" s="238" t="s">
        <v>912</v>
      </c>
    </row>
    <row r="171" s="2" customFormat="1" ht="37.8" customHeight="1">
      <c r="A171" s="38"/>
      <c r="B171" s="39"/>
      <c r="C171" s="282" t="s">
        <v>446</v>
      </c>
      <c r="D171" s="282" t="s">
        <v>384</v>
      </c>
      <c r="E171" s="283" t="s">
        <v>913</v>
      </c>
      <c r="F171" s="284" t="s">
        <v>914</v>
      </c>
      <c r="G171" s="285" t="s">
        <v>468</v>
      </c>
      <c r="H171" s="286">
        <v>1</v>
      </c>
      <c r="I171" s="287"/>
      <c r="J171" s="288">
        <f>ROUND(I171*H171,2)</f>
        <v>0</v>
      </c>
      <c r="K171" s="284" t="s">
        <v>209</v>
      </c>
      <c r="L171" s="289"/>
      <c r="M171" s="290" t="s">
        <v>1</v>
      </c>
      <c r="N171" s="291" t="s">
        <v>42</v>
      </c>
      <c r="O171" s="91"/>
      <c r="P171" s="236">
        <f>O171*H171</f>
        <v>0</v>
      </c>
      <c r="Q171" s="236">
        <v>0</v>
      </c>
      <c r="R171" s="236">
        <f>Q171*H171</f>
        <v>0</v>
      </c>
      <c r="S171" s="236">
        <v>0</v>
      </c>
      <c r="T171" s="237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8" t="s">
        <v>200</v>
      </c>
      <c r="AT171" s="238" t="s">
        <v>384</v>
      </c>
      <c r="AU171" s="238" t="s">
        <v>86</v>
      </c>
      <c r="AY171" s="17" t="s">
        <v>161</v>
      </c>
      <c r="BE171" s="239">
        <f>IF(N171="základní",J171,0)</f>
        <v>0</v>
      </c>
      <c r="BF171" s="239">
        <f>IF(N171="snížená",J171,0)</f>
        <v>0</v>
      </c>
      <c r="BG171" s="239">
        <f>IF(N171="zákl. přenesená",J171,0)</f>
        <v>0</v>
      </c>
      <c r="BH171" s="239">
        <f>IF(N171="sníž. přenesená",J171,0)</f>
        <v>0</v>
      </c>
      <c r="BI171" s="239">
        <f>IF(N171="nulová",J171,0)</f>
        <v>0</v>
      </c>
      <c r="BJ171" s="17" t="s">
        <v>84</v>
      </c>
      <c r="BK171" s="239">
        <f>ROUND(I171*H171,2)</f>
        <v>0</v>
      </c>
      <c r="BL171" s="17" t="s">
        <v>169</v>
      </c>
      <c r="BM171" s="238" t="s">
        <v>915</v>
      </c>
    </row>
    <row r="172" s="2" customFormat="1" ht="37.8" customHeight="1">
      <c r="A172" s="38"/>
      <c r="B172" s="39"/>
      <c r="C172" s="282" t="s">
        <v>576</v>
      </c>
      <c r="D172" s="282" t="s">
        <v>384</v>
      </c>
      <c r="E172" s="283" t="s">
        <v>916</v>
      </c>
      <c r="F172" s="284" t="s">
        <v>917</v>
      </c>
      <c r="G172" s="285" t="s">
        <v>468</v>
      </c>
      <c r="H172" s="286">
        <v>1</v>
      </c>
      <c r="I172" s="287"/>
      <c r="J172" s="288">
        <f>ROUND(I172*H172,2)</f>
        <v>0</v>
      </c>
      <c r="K172" s="284" t="s">
        <v>209</v>
      </c>
      <c r="L172" s="289"/>
      <c r="M172" s="290" t="s">
        <v>1</v>
      </c>
      <c r="N172" s="291" t="s">
        <v>42</v>
      </c>
      <c r="O172" s="91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8" t="s">
        <v>200</v>
      </c>
      <c r="AT172" s="238" t="s">
        <v>384</v>
      </c>
      <c r="AU172" s="238" t="s">
        <v>86</v>
      </c>
      <c r="AY172" s="17" t="s">
        <v>161</v>
      </c>
      <c r="BE172" s="239">
        <f>IF(N172="základní",J172,0)</f>
        <v>0</v>
      </c>
      <c r="BF172" s="239">
        <f>IF(N172="snížená",J172,0)</f>
        <v>0</v>
      </c>
      <c r="BG172" s="239">
        <f>IF(N172="zákl. přenesená",J172,0)</f>
        <v>0</v>
      </c>
      <c r="BH172" s="239">
        <f>IF(N172="sníž. přenesená",J172,0)</f>
        <v>0</v>
      </c>
      <c r="BI172" s="239">
        <f>IF(N172="nulová",J172,0)</f>
        <v>0</v>
      </c>
      <c r="BJ172" s="17" t="s">
        <v>84</v>
      </c>
      <c r="BK172" s="239">
        <f>ROUND(I172*H172,2)</f>
        <v>0</v>
      </c>
      <c r="BL172" s="17" t="s">
        <v>169</v>
      </c>
      <c r="BM172" s="238" t="s">
        <v>918</v>
      </c>
    </row>
    <row r="173" s="2" customFormat="1" ht="24.15" customHeight="1">
      <c r="A173" s="38"/>
      <c r="B173" s="39"/>
      <c r="C173" s="282" t="s">
        <v>580</v>
      </c>
      <c r="D173" s="282" t="s">
        <v>384</v>
      </c>
      <c r="E173" s="283" t="s">
        <v>919</v>
      </c>
      <c r="F173" s="284" t="s">
        <v>920</v>
      </c>
      <c r="G173" s="285" t="s">
        <v>468</v>
      </c>
      <c r="H173" s="286">
        <v>1</v>
      </c>
      <c r="I173" s="287"/>
      <c r="J173" s="288">
        <f>ROUND(I173*H173,2)</f>
        <v>0</v>
      </c>
      <c r="K173" s="284" t="s">
        <v>209</v>
      </c>
      <c r="L173" s="289"/>
      <c r="M173" s="290" t="s">
        <v>1</v>
      </c>
      <c r="N173" s="291" t="s">
        <v>42</v>
      </c>
      <c r="O173" s="91"/>
      <c r="P173" s="236">
        <f>O173*H173</f>
        <v>0</v>
      </c>
      <c r="Q173" s="236">
        <v>0</v>
      </c>
      <c r="R173" s="236">
        <f>Q173*H173</f>
        <v>0</v>
      </c>
      <c r="S173" s="236">
        <v>0</v>
      </c>
      <c r="T173" s="237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8" t="s">
        <v>200</v>
      </c>
      <c r="AT173" s="238" t="s">
        <v>384</v>
      </c>
      <c r="AU173" s="238" t="s">
        <v>86</v>
      </c>
      <c r="AY173" s="17" t="s">
        <v>161</v>
      </c>
      <c r="BE173" s="239">
        <f>IF(N173="základní",J173,0)</f>
        <v>0</v>
      </c>
      <c r="BF173" s="239">
        <f>IF(N173="snížená",J173,0)</f>
        <v>0</v>
      </c>
      <c r="BG173" s="239">
        <f>IF(N173="zákl. přenesená",J173,0)</f>
        <v>0</v>
      </c>
      <c r="BH173" s="239">
        <f>IF(N173="sníž. přenesená",J173,0)</f>
        <v>0</v>
      </c>
      <c r="BI173" s="239">
        <f>IF(N173="nulová",J173,0)</f>
        <v>0</v>
      </c>
      <c r="BJ173" s="17" t="s">
        <v>84</v>
      </c>
      <c r="BK173" s="239">
        <f>ROUND(I173*H173,2)</f>
        <v>0</v>
      </c>
      <c r="BL173" s="17" t="s">
        <v>169</v>
      </c>
      <c r="BM173" s="238" t="s">
        <v>921</v>
      </c>
    </row>
    <row r="174" s="2" customFormat="1" ht="24.15" customHeight="1">
      <c r="A174" s="38"/>
      <c r="B174" s="39"/>
      <c r="C174" s="282" t="s">
        <v>584</v>
      </c>
      <c r="D174" s="282" t="s">
        <v>384</v>
      </c>
      <c r="E174" s="283" t="s">
        <v>922</v>
      </c>
      <c r="F174" s="284" t="s">
        <v>923</v>
      </c>
      <c r="G174" s="285" t="s">
        <v>468</v>
      </c>
      <c r="H174" s="286">
        <v>1</v>
      </c>
      <c r="I174" s="287"/>
      <c r="J174" s="288">
        <f>ROUND(I174*H174,2)</f>
        <v>0</v>
      </c>
      <c r="K174" s="284" t="s">
        <v>209</v>
      </c>
      <c r="L174" s="289"/>
      <c r="M174" s="290" t="s">
        <v>1</v>
      </c>
      <c r="N174" s="291" t="s">
        <v>42</v>
      </c>
      <c r="O174" s="91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8" t="s">
        <v>200</v>
      </c>
      <c r="AT174" s="238" t="s">
        <v>384</v>
      </c>
      <c r="AU174" s="238" t="s">
        <v>86</v>
      </c>
      <c r="AY174" s="17" t="s">
        <v>161</v>
      </c>
      <c r="BE174" s="239">
        <f>IF(N174="základní",J174,0)</f>
        <v>0</v>
      </c>
      <c r="BF174" s="239">
        <f>IF(N174="snížená",J174,0)</f>
        <v>0</v>
      </c>
      <c r="BG174" s="239">
        <f>IF(N174="zákl. přenesená",J174,0)</f>
        <v>0</v>
      </c>
      <c r="BH174" s="239">
        <f>IF(N174="sníž. přenesená",J174,0)</f>
        <v>0</v>
      </c>
      <c r="BI174" s="239">
        <f>IF(N174="nulová",J174,0)</f>
        <v>0</v>
      </c>
      <c r="BJ174" s="17" t="s">
        <v>84</v>
      </c>
      <c r="BK174" s="239">
        <f>ROUND(I174*H174,2)</f>
        <v>0</v>
      </c>
      <c r="BL174" s="17" t="s">
        <v>169</v>
      </c>
      <c r="BM174" s="238" t="s">
        <v>924</v>
      </c>
    </row>
    <row r="175" s="2" customFormat="1" ht="16.5" customHeight="1">
      <c r="A175" s="38"/>
      <c r="B175" s="39"/>
      <c r="C175" s="282" t="s">
        <v>588</v>
      </c>
      <c r="D175" s="282" t="s">
        <v>384</v>
      </c>
      <c r="E175" s="283" t="s">
        <v>925</v>
      </c>
      <c r="F175" s="284" t="s">
        <v>780</v>
      </c>
      <c r="G175" s="285" t="s">
        <v>468</v>
      </c>
      <c r="H175" s="286">
        <v>9</v>
      </c>
      <c r="I175" s="287"/>
      <c r="J175" s="288">
        <f>ROUND(I175*H175,2)</f>
        <v>0</v>
      </c>
      <c r="K175" s="284" t="s">
        <v>209</v>
      </c>
      <c r="L175" s="289"/>
      <c r="M175" s="290" t="s">
        <v>1</v>
      </c>
      <c r="N175" s="291" t="s">
        <v>42</v>
      </c>
      <c r="O175" s="91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8" t="s">
        <v>200</v>
      </c>
      <c r="AT175" s="238" t="s">
        <v>384</v>
      </c>
      <c r="AU175" s="238" t="s">
        <v>86</v>
      </c>
      <c r="AY175" s="17" t="s">
        <v>161</v>
      </c>
      <c r="BE175" s="239">
        <f>IF(N175="základní",J175,0)</f>
        <v>0</v>
      </c>
      <c r="BF175" s="239">
        <f>IF(N175="snížená",J175,0)</f>
        <v>0</v>
      </c>
      <c r="BG175" s="239">
        <f>IF(N175="zákl. přenesená",J175,0)</f>
        <v>0</v>
      </c>
      <c r="BH175" s="239">
        <f>IF(N175="sníž. přenesená",J175,0)</f>
        <v>0</v>
      </c>
      <c r="BI175" s="239">
        <f>IF(N175="nulová",J175,0)</f>
        <v>0</v>
      </c>
      <c r="BJ175" s="17" t="s">
        <v>84</v>
      </c>
      <c r="BK175" s="239">
        <f>ROUND(I175*H175,2)</f>
        <v>0</v>
      </c>
      <c r="BL175" s="17" t="s">
        <v>169</v>
      </c>
      <c r="BM175" s="238" t="s">
        <v>926</v>
      </c>
    </row>
    <row r="176" s="2" customFormat="1" ht="24.15" customHeight="1">
      <c r="A176" s="38"/>
      <c r="B176" s="39"/>
      <c r="C176" s="282" t="s">
        <v>593</v>
      </c>
      <c r="D176" s="282" t="s">
        <v>384</v>
      </c>
      <c r="E176" s="283" t="s">
        <v>564</v>
      </c>
      <c r="F176" s="284" t="s">
        <v>927</v>
      </c>
      <c r="G176" s="285" t="s">
        <v>468</v>
      </c>
      <c r="H176" s="286">
        <v>9</v>
      </c>
      <c r="I176" s="287"/>
      <c r="J176" s="288">
        <f>ROUND(I176*H176,2)</f>
        <v>0</v>
      </c>
      <c r="K176" s="284" t="s">
        <v>209</v>
      </c>
      <c r="L176" s="289"/>
      <c r="M176" s="290" t="s">
        <v>1</v>
      </c>
      <c r="N176" s="291" t="s">
        <v>42</v>
      </c>
      <c r="O176" s="91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8" t="s">
        <v>200</v>
      </c>
      <c r="AT176" s="238" t="s">
        <v>384</v>
      </c>
      <c r="AU176" s="238" t="s">
        <v>86</v>
      </c>
      <c r="AY176" s="17" t="s">
        <v>161</v>
      </c>
      <c r="BE176" s="239">
        <f>IF(N176="základní",J176,0)</f>
        <v>0</v>
      </c>
      <c r="BF176" s="239">
        <f>IF(N176="snížená",J176,0)</f>
        <v>0</v>
      </c>
      <c r="BG176" s="239">
        <f>IF(N176="zákl. přenesená",J176,0)</f>
        <v>0</v>
      </c>
      <c r="BH176" s="239">
        <f>IF(N176="sníž. přenesená",J176,0)</f>
        <v>0</v>
      </c>
      <c r="BI176" s="239">
        <f>IF(N176="nulová",J176,0)</f>
        <v>0</v>
      </c>
      <c r="BJ176" s="17" t="s">
        <v>84</v>
      </c>
      <c r="BK176" s="239">
        <f>ROUND(I176*H176,2)</f>
        <v>0</v>
      </c>
      <c r="BL176" s="17" t="s">
        <v>169</v>
      </c>
      <c r="BM176" s="238" t="s">
        <v>928</v>
      </c>
    </row>
    <row r="177" s="2" customFormat="1" ht="16.5" customHeight="1">
      <c r="A177" s="38"/>
      <c r="B177" s="39"/>
      <c r="C177" s="282" t="s">
        <v>600</v>
      </c>
      <c r="D177" s="282" t="s">
        <v>384</v>
      </c>
      <c r="E177" s="283" t="s">
        <v>929</v>
      </c>
      <c r="F177" s="284" t="s">
        <v>782</v>
      </c>
      <c r="G177" s="285" t="s">
        <v>468</v>
      </c>
      <c r="H177" s="286">
        <v>18</v>
      </c>
      <c r="I177" s="287"/>
      <c r="J177" s="288">
        <f>ROUND(I177*H177,2)</f>
        <v>0</v>
      </c>
      <c r="K177" s="284" t="s">
        <v>209</v>
      </c>
      <c r="L177" s="289"/>
      <c r="M177" s="290" t="s">
        <v>1</v>
      </c>
      <c r="N177" s="291" t="s">
        <v>42</v>
      </c>
      <c r="O177" s="91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8" t="s">
        <v>200</v>
      </c>
      <c r="AT177" s="238" t="s">
        <v>384</v>
      </c>
      <c r="AU177" s="238" t="s">
        <v>86</v>
      </c>
      <c r="AY177" s="17" t="s">
        <v>161</v>
      </c>
      <c r="BE177" s="239">
        <f>IF(N177="základní",J177,0)</f>
        <v>0</v>
      </c>
      <c r="BF177" s="239">
        <f>IF(N177="snížená",J177,0)</f>
        <v>0</v>
      </c>
      <c r="BG177" s="239">
        <f>IF(N177="zákl. přenesená",J177,0)</f>
        <v>0</v>
      </c>
      <c r="BH177" s="239">
        <f>IF(N177="sníž. přenesená",J177,0)</f>
        <v>0</v>
      </c>
      <c r="BI177" s="239">
        <f>IF(N177="nulová",J177,0)</f>
        <v>0</v>
      </c>
      <c r="BJ177" s="17" t="s">
        <v>84</v>
      </c>
      <c r="BK177" s="239">
        <f>ROUND(I177*H177,2)</f>
        <v>0</v>
      </c>
      <c r="BL177" s="17" t="s">
        <v>169</v>
      </c>
      <c r="BM177" s="238" t="s">
        <v>930</v>
      </c>
    </row>
    <row r="178" s="2" customFormat="1" ht="16.5" customHeight="1">
      <c r="A178" s="38"/>
      <c r="B178" s="39"/>
      <c r="C178" s="282" t="s">
        <v>604</v>
      </c>
      <c r="D178" s="282" t="s">
        <v>384</v>
      </c>
      <c r="E178" s="283" t="s">
        <v>931</v>
      </c>
      <c r="F178" s="284" t="s">
        <v>785</v>
      </c>
      <c r="G178" s="285" t="s">
        <v>786</v>
      </c>
      <c r="H178" s="286">
        <v>1</v>
      </c>
      <c r="I178" s="287"/>
      <c r="J178" s="288">
        <f>ROUND(I178*H178,2)</f>
        <v>0</v>
      </c>
      <c r="K178" s="284" t="s">
        <v>209</v>
      </c>
      <c r="L178" s="289"/>
      <c r="M178" s="290" t="s">
        <v>1</v>
      </c>
      <c r="N178" s="291" t="s">
        <v>42</v>
      </c>
      <c r="O178" s="91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8" t="s">
        <v>200</v>
      </c>
      <c r="AT178" s="238" t="s">
        <v>384</v>
      </c>
      <c r="AU178" s="238" t="s">
        <v>86</v>
      </c>
      <c r="AY178" s="17" t="s">
        <v>161</v>
      </c>
      <c r="BE178" s="239">
        <f>IF(N178="základní",J178,0)</f>
        <v>0</v>
      </c>
      <c r="BF178" s="239">
        <f>IF(N178="snížená",J178,0)</f>
        <v>0</v>
      </c>
      <c r="BG178" s="239">
        <f>IF(N178="zákl. přenesená",J178,0)</f>
        <v>0</v>
      </c>
      <c r="BH178" s="239">
        <f>IF(N178="sníž. přenesená",J178,0)</f>
        <v>0</v>
      </c>
      <c r="BI178" s="239">
        <f>IF(N178="nulová",J178,0)</f>
        <v>0</v>
      </c>
      <c r="BJ178" s="17" t="s">
        <v>84</v>
      </c>
      <c r="BK178" s="239">
        <f>ROUND(I178*H178,2)</f>
        <v>0</v>
      </c>
      <c r="BL178" s="17" t="s">
        <v>169</v>
      </c>
      <c r="BM178" s="238" t="s">
        <v>932</v>
      </c>
    </row>
    <row r="179" s="2" customFormat="1" ht="24.15" customHeight="1">
      <c r="A179" s="38"/>
      <c r="B179" s="39"/>
      <c r="C179" s="282" t="s">
        <v>608</v>
      </c>
      <c r="D179" s="282" t="s">
        <v>384</v>
      </c>
      <c r="E179" s="283" t="s">
        <v>567</v>
      </c>
      <c r="F179" s="284" t="s">
        <v>933</v>
      </c>
      <c r="G179" s="285" t="s">
        <v>468</v>
      </c>
      <c r="H179" s="286">
        <v>3</v>
      </c>
      <c r="I179" s="287"/>
      <c r="J179" s="288">
        <f>ROUND(I179*H179,2)</f>
        <v>0</v>
      </c>
      <c r="K179" s="284" t="s">
        <v>209</v>
      </c>
      <c r="L179" s="289"/>
      <c r="M179" s="290" t="s">
        <v>1</v>
      </c>
      <c r="N179" s="291" t="s">
        <v>42</v>
      </c>
      <c r="O179" s="91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8" t="s">
        <v>200</v>
      </c>
      <c r="AT179" s="238" t="s">
        <v>384</v>
      </c>
      <c r="AU179" s="238" t="s">
        <v>86</v>
      </c>
      <c r="AY179" s="17" t="s">
        <v>161</v>
      </c>
      <c r="BE179" s="239">
        <f>IF(N179="základní",J179,0)</f>
        <v>0</v>
      </c>
      <c r="BF179" s="239">
        <f>IF(N179="snížená",J179,0)</f>
        <v>0</v>
      </c>
      <c r="BG179" s="239">
        <f>IF(N179="zákl. přenesená",J179,0)</f>
        <v>0</v>
      </c>
      <c r="BH179" s="239">
        <f>IF(N179="sníž. přenesená",J179,0)</f>
        <v>0</v>
      </c>
      <c r="BI179" s="239">
        <f>IF(N179="nulová",J179,0)</f>
        <v>0</v>
      </c>
      <c r="BJ179" s="17" t="s">
        <v>84</v>
      </c>
      <c r="BK179" s="239">
        <f>ROUND(I179*H179,2)</f>
        <v>0</v>
      </c>
      <c r="BL179" s="17" t="s">
        <v>169</v>
      </c>
      <c r="BM179" s="238" t="s">
        <v>934</v>
      </c>
    </row>
    <row r="180" s="2" customFormat="1" ht="24.15" customHeight="1">
      <c r="A180" s="38"/>
      <c r="B180" s="39"/>
      <c r="C180" s="282" t="s">
        <v>612</v>
      </c>
      <c r="D180" s="282" t="s">
        <v>384</v>
      </c>
      <c r="E180" s="283" t="s">
        <v>570</v>
      </c>
      <c r="F180" s="284" t="s">
        <v>935</v>
      </c>
      <c r="G180" s="285" t="s">
        <v>468</v>
      </c>
      <c r="H180" s="286">
        <v>1</v>
      </c>
      <c r="I180" s="287"/>
      <c r="J180" s="288">
        <f>ROUND(I180*H180,2)</f>
        <v>0</v>
      </c>
      <c r="K180" s="284" t="s">
        <v>209</v>
      </c>
      <c r="L180" s="289"/>
      <c r="M180" s="290" t="s">
        <v>1</v>
      </c>
      <c r="N180" s="291" t="s">
        <v>42</v>
      </c>
      <c r="O180" s="91"/>
      <c r="P180" s="236">
        <f>O180*H180</f>
        <v>0</v>
      </c>
      <c r="Q180" s="236">
        <v>0</v>
      </c>
      <c r="R180" s="236">
        <f>Q180*H180</f>
        <v>0</v>
      </c>
      <c r="S180" s="236">
        <v>0</v>
      </c>
      <c r="T180" s="237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8" t="s">
        <v>200</v>
      </c>
      <c r="AT180" s="238" t="s">
        <v>384</v>
      </c>
      <c r="AU180" s="238" t="s">
        <v>86</v>
      </c>
      <c r="AY180" s="17" t="s">
        <v>161</v>
      </c>
      <c r="BE180" s="239">
        <f>IF(N180="základní",J180,0)</f>
        <v>0</v>
      </c>
      <c r="BF180" s="239">
        <f>IF(N180="snížená",J180,0)</f>
        <v>0</v>
      </c>
      <c r="BG180" s="239">
        <f>IF(N180="zákl. přenesená",J180,0)</f>
        <v>0</v>
      </c>
      <c r="BH180" s="239">
        <f>IF(N180="sníž. přenesená",J180,0)</f>
        <v>0</v>
      </c>
      <c r="BI180" s="239">
        <f>IF(N180="nulová",J180,0)</f>
        <v>0</v>
      </c>
      <c r="BJ180" s="17" t="s">
        <v>84</v>
      </c>
      <c r="BK180" s="239">
        <f>ROUND(I180*H180,2)</f>
        <v>0</v>
      </c>
      <c r="BL180" s="17" t="s">
        <v>169</v>
      </c>
      <c r="BM180" s="238" t="s">
        <v>936</v>
      </c>
    </row>
    <row r="181" s="2" customFormat="1" ht="16.5" customHeight="1">
      <c r="A181" s="38"/>
      <c r="B181" s="39"/>
      <c r="C181" s="282" t="s">
        <v>616</v>
      </c>
      <c r="D181" s="282" t="s">
        <v>384</v>
      </c>
      <c r="E181" s="283" t="s">
        <v>573</v>
      </c>
      <c r="F181" s="284" t="s">
        <v>752</v>
      </c>
      <c r="G181" s="285" t="s">
        <v>468</v>
      </c>
      <c r="H181" s="286">
        <v>1</v>
      </c>
      <c r="I181" s="287"/>
      <c r="J181" s="288">
        <f>ROUND(I181*H181,2)</f>
        <v>0</v>
      </c>
      <c r="K181" s="284" t="s">
        <v>209</v>
      </c>
      <c r="L181" s="289"/>
      <c r="M181" s="290" t="s">
        <v>1</v>
      </c>
      <c r="N181" s="291" t="s">
        <v>42</v>
      </c>
      <c r="O181" s="91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8" t="s">
        <v>200</v>
      </c>
      <c r="AT181" s="238" t="s">
        <v>384</v>
      </c>
      <c r="AU181" s="238" t="s">
        <v>86</v>
      </c>
      <c r="AY181" s="17" t="s">
        <v>161</v>
      </c>
      <c r="BE181" s="239">
        <f>IF(N181="základní",J181,0)</f>
        <v>0</v>
      </c>
      <c r="BF181" s="239">
        <f>IF(N181="snížená",J181,0)</f>
        <v>0</v>
      </c>
      <c r="BG181" s="239">
        <f>IF(N181="zákl. přenesená",J181,0)</f>
        <v>0</v>
      </c>
      <c r="BH181" s="239">
        <f>IF(N181="sníž. přenesená",J181,0)</f>
        <v>0</v>
      </c>
      <c r="BI181" s="239">
        <f>IF(N181="nulová",J181,0)</f>
        <v>0</v>
      </c>
      <c r="BJ181" s="17" t="s">
        <v>84</v>
      </c>
      <c r="BK181" s="239">
        <f>ROUND(I181*H181,2)</f>
        <v>0</v>
      </c>
      <c r="BL181" s="17" t="s">
        <v>169</v>
      </c>
      <c r="BM181" s="238" t="s">
        <v>937</v>
      </c>
    </row>
    <row r="182" s="2" customFormat="1" ht="16.5" customHeight="1">
      <c r="A182" s="38"/>
      <c r="B182" s="39"/>
      <c r="C182" s="282" t="s">
        <v>620</v>
      </c>
      <c r="D182" s="282" t="s">
        <v>384</v>
      </c>
      <c r="E182" s="283" t="s">
        <v>577</v>
      </c>
      <c r="F182" s="284" t="s">
        <v>938</v>
      </c>
      <c r="G182" s="285" t="s">
        <v>178</v>
      </c>
      <c r="H182" s="286">
        <v>7</v>
      </c>
      <c r="I182" s="287"/>
      <c r="J182" s="288">
        <f>ROUND(I182*H182,2)</f>
        <v>0</v>
      </c>
      <c r="K182" s="284" t="s">
        <v>209</v>
      </c>
      <c r="L182" s="289"/>
      <c r="M182" s="290" t="s">
        <v>1</v>
      </c>
      <c r="N182" s="291" t="s">
        <v>42</v>
      </c>
      <c r="O182" s="91"/>
      <c r="P182" s="236">
        <f>O182*H182</f>
        <v>0</v>
      </c>
      <c r="Q182" s="236">
        <v>0</v>
      </c>
      <c r="R182" s="236">
        <f>Q182*H182</f>
        <v>0</v>
      </c>
      <c r="S182" s="236">
        <v>0</v>
      </c>
      <c r="T182" s="237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8" t="s">
        <v>200</v>
      </c>
      <c r="AT182" s="238" t="s">
        <v>384</v>
      </c>
      <c r="AU182" s="238" t="s">
        <v>86</v>
      </c>
      <c r="AY182" s="17" t="s">
        <v>161</v>
      </c>
      <c r="BE182" s="239">
        <f>IF(N182="základní",J182,0)</f>
        <v>0</v>
      </c>
      <c r="BF182" s="239">
        <f>IF(N182="snížená",J182,0)</f>
        <v>0</v>
      </c>
      <c r="BG182" s="239">
        <f>IF(N182="zákl. přenesená",J182,0)</f>
        <v>0</v>
      </c>
      <c r="BH182" s="239">
        <f>IF(N182="sníž. přenesená",J182,0)</f>
        <v>0</v>
      </c>
      <c r="BI182" s="239">
        <f>IF(N182="nulová",J182,0)</f>
        <v>0</v>
      </c>
      <c r="BJ182" s="17" t="s">
        <v>84</v>
      </c>
      <c r="BK182" s="239">
        <f>ROUND(I182*H182,2)</f>
        <v>0</v>
      </c>
      <c r="BL182" s="17" t="s">
        <v>169</v>
      </c>
      <c r="BM182" s="238" t="s">
        <v>939</v>
      </c>
    </row>
    <row r="183" s="2" customFormat="1" ht="21.75" customHeight="1">
      <c r="A183" s="38"/>
      <c r="B183" s="39"/>
      <c r="C183" s="282" t="s">
        <v>624</v>
      </c>
      <c r="D183" s="282" t="s">
        <v>384</v>
      </c>
      <c r="E183" s="283" t="s">
        <v>581</v>
      </c>
      <c r="F183" s="284" t="s">
        <v>940</v>
      </c>
      <c r="G183" s="285" t="s">
        <v>468</v>
      </c>
      <c r="H183" s="286">
        <v>1</v>
      </c>
      <c r="I183" s="287"/>
      <c r="J183" s="288">
        <f>ROUND(I183*H183,2)</f>
        <v>0</v>
      </c>
      <c r="K183" s="284" t="s">
        <v>209</v>
      </c>
      <c r="L183" s="289"/>
      <c r="M183" s="290" t="s">
        <v>1</v>
      </c>
      <c r="N183" s="291" t="s">
        <v>42</v>
      </c>
      <c r="O183" s="91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8" t="s">
        <v>200</v>
      </c>
      <c r="AT183" s="238" t="s">
        <v>384</v>
      </c>
      <c r="AU183" s="238" t="s">
        <v>86</v>
      </c>
      <c r="AY183" s="17" t="s">
        <v>161</v>
      </c>
      <c r="BE183" s="239">
        <f>IF(N183="základní",J183,0)</f>
        <v>0</v>
      </c>
      <c r="BF183" s="239">
        <f>IF(N183="snížená",J183,0)</f>
        <v>0</v>
      </c>
      <c r="BG183" s="239">
        <f>IF(N183="zákl. přenesená",J183,0)</f>
        <v>0</v>
      </c>
      <c r="BH183" s="239">
        <f>IF(N183="sníž. přenesená",J183,0)</f>
        <v>0</v>
      </c>
      <c r="BI183" s="239">
        <f>IF(N183="nulová",J183,0)</f>
        <v>0</v>
      </c>
      <c r="BJ183" s="17" t="s">
        <v>84</v>
      </c>
      <c r="BK183" s="239">
        <f>ROUND(I183*H183,2)</f>
        <v>0</v>
      </c>
      <c r="BL183" s="17" t="s">
        <v>169</v>
      </c>
      <c r="BM183" s="238" t="s">
        <v>941</v>
      </c>
    </row>
    <row r="184" s="2" customFormat="1" ht="16.5" customHeight="1">
      <c r="A184" s="38"/>
      <c r="B184" s="39"/>
      <c r="C184" s="282" t="s">
        <v>628</v>
      </c>
      <c r="D184" s="282" t="s">
        <v>384</v>
      </c>
      <c r="E184" s="283" t="s">
        <v>585</v>
      </c>
      <c r="F184" s="284" t="s">
        <v>942</v>
      </c>
      <c r="G184" s="285" t="s">
        <v>468</v>
      </c>
      <c r="H184" s="286">
        <v>3</v>
      </c>
      <c r="I184" s="287"/>
      <c r="J184" s="288">
        <f>ROUND(I184*H184,2)</f>
        <v>0</v>
      </c>
      <c r="K184" s="284" t="s">
        <v>209</v>
      </c>
      <c r="L184" s="289"/>
      <c r="M184" s="290" t="s">
        <v>1</v>
      </c>
      <c r="N184" s="291" t="s">
        <v>42</v>
      </c>
      <c r="O184" s="91"/>
      <c r="P184" s="236">
        <f>O184*H184</f>
        <v>0</v>
      </c>
      <c r="Q184" s="236">
        <v>0</v>
      </c>
      <c r="R184" s="236">
        <f>Q184*H184</f>
        <v>0</v>
      </c>
      <c r="S184" s="236">
        <v>0</v>
      </c>
      <c r="T184" s="237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8" t="s">
        <v>200</v>
      </c>
      <c r="AT184" s="238" t="s">
        <v>384</v>
      </c>
      <c r="AU184" s="238" t="s">
        <v>86</v>
      </c>
      <c r="AY184" s="17" t="s">
        <v>161</v>
      </c>
      <c r="BE184" s="239">
        <f>IF(N184="základní",J184,0)</f>
        <v>0</v>
      </c>
      <c r="BF184" s="239">
        <f>IF(N184="snížená",J184,0)</f>
        <v>0</v>
      </c>
      <c r="BG184" s="239">
        <f>IF(N184="zákl. přenesená",J184,0)</f>
        <v>0</v>
      </c>
      <c r="BH184" s="239">
        <f>IF(N184="sníž. přenesená",J184,0)</f>
        <v>0</v>
      </c>
      <c r="BI184" s="239">
        <f>IF(N184="nulová",J184,0)</f>
        <v>0</v>
      </c>
      <c r="BJ184" s="17" t="s">
        <v>84</v>
      </c>
      <c r="BK184" s="239">
        <f>ROUND(I184*H184,2)</f>
        <v>0</v>
      </c>
      <c r="BL184" s="17" t="s">
        <v>169</v>
      </c>
      <c r="BM184" s="238" t="s">
        <v>943</v>
      </c>
    </row>
    <row r="185" s="12" customFormat="1" ht="22.8" customHeight="1">
      <c r="A185" s="12"/>
      <c r="B185" s="211"/>
      <c r="C185" s="212"/>
      <c r="D185" s="213" t="s">
        <v>76</v>
      </c>
      <c r="E185" s="225" t="s">
        <v>598</v>
      </c>
      <c r="F185" s="225" t="s">
        <v>944</v>
      </c>
      <c r="G185" s="212"/>
      <c r="H185" s="212"/>
      <c r="I185" s="215"/>
      <c r="J185" s="226">
        <f>BK185</f>
        <v>0</v>
      </c>
      <c r="K185" s="212"/>
      <c r="L185" s="217"/>
      <c r="M185" s="218"/>
      <c r="N185" s="219"/>
      <c r="O185" s="219"/>
      <c r="P185" s="220">
        <f>SUM(P186:P212)</f>
        <v>0</v>
      </c>
      <c r="Q185" s="219"/>
      <c r="R185" s="220">
        <f>SUM(R186:R212)</f>
        <v>0</v>
      </c>
      <c r="S185" s="219"/>
      <c r="T185" s="221">
        <f>SUM(T186:T212)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22" t="s">
        <v>84</v>
      </c>
      <c r="AT185" s="223" t="s">
        <v>76</v>
      </c>
      <c r="AU185" s="223" t="s">
        <v>84</v>
      </c>
      <c r="AY185" s="222" t="s">
        <v>161</v>
      </c>
      <c r="BK185" s="224">
        <f>SUM(BK186:BK212)</f>
        <v>0</v>
      </c>
    </row>
    <row r="186" s="2" customFormat="1" ht="24.15" customHeight="1">
      <c r="A186" s="38"/>
      <c r="B186" s="39"/>
      <c r="C186" s="227" t="s">
        <v>632</v>
      </c>
      <c r="D186" s="227" t="s">
        <v>164</v>
      </c>
      <c r="E186" s="228" t="s">
        <v>789</v>
      </c>
      <c r="F186" s="229" t="s">
        <v>790</v>
      </c>
      <c r="G186" s="230" t="s">
        <v>468</v>
      </c>
      <c r="H186" s="231">
        <v>99</v>
      </c>
      <c r="I186" s="232"/>
      <c r="J186" s="233">
        <f>ROUND(I186*H186,2)</f>
        <v>0</v>
      </c>
      <c r="K186" s="229" t="s">
        <v>461</v>
      </c>
      <c r="L186" s="44"/>
      <c r="M186" s="234" t="s">
        <v>1</v>
      </c>
      <c r="N186" s="235" t="s">
        <v>42</v>
      </c>
      <c r="O186" s="91"/>
      <c r="P186" s="236">
        <f>O186*H186</f>
        <v>0</v>
      </c>
      <c r="Q186" s="236">
        <v>0</v>
      </c>
      <c r="R186" s="236">
        <f>Q186*H186</f>
        <v>0</v>
      </c>
      <c r="S186" s="236">
        <v>0</v>
      </c>
      <c r="T186" s="237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8" t="s">
        <v>169</v>
      </c>
      <c r="AT186" s="238" t="s">
        <v>164</v>
      </c>
      <c r="AU186" s="238" t="s">
        <v>86</v>
      </c>
      <c r="AY186" s="17" t="s">
        <v>161</v>
      </c>
      <c r="BE186" s="239">
        <f>IF(N186="základní",J186,0)</f>
        <v>0</v>
      </c>
      <c r="BF186" s="239">
        <f>IF(N186="snížená",J186,0)</f>
        <v>0</v>
      </c>
      <c r="BG186" s="239">
        <f>IF(N186="zákl. přenesená",J186,0)</f>
        <v>0</v>
      </c>
      <c r="BH186" s="239">
        <f>IF(N186="sníž. přenesená",J186,0)</f>
        <v>0</v>
      </c>
      <c r="BI186" s="239">
        <f>IF(N186="nulová",J186,0)</f>
        <v>0</v>
      </c>
      <c r="BJ186" s="17" t="s">
        <v>84</v>
      </c>
      <c r="BK186" s="239">
        <f>ROUND(I186*H186,2)</f>
        <v>0</v>
      </c>
      <c r="BL186" s="17" t="s">
        <v>169</v>
      </c>
      <c r="BM186" s="238" t="s">
        <v>945</v>
      </c>
    </row>
    <row r="187" s="2" customFormat="1" ht="24.15" customHeight="1">
      <c r="A187" s="38"/>
      <c r="B187" s="39"/>
      <c r="C187" s="227" t="s">
        <v>636</v>
      </c>
      <c r="D187" s="227" t="s">
        <v>164</v>
      </c>
      <c r="E187" s="228" t="s">
        <v>792</v>
      </c>
      <c r="F187" s="229" t="s">
        <v>793</v>
      </c>
      <c r="G187" s="230" t="s">
        <v>468</v>
      </c>
      <c r="H187" s="231">
        <v>32</v>
      </c>
      <c r="I187" s="232"/>
      <c r="J187" s="233">
        <f>ROUND(I187*H187,2)</f>
        <v>0</v>
      </c>
      <c r="K187" s="229" t="s">
        <v>461</v>
      </c>
      <c r="L187" s="44"/>
      <c r="M187" s="234" t="s">
        <v>1</v>
      </c>
      <c r="N187" s="235" t="s">
        <v>42</v>
      </c>
      <c r="O187" s="91"/>
      <c r="P187" s="236">
        <f>O187*H187</f>
        <v>0</v>
      </c>
      <c r="Q187" s="236">
        <v>0</v>
      </c>
      <c r="R187" s="236">
        <f>Q187*H187</f>
        <v>0</v>
      </c>
      <c r="S187" s="236">
        <v>0</v>
      </c>
      <c r="T187" s="237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8" t="s">
        <v>169</v>
      </c>
      <c r="AT187" s="238" t="s">
        <v>164</v>
      </c>
      <c r="AU187" s="238" t="s">
        <v>86</v>
      </c>
      <c r="AY187" s="17" t="s">
        <v>161</v>
      </c>
      <c r="BE187" s="239">
        <f>IF(N187="základní",J187,0)</f>
        <v>0</v>
      </c>
      <c r="BF187" s="239">
        <f>IF(N187="snížená",J187,0)</f>
        <v>0</v>
      </c>
      <c r="BG187" s="239">
        <f>IF(N187="zákl. přenesená",J187,0)</f>
        <v>0</v>
      </c>
      <c r="BH187" s="239">
        <f>IF(N187="sníž. přenesená",J187,0)</f>
        <v>0</v>
      </c>
      <c r="BI187" s="239">
        <f>IF(N187="nulová",J187,0)</f>
        <v>0</v>
      </c>
      <c r="BJ187" s="17" t="s">
        <v>84</v>
      </c>
      <c r="BK187" s="239">
        <f>ROUND(I187*H187,2)</f>
        <v>0</v>
      </c>
      <c r="BL187" s="17" t="s">
        <v>169</v>
      </c>
      <c r="BM187" s="238" t="s">
        <v>946</v>
      </c>
    </row>
    <row r="188" s="2" customFormat="1" ht="24.15" customHeight="1">
      <c r="A188" s="38"/>
      <c r="B188" s="39"/>
      <c r="C188" s="227" t="s">
        <v>640</v>
      </c>
      <c r="D188" s="227" t="s">
        <v>164</v>
      </c>
      <c r="E188" s="228" t="s">
        <v>947</v>
      </c>
      <c r="F188" s="229" t="s">
        <v>948</v>
      </c>
      <c r="G188" s="230" t="s">
        <v>468</v>
      </c>
      <c r="H188" s="231">
        <v>3</v>
      </c>
      <c r="I188" s="232"/>
      <c r="J188" s="233">
        <f>ROUND(I188*H188,2)</f>
        <v>0</v>
      </c>
      <c r="K188" s="229" t="s">
        <v>461</v>
      </c>
      <c r="L188" s="44"/>
      <c r="M188" s="234" t="s">
        <v>1</v>
      </c>
      <c r="N188" s="235" t="s">
        <v>42</v>
      </c>
      <c r="O188" s="91"/>
      <c r="P188" s="236">
        <f>O188*H188</f>
        <v>0</v>
      </c>
      <c r="Q188" s="236">
        <v>0</v>
      </c>
      <c r="R188" s="236">
        <f>Q188*H188</f>
        <v>0</v>
      </c>
      <c r="S188" s="236">
        <v>0</v>
      </c>
      <c r="T188" s="237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8" t="s">
        <v>169</v>
      </c>
      <c r="AT188" s="238" t="s">
        <v>164</v>
      </c>
      <c r="AU188" s="238" t="s">
        <v>86</v>
      </c>
      <c r="AY188" s="17" t="s">
        <v>161</v>
      </c>
      <c r="BE188" s="239">
        <f>IF(N188="základní",J188,0)</f>
        <v>0</v>
      </c>
      <c r="BF188" s="239">
        <f>IF(N188="snížená",J188,0)</f>
        <v>0</v>
      </c>
      <c r="BG188" s="239">
        <f>IF(N188="zákl. přenesená",J188,0)</f>
        <v>0</v>
      </c>
      <c r="BH188" s="239">
        <f>IF(N188="sníž. přenesená",J188,0)</f>
        <v>0</v>
      </c>
      <c r="BI188" s="239">
        <f>IF(N188="nulová",J188,0)</f>
        <v>0</v>
      </c>
      <c r="BJ188" s="17" t="s">
        <v>84</v>
      </c>
      <c r="BK188" s="239">
        <f>ROUND(I188*H188,2)</f>
        <v>0</v>
      </c>
      <c r="BL188" s="17" t="s">
        <v>169</v>
      </c>
      <c r="BM188" s="238" t="s">
        <v>949</v>
      </c>
    </row>
    <row r="189" s="2" customFormat="1" ht="24.15" customHeight="1">
      <c r="A189" s="38"/>
      <c r="B189" s="39"/>
      <c r="C189" s="227" t="s">
        <v>644</v>
      </c>
      <c r="D189" s="227" t="s">
        <v>164</v>
      </c>
      <c r="E189" s="228" t="s">
        <v>950</v>
      </c>
      <c r="F189" s="229" t="s">
        <v>951</v>
      </c>
      <c r="G189" s="230" t="s">
        <v>468</v>
      </c>
      <c r="H189" s="231">
        <v>5</v>
      </c>
      <c r="I189" s="232"/>
      <c r="J189" s="233">
        <f>ROUND(I189*H189,2)</f>
        <v>0</v>
      </c>
      <c r="K189" s="229" t="s">
        <v>461</v>
      </c>
      <c r="L189" s="44"/>
      <c r="M189" s="234" t="s">
        <v>1</v>
      </c>
      <c r="N189" s="235" t="s">
        <v>42</v>
      </c>
      <c r="O189" s="91"/>
      <c r="P189" s="236">
        <f>O189*H189</f>
        <v>0</v>
      </c>
      <c r="Q189" s="236">
        <v>0</v>
      </c>
      <c r="R189" s="236">
        <f>Q189*H189</f>
        <v>0</v>
      </c>
      <c r="S189" s="236">
        <v>0</v>
      </c>
      <c r="T189" s="237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8" t="s">
        <v>169</v>
      </c>
      <c r="AT189" s="238" t="s">
        <v>164</v>
      </c>
      <c r="AU189" s="238" t="s">
        <v>86</v>
      </c>
      <c r="AY189" s="17" t="s">
        <v>161</v>
      </c>
      <c r="BE189" s="239">
        <f>IF(N189="základní",J189,0)</f>
        <v>0</v>
      </c>
      <c r="BF189" s="239">
        <f>IF(N189="snížená",J189,0)</f>
        <v>0</v>
      </c>
      <c r="BG189" s="239">
        <f>IF(N189="zákl. přenesená",J189,0)</f>
        <v>0</v>
      </c>
      <c r="BH189" s="239">
        <f>IF(N189="sníž. přenesená",J189,0)</f>
        <v>0</v>
      </c>
      <c r="BI189" s="239">
        <f>IF(N189="nulová",J189,0)</f>
        <v>0</v>
      </c>
      <c r="BJ189" s="17" t="s">
        <v>84</v>
      </c>
      <c r="BK189" s="239">
        <f>ROUND(I189*H189,2)</f>
        <v>0</v>
      </c>
      <c r="BL189" s="17" t="s">
        <v>169</v>
      </c>
      <c r="BM189" s="238" t="s">
        <v>952</v>
      </c>
    </row>
    <row r="190" s="2" customFormat="1" ht="24.15" customHeight="1">
      <c r="A190" s="38"/>
      <c r="B190" s="39"/>
      <c r="C190" s="227" t="s">
        <v>648</v>
      </c>
      <c r="D190" s="227" t="s">
        <v>164</v>
      </c>
      <c r="E190" s="228" t="s">
        <v>953</v>
      </c>
      <c r="F190" s="229" t="s">
        <v>954</v>
      </c>
      <c r="G190" s="230" t="s">
        <v>468</v>
      </c>
      <c r="H190" s="231">
        <v>3</v>
      </c>
      <c r="I190" s="232"/>
      <c r="J190" s="233">
        <f>ROUND(I190*H190,2)</f>
        <v>0</v>
      </c>
      <c r="K190" s="229" t="s">
        <v>461</v>
      </c>
      <c r="L190" s="44"/>
      <c r="M190" s="234" t="s">
        <v>1</v>
      </c>
      <c r="N190" s="235" t="s">
        <v>42</v>
      </c>
      <c r="O190" s="91"/>
      <c r="P190" s="236">
        <f>O190*H190</f>
        <v>0</v>
      </c>
      <c r="Q190" s="236">
        <v>0</v>
      </c>
      <c r="R190" s="236">
        <f>Q190*H190</f>
        <v>0</v>
      </c>
      <c r="S190" s="236">
        <v>0</v>
      </c>
      <c r="T190" s="237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8" t="s">
        <v>169</v>
      </c>
      <c r="AT190" s="238" t="s">
        <v>164</v>
      </c>
      <c r="AU190" s="238" t="s">
        <v>86</v>
      </c>
      <c r="AY190" s="17" t="s">
        <v>161</v>
      </c>
      <c r="BE190" s="239">
        <f>IF(N190="základní",J190,0)</f>
        <v>0</v>
      </c>
      <c r="BF190" s="239">
        <f>IF(N190="snížená",J190,0)</f>
        <v>0</v>
      </c>
      <c r="BG190" s="239">
        <f>IF(N190="zákl. přenesená",J190,0)</f>
        <v>0</v>
      </c>
      <c r="BH190" s="239">
        <f>IF(N190="sníž. přenesená",J190,0)</f>
        <v>0</v>
      </c>
      <c r="BI190" s="239">
        <f>IF(N190="nulová",J190,0)</f>
        <v>0</v>
      </c>
      <c r="BJ190" s="17" t="s">
        <v>84</v>
      </c>
      <c r="BK190" s="239">
        <f>ROUND(I190*H190,2)</f>
        <v>0</v>
      </c>
      <c r="BL190" s="17" t="s">
        <v>169</v>
      </c>
      <c r="BM190" s="238" t="s">
        <v>955</v>
      </c>
    </row>
    <row r="191" s="2" customFormat="1" ht="24.15" customHeight="1">
      <c r="A191" s="38"/>
      <c r="B191" s="39"/>
      <c r="C191" s="227" t="s">
        <v>652</v>
      </c>
      <c r="D191" s="227" t="s">
        <v>164</v>
      </c>
      <c r="E191" s="228" t="s">
        <v>956</v>
      </c>
      <c r="F191" s="229" t="s">
        <v>957</v>
      </c>
      <c r="G191" s="230" t="s">
        <v>468</v>
      </c>
      <c r="H191" s="231">
        <v>1</v>
      </c>
      <c r="I191" s="232"/>
      <c r="J191" s="233">
        <f>ROUND(I191*H191,2)</f>
        <v>0</v>
      </c>
      <c r="K191" s="229" t="s">
        <v>461</v>
      </c>
      <c r="L191" s="44"/>
      <c r="M191" s="234" t="s">
        <v>1</v>
      </c>
      <c r="N191" s="235" t="s">
        <v>42</v>
      </c>
      <c r="O191" s="91"/>
      <c r="P191" s="236">
        <f>O191*H191</f>
        <v>0</v>
      </c>
      <c r="Q191" s="236">
        <v>0</v>
      </c>
      <c r="R191" s="236">
        <f>Q191*H191</f>
        <v>0</v>
      </c>
      <c r="S191" s="236">
        <v>0</v>
      </c>
      <c r="T191" s="237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8" t="s">
        <v>169</v>
      </c>
      <c r="AT191" s="238" t="s">
        <v>164</v>
      </c>
      <c r="AU191" s="238" t="s">
        <v>86</v>
      </c>
      <c r="AY191" s="17" t="s">
        <v>161</v>
      </c>
      <c r="BE191" s="239">
        <f>IF(N191="základní",J191,0)</f>
        <v>0</v>
      </c>
      <c r="BF191" s="239">
        <f>IF(N191="snížená",J191,0)</f>
        <v>0</v>
      </c>
      <c r="BG191" s="239">
        <f>IF(N191="zákl. přenesená",J191,0)</f>
        <v>0</v>
      </c>
      <c r="BH191" s="239">
        <f>IF(N191="sníž. přenesená",J191,0)</f>
        <v>0</v>
      </c>
      <c r="BI191" s="239">
        <f>IF(N191="nulová",J191,0)</f>
        <v>0</v>
      </c>
      <c r="BJ191" s="17" t="s">
        <v>84</v>
      </c>
      <c r="BK191" s="239">
        <f>ROUND(I191*H191,2)</f>
        <v>0</v>
      </c>
      <c r="BL191" s="17" t="s">
        <v>169</v>
      </c>
      <c r="BM191" s="238" t="s">
        <v>958</v>
      </c>
    </row>
    <row r="192" s="2" customFormat="1" ht="24.15" customHeight="1">
      <c r="A192" s="38"/>
      <c r="B192" s="39"/>
      <c r="C192" s="227" t="s">
        <v>656</v>
      </c>
      <c r="D192" s="227" t="s">
        <v>164</v>
      </c>
      <c r="E192" s="228" t="s">
        <v>959</v>
      </c>
      <c r="F192" s="229" t="s">
        <v>960</v>
      </c>
      <c r="G192" s="230" t="s">
        <v>468</v>
      </c>
      <c r="H192" s="231">
        <v>2</v>
      </c>
      <c r="I192" s="232"/>
      <c r="J192" s="233">
        <f>ROUND(I192*H192,2)</f>
        <v>0</v>
      </c>
      <c r="K192" s="229" t="s">
        <v>461</v>
      </c>
      <c r="L192" s="44"/>
      <c r="M192" s="234" t="s">
        <v>1</v>
      </c>
      <c r="N192" s="235" t="s">
        <v>42</v>
      </c>
      <c r="O192" s="91"/>
      <c r="P192" s="236">
        <f>O192*H192</f>
        <v>0</v>
      </c>
      <c r="Q192" s="236">
        <v>0</v>
      </c>
      <c r="R192" s="236">
        <f>Q192*H192</f>
        <v>0</v>
      </c>
      <c r="S192" s="236">
        <v>0</v>
      </c>
      <c r="T192" s="237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8" t="s">
        <v>169</v>
      </c>
      <c r="AT192" s="238" t="s">
        <v>164</v>
      </c>
      <c r="AU192" s="238" t="s">
        <v>86</v>
      </c>
      <c r="AY192" s="17" t="s">
        <v>161</v>
      </c>
      <c r="BE192" s="239">
        <f>IF(N192="základní",J192,0)</f>
        <v>0</v>
      </c>
      <c r="BF192" s="239">
        <f>IF(N192="snížená",J192,0)</f>
        <v>0</v>
      </c>
      <c r="BG192" s="239">
        <f>IF(N192="zákl. přenesená",J192,0)</f>
        <v>0</v>
      </c>
      <c r="BH192" s="239">
        <f>IF(N192="sníž. přenesená",J192,0)</f>
        <v>0</v>
      </c>
      <c r="BI192" s="239">
        <f>IF(N192="nulová",J192,0)</f>
        <v>0</v>
      </c>
      <c r="BJ192" s="17" t="s">
        <v>84</v>
      </c>
      <c r="BK192" s="239">
        <f>ROUND(I192*H192,2)</f>
        <v>0</v>
      </c>
      <c r="BL192" s="17" t="s">
        <v>169</v>
      </c>
      <c r="BM192" s="238" t="s">
        <v>961</v>
      </c>
    </row>
    <row r="193" s="2" customFormat="1" ht="24.15" customHeight="1">
      <c r="A193" s="38"/>
      <c r="B193" s="39"/>
      <c r="C193" s="227" t="s">
        <v>660</v>
      </c>
      <c r="D193" s="227" t="s">
        <v>164</v>
      </c>
      <c r="E193" s="228" t="s">
        <v>962</v>
      </c>
      <c r="F193" s="229" t="s">
        <v>963</v>
      </c>
      <c r="G193" s="230" t="s">
        <v>468</v>
      </c>
      <c r="H193" s="231">
        <v>3</v>
      </c>
      <c r="I193" s="232"/>
      <c r="J193" s="233">
        <f>ROUND(I193*H193,2)</f>
        <v>0</v>
      </c>
      <c r="K193" s="229" t="s">
        <v>461</v>
      </c>
      <c r="L193" s="44"/>
      <c r="M193" s="234" t="s">
        <v>1</v>
      </c>
      <c r="N193" s="235" t="s">
        <v>42</v>
      </c>
      <c r="O193" s="91"/>
      <c r="P193" s="236">
        <f>O193*H193</f>
        <v>0</v>
      </c>
      <c r="Q193" s="236">
        <v>0</v>
      </c>
      <c r="R193" s="236">
        <f>Q193*H193</f>
        <v>0</v>
      </c>
      <c r="S193" s="236">
        <v>0</v>
      </c>
      <c r="T193" s="237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8" t="s">
        <v>169</v>
      </c>
      <c r="AT193" s="238" t="s">
        <v>164</v>
      </c>
      <c r="AU193" s="238" t="s">
        <v>86</v>
      </c>
      <c r="AY193" s="17" t="s">
        <v>161</v>
      </c>
      <c r="BE193" s="239">
        <f>IF(N193="základní",J193,0)</f>
        <v>0</v>
      </c>
      <c r="BF193" s="239">
        <f>IF(N193="snížená",J193,0)</f>
        <v>0</v>
      </c>
      <c r="BG193" s="239">
        <f>IF(N193="zákl. přenesená",J193,0)</f>
        <v>0</v>
      </c>
      <c r="BH193" s="239">
        <f>IF(N193="sníž. přenesená",J193,0)</f>
        <v>0</v>
      </c>
      <c r="BI193" s="239">
        <f>IF(N193="nulová",J193,0)</f>
        <v>0</v>
      </c>
      <c r="BJ193" s="17" t="s">
        <v>84</v>
      </c>
      <c r="BK193" s="239">
        <f>ROUND(I193*H193,2)</f>
        <v>0</v>
      </c>
      <c r="BL193" s="17" t="s">
        <v>169</v>
      </c>
      <c r="BM193" s="238" t="s">
        <v>964</v>
      </c>
    </row>
    <row r="194" s="2" customFormat="1" ht="24.15" customHeight="1">
      <c r="A194" s="38"/>
      <c r="B194" s="39"/>
      <c r="C194" s="227" t="s">
        <v>664</v>
      </c>
      <c r="D194" s="227" t="s">
        <v>164</v>
      </c>
      <c r="E194" s="228" t="s">
        <v>798</v>
      </c>
      <c r="F194" s="229" t="s">
        <v>799</v>
      </c>
      <c r="G194" s="230" t="s">
        <v>468</v>
      </c>
      <c r="H194" s="231">
        <v>1</v>
      </c>
      <c r="I194" s="232"/>
      <c r="J194" s="233">
        <f>ROUND(I194*H194,2)</f>
        <v>0</v>
      </c>
      <c r="K194" s="229" t="s">
        <v>461</v>
      </c>
      <c r="L194" s="44"/>
      <c r="M194" s="234" t="s">
        <v>1</v>
      </c>
      <c r="N194" s="235" t="s">
        <v>42</v>
      </c>
      <c r="O194" s="91"/>
      <c r="P194" s="236">
        <f>O194*H194</f>
        <v>0</v>
      </c>
      <c r="Q194" s="236">
        <v>0</v>
      </c>
      <c r="R194" s="236">
        <f>Q194*H194</f>
        <v>0</v>
      </c>
      <c r="S194" s="236">
        <v>0</v>
      </c>
      <c r="T194" s="237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8" t="s">
        <v>169</v>
      </c>
      <c r="AT194" s="238" t="s">
        <v>164</v>
      </c>
      <c r="AU194" s="238" t="s">
        <v>86</v>
      </c>
      <c r="AY194" s="17" t="s">
        <v>161</v>
      </c>
      <c r="BE194" s="239">
        <f>IF(N194="základní",J194,0)</f>
        <v>0</v>
      </c>
      <c r="BF194" s="239">
        <f>IF(N194="snížená",J194,0)</f>
        <v>0</v>
      </c>
      <c r="BG194" s="239">
        <f>IF(N194="zákl. přenesená",J194,0)</f>
        <v>0</v>
      </c>
      <c r="BH194" s="239">
        <f>IF(N194="sníž. přenesená",J194,0)</f>
        <v>0</v>
      </c>
      <c r="BI194" s="239">
        <f>IF(N194="nulová",J194,0)</f>
        <v>0</v>
      </c>
      <c r="BJ194" s="17" t="s">
        <v>84</v>
      </c>
      <c r="BK194" s="239">
        <f>ROUND(I194*H194,2)</f>
        <v>0</v>
      </c>
      <c r="BL194" s="17" t="s">
        <v>169</v>
      </c>
      <c r="BM194" s="238" t="s">
        <v>965</v>
      </c>
    </row>
    <row r="195" s="2" customFormat="1" ht="24.15" customHeight="1">
      <c r="A195" s="38"/>
      <c r="B195" s="39"/>
      <c r="C195" s="227" t="s">
        <v>364</v>
      </c>
      <c r="D195" s="227" t="s">
        <v>164</v>
      </c>
      <c r="E195" s="228" t="s">
        <v>801</v>
      </c>
      <c r="F195" s="229" t="s">
        <v>802</v>
      </c>
      <c r="G195" s="230" t="s">
        <v>468</v>
      </c>
      <c r="H195" s="231">
        <v>87</v>
      </c>
      <c r="I195" s="232"/>
      <c r="J195" s="233">
        <f>ROUND(I195*H195,2)</f>
        <v>0</v>
      </c>
      <c r="K195" s="229" t="s">
        <v>461</v>
      </c>
      <c r="L195" s="44"/>
      <c r="M195" s="234" t="s">
        <v>1</v>
      </c>
      <c r="N195" s="235" t="s">
        <v>42</v>
      </c>
      <c r="O195" s="91"/>
      <c r="P195" s="236">
        <f>O195*H195</f>
        <v>0</v>
      </c>
      <c r="Q195" s="236">
        <v>0</v>
      </c>
      <c r="R195" s="236">
        <f>Q195*H195</f>
        <v>0</v>
      </c>
      <c r="S195" s="236">
        <v>0</v>
      </c>
      <c r="T195" s="237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8" t="s">
        <v>169</v>
      </c>
      <c r="AT195" s="238" t="s">
        <v>164</v>
      </c>
      <c r="AU195" s="238" t="s">
        <v>86</v>
      </c>
      <c r="AY195" s="17" t="s">
        <v>161</v>
      </c>
      <c r="BE195" s="239">
        <f>IF(N195="základní",J195,0)</f>
        <v>0</v>
      </c>
      <c r="BF195" s="239">
        <f>IF(N195="snížená",J195,0)</f>
        <v>0</v>
      </c>
      <c r="BG195" s="239">
        <f>IF(N195="zákl. přenesená",J195,0)</f>
        <v>0</v>
      </c>
      <c r="BH195" s="239">
        <f>IF(N195="sníž. přenesená",J195,0)</f>
        <v>0</v>
      </c>
      <c r="BI195" s="239">
        <f>IF(N195="nulová",J195,0)</f>
        <v>0</v>
      </c>
      <c r="BJ195" s="17" t="s">
        <v>84</v>
      </c>
      <c r="BK195" s="239">
        <f>ROUND(I195*H195,2)</f>
        <v>0</v>
      </c>
      <c r="BL195" s="17" t="s">
        <v>169</v>
      </c>
      <c r="BM195" s="238" t="s">
        <v>966</v>
      </c>
    </row>
    <row r="196" s="2" customFormat="1" ht="24.15" customHeight="1">
      <c r="A196" s="38"/>
      <c r="B196" s="39"/>
      <c r="C196" s="227" t="s">
        <v>671</v>
      </c>
      <c r="D196" s="227" t="s">
        <v>164</v>
      </c>
      <c r="E196" s="228" t="s">
        <v>967</v>
      </c>
      <c r="F196" s="229" t="s">
        <v>968</v>
      </c>
      <c r="G196" s="230" t="s">
        <v>468</v>
      </c>
      <c r="H196" s="231">
        <v>32</v>
      </c>
      <c r="I196" s="232"/>
      <c r="J196" s="233">
        <f>ROUND(I196*H196,2)</f>
        <v>0</v>
      </c>
      <c r="K196" s="229" t="s">
        <v>461</v>
      </c>
      <c r="L196" s="44"/>
      <c r="M196" s="234" t="s">
        <v>1</v>
      </c>
      <c r="N196" s="235" t="s">
        <v>42</v>
      </c>
      <c r="O196" s="91"/>
      <c r="P196" s="236">
        <f>O196*H196</f>
        <v>0</v>
      </c>
      <c r="Q196" s="236">
        <v>0</v>
      </c>
      <c r="R196" s="236">
        <f>Q196*H196</f>
        <v>0</v>
      </c>
      <c r="S196" s="236">
        <v>0</v>
      </c>
      <c r="T196" s="237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8" t="s">
        <v>169</v>
      </c>
      <c r="AT196" s="238" t="s">
        <v>164</v>
      </c>
      <c r="AU196" s="238" t="s">
        <v>86</v>
      </c>
      <c r="AY196" s="17" t="s">
        <v>161</v>
      </c>
      <c r="BE196" s="239">
        <f>IF(N196="základní",J196,0)</f>
        <v>0</v>
      </c>
      <c r="BF196" s="239">
        <f>IF(N196="snížená",J196,0)</f>
        <v>0</v>
      </c>
      <c r="BG196" s="239">
        <f>IF(N196="zákl. přenesená",J196,0)</f>
        <v>0</v>
      </c>
      <c r="BH196" s="239">
        <f>IF(N196="sníž. přenesená",J196,0)</f>
        <v>0</v>
      </c>
      <c r="BI196" s="239">
        <f>IF(N196="nulová",J196,0)</f>
        <v>0</v>
      </c>
      <c r="BJ196" s="17" t="s">
        <v>84</v>
      </c>
      <c r="BK196" s="239">
        <f>ROUND(I196*H196,2)</f>
        <v>0</v>
      </c>
      <c r="BL196" s="17" t="s">
        <v>169</v>
      </c>
      <c r="BM196" s="238" t="s">
        <v>969</v>
      </c>
    </row>
    <row r="197" s="2" customFormat="1" ht="24.15" customHeight="1">
      <c r="A197" s="38"/>
      <c r="B197" s="39"/>
      <c r="C197" s="227" t="s">
        <v>675</v>
      </c>
      <c r="D197" s="227" t="s">
        <v>164</v>
      </c>
      <c r="E197" s="228" t="s">
        <v>970</v>
      </c>
      <c r="F197" s="229" t="s">
        <v>971</v>
      </c>
      <c r="G197" s="230" t="s">
        <v>468</v>
      </c>
      <c r="H197" s="231">
        <v>12</v>
      </c>
      <c r="I197" s="232"/>
      <c r="J197" s="233">
        <f>ROUND(I197*H197,2)</f>
        <v>0</v>
      </c>
      <c r="K197" s="229" t="s">
        <v>461</v>
      </c>
      <c r="L197" s="44"/>
      <c r="M197" s="234" t="s">
        <v>1</v>
      </c>
      <c r="N197" s="235" t="s">
        <v>42</v>
      </c>
      <c r="O197" s="91"/>
      <c r="P197" s="236">
        <f>O197*H197</f>
        <v>0</v>
      </c>
      <c r="Q197" s="236">
        <v>0</v>
      </c>
      <c r="R197" s="236">
        <f>Q197*H197</f>
        <v>0</v>
      </c>
      <c r="S197" s="236">
        <v>0</v>
      </c>
      <c r="T197" s="237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8" t="s">
        <v>169</v>
      </c>
      <c r="AT197" s="238" t="s">
        <v>164</v>
      </c>
      <c r="AU197" s="238" t="s">
        <v>86</v>
      </c>
      <c r="AY197" s="17" t="s">
        <v>161</v>
      </c>
      <c r="BE197" s="239">
        <f>IF(N197="základní",J197,0)</f>
        <v>0</v>
      </c>
      <c r="BF197" s="239">
        <f>IF(N197="snížená",J197,0)</f>
        <v>0</v>
      </c>
      <c r="BG197" s="239">
        <f>IF(N197="zákl. přenesená",J197,0)</f>
        <v>0</v>
      </c>
      <c r="BH197" s="239">
        <f>IF(N197="sníž. přenesená",J197,0)</f>
        <v>0</v>
      </c>
      <c r="BI197" s="239">
        <f>IF(N197="nulová",J197,0)</f>
        <v>0</v>
      </c>
      <c r="BJ197" s="17" t="s">
        <v>84</v>
      </c>
      <c r="BK197" s="239">
        <f>ROUND(I197*H197,2)</f>
        <v>0</v>
      </c>
      <c r="BL197" s="17" t="s">
        <v>169</v>
      </c>
      <c r="BM197" s="238" t="s">
        <v>972</v>
      </c>
    </row>
    <row r="198" s="2" customFormat="1" ht="24.15" customHeight="1">
      <c r="A198" s="38"/>
      <c r="B198" s="39"/>
      <c r="C198" s="227" t="s">
        <v>679</v>
      </c>
      <c r="D198" s="227" t="s">
        <v>164</v>
      </c>
      <c r="E198" s="228" t="s">
        <v>973</v>
      </c>
      <c r="F198" s="229" t="s">
        <v>974</v>
      </c>
      <c r="G198" s="230" t="s">
        <v>468</v>
      </c>
      <c r="H198" s="231">
        <v>4</v>
      </c>
      <c r="I198" s="232"/>
      <c r="J198" s="233">
        <f>ROUND(I198*H198,2)</f>
        <v>0</v>
      </c>
      <c r="K198" s="229" t="s">
        <v>461</v>
      </c>
      <c r="L198" s="44"/>
      <c r="M198" s="234" t="s">
        <v>1</v>
      </c>
      <c r="N198" s="235" t="s">
        <v>42</v>
      </c>
      <c r="O198" s="91"/>
      <c r="P198" s="236">
        <f>O198*H198</f>
        <v>0</v>
      </c>
      <c r="Q198" s="236">
        <v>0</v>
      </c>
      <c r="R198" s="236">
        <f>Q198*H198</f>
        <v>0</v>
      </c>
      <c r="S198" s="236">
        <v>0</v>
      </c>
      <c r="T198" s="237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8" t="s">
        <v>169</v>
      </c>
      <c r="AT198" s="238" t="s">
        <v>164</v>
      </c>
      <c r="AU198" s="238" t="s">
        <v>86</v>
      </c>
      <c r="AY198" s="17" t="s">
        <v>161</v>
      </c>
      <c r="BE198" s="239">
        <f>IF(N198="základní",J198,0)</f>
        <v>0</v>
      </c>
      <c r="BF198" s="239">
        <f>IF(N198="snížená",J198,0)</f>
        <v>0</v>
      </c>
      <c r="BG198" s="239">
        <f>IF(N198="zákl. přenesená",J198,0)</f>
        <v>0</v>
      </c>
      <c r="BH198" s="239">
        <f>IF(N198="sníž. přenesená",J198,0)</f>
        <v>0</v>
      </c>
      <c r="BI198" s="239">
        <f>IF(N198="nulová",J198,0)</f>
        <v>0</v>
      </c>
      <c r="BJ198" s="17" t="s">
        <v>84</v>
      </c>
      <c r="BK198" s="239">
        <f>ROUND(I198*H198,2)</f>
        <v>0</v>
      </c>
      <c r="BL198" s="17" t="s">
        <v>169</v>
      </c>
      <c r="BM198" s="238" t="s">
        <v>975</v>
      </c>
    </row>
    <row r="199" s="2" customFormat="1" ht="24.15" customHeight="1">
      <c r="A199" s="38"/>
      <c r="B199" s="39"/>
      <c r="C199" s="227" t="s">
        <v>683</v>
      </c>
      <c r="D199" s="227" t="s">
        <v>164</v>
      </c>
      <c r="E199" s="228" t="s">
        <v>976</v>
      </c>
      <c r="F199" s="229" t="s">
        <v>977</v>
      </c>
      <c r="G199" s="230" t="s">
        <v>468</v>
      </c>
      <c r="H199" s="231">
        <v>4</v>
      </c>
      <c r="I199" s="232"/>
      <c r="J199" s="233">
        <f>ROUND(I199*H199,2)</f>
        <v>0</v>
      </c>
      <c r="K199" s="229" t="s">
        <v>461</v>
      </c>
      <c r="L199" s="44"/>
      <c r="M199" s="234" t="s">
        <v>1</v>
      </c>
      <c r="N199" s="235" t="s">
        <v>42</v>
      </c>
      <c r="O199" s="91"/>
      <c r="P199" s="236">
        <f>O199*H199</f>
        <v>0</v>
      </c>
      <c r="Q199" s="236">
        <v>0</v>
      </c>
      <c r="R199" s="236">
        <f>Q199*H199</f>
        <v>0</v>
      </c>
      <c r="S199" s="236">
        <v>0</v>
      </c>
      <c r="T199" s="237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8" t="s">
        <v>169</v>
      </c>
      <c r="AT199" s="238" t="s">
        <v>164</v>
      </c>
      <c r="AU199" s="238" t="s">
        <v>86</v>
      </c>
      <c r="AY199" s="17" t="s">
        <v>161</v>
      </c>
      <c r="BE199" s="239">
        <f>IF(N199="základní",J199,0)</f>
        <v>0</v>
      </c>
      <c r="BF199" s="239">
        <f>IF(N199="snížená",J199,0)</f>
        <v>0</v>
      </c>
      <c r="BG199" s="239">
        <f>IF(N199="zákl. přenesená",J199,0)</f>
        <v>0</v>
      </c>
      <c r="BH199" s="239">
        <f>IF(N199="sníž. přenesená",J199,0)</f>
        <v>0</v>
      </c>
      <c r="BI199" s="239">
        <f>IF(N199="nulová",J199,0)</f>
        <v>0</v>
      </c>
      <c r="BJ199" s="17" t="s">
        <v>84</v>
      </c>
      <c r="BK199" s="239">
        <f>ROUND(I199*H199,2)</f>
        <v>0</v>
      </c>
      <c r="BL199" s="17" t="s">
        <v>169</v>
      </c>
      <c r="BM199" s="238" t="s">
        <v>978</v>
      </c>
    </row>
    <row r="200" s="2" customFormat="1" ht="24.15" customHeight="1">
      <c r="A200" s="38"/>
      <c r="B200" s="39"/>
      <c r="C200" s="227" t="s">
        <v>687</v>
      </c>
      <c r="D200" s="227" t="s">
        <v>164</v>
      </c>
      <c r="E200" s="228" t="s">
        <v>979</v>
      </c>
      <c r="F200" s="229" t="s">
        <v>980</v>
      </c>
      <c r="G200" s="230" t="s">
        <v>468</v>
      </c>
      <c r="H200" s="231">
        <v>2</v>
      </c>
      <c r="I200" s="232"/>
      <c r="J200" s="233">
        <f>ROUND(I200*H200,2)</f>
        <v>0</v>
      </c>
      <c r="K200" s="229" t="s">
        <v>461</v>
      </c>
      <c r="L200" s="44"/>
      <c r="M200" s="234" t="s">
        <v>1</v>
      </c>
      <c r="N200" s="235" t="s">
        <v>42</v>
      </c>
      <c r="O200" s="91"/>
      <c r="P200" s="236">
        <f>O200*H200</f>
        <v>0</v>
      </c>
      <c r="Q200" s="236">
        <v>0</v>
      </c>
      <c r="R200" s="236">
        <f>Q200*H200</f>
        <v>0</v>
      </c>
      <c r="S200" s="236">
        <v>0</v>
      </c>
      <c r="T200" s="237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8" t="s">
        <v>169</v>
      </c>
      <c r="AT200" s="238" t="s">
        <v>164</v>
      </c>
      <c r="AU200" s="238" t="s">
        <v>86</v>
      </c>
      <c r="AY200" s="17" t="s">
        <v>161</v>
      </c>
      <c r="BE200" s="239">
        <f>IF(N200="základní",J200,0)</f>
        <v>0</v>
      </c>
      <c r="BF200" s="239">
        <f>IF(N200="snížená",J200,0)</f>
        <v>0</v>
      </c>
      <c r="BG200" s="239">
        <f>IF(N200="zákl. přenesená",J200,0)</f>
        <v>0</v>
      </c>
      <c r="BH200" s="239">
        <f>IF(N200="sníž. přenesená",J200,0)</f>
        <v>0</v>
      </c>
      <c r="BI200" s="239">
        <f>IF(N200="nulová",J200,0)</f>
        <v>0</v>
      </c>
      <c r="BJ200" s="17" t="s">
        <v>84</v>
      </c>
      <c r="BK200" s="239">
        <f>ROUND(I200*H200,2)</f>
        <v>0</v>
      </c>
      <c r="BL200" s="17" t="s">
        <v>169</v>
      </c>
      <c r="BM200" s="238" t="s">
        <v>981</v>
      </c>
    </row>
    <row r="201" s="2" customFormat="1" ht="24.15" customHeight="1">
      <c r="A201" s="38"/>
      <c r="B201" s="39"/>
      <c r="C201" s="227" t="s">
        <v>691</v>
      </c>
      <c r="D201" s="227" t="s">
        <v>164</v>
      </c>
      <c r="E201" s="228" t="s">
        <v>804</v>
      </c>
      <c r="F201" s="229" t="s">
        <v>805</v>
      </c>
      <c r="G201" s="230" t="s">
        <v>468</v>
      </c>
      <c r="H201" s="231">
        <v>42</v>
      </c>
      <c r="I201" s="232"/>
      <c r="J201" s="233">
        <f>ROUND(I201*H201,2)</f>
        <v>0</v>
      </c>
      <c r="K201" s="229" t="s">
        <v>461</v>
      </c>
      <c r="L201" s="44"/>
      <c r="M201" s="234" t="s">
        <v>1</v>
      </c>
      <c r="N201" s="235" t="s">
        <v>42</v>
      </c>
      <c r="O201" s="91"/>
      <c r="P201" s="236">
        <f>O201*H201</f>
        <v>0</v>
      </c>
      <c r="Q201" s="236">
        <v>0</v>
      </c>
      <c r="R201" s="236">
        <f>Q201*H201</f>
        <v>0</v>
      </c>
      <c r="S201" s="236">
        <v>0</v>
      </c>
      <c r="T201" s="237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8" t="s">
        <v>169</v>
      </c>
      <c r="AT201" s="238" t="s">
        <v>164</v>
      </c>
      <c r="AU201" s="238" t="s">
        <v>86</v>
      </c>
      <c r="AY201" s="17" t="s">
        <v>161</v>
      </c>
      <c r="BE201" s="239">
        <f>IF(N201="základní",J201,0)</f>
        <v>0</v>
      </c>
      <c r="BF201" s="239">
        <f>IF(N201="snížená",J201,0)</f>
        <v>0</v>
      </c>
      <c r="BG201" s="239">
        <f>IF(N201="zákl. přenesená",J201,0)</f>
        <v>0</v>
      </c>
      <c r="BH201" s="239">
        <f>IF(N201="sníž. přenesená",J201,0)</f>
        <v>0</v>
      </c>
      <c r="BI201" s="239">
        <f>IF(N201="nulová",J201,0)</f>
        <v>0</v>
      </c>
      <c r="BJ201" s="17" t="s">
        <v>84</v>
      </c>
      <c r="BK201" s="239">
        <f>ROUND(I201*H201,2)</f>
        <v>0</v>
      </c>
      <c r="BL201" s="17" t="s">
        <v>169</v>
      </c>
      <c r="BM201" s="238" t="s">
        <v>982</v>
      </c>
    </row>
    <row r="202" s="2" customFormat="1" ht="24.15" customHeight="1">
      <c r="A202" s="38"/>
      <c r="B202" s="39"/>
      <c r="C202" s="227" t="s">
        <v>695</v>
      </c>
      <c r="D202" s="227" t="s">
        <v>164</v>
      </c>
      <c r="E202" s="228" t="s">
        <v>807</v>
      </c>
      <c r="F202" s="229" t="s">
        <v>808</v>
      </c>
      <c r="G202" s="230" t="s">
        <v>468</v>
      </c>
      <c r="H202" s="231">
        <v>9</v>
      </c>
      <c r="I202" s="232"/>
      <c r="J202" s="233">
        <f>ROUND(I202*H202,2)</f>
        <v>0</v>
      </c>
      <c r="K202" s="229" t="s">
        <v>461</v>
      </c>
      <c r="L202" s="44"/>
      <c r="M202" s="234" t="s">
        <v>1</v>
      </c>
      <c r="N202" s="235" t="s">
        <v>42</v>
      </c>
      <c r="O202" s="91"/>
      <c r="P202" s="236">
        <f>O202*H202</f>
        <v>0</v>
      </c>
      <c r="Q202" s="236">
        <v>0</v>
      </c>
      <c r="R202" s="236">
        <f>Q202*H202</f>
        <v>0</v>
      </c>
      <c r="S202" s="236">
        <v>0</v>
      </c>
      <c r="T202" s="237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38" t="s">
        <v>169</v>
      </c>
      <c r="AT202" s="238" t="s">
        <v>164</v>
      </c>
      <c r="AU202" s="238" t="s">
        <v>86</v>
      </c>
      <c r="AY202" s="17" t="s">
        <v>161</v>
      </c>
      <c r="BE202" s="239">
        <f>IF(N202="základní",J202,0)</f>
        <v>0</v>
      </c>
      <c r="BF202" s="239">
        <f>IF(N202="snížená",J202,0)</f>
        <v>0</v>
      </c>
      <c r="BG202" s="239">
        <f>IF(N202="zákl. přenesená",J202,0)</f>
        <v>0</v>
      </c>
      <c r="BH202" s="239">
        <f>IF(N202="sníž. přenesená",J202,0)</f>
        <v>0</v>
      </c>
      <c r="BI202" s="239">
        <f>IF(N202="nulová",J202,0)</f>
        <v>0</v>
      </c>
      <c r="BJ202" s="17" t="s">
        <v>84</v>
      </c>
      <c r="BK202" s="239">
        <f>ROUND(I202*H202,2)</f>
        <v>0</v>
      </c>
      <c r="BL202" s="17" t="s">
        <v>169</v>
      </c>
      <c r="BM202" s="238" t="s">
        <v>983</v>
      </c>
    </row>
    <row r="203" s="2" customFormat="1" ht="24.15" customHeight="1">
      <c r="A203" s="38"/>
      <c r="B203" s="39"/>
      <c r="C203" s="227" t="s">
        <v>699</v>
      </c>
      <c r="D203" s="227" t="s">
        <v>164</v>
      </c>
      <c r="E203" s="228" t="s">
        <v>810</v>
      </c>
      <c r="F203" s="229" t="s">
        <v>811</v>
      </c>
      <c r="G203" s="230" t="s">
        <v>468</v>
      </c>
      <c r="H203" s="231">
        <v>11</v>
      </c>
      <c r="I203" s="232"/>
      <c r="J203" s="233">
        <f>ROUND(I203*H203,2)</f>
        <v>0</v>
      </c>
      <c r="K203" s="229" t="s">
        <v>461</v>
      </c>
      <c r="L203" s="44"/>
      <c r="M203" s="234" t="s">
        <v>1</v>
      </c>
      <c r="N203" s="235" t="s">
        <v>42</v>
      </c>
      <c r="O203" s="91"/>
      <c r="P203" s="236">
        <f>O203*H203</f>
        <v>0</v>
      </c>
      <c r="Q203" s="236">
        <v>0</v>
      </c>
      <c r="R203" s="236">
        <f>Q203*H203</f>
        <v>0</v>
      </c>
      <c r="S203" s="236">
        <v>0</v>
      </c>
      <c r="T203" s="237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8" t="s">
        <v>169</v>
      </c>
      <c r="AT203" s="238" t="s">
        <v>164</v>
      </c>
      <c r="AU203" s="238" t="s">
        <v>86</v>
      </c>
      <c r="AY203" s="17" t="s">
        <v>161</v>
      </c>
      <c r="BE203" s="239">
        <f>IF(N203="základní",J203,0)</f>
        <v>0</v>
      </c>
      <c r="BF203" s="239">
        <f>IF(N203="snížená",J203,0)</f>
        <v>0</v>
      </c>
      <c r="BG203" s="239">
        <f>IF(N203="zákl. přenesená",J203,0)</f>
        <v>0</v>
      </c>
      <c r="BH203" s="239">
        <f>IF(N203="sníž. přenesená",J203,0)</f>
        <v>0</v>
      </c>
      <c r="BI203" s="239">
        <f>IF(N203="nulová",J203,0)</f>
        <v>0</v>
      </c>
      <c r="BJ203" s="17" t="s">
        <v>84</v>
      </c>
      <c r="BK203" s="239">
        <f>ROUND(I203*H203,2)</f>
        <v>0</v>
      </c>
      <c r="BL203" s="17" t="s">
        <v>169</v>
      </c>
      <c r="BM203" s="238" t="s">
        <v>984</v>
      </c>
    </row>
    <row r="204" s="2" customFormat="1" ht="24.15" customHeight="1">
      <c r="A204" s="38"/>
      <c r="B204" s="39"/>
      <c r="C204" s="227" t="s">
        <v>703</v>
      </c>
      <c r="D204" s="227" t="s">
        <v>164</v>
      </c>
      <c r="E204" s="228" t="s">
        <v>985</v>
      </c>
      <c r="F204" s="229" t="s">
        <v>986</v>
      </c>
      <c r="G204" s="230" t="s">
        <v>468</v>
      </c>
      <c r="H204" s="231">
        <v>1</v>
      </c>
      <c r="I204" s="232"/>
      <c r="J204" s="233">
        <f>ROUND(I204*H204,2)</f>
        <v>0</v>
      </c>
      <c r="K204" s="229" t="s">
        <v>461</v>
      </c>
      <c r="L204" s="44"/>
      <c r="M204" s="234" t="s">
        <v>1</v>
      </c>
      <c r="N204" s="235" t="s">
        <v>42</v>
      </c>
      <c r="O204" s="91"/>
      <c r="P204" s="236">
        <f>O204*H204</f>
        <v>0</v>
      </c>
      <c r="Q204" s="236">
        <v>0</v>
      </c>
      <c r="R204" s="236">
        <f>Q204*H204</f>
        <v>0</v>
      </c>
      <c r="S204" s="236">
        <v>0</v>
      </c>
      <c r="T204" s="237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38" t="s">
        <v>169</v>
      </c>
      <c r="AT204" s="238" t="s">
        <v>164</v>
      </c>
      <c r="AU204" s="238" t="s">
        <v>86</v>
      </c>
      <c r="AY204" s="17" t="s">
        <v>161</v>
      </c>
      <c r="BE204" s="239">
        <f>IF(N204="základní",J204,0)</f>
        <v>0</v>
      </c>
      <c r="BF204" s="239">
        <f>IF(N204="snížená",J204,0)</f>
        <v>0</v>
      </c>
      <c r="BG204" s="239">
        <f>IF(N204="zákl. přenesená",J204,0)</f>
        <v>0</v>
      </c>
      <c r="BH204" s="239">
        <f>IF(N204="sníž. přenesená",J204,0)</f>
        <v>0</v>
      </c>
      <c r="BI204" s="239">
        <f>IF(N204="nulová",J204,0)</f>
        <v>0</v>
      </c>
      <c r="BJ204" s="17" t="s">
        <v>84</v>
      </c>
      <c r="BK204" s="239">
        <f>ROUND(I204*H204,2)</f>
        <v>0</v>
      </c>
      <c r="BL204" s="17" t="s">
        <v>169</v>
      </c>
      <c r="BM204" s="238" t="s">
        <v>987</v>
      </c>
    </row>
    <row r="205" s="2" customFormat="1" ht="24.15" customHeight="1">
      <c r="A205" s="38"/>
      <c r="B205" s="39"/>
      <c r="C205" s="227" t="s">
        <v>707</v>
      </c>
      <c r="D205" s="227" t="s">
        <v>164</v>
      </c>
      <c r="E205" s="228" t="s">
        <v>988</v>
      </c>
      <c r="F205" s="229" t="s">
        <v>989</v>
      </c>
      <c r="G205" s="230" t="s">
        <v>468</v>
      </c>
      <c r="H205" s="231">
        <v>2</v>
      </c>
      <c r="I205" s="232"/>
      <c r="J205" s="233">
        <f>ROUND(I205*H205,2)</f>
        <v>0</v>
      </c>
      <c r="K205" s="229" t="s">
        <v>461</v>
      </c>
      <c r="L205" s="44"/>
      <c r="M205" s="234" t="s">
        <v>1</v>
      </c>
      <c r="N205" s="235" t="s">
        <v>42</v>
      </c>
      <c r="O205" s="91"/>
      <c r="P205" s="236">
        <f>O205*H205</f>
        <v>0</v>
      </c>
      <c r="Q205" s="236">
        <v>0</v>
      </c>
      <c r="R205" s="236">
        <f>Q205*H205</f>
        <v>0</v>
      </c>
      <c r="S205" s="236">
        <v>0</v>
      </c>
      <c r="T205" s="237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8" t="s">
        <v>169</v>
      </c>
      <c r="AT205" s="238" t="s">
        <v>164</v>
      </c>
      <c r="AU205" s="238" t="s">
        <v>86</v>
      </c>
      <c r="AY205" s="17" t="s">
        <v>161</v>
      </c>
      <c r="BE205" s="239">
        <f>IF(N205="základní",J205,0)</f>
        <v>0</v>
      </c>
      <c r="BF205" s="239">
        <f>IF(N205="snížená",J205,0)</f>
        <v>0</v>
      </c>
      <c r="BG205" s="239">
        <f>IF(N205="zákl. přenesená",J205,0)</f>
        <v>0</v>
      </c>
      <c r="BH205" s="239">
        <f>IF(N205="sníž. přenesená",J205,0)</f>
        <v>0</v>
      </c>
      <c r="BI205" s="239">
        <f>IF(N205="nulová",J205,0)</f>
        <v>0</v>
      </c>
      <c r="BJ205" s="17" t="s">
        <v>84</v>
      </c>
      <c r="BK205" s="239">
        <f>ROUND(I205*H205,2)</f>
        <v>0</v>
      </c>
      <c r="BL205" s="17" t="s">
        <v>169</v>
      </c>
      <c r="BM205" s="238" t="s">
        <v>990</v>
      </c>
    </row>
    <row r="206" s="2" customFormat="1" ht="24.15" customHeight="1">
      <c r="A206" s="38"/>
      <c r="B206" s="39"/>
      <c r="C206" s="227" t="s">
        <v>711</v>
      </c>
      <c r="D206" s="227" t="s">
        <v>164</v>
      </c>
      <c r="E206" s="228" t="s">
        <v>813</v>
      </c>
      <c r="F206" s="229" t="s">
        <v>814</v>
      </c>
      <c r="G206" s="230" t="s">
        <v>468</v>
      </c>
      <c r="H206" s="231">
        <v>5</v>
      </c>
      <c r="I206" s="232"/>
      <c r="J206" s="233">
        <f>ROUND(I206*H206,2)</f>
        <v>0</v>
      </c>
      <c r="K206" s="229" t="s">
        <v>461</v>
      </c>
      <c r="L206" s="44"/>
      <c r="M206" s="234" t="s">
        <v>1</v>
      </c>
      <c r="N206" s="235" t="s">
        <v>42</v>
      </c>
      <c r="O206" s="91"/>
      <c r="P206" s="236">
        <f>O206*H206</f>
        <v>0</v>
      </c>
      <c r="Q206" s="236">
        <v>0</v>
      </c>
      <c r="R206" s="236">
        <f>Q206*H206</f>
        <v>0</v>
      </c>
      <c r="S206" s="236">
        <v>0</v>
      </c>
      <c r="T206" s="237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38" t="s">
        <v>169</v>
      </c>
      <c r="AT206" s="238" t="s">
        <v>164</v>
      </c>
      <c r="AU206" s="238" t="s">
        <v>86</v>
      </c>
      <c r="AY206" s="17" t="s">
        <v>161</v>
      </c>
      <c r="BE206" s="239">
        <f>IF(N206="základní",J206,0)</f>
        <v>0</v>
      </c>
      <c r="BF206" s="239">
        <f>IF(N206="snížená",J206,0)</f>
        <v>0</v>
      </c>
      <c r="BG206" s="239">
        <f>IF(N206="zákl. přenesená",J206,0)</f>
        <v>0</v>
      </c>
      <c r="BH206" s="239">
        <f>IF(N206="sníž. přenesená",J206,0)</f>
        <v>0</v>
      </c>
      <c r="BI206" s="239">
        <f>IF(N206="nulová",J206,0)</f>
        <v>0</v>
      </c>
      <c r="BJ206" s="17" t="s">
        <v>84</v>
      </c>
      <c r="BK206" s="239">
        <f>ROUND(I206*H206,2)</f>
        <v>0</v>
      </c>
      <c r="BL206" s="17" t="s">
        <v>169</v>
      </c>
      <c r="BM206" s="238" t="s">
        <v>991</v>
      </c>
    </row>
    <row r="207" s="2" customFormat="1" ht="24.15" customHeight="1">
      <c r="A207" s="38"/>
      <c r="B207" s="39"/>
      <c r="C207" s="227" t="s">
        <v>715</v>
      </c>
      <c r="D207" s="227" t="s">
        <v>164</v>
      </c>
      <c r="E207" s="228" t="s">
        <v>992</v>
      </c>
      <c r="F207" s="229" t="s">
        <v>993</v>
      </c>
      <c r="G207" s="230" t="s">
        <v>468</v>
      </c>
      <c r="H207" s="231">
        <v>6</v>
      </c>
      <c r="I207" s="232"/>
      <c r="J207" s="233">
        <f>ROUND(I207*H207,2)</f>
        <v>0</v>
      </c>
      <c r="K207" s="229" t="s">
        <v>461</v>
      </c>
      <c r="L207" s="44"/>
      <c r="M207" s="234" t="s">
        <v>1</v>
      </c>
      <c r="N207" s="235" t="s">
        <v>42</v>
      </c>
      <c r="O207" s="91"/>
      <c r="P207" s="236">
        <f>O207*H207</f>
        <v>0</v>
      </c>
      <c r="Q207" s="236">
        <v>0</v>
      </c>
      <c r="R207" s="236">
        <f>Q207*H207</f>
        <v>0</v>
      </c>
      <c r="S207" s="236">
        <v>0</v>
      </c>
      <c r="T207" s="237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8" t="s">
        <v>169</v>
      </c>
      <c r="AT207" s="238" t="s">
        <v>164</v>
      </c>
      <c r="AU207" s="238" t="s">
        <v>86</v>
      </c>
      <c r="AY207" s="17" t="s">
        <v>161</v>
      </c>
      <c r="BE207" s="239">
        <f>IF(N207="základní",J207,0)</f>
        <v>0</v>
      </c>
      <c r="BF207" s="239">
        <f>IF(N207="snížená",J207,0)</f>
        <v>0</v>
      </c>
      <c r="BG207" s="239">
        <f>IF(N207="zákl. přenesená",J207,0)</f>
        <v>0</v>
      </c>
      <c r="BH207" s="239">
        <f>IF(N207="sníž. přenesená",J207,0)</f>
        <v>0</v>
      </c>
      <c r="BI207" s="239">
        <f>IF(N207="nulová",J207,0)</f>
        <v>0</v>
      </c>
      <c r="BJ207" s="17" t="s">
        <v>84</v>
      </c>
      <c r="BK207" s="239">
        <f>ROUND(I207*H207,2)</f>
        <v>0</v>
      </c>
      <c r="BL207" s="17" t="s">
        <v>169</v>
      </c>
      <c r="BM207" s="238" t="s">
        <v>994</v>
      </c>
    </row>
    <row r="208" s="2" customFormat="1" ht="33" customHeight="1">
      <c r="A208" s="38"/>
      <c r="B208" s="39"/>
      <c r="C208" s="227" t="s">
        <v>719</v>
      </c>
      <c r="D208" s="227" t="s">
        <v>164</v>
      </c>
      <c r="E208" s="228" t="s">
        <v>819</v>
      </c>
      <c r="F208" s="229" t="s">
        <v>820</v>
      </c>
      <c r="G208" s="230" t="s">
        <v>468</v>
      </c>
      <c r="H208" s="231">
        <v>1</v>
      </c>
      <c r="I208" s="232"/>
      <c r="J208" s="233">
        <f>ROUND(I208*H208,2)</f>
        <v>0</v>
      </c>
      <c r="K208" s="229" t="s">
        <v>461</v>
      </c>
      <c r="L208" s="44"/>
      <c r="M208" s="234" t="s">
        <v>1</v>
      </c>
      <c r="N208" s="235" t="s">
        <v>42</v>
      </c>
      <c r="O208" s="91"/>
      <c r="P208" s="236">
        <f>O208*H208</f>
        <v>0</v>
      </c>
      <c r="Q208" s="236">
        <v>0</v>
      </c>
      <c r="R208" s="236">
        <f>Q208*H208</f>
        <v>0</v>
      </c>
      <c r="S208" s="236">
        <v>0</v>
      </c>
      <c r="T208" s="237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38" t="s">
        <v>169</v>
      </c>
      <c r="AT208" s="238" t="s">
        <v>164</v>
      </c>
      <c r="AU208" s="238" t="s">
        <v>86</v>
      </c>
      <c r="AY208" s="17" t="s">
        <v>161</v>
      </c>
      <c r="BE208" s="239">
        <f>IF(N208="základní",J208,0)</f>
        <v>0</v>
      </c>
      <c r="BF208" s="239">
        <f>IF(N208="snížená",J208,0)</f>
        <v>0</v>
      </c>
      <c r="BG208" s="239">
        <f>IF(N208="zákl. přenesená",J208,0)</f>
        <v>0</v>
      </c>
      <c r="BH208" s="239">
        <f>IF(N208="sníž. přenesená",J208,0)</f>
        <v>0</v>
      </c>
      <c r="BI208" s="239">
        <f>IF(N208="nulová",J208,0)</f>
        <v>0</v>
      </c>
      <c r="BJ208" s="17" t="s">
        <v>84</v>
      </c>
      <c r="BK208" s="239">
        <f>ROUND(I208*H208,2)</f>
        <v>0</v>
      </c>
      <c r="BL208" s="17" t="s">
        <v>169</v>
      </c>
      <c r="BM208" s="238" t="s">
        <v>995</v>
      </c>
    </row>
    <row r="209" s="2" customFormat="1" ht="24.15" customHeight="1">
      <c r="A209" s="38"/>
      <c r="B209" s="39"/>
      <c r="C209" s="227" t="s">
        <v>996</v>
      </c>
      <c r="D209" s="227" t="s">
        <v>164</v>
      </c>
      <c r="E209" s="228" t="s">
        <v>997</v>
      </c>
      <c r="F209" s="229" t="s">
        <v>998</v>
      </c>
      <c r="G209" s="230" t="s">
        <v>468</v>
      </c>
      <c r="H209" s="231">
        <v>2</v>
      </c>
      <c r="I209" s="232"/>
      <c r="J209" s="233">
        <f>ROUND(I209*H209,2)</f>
        <v>0</v>
      </c>
      <c r="K209" s="229" t="s">
        <v>461</v>
      </c>
      <c r="L209" s="44"/>
      <c r="M209" s="234" t="s">
        <v>1</v>
      </c>
      <c r="N209" s="235" t="s">
        <v>42</v>
      </c>
      <c r="O209" s="91"/>
      <c r="P209" s="236">
        <f>O209*H209</f>
        <v>0</v>
      </c>
      <c r="Q209" s="236">
        <v>0</v>
      </c>
      <c r="R209" s="236">
        <f>Q209*H209</f>
        <v>0</v>
      </c>
      <c r="S209" s="236">
        <v>0</v>
      </c>
      <c r="T209" s="237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8" t="s">
        <v>169</v>
      </c>
      <c r="AT209" s="238" t="s">
        <v>164</v>
      </c>
      <c r="AU209" s="238" t="s">
        <v>86</v>
      </c>
      <c r="AY209" s="17" t="s">
        <v>161</v>
      </c>
      <c r="BE209" s="239">
        <f>IF(N209="základní",J209,0)</f>
        <v>0</v>
      </c>
      <c r="BF209" s="239">
        <f>IF(N209="snížená",J209,0)</f>
        <v>0</v>
      </c>
      <c r="BG209" s="239">
        <f>IF(N209="zákl. přenesená",J209,0)</f>
        <v>0</v>
      </c>
      <c r="BH209" s="239">
        <f>IF(N209="sníž. přenesená",J209,0)</f>
        <v>0</v>
      </c>
      <c r="BI209" s="239">
        <f>IF(N209="nulová",J209,0)</f>
        <v>0</v>
      </c>
      <c r="BJ209" s="17" t="s">
        <v>84</v>
      </c>
      <c r="BK209" s="239">
        <f>ROUND(I209*H209,2)</f>
        <v>0</v>
      </c>
      <c r="BL209" s="17" t="s">
        <v>169</v>
      </c>
      <c r="BM209" s="238" t="s">
        <v>999</v>
      </c>
    </row>
    <row r="210" s="2" customFormat="1" ht="21.75" customHeight="1">
      <c r="A210" s="38"/>
      <c r="B210" s="39"/>
      <c r="C210" s="227" t="s">
        <v>1000</v>
      </c>
      <c r="D210" s="227" t="s">
        <v>164</v>
      </c>
      <c r="E210" s="228" t="s">
        <v>825</v>
      </c>
      <c r="F210" s="229" t="s">
        <v>826</v>
      </c>
      <c r="G210" s="230" t="s">
        <v>468</v>
      </c>
      <c r="H210" s="231">
        <v>2</v>
      </c>
      <c r="I210" s="232"/>
      <c r="J210" s="233">
        <f>ROUND(I210*H210,2)</f>
        <v>0</v>
      </c>
      <c r="K210" s="229" t="s">
        <v>461</v>
      </c>
      <c r="L210" s="44"/>
      <c r="M210" s="234" t="s">
        <v>1</v>
      </c>
      <c r="N210" s="235" t="s">
        <v>42</v>
      </c>
      <c r="O210" s="91"/>
      <c r="P210" s="236">
        <f>O210*H210</f>
        <v>0</v>
      </c>
      <c r="Q210" s="236">
        <v>0</v>
      </c>
      <c r="R210" s="236">
        <f>Q210*H210</f>
        <v>0</v>
      </c>
      <c r="S210" s="236">
        <v>0</v>
      </c>
      <c r="T210" s="237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8" t="s">
        <v>169</v>
      </c>
      <c r="AT210" s="238" t="s">
        <v>164</v>
      </c>
      <c r="AU210" s="238" t="s">
        <v>86</v>
      </c>
      <c r="AY210" s="17" t="s">
        <v>161</v>
      </c>
      <c r="BE210" s="239">
        <f>IF(N210="základní",J210,0)</f>
        <v>0</v>
      </c>
      <c r="BF210" s="239">
        <f>IF(N210="snížená",J210,0)</f>
        <v>0</v>
      </c>
      <c r="BG210" s="239">
        <f>IF(N210="zákl. přenesená",J210,0)</f>
        <v>0</v>
      </c>
      <c r="BH210" s="239">
        <f>IF(N210="sníž. přenesená",J210,0)</f>
        <v>0</v>
      </c>
      <c r="BI210" s="239">
        <f>IF(N210="nulová",J210,0)</f>
        <v>0</v>
      </c>
      <c r="BJ210" s="17" t="s">
        <v>84</v>
      </c>
      <c r="BK210" s="239">
        <f>ROUND(I210*H210,2)</f>
        <v>0</v>
      </c>
      <c r="BL210" s="17" t="s">
        <v>169</v>
      </c>
      <c r="BM210" s="238" t="s">
        <v>1001</v>
      </c>
    </row>
    <row r="211" s="2" customFormat="1" ht="16.5" customHeight="1">
      <c r="A211" s="38"/>
      <c r="B211" s="39"/>
      <c r="C211" s="227" t="s">
        <v>1002</v>
      </c>
      <c r="D211" s="227" t="s">
        <v>164</v>
      </c>
      <c r="E211" s="228" t="s">
        <v>1003</v>
      </c>
      <c r="F211" s="229" t="s">
        <v>1004</v>
      </c>
      <c r="G211" s="230" t="s">
        <v>468</v>
      </c>
      <c r="H211" s="231">
        <v>3</v>
      </c>
      <c r="I211" s="232"/>
      <c r="J211" s="233">
        <f>ROUND(I211*H211,2)</f>
        <v>0</v>
      </c>
      <c r="K211" s="229" t="s">
        <v>461</v>
      </c>
      <c r="L211" s="44"/>
      <c r="M211" s="234" t="s">
        <v>1</v>
      </c>
      <c r="N211" s="235" t="s">
        <v>42</v>
      </c>
      <c r="O211" s="91"/>
      <c r="P211" s="236">
        <f>O211*H211</f>
        <v>0</v>
      </c>
      <c r="Q211" s="236">
        <v>0</v>
      </c>
      <c r="R211" s="236">
        <f>Q211*H211</f>
        <v>0</v>
      </c>
      <c r="S211" s="236">
        <v>0</v>
      </c>
      <c r="T211" s="237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8" t="s">
        <v>169</v>
      </c>
      <c r="AT211" s="238" t="s">
        <v>164</v>
      </c>
      <c r="AU211" s="238" t="s">
        <v>86</v>
      </c>
      <c r="AY211" s="17" t="s">
        <v>161</v>
      </c>
      <c r="BE211" s="239">
        <f>IF(N211="základní",J211,0)</f>
        <v>0</v>
      </c>
      <c r="BF211" s="239">
        <f>IF(N211="snížená",J211,0)</f>
        <v>0</v>
      </c>
      <c r="BG211" s="239">
        <f>IF(N211="zákl. přenesená",J211,0)</f>
        <v>0</v>
      </c>
      <c r="BH211" s="239">
        <f>IF(N211="sníž. přenesená",J211,0)</f>
        <v>0</v>
      </c>
      <c r="BI211" s="239">
        <f>IF(N211="nulová",J211,0)</f>
        <v>0</v>
      </c>
      <c r="BJ211" s="17" t="s">
        <v>84</v>
      </c>
      <c r="BK211" s="239">
        <f>ROUND(I211*H211,2)</f>
        <v>0</v>
      </c>
      <c r="BL211" s="17" t="s">
        <v>169</v>
      </c>
      <c r="BM211" s="238" t="s">
        <v>1005</v>
      </c>
    </row>
    <row r="212" s="2" customFormat="1" ht="24.15" customHeight="1">
      <c r="A212" s="38"/>
      <c r="B212" s="39"/>
      <c r="C212" s="227" t="s">
        <v>1006</v>
      </c>
      <c r="D212" s="227" t="s">
        <v>164</v>
      </c>
      <c r="E212" s="228" t="s">
        <v>720</v>
      </c>
      <c r="F212" s="229" t="s">
        <v>828</v>
      </c>
      <c r="G212" s="230" t="s">
        <v>750</v>
      </c>
      <c r="H212" s="231">
        <v>1</v>
      </c>
      <c r="I212" s="232"/>
      <c r="J212" s="233">
        <f>ROUND(I212*H212,2)</f>
        <v>0</v>
      </c>
      <c r="K212" s="229" t="s">
        <v>209</v>
      </c>
      <c r="L212" s="44"/>
      <c r="M212" s="277" t="s">
        <v>1</v>
      </c>
      <c r="N212" s="278" t="s">
        <v>42</v>
      </c>
      <c r="O212" s="279"/>
      <c r="P212" s="280">
        <f>O212*H212</f>
        <v>0</v>
      </c>
      <c r="Q212" s="280">
        <v>0</v>
      </c>
      <c r="R212" s="280">
        <f>Q212*H212</f>
        <v>0</v>
      </c>
      <c r="S212" s="280">
        <v>0</v>
      </c>
      <c r="T212" s="281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38" t="s">
        <v>169</v>
      </c>
      <c r="AT212" s="238" t="s">
        <v>164</v>
      </c>
      <c r="AU212" s="238" t="s">
        <v>86</v>
      </c>
      <c r="AY212" s="17" t="s">
        <v>161</v>
      </c>
      <c r="BE212" s="239">
        <f>IF(N212="základní",J212,0)</f>
        <v>0</v>
      </c>
      <c r="BF212" s="239">
        <f>IF(N212="snížená",J212,0)</f>
        <v>0</v>
      </c>
      <c r="BG212" s="239">
        <f>IF(N212="zákl. přenesená",J212,0)</f>
        <v>0</v>
      </c>
      <c r="BH212" s="239">
        <f>IF(N212="sníž. přenesená",J212,0)</f>
        <v>0</v>
      </c>
      <c r="BI212" s="239">
        <f>IF(N212="nulová",J212,0)</f>
        <v>0</v>
      </c>
      <c r="BJ212" s="17" t="s">
        <v>84</v>
      </c>
      <c r="BK212" s="239">
        <f>ROUND(I212*H212,2)</f>
        <v>0</v>
      </c>
      <c r="BL212" s="17" t="s">
        <v>169</v>
      </c>
      <c r="BM212" s="238" t="s">
        <v>1007</v>
      </c>
    </row>
    <row r="213" s="2" customFormat="1" ht="6.96" customHeight="1">
      <c r="A213" s="38"/>
      <c r="B213" s="66"/>
      <c r="C213" s="67"/>
      <c r="D213" s="67"/>
      <c r="E213" s="67"/>
      <c r="F213" s="67"/>
      <c r="G213" s="67"/>
      <c r="H213" s="67"/>
      <c r="I213" s="67"/>
      <c r="J213" s="67"/>
      <c r="K213" s="67"/>
      <c r="L213" s="44"/>
      <c r="M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</row>
  </sheetData>
  <sheetProtection sheet="1" autoFilter="0" formatColumns="0" formatRows="0" objects="1" scenarios="1" spinCount="100000" saltValue="y67p7kL7iJf0G9tZ+ulSNZN6nMCNBqbdIH/Q5UXNDSWH4sv45Prrx4J8lZ6IIZ1FmPkJyx5OZpd6boshGAEn+w==" hashValue="dzSobls2G6ZeRmVGiKgYFicXx0dYyymS5OZw9cyqSUexkH/882mTzd9+VbrRks/xXNslIKXcCRoWPpIPKto9EQ==" algorithmName="SHA-512" password="CC35"/>
  <autoFilter ref="C127:K212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4:H114"/>
    <mergeCell ref="E118:H118"/>
    <mergeCell ref="E116:H116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110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86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Jídelna Hradecká 1219 - Stavařina</v>
      </c>
      <c r="F7" s="151"/>
      <c r="G7" s="151"/>
      <c r="H7" s="151"/>
      <c r="L7" s="20"/>
    </row>
    <row r="8">
      <c r="B8" s="20"/>
      <c r="D8" s="151" t="s">
        <v>134</v>
      </c>
      <c r="L8" s="20"/>
    </row>
    <row r="9" s="1" customFormat="1" ht="16.5" customHeight="1">
      <c r="B9" s="20"/>
      <c r="E9" s="152" t="s">
        <v>135</v>
      </c>
      <c r="F9" s="1"/>
      <c r="G9" s="1"/>
      <c r="H9" s="1"/>
      <c r="L9" s="20"/>
    </row>
    <row r="10" s="1" customFormat="1" ht="12" customHeight="1">
      <c r="B10" s="20"/>
      <c r="D10" s="151" t="s">
        <v>136</v>
      </c>
      <c r="L10" s="20"/>
    </row>
    <row r="11" s="2" customFormat="1" ht="16.5" customHeight="1">
      <c r="A11" s="38"/>
      <c r="B11" s="44"/>
      <c r="C11" s="38"/>
      <c r="D11" s="38"/>
      <c r="E11" s="163" t="s">
        <v>450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1" t="s">
        <v>451</v>
      </c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6.5" customHeight="1">
      <c r="A13" s="38"/>
      <c r="B13" s="44"/>
      <c r="C13" s="38"/>
      <c r="D13" s="38"/>
      <c r="E13" s="153" t="s">
        <v>1008</v>
      </c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51" t="s">
        <v>18</v>
      </c>
      <c r="E15" s="38"/>
      <c r="F15" s="141" t="s">
        <v>1</v>
      </c>
      <c r="G15" s="38"/>
      <c r="H15" s="38"/>
      <c r="I15" s="151" t="s">
        <v>19</v>
      </c>
      <c r="J15" s="141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1" t="s">
        <v>20</v>
      </c>
      <c r="E16" s="38"/>
      <c r="F16" s="141" t="s">
        <v>21</v>
      </c>
      <c r="G16" s="38"/>
      <c r="H16" s="38"/>
      <c r="I16" s="151" t="s">
        <v>22</v>
      </c>
      <c r="J16" s="154" t="str">
        <f>'Rekapitulace stavby'!AN8</f>
        <v>31. 3. 2025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0.8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51" t="s">
        <v>24</v>
      </c>
      <c r="E18" s="38"/>
      <c r="F18" s="38"/>
      <c r="G18" s="38"/>
      <c r="H18" s="38"/>
      <c r="I18" s="151" t="s">
        <v>25</v>
      </c>
      <c r="J18" s="141" t="s">
        <v>1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41" t="s">
        <v>26</v>
      </c>
      <c r="F19" s="38"/>
      <c r="G19" s="38"/>
      <c r="H19" s="38"/>
      <c r="I19" s="151" t="s">
        <v>27</v>
      </c>
      <c r="J19" s="141" t="s">
        <v>1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51" t="s">
        <v>28</v>
      </c>
      <c r="E21" s="38"/>
      <c r="F21" s="38"/>
      <c r="G21" s="38"/>
      <c r="H21" s="38"/>
      <c r="I21" s="151" t="s">
        <v>25</v>
      </c>
      <c r="J21" s="33" t="str">
        <f>'Rekapitulace stavby'!AN13</f>
        <v>Vyplň údaj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33" t="str">
        <f>'Rekapitulace stavby'!E14</f>
        <v>Vyplň údaj</v>
      </c>
      <c r="F22" s="141"/>
      <c r="G22" s="141"/>
      <c r="H22" s="141"/>
      <c r="I22" s="151" t="s">
        <v>27</v>
      </c>
      <c r="J22" s="33" t="str">
        <f>'Rekapitulace stavby'!AN14</f>
        <v>Vyplň údaj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51" t="s">
        <v>30</v>
      </c>
      <c r="E24" s="38"/>
      <c r="F24" s="38"/>
      <c r="G24" s="38"/>
      <c r="H24" s="38"/>
      <c r="I24" s="151" t="s">
        <v>25</v>
      </c>
      <c r="J24" s="141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8" customHeight="1">
      <c r="A25" s="38"/>
      <c r="B25" s="44"/>
      <c r="C25" s="38"/>
      <c r="D25" s="38"/>
      <c r="E25" s="141" t="s">
        <v>31</v>
      </c>
      <c r="F25" s="38"/>
      <c r="G25" s="38"/>
      <c r="H25" s="38"/>
      <c r="I25" s="151" t="s">
        <v>27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12" customHeight="1">
      <c r="A27" s="38"/>
      <c r="B27" s="44"/>
      <c r="C27" s="38"/>
      <c r="D27" s="151" t="s">
        <v>33</v>
      </c>
      <c r="E27" s="38"/>
      <c r="F27" s="38"/>
      <c r="G27" s="38"/>
      <c r="H27" s="38"/>
      <c r="I27" s="151" t="s">
        <v>25</v>
      </c>
      <c r="J27" s="141" t="str">
        <f>IF('Rekapitulace stavby'!AN19="","",'Rekapitulace stavby'!AN19)</f>
        <v/>
      </c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8" customHeight="1">
      <c r="A28" s="38"/>
      <c r="B28" s="44"/>
      <c r="C28" s="38"/>
      <c r="D28" s="38"/>
      <c r="E28" s="141" t="str">
        <f>IF('Rekapitulace stavby'!E20="","",'Rekapitulace stavby'!E20)</f>
        <v xml:space="preserve"> </v>
      </c>
      <c r="F28" s="38"/>
      <c r="G28" s="38"/>
      <c r="H28" s="38"/>
      <c r="I28" s="151" t="s">
        <v>27</v>
      </c>
      <c r="J28" s="141" t="str">
        <f>IF('Rekapitulace stavby'!AN20="","",'Rekapitulace stavby'!AN20)</f>
        <v/>
      </c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38"/>
      <c r="E29" s="38"/>
      <c r="F29" s="38"/>
      <c r="G29" s="38"/>
      <c r="H29" s="38"/>
      <c r="I29" s="38"/>
      <c r="J29" s="38"/>
      <c r="K29" s="3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2" customHeight="1">
      <c r="A30" s="38"/>
      <c r="B30" s="44"/>
      <c r="C30" s="38"/>
      <c r="D30" s="151" t="s">
        <v>35</v>
      </c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8" customFormat="1" ht="16.5" customHeight="1">
      <c r="A31" s="155"/>
      <c r="B31" s="156"/>
      <c r="C31" s="155"/>
      <c r="D31" s="155"/>
      <c r="E31" s="157" t="s">
        <v>1</v>
      </c>
      <c r="F31" s="157"/>
      <c r="G31" s="157"/>
      <c r="H31" s="157"/>
      <c r="I31" s="155"/>
      <c r="J31" s="155"/>
      <c r="K31" s="155"/>
      <c r="L31" s="158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</row>
    <row r="32" s="2" customFormat="1" ht="6.96" customHeight="1">
      <c r="A32" s="38"/>
      <c r="B32" s="44"/>
      <c r="C32" s="38"/>
      <c r="D32" s="38"/>
      <c r="E32" s="38"/>
      <c r="F32" s="38"/>
      <c r="G32" s="38"/>
      <c r="H32" s="38"/>
      <c r="I32" s="38"/>
      <c r="J32" s="38"/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9"/>
      <c r="E33" s="159"/>
      <c r="F33" s="159"/>
      <c r="G33" s="159"/>
      <c r="H33" s="159"/>
      <c r="I33" s="159"/>
      <c r="J33" s="159"/>
      <c r="K33" s="159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25.44" customHeight="1">
      <c r="A34" s="38"/>
      <c r="B34" s="44"/>
      <c r="C34" s="38"/>
      <c r="D34" s="160" t="s">
        <v>37</v>
      </c>
      <c r="E34" s="38"/>
      <c r="F34" s="38"/>
      <c r="G34" s="38"/>
      <c r="H34" s="38"/>
      <c r="I34" s="38"/>
      <c r="J34" s="161">
        <f>ROUND(J128,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6.96" customHeight="1">
      <c r="A35" s="38"/>
      <c r="B35" s="44"/>
      <c r="C35" s="38"/>
      <c r="D35" s="159"/>
      <c r="E35" s="159"/>
      <c r="F35" s="159"/>
      <c r="G35" s="159"/>
      <c r="H35" s="159"/>
      <c r="I35" s="159"/>
      <c r="J35" s="159"/>
      <c r="K35" s="159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38"/>
      <c r="F36" s="162" t="s">
        <v>39</v>
      </c>
      <c r="G36" s="38"/>
      <c r="H36" s="38"/>
      <c r="I36" s="162" t="s">
        <v>38</v>
      </c>
      <c r="J36" s="162" t="s">
        <v>40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14.4" customHeight="1">
      <c r="A37" s="38"/>
      <c r="B37" s="44"/>
      <c r="C37" s="38"/>
      <c r="D37" s="163" t="s">
        <v>41</v>
      </c>
      <c r="E37" s="151" t="s">
        <v>42</v>
      </c>
      <c r="F37" s="164">
        <f>ROUND((SUM(BE128:BE173)),  2)</f>
        <v>0</v>
      </c>
      <c r="G37" s="38"/>
      <c r="H37" s="38"/>
      <c r="I37" s="165">
        <v>0.20999999999999999</v>
      </c>
      <c r="J37" s="164">
        <f>ROUND(((SUM(BE128:BE173))*I37),  2)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44"/>
      <c r="C38" s="38"/>
      <c r="D38" s="38"/>
      <c r="E38" s="151" t="s">
        <v>43</v>
      </c>
      <c r="F38" s="164">
        <f>ROUND((SUM(BF128:BF173)),  2)</f>
        <v>0</v>
      </c>
      <c r="G38" s="38"/>
      <c r="H38" s="38"/>
      <c r="I38" s="165">
        <v>0.12</v>
      </c>
      <c r="J38" s="164">
        <f>ROUND(((SUM(BF128:BF173))*I38),  2)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1" t="s">
        <v>44</v>
      </c>
      <c r="F39" s="164">
        <f>ROUND((SUM(BG128:BG173)),  2)</f>
        <v>0</v>
      </c>
      <c r="G39" s="38"/>
      <c r="H39" s="38"/>
      <c r="I39" s="165">
        <v>0.20999999999999999</v>
      </c>
      <c r="J39" s="164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44"/>
      <c r="C40" s="38"/>
      <c r="D40" s="38"/>
      <c r="E40" s="151" t="s">
        <v>45</v>
      </c>
      <c r="F40" s="164">
        <f>ROUND((SUM(BH128:BH173)),  2)</f>
        <v>0</v>
      </c>
      <c r="G40" s="38"/>
      <c r="H40" s="38"/>
      <c r="I40" s="165">
        <v>0.12</v>
      </c>
      <c r="J40" s="164">
        <f>0</f>
        <v>0</v>
      </c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2" customFormat="1" ht="14.4" customHeight="1">
      <c r="A41" s="38"/>
      <c r="B41" s="44"/>
      <c r="C41" s="38"/>
      <c r="D41" s="38"/>
      <c r="E41" s="151" t="s">
        <v>46</v>
      </c>
      <c r="F41" s="164">
        <f>ROUND((SUM(BI128:BI173)),  2)</f>
        <v>0</v>
      </c>
      <c r="G41" s="38"/>
      <c r="H41" s="38"/>
      <c r="I41" s="165">
        <v>0</v>
      </c>
      <c r="J41" s="164">
        <f>0</f>
        <v>0</v>
      </c>
      <c r="K41" s="38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6.96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2" customFormat="1" ht="25.44" customHeight="1">
      <c r="A43" s="38"/>
      <c r="B43" s="44"/>
      <c r="C43" s="166"/>
      <c r="D43" s="167" t="s">
        <v>47</v>
      </c>
      <c r="E43" s="168"/>
      <c r="F43" s="168"/>
      <c r="G43" s="169" t="s">
        <v>48</v>
      </c>
      <c r="H43" s="170" t="s">
        <v>49</v>
      </c>
      <c r="I43" s="168"/>
      <c r="J43" s="171">
        <f>SUM(J34:J41)</f>
        <v>0</v>
      </c>
      <c r="K43" s="172"/>
      <c r="L43" s="63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</row>
    <row r="44" s="2" customFormat="1" ht="14.4" customHeight="1">
      <c r="A44" s="38"/>
      <c r="B44" s="44"/>
      <c r="C44" s="38"/>
      <c r="D44" s="38"/>
      <c r="E44" s="38"/>
      <c r="F44" s="38"/>
      <c r="G44" s="38"/>
      <c r="H44" s="38"/>
      <c r="I44" s="38"/>
      <c r="J44" s="38"/>
      <c r="K44" s="38"/>
      <c r="L44" s="63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Jídelna Hradecká 1219 - Stavařina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134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1" customFormat="1" ht="16.5" customHeight="1">
      <c r="B87" s="21"/>
      <c r="C87" s="22"/>
      <c r="D87" s="22"/>
      <c r="E87" s="184" t="s">
        <v>135</v>
      </c>
      <c r="F87" s="22"/>
      <c r="G87" s="22"/>
      <c r="H87" s="22"/>
      <c r="I87" s="22"/>
      <c r="J87" s="22"/>
      <c r="K87" s="22"/>
      <c r="L87" s="20"/>
    </row>
    <row r="88" s="1" customFormat="1" ht="12" customHeight="1">
      <c r="B88" s="21"/>
      <c r="C88" s="32" t="s">
        <v>136</v>
      </c>
      <c r="D88" s="22"/>
      <c r="E88" s="22"/>
      <c r="F88" s="22"/>
      <c r="G88" s="22"/>
      <c r="H88" s="22"/>
      <c r="I88" s="22"/>
      <c r="J88" s="22"/>
      <c r="K88" s="22"/>
      <c r="L88" s="20"/>
    </row>
    <row r="89" s="2" customFormat="1" ht="16.5" customHeight="1">
      <c r="A89" s="38"/>
      <c r="B89" s="39"/>
      <c r="C89" s="40"/>
      <c r="D89" s="40"/>
      <c r="E89" s="292" t="s">
        <v>450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2" customHeight="1">
      <c r="A90" s="38"/>
      <c r="B90" s="39"/>
      <c r="C90" s="32" t="s">
        <v>451</v>
      </c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6.5" customHeight="1">
      <c r="A91" s="38"/>
      <c r="B91" s="39"/>
      <c r="C91" s="40"/>
      <c r="D91" s="40"/>
      <c r="E91" s="76" t="str">
        <f>E13</f>
        <v>03.4 - Rozv. RM03_A</v>
      </c>
      <c r="F91" s="40"/>
      <c r="G91" s="40"/>
      <c r="H91" s="40"/>
      <c r="I91" s="40"/>
      <c r="J91" s="40"/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2" customHeight="1">
      <c r="A93" s="38"/>
      <c r="B93" s="39"/>
      <c r="C93" s="32" t="s">
        <v>20</v>
      </c>
      <c r="D93" s="40"/>
      <c r="E93" s="40"/>
      <c r="F93" s="27" t="str">
        <f>F16</f>
        <v>Hradecká 1219</v>
      </c>
      <c r="G93" s="40"/>
      <c r="H93" s="40"/>
      <c r="I93" s="32" t="s">
        <v>22</v>
      </c>
      <c r="J93" s="79" t="str">
        <f>IF(J16="","",J16)</f>
        <v>31. 3. 2025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6.96" customHeight="1">
      <c r="A94" s="38"/>
      <c r="B94" s="39"/>
      <c r="C94" s="40"/>
      <c r="D94" s="40"/>
      <c r="E94" s="40"/>
      <c r="F94" s="40"/>
      <c r="G94" s="40"/>
      <c r="H94" s="40"/>
      <c r="I94" s="40"/>
      <c r="J94" s="40"/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5.15" customHeight="1">
      <c r="A95" s="38"/>
      <c r="B95" s="39"/>
      <c r="C95" s="32" t="s">
        <v>24</v>
      </c>
      <c r="D95" s="40"/>
      <c r="E95" s="40"/>
      <c r="F95" s="27" t="str">
        <f>E19</f>
        <v>Školní jídelna Hradecká 1219, HK</v>
      </c>
      <c r="G95" s="40"/>
      <c r="H95" s="40"/>
      <c r="I95" s="32" t="s">
        <v>30</v>
      </c>
      <c r="J95" s="36" t="str">
        <f>E25</f>
        <v>ARAGON ELL s.r.o.</v>
      </c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15.15" customHeight="1">
      <c r="A96" s="38"/>
      <c r="B96" s="39"/>
      <c r="C96" s="32" t="s">
        <v>28</v>
      </c>
      <c r="D96" s="40"/>
      <c r="E96" s="40"/>
      <c r="F96" s="27" t="str">
        <f>IF(E22="","",E22)</f>
        <v>Vyplň údaj</v>
      </c>
      <c r="G96" s="40"/>
      <c r="H96" s="40"/>
      <c r="I96" s="32" t="s">
        <v>33</v>
      </c>
      <c r="J96" s="36" t="str">
        <f>E28</f>
        <v xml:space="preserve"> 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9.28" customHeight="1">
      <c r="A98" s="38"/>
      <c r="B98" s="39"/>
      <c r="C98" s="185" t="s">
        <v>139</v>
      </c>
      <c r="D98" s="186"/>
      <c r="E98" s="186"/>
      <c r="F98" s="186"/>
      <c r="G98" s="186"/>
      <c r="H98" s="186"/>
      <c r="I98" s="186"/>
      <c r="J98" s="187" t="s">
        <v>140</v>
      </c>
      <c r="K98" s="186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s="2" customFormat="1" ht="10.32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22.8" customHeight="1">
      <c r="A100" s="38"/>
      <c r="B100" s="39"/>
      <c r="C100" s="188" t="s">
        <v>141</v>
      </c>
      <c r="D100" s="40"/>
      <c r="E100" s="40"/>
      <c r="F100" s="40"/>
      <c r="G100" s="40"/>
      <c r="H100" s="40"/>
      <c r="I100" s="40"/>
      <c r="J100" s="110">
        <f>J128</f>
        <v>0</v>
      </c>
      <c r="K100" s="40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U100" s="17" t="s">
        <v>142</v>
      </c>
    </row>
    <row r="101" s="9" customFormat="1" ht="24.96" customHeight="1">
      <c r="A101" s="9"/>
      <c r="B101" s="189"/>
      <c r="C101" s="190"/>
      <c r="D101" s="191" t="s">
        <v>453</v>
      </c>
      <c r="E101" s="192"/>
      <c r="F101" s="192"/>
      <c r="G101" s="192"/>
      <c r="H101" s="192"/>
      <c r="I101" s="192"/>
      <c r="J101" s="193">
        <f>J129</f>
        <v>0</v>
      </c>
      <c r="K101" s="190"/>
      <c r="L101" s="19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5"/>
      <c r="C102" s="133"/>
      <c r="D102" s="196" t="s">
        <v>1009</v>
      </c>
      <c r="E102" s="197"/>
      <c r="F102" s="197"/>
      <c r="G102" s="197"/>
      <c r="H102" s="197"/>
      <c r="I102" s="197"/>
      <c r="J102" s="198">
        <f>J130</f>
        <v>0</v>
      </c>
      <c r="K102" s="133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33"/>
      <c r="D103" s="196" t="s">
        <v>1010</v>
      </c>
      <c r="E103" s="197"/>
      <c r="F103" s="197"/>
      <c r="G103" s="197"/>
      <c r="H103" s="197"/>
      <c r="I103" s="197"/>
      <c r="J103" s="198">
        <f>J141</f>
        <v>0</v>
      </c>
      <c r="K103" s="133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33"/>
      <c r="D104" s="196" t="s">
        <v>1011</v>
      </c>
      <c r="E104" s="197"/>
      <c r="F104" s="197"/>
      <c r="G104" s="197"/>
      <c r="H104" s="197"/>
      <c r="I104" s="197"/>
      <c r="J104" s="198">
        <f>J159</f>
        <v>0</v>
      </c>
      <c r="K104" s="133"/>
      <c r="L104" s="19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146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184" t="str">
        <f>E7</f>
        <v>Jídelna Hradecká 1219 - Stavařina</v>
      </c>
      <c r="F114" s="32"/>
      <c r="G114" s="32"/>
      <c r="H114" s="32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1" customFormat="1" ht="12" customHeight="1">
      <c r="B115" s="21"/>
      <c r="C115" s="32" t="s">
        <v>134</v>
      </c>
      <c r="D115" s="22"/>
      <c r="E115" s="22"/>
      <c r="F115" s="22"/>
      <c r="G115" s="22"/>
      <c r="H115" s="22"/>
      <c r="I115" s="22"/>
      <c r="J115" s="22"/>
      <c r="K115" s="22"/>
      <c r="L115" s="20"/>
    </row>
    <row r="116" s="1" customFormat="1" ht="16.5" customHeight="1">
      <c r="B116" s="21"/>
      <c r="C116" s="22"/>
      <c r="D116" s="22"/>
      <c r="E116" s="184" t="s">
        <v>135</v>
      </c>
      <c r="F116" s="22"/>
      <c r="G116" s="22"/>
      <c r="H116" s="22"/>
      <c r="I116" s="22"/>
      <c r="J116" s="22"/>
      <c r="K116" s="22"/>
      <c r="L116" s="20"/>
    </row>
    <row r="117" s="1" customFormat="1" ht="12" customHeight="1">
      <c r="B117" s="21"/>
      <c r="C117" s="32" t="s">
        <v>136</v>
      </c>
      <c r="D117" s="22"/>
      <c r="E117" s="22"/>
      <c r="F117" s="22"/>
      <c r="G117" s="22"/>
      <c r="H117" s="22"/>
      <c r="I117" s="22"/>
      <c r="J117" s="22"/>
      <c r="K117" s="22"/>
      <c r="L117" s="20"/>
    </row>
    <row r="118" s="2" customFormat="1" ht="16.5" customHeight="1">
      <c r="A118" s="38"/>
      <c r="B118" s="39"/>
      <c r="C118" s="40"/>
      <c r="D118" s="40"/>
      <c r="E118" s="292" t="s">
        <v>450</v>
      </c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451</v>
      </c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76" t="str">
        <f>E13</f>
        <v>03.4 - Rozv. RM03_A</v>
      </c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20</v>
      </c>
      <c r="D122" s="40"/>
      <c r="E122" s="40"/>
      <c r="F122" s="27" t="str">
        <f>F16</f>
        <v>Hradecká 1219</v>
      </c>
      <c r="G122" s="40"/>
      <c r="H122" s="40"/>
      <c r="I122" s="32" t="s">
        <v>22</v>
      </c>
      <c r="J122" s="79" t="str">
        <f>IF(J16="","",J16)</f>
        <v>31. 3. 2025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24</v>
      </c>
      <c r="D124" s="40"/>
      <c r="E124" s="40"/>
      <c r="F124" s="27" t="str">
        <f>E19</f>
        <v>Školní jídelna Hradecká 1219, HK</v>
      </c>
      <c r="G124" s="40"/>
      <c r="H124" s="40"/>
      <c r="I124" s="32" t="s">
        <v>30</v>
      </c>
      <c r="J124" s="36" t="str">
        <f>E25</f>
        <v>ARAGON ELL s.r.o.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28</v>
      </c>
      <c r="D125" s="40"/>
      <c r="E125" s="40"/>
      <c r="F125" s="27" t="str">
        <f>IF(E22="","",E22)</f>
        <v>Vyplň údaj</v>
      </c>
      <c r="G125" s="40"/>
      <c r="H125" s="40"/>
      <c r="I125" s="32" t="s">
        <v>33</v>
      </c>
      <c r="J125" s="36" t="str">
        <f>E28</f>
        <v xml:space="preserve"> 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0.32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11" customFormat="1" ht="29.28" customHeight="1">
      <c r="A127" s="200"/>
      <c r="B127" s="201"/>
      <c r="C127" s="202" t="s">
        <v>147</v>
      </c>
      <c r="D127" s="203" t="s">
        <v>62</v>
      </c>
      <c r="E127" s="203" t="s">
        <v>58</v>
      </c>
      <c r="F127" s="203" t="s">
        <v>59</v>
      </c>
      <c r="G127" s="203" t="s">
        <v>148</v>
      </c>
      <c r="H127" s="203" t="s">
        <v>149</v>
      </c>
      <c r="I127" s="203" t="s">
        <v>150</v>
      </c>
      <c r="J127" s="203" t="s">
        <v>140</v>
      </c>
      <c r="K127" s="204" t="s">
        <v>151</v>
      </c>
      <c r="L127" s="205"/>
      <c r="M127" s="100" t="s">
        <v>1</v>
      </c>
      <c r="N127" s="101" t="s">
        <v>41</v>
      </c>
      <c r="O127" s="101" t="s">
        <v>152</v>
      </c>
      <c r="P127" s="101" t="s">
        <v>153</v>
      </c>
      <c r="Q127" s="101" t="s">
        <v>154</v>
      </c>
      <c r="R127" s="101" t="s">
        <v>155</v>
      </c>
      <c r="S127" s="101" t="s">
        <v>156</v>
      </c>
      <c r="T127" s="102" t="s">
        <v>157</v>
      </c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</row>
    <row r="128" s="2" customFormat="1" ht="22.8" customHeight="1">
      <c r="A128" s="38"/>
      <c r="B128" s="39"/>
      <c r="C128" s="107" t="s">
        <v>158</v>
      </c>
      <c r="D128" s="40"/>
      <c r="E128" s="40"/>
      <c r="F128" s="40"/>
      <c r="G128" s="40"/>
      <c r="H128" s="40"/>
      <c r="I128" s="40"/>
      <c r="J128" s="206">
        <f>BK128</f>
        <v>0</v>
      </c>
      <c r="K128" s="40"/>
      <c r="L128" s="44"/>
      <c r="M128" s="103"/>
      <c r="N128" s="207"/>
      <c r="O128" s="104"/>
      <c r="P128" s="208">
        <f>P129</f>
        <v>0</v>
      </c>
      <c r="Q128" s="104"/>
      <c r="R128" s="208">
        <f>R129</f>
        <v>0.00843</v>
      </c>
      <c r="S128" s="104"/>
      <c r="T128" s="209">
        <f>T129</f>
        <v>0.18504999999999999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76</v>
      </c>
      <c r="AU128" s="17" t="s">
        <v>142</v>
      </c>
      <c r="BK128" s="210">
        <f>BK129</f>
        <v>0</v>
      </c>
    </row>
    <row r="129" s="12" customFormat="1" ht="25.92" customHeight="1">
      <c r="A129" s="12"/>
      <c r="B129" s="211"/>
      <c r="C129" s="212"/>
      <c r="D129" s="213" t="s">
        <v>76</v>
      </c>
      <c r="E129" s="214" t="s">
        <v>159</v>
      </c>
      <c r="F129" s="214" t="s">
        <v>159</v>
      </c>
      <c r="G129" s="212"/>
      <c r="H129" s="212"/>
      <c r="I129" s="215"/>
      <c r="J129" s="216">
        <f>BK129</f>
        <v>0</v>
      </c>
      <c r="K129" s="212"/>
      <c r="L129" s="217"/>
      <c r="M129" s="218"/>
      <c r="N129" s="219"/>
      <c r="O129" s="219"/>
      <c r="P129" s="220">
        <f>P130+P141+P159</f>
        <v>0</v>
      </c>
      <c r="Q129" s="219"/>
      <c r="R129" s="220">
        <f>R130+R141+R159</f>
        <v>0.00843</v>
      </c>
      <c r="S129" s="219"/>
      <c r="T129" s="221">
        <f>T130+T141+T159</f>
        <v>0.18504999999999999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2" t="s">
        <v>84</v>
      </c>
      <c r="AT129" s="223" t="s">
        <v>76</v>
      </c>
      <c r="AU129" s="223" t="s">
        <v>77</v>
      </c>
      <c r="AY129" s="222" t="s">
        <v>161</v>
      </c>
      <c r="BK129" s="224">
        <f>BK130+BK141+BK159</f>
        <v>0</v>
      </c>
    </row>
    <row r="130" s="12" customFormat="1" ht="22.8" customHeight="1">
      <c r="A130" s="12"/>
      <c r="B130" s="211"/>
      <c r="C130" s="212"/>
      <c r="D130" s="213" t="s">
        <v>76</v>
      </c>
      <c r="E130" s="225" t="s">
        <v>457</v>
      </c>
      <c r="F130" s="225" t="s">
        <v>1012</v>
      </c>
      <c r="G130" s="212"/>
      <c r="H130" s="212"/>
      <c r="I130" s="215"/>
      <c r="J130" s="226">
        <f>BK130</f>
        <v>0</v>
      </c>
      <c r="K130" s="212"/>
      <c r="L130" s="217"/>
      <c r="M130" s="218"/>
      <c r="N130" s="219"/>
      <c r="O130" s="219"/>
      <c r="P130" s="220">
        <f>SUM(P131:P140)</f>
        <v>0</v>
      </c>
      <c r="Q130" s="219"/>
      <c r="R130" s="220">
        <f>SUM(R131:R140)</f>
        <v>0</v>
      </c>
      <c r="S130" s="219"/>
      <c r="T130" s="221">
        <f>SUM(T131:T140)</f>
        <v>0.18504999999999999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2" t="s">
        <v>84</v>
      </c>
      <c r="AT130" s="223" t="s">
        <v>76</v>
      </c>
      <c r="AU130" s="223" t="s">
        <v>84</v>
      </c>
      <c r="AY130" s="222" t="s">
        <v>161</v>
      </c>
      <c r="BK130" s="224">
        <f>SUM(BK131:BK140)</f>
        <v>0</v>
      </c>
    </row>
    <row r="131" s="2" customFormat="1" ht="24.15" customHeight="1">
      <c r="A131" s="38"/>
      <c r="B131" s="39"/>
      <c r="C131" s="227" t="s">
        <v>84</v>
      </c>
      <c r="D131" s="227" t="s">
        <v>164</v>
      </c>
      <c r="E131" s="228" t="s">
        <v>728</v>
      </c>
      <c r="F131" s="229" t="s">
        <v>729</v>
      </c>
      <c r="G131" s="230" t="s">
        <v>468</v>
      </c>
      <c r="H131" s="231">
        <v>1</v>
      </c>
      <c r="I131" s="232"/>
      <c r="J131" s="233">
        <f>ROUND(I131*H131,2)</f>
        <v>0</v>
      </c>
      <c r="K131" s="229" t="s">
        <v>461</v>
      </c>
      <c r="L131" s="44"/>
      <c r="M131" s="234" t="s">
        <v>1</v>
      </c>
      <c r="N131" s="235" t="s">
        <v>42</v>
      </c>
      <c r="O131" s="91"/>
      <c r="P131" s="236">
        <f>O131*H131</f>
        <v>0</v>
      </c>
      <c r="Q131" s="236">
        <v>0</v>
      </c>
      <c r="R131" s="236">
        <f>Q131*H131</f>
        <v>0</v>
      </c>
      <c r="S131" s="236">
        <v>0.11</v>
      </c>
      <c r="T131" s="237">
        <f>S131*H131</f>
        <v>0.11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8" t="s">
        <v>169</v>
      </c>
      <c r="AT131" s="238" t="s">
        <v>164</v>
      </c>
      <c r="AU131" s="238" t="s">
        <v>86</v>
      </c>
      <c r="AY131" s="17" t="s">
        <v>161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7" t="s">
        <v>84</v>
      </c>
      <c r="BK131" s="239">
        <f>ROUND(I131*H131,2)</f>
        <v>0</v>
      </c>
      <c r="BL131" s="17" t="s">
        <v>169</v>
      </c>
      <c r="BM131" s="238" t="s">
        <v>86</v>
      </c>
    </row>
    <row r="132" s="2" customFormat="1" ht="24.15" customHeight="1">
      <c r="A132" s="38"/>
      <c r="B132" s="39"/>
      <c r="C132" s="227" t="s">
        <v>86</v>
      </c>
      <c r="D132" s="227" t="s">
        <v>164</v>
      </c>
      <c r="E132" s="228" t="s">
        <v>730</v>
      </c>
      <c r="F132" s="229" t="s">
        <v>731</v>
      </c>
      <c r="G132" s="230" t="s">
        <v>468</v>
      </c>
      <c r="H132" s="231">
        <v>19</v>
      </c>
      <c r="I132" s="232"/>
      <c r="J132" s="233">
        <f>ROUND(I132*H132,2)</f>
        <v>0</v>
      </c>
      <c r="K132" s="229" t="s">
        <v>461</v>
      </c>
      <c r="L132" s="44"/>
      <c r="M132" s="234" t="s">
        <v>1</v>
      </c>
      <c r="N132" s="235" t="s">
        <v>42</v>
      </c>
      <c r="O132" s="91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8" t="s">
        <v>169</v>
      </c>
      <c r="AT132" s="238" t="s">
        <v>164</v>
      </c>
      <c r="AU132" s="238" t="s">
        <v>86</v>
      </c>
      <c r="AY132" s="17" t="s">
        <v>161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7" t="s">
        <v>84</v>
      </c>
      <c r="BK132" s="239">
        <f>ROUND(I132*H132,2)</f>
        <v>0</v>
      </c>
      <c r="BL132" s="17" t="s">
        <v>169</v>
      </c>
      <c r="BM132" s="238" t="s">
        <v>169</v>
      </c>
    </row>
    <row r="133" s="2" customFormat="1" ht="24.15" customHeight="1">
      <c r="A133" s="38"/>
      <c r="B133" s="39"/>
      <c r="C133" s="227" t="s">
        <v>100</v>
      </c>
      <c r="D133" s="227" t="s">
        <v>164</v>
      </c>
      <c r="E133" s="228" t="s">
        <v>732</v>
      </c>
      <c r="F133" s="229" t="s">
        <v>733</v>
      </c>
      <c r="G133" s="230" t="s">
        <v>468</v>
      </c>
      <c r="H133" s="231">
        <v>19</v>
      </c>
      <c r="I133" s="232"/>
      <c r="J133" s="233">
        <f>ROUND(I133*H133,2)</f>
        <v>0</v>
      </c>
      <c r="K133" s="229" t="s">
        <v>461</v>
      </c>
      <c r="L133" s="44"/>
      <c r="M133" s="234" t="s">
        <v>1</v>
      </c>
      <c r="N133" s="235" t="s">
        <v>42</v>
      </c>
      <c r="O133" s="91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8" t="s">
        <v>169</v>
      </c>
      <c r="AT133" s="238" t="s">
        <v>164</v>
      </c>
      <c r="AU133" s="238" t="s">
        <v>86</v>
      </c>
      <c r="AY133" s="17" t="s">
        <v>161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7" t="s">
        <v>84</v>
      </c>
      <c r="BK133" s="239">
        <f>ROUND(I133*H133,2)</f>
        <v>0</v>
      </c>
      <c r="BL133" s="17" t="s">
        <v>169</v>
      </c>
      <c r="BM133" s="238" t="s">
        <v>189</v>
      </c>
    </row>
    <row r="134" s="2" customFormat="1" ht="24.15" customHeight="1">
      <c r="A134" s="38"/>
      <c r="B134" s="39"/>
      <c r="C134" s="227" t="s">
        <v>169</v>
      </c>
      <c r="D134" s="227" t="s">
        <v>164</v>
      </c>
      <c r="E134" s="228" t="s">
        <v>734</v>
      </c>
      <c r="F134" s="229" t="s">
        <v>735</v>
      </c>
      <c r="G134" s="230" t="s">
        <v>468</v>
      </c>
      <c r="H134" s="231">
        <v>20</v>
      </c>
      <c r="I134" s="232"/>
      <c r="J134" s="233">
        <f>ROUND(I134*H134,2)</f>
        <v>0</v>
      </c>
      <c r="K134" s="229" t="s">
        <v>461</v>
      </c>
      <c r="L134" s="44"/>
      <c r="M134" s="234" t="s">
        <v>1</v>
      </c>
      <c r="N134" s="235" t="s">
        <v>42</v>
      </c>
      <c r="O134" s="91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8" t="s">
        <v>169</v>
      </c>
      <c r="AT134" s="238" t="s">
        <v>164</v>
      </c>
      <c r="AU134" s="238" t="s">
        <v>86</v>
      </c>
      <c r="AY134" s="17" t="s">
        <v>161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17" t="s">
        <v>84</v>
      </c>
      <c r="BK134" s="239">
        <f>ROUND(I134*H134,2)</f>
        <v>0</v>
      </c>
      <c r="BL134" s="17" t="s">
        <v>169</v>
      </c>
      <c r="BM134" s="238" t="s">
        <v>200</v>
      </c>
    </row>
    <row r="135" s="2" customFormat="1" ht="16.5" customHeight="1">
      <c r="A135" s="38"/>
      <c r="B135" s="39"/>
      <c r="C135" s="227" t="s">
        <v>184</v>
      </c>
      <c r="D135" s="227" t="s">
        <v>164</v>
      </c>
      <c r="E135" s="228" t="s">
        <v>736</v>
      </c>
      <c r="F135" s="229" t="s">
        <v>737</v>
      </c>
      <c r="G135" s="230" t="s">
        <v>468</v>
      </c>
      <c r="H135" s="231">
        <v>1</v>
      </c>
      <c r="I135" s="232"/>
      <c r="J135" s="233">
        <f>ROUND(I135*H135,2)</f>
        <v>0</v>
      </c>
      <c r="K135" s="229" t="s">
        <v>461</v>
      </c>
      <c r="L135" s="44"/>
      <c r="M135" s="234" t="s">
        <v>1</v>
      </c>
      <c r="N135" s="235" t="s">
        <v>42</v>
      </c>
      <c r="O135" s="91"/>
      <c r="P135" s="236">
        <f>O135*H135</f>
        <v>0</v>
      </c>
      <c r="Q135" s="236">
        <v>0</v>
      </c>
      <c r="R135" s="236">
        <f>Q135*H135</f>
        <v>0</v>
      </c>
      <c r="S135" s="236">
        <v>0.0010499999999999999</v>
      </c>
      <c r="T135" s="237">
        <f>S135*H135</f>
        <v>0.0010499999999999999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8" t="s">
        <v>169</v>
      </c>
      <c r="AT135" s="238" t="s">
        <v>164</v>
      </c>
      <c r="AU135" s="238" t="s">
        <v>86</v>
      </c>
      <c r="AY135" s="17" t="s">
        <v>161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7" t="s">
        <v>84</v>
      </c>
      <c r="BK135" s="239">
        <f>ROUND(I135*H135,2)</f>
        <v>0</v>
      </c>
      <c r="BL135" s="17" t="s">
        <v>169</v>
      </c>
      <c r="BM135" s="238" t="s">
        <v>213</v>
      </c>
    </row>
    <row r="136" s="2" customFormat="1" ht="24.15" customHeight="1">
      <c r="A136" s="38"/>
      <c r="B136" s="39"/>
      <c r="C136" s="227" t="s">
        <v>189</v>
      </c>
      <c r="D136" s="227" t="s">
        <v>164</v>
      </c>
      <c r="E136" s="228" t="s">
        <v>1013</v>
      </c>
      <c r="F136" s="229" t="s">
        <v>1014</v>
      </c>
      <c r="G136" s="230" t="s">
        <v>468</v>
      </c>
      <c r="H136" s="231">
        <v>37</v>
      </c>
      <c r="I136" s="232"/>
      <c r="J136" s="233">
        <f>ROUND(I136*H136,2)</f>
        <v>0</v>
      </c>
      <c r="K136" s="229" t="s">
        <v>461</v>
      </c>
      <c r="L136" s="44"/>
      <c r="M136" s="234" t="s">
        <v>1</v>
      </c>
      <c r="N136" s="235" t="s">
        <v>42</v>
      </c>
      <c r="O136" s="91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8" t="s">
        <v>169</v>
      </c>
      <c r="AT136" s="238" t="s">
        <v>164</v>
      </c>
      <c r="AU136" s="238" t="s">
        <v>86</v>
      </c>
      <c r="AY136" s="17" t="s">
        <v>161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7" t="s">
        <v>84</v>
      </c>
      <c r="BK136" s="239">
        <f>ROUND(I136*H136,2)</f>
        <v>0</v>
      </c>
      <c r="BL136" s="17" t="s">
        <v>169</v>
      </c>
      <c r="BM136" s="238" t="s">
        <v>8</v>
      </c>
    </row>
    <row r="137" s="2" customFormat="1" ht="21.75" customHeight="1">
      <c r="A137" s="38"/>
      <c r="B137" s="39"/>
      <c r="C137" s="227" t="s">
        <v>193</v>
      </c>
      <c r="D137" s="227" t="s">
        <v>164</v>
      </c>
      <c r="E137" s="228" t="s">
        <v>740</v>
      </c>
      <c r="F137" s="229" t="s">
        <v>741</v>
      </c>
      <c r="G137" s="230" t="s">
        <v>468</v>
      </c>
      <c r="H137" s="231">
        <v>10</v>
      </c>
      <c r="I137" s="232"/>
      <c r="J137" s="233">
        <f>ROUND(I137*H137,2)</f>
        <v>0</v>
      </c>
      <c r="K137" s="229" t="s">
        <v>461</v>
      </c>
      <c r="L137" s="44"/>
      <c r="M137" s="234" t="s">
        <v>1</v>
      </c>
      <c r="N137" s="235" t="s">
        <v>42</v>
      </c>
      <c r="O137" s="91"/>
      <c r="P137" s="236">
        <f>O137*H137</f>
        <v>0</v>
      </c>
      <c r="Q137" s="236">
        <v>0</v>
      </c>
      <c r="R137" s="236">
        <f>Q137*H137</f>
        <v>0</v>
      </c>
      <c r="S137" s="236">
        <v>0.00040000000000000002</v>
      </c>
      <c r="T137" s="237">
        <f>S137*H137</f>
        <v>0.0040000000000000001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8" t="s">
        <v>169</v>
      </c>
      <c r="AT137" s="238" t="s">
        <v>164</v>
      </c>
      <c r="AU137" s="238" t="s">
        <v>86</v>
      </c>
      <c r="AY137" s="17" t="s">
        <v>161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17" t="s">
        <v>84</v>
      </c>
      <c r="BK137" s="239">
        <f>ROUND(I137*H137,2)</f>
        <v>0</v>
      </c>
      <c r="BL137" s="17" t="s">
        <v>169</v>
      </c>
      <c r="BM137" s="238" t="s">
        <v>236</v>
      </c>
    </row>
    <row r="138" s="2" customFormat="1" ht="21.75" customHeight="1">
      <c r="A138" s="38"/>
      <c r="B138" s="39"/>
      <c r="C138" s="227" t="s">
        <v>200</v>
      </c>
      <c r="D138" s="227" t="s">
        <v>164</v>
      </c>
      <c r="E138" s="228" t="s">
        <v>742</v>
      </c>
      <c r="F138" s="229" t="s">
        <v>743</v>
      </c>
      <c r="G138" s="230" t="s">
        <v>468</v>
      </c>
      <c r="H138" s="231">
        <v>7</v>
      </c>
      <c r="I138" s="232"/>
      <c r="J138" s="233">
        <f>ROUND(I138*H138,2)</f>
        <v>0</v>
      </c>
      <c r="K138" s="229" t="s">
        <v>461</v>
      </c>
      <c r="L138" s="44"/>
      <c r="M138" s="234" t="s">
        <v>1</v>
      </c>
      <c r="N138" s="235" t="s">
        <v>42</v>
      </c>
      <c r="O138" s="91"/>
      <c r="P138" s="236">
        <f>O138*H138</f>
        <v>0</v>
      </c>
      <c r="Q138" s="236">
        <v>0</v>
      </c>
      <c r="R138" s="236">
        <f>Q138*H138</f>
        <v>0</v>
      </c>
      <c r="S138" s="236">
        <v>0.01</v>
      </c>
      <c r="T138" s="237">
        <f>S138*H138</f>
        <v>0.070000000000000007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8" t="s">
        <v>169</v>
      </c>
      <c r="AT138" s="238" t="s">
        <v>164</v>
      </c>
      <c r="AU138" s="238" t="s">
        <v>86</v>
      </c>
      <c r="AY138" s="17" t="s">
        <v>161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7" t="s">
        <v>84</v>
      </c>
      <c r="BK138" s="239">
        <f>ROUND(I138*H138,2)</f>
        <v>0</v>
      </c>
      <c r="BL138" s="17" t="s">
        <v>169</v>
      </c>
      <c r="BM138" s="238" t="s">
        <v>245</v>
      </c>
    </row>
    <row r="139" s="2" customFormat="1" ht="33" customHeight="1">
      <c r="A139" s="38"/>
      <c r="B139" s="39"/>
      <c r="C139" s="227" t="s">
        <v>162</v>
      </c>
      <c r="D139" s="227" t="s">
        <v>164</v>
      </c>
      <c r="E139" s="228" t="s">
        <v>744</v>
      </c>
      <c r="F139" s="229" t="s">
        <v>745</v>
      </c>
      <c r="G139" s="230" t="s">
        <v>468</v>
      </c>
      <c r="H139" s="231">
        <v>1</v>
      </c>
      <c r="I139" s="232"/>
      <c r="J139" s="233">
        <f>ROUND(I139*H139,2)</f>
        <v>0</v>
      </c>
      <c r="K139" s="229" t="s">
        <v>461</v>
      </c>
      <c r="L139" s="44"/>
      <c r="M139" s="234" t="s">
        <v>1</v>
      </c>
      <c r="N139" s="235" t="s">
        <v>42</v>
      </c>
      <c r="O139" s="91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8" t="s">
        <v>169</v>
      </c>
      <c r="AT139" s="238" t="s">
        <v>164</v>
      </c>
      <c r="AU139" s="238" t="s">
        <v>86</v>
      </c>
      <c r="AY139" s="17" t="s">
        <v>161</v>
      </c>
      <c r="BE139" s="239">
        <f>IF(N139="základní",J139,0)</f>
        <v>0</v>
      </c>
      <c r="BF139" s="239">
        <f>IF(N139="snížená",J139,0)</f>
        <v>0</v>
      </c>
      <c r="BG139" s="239">
        <f>IF(N139="zákl. přenesená",J139,0)</f>
        <v>0</v>
      </c>
      <c r="BH139" s="239">
        <f>IF(N139="sníž. přenesená",J139,0)</f>
        <v>0</v>
      </c>
      <c r="BI139" s="239">
        <f>IF(N139="nulová",J139,0)</f>
        <v>0</v>
      </c>
      <c r="BJ139" s="17" t="s">
        <v>84</v>
      </c>
      <c r="BK139" s="239">
        <f>ROUND(I139*H139,2)</f>
        <v>0</v>
      </c>
      <c r="BL139" s="17" t="s">
        <v>169</v>
      </c>
      <c r="BM139" s="238" t="s">
        <v>331</v>
      </c>
    </row>
    <row r="140" s="2" customFormat="1" ht="24.15" customHeight="1">
      <c r="A140" s="38"/>
      <c r="B140" s="39"/>
      <c r="C140" s="227" t="s">
        <v>213</v>
      </c>
      <c r="D140" s="227" t="s">
        <v>164</v>
      </c>
      <c r="E140" s="228" t="s">
        <v>746</v>
      </c>
      <c r="F140" s="229" t="s">
        <v>747</v>
      </c>
      <c r="G140" s="230" t="s">
        <v>468</v>
      </c>
      <c r="H140" s="231">
        <v>19</v>
      </c>
      <c r="I140" s="232"/>
      <c r="J140" s="233">
        <f>ROUND(I140*H140,2)</f>
        <v>0</v>
      </c>
      <c r="K140" s="229" t="s">
        <v>461</v>
      </c>
      <c r="L140" s="44"/>
      <c r="M140" s="234" t="s">
        <v>1</v>
      </c>
      <c r="N140" s="235" t="s">
        <v>42</v>
      </c>
      <c r="O140" s="91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8" t="s">
        <v>169</v>
      </c>
      <c r="AT140" s="238" t="s">
        <v>164</v>
      </c>
      <c r="AU140" s="238" t="s">
        <v>86</v>
      </c>
      <c r="AY140" s="17" t="s">
        <v>161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7" t="s">
        <v>84</v>
      </c>
      <c r="BK140" s="239">
        <f>ROUND(I140*H140,2)</f>
        <v>0</v>
      </c>
      <c r="BL140" s="17" t="s">
        <v>169</v>
      </c>
      <c r="BM140" s="238" t="s">
        <v>339</v>
      </c>
    </row>
    <row r="141" s="12" customFormat="1" ht="22.8" customHeight="1">
      <c r="A141" s="12"/>
      <c r="B141" s="211"/>
      <c r="C141" s="212"/>
      <c r="D141" s="213" t="s">
        <v>76</v>
      </c>
      <c r="E141" s="225" t="s">
        <v>475</v>
      </c>
      <c r="F141" s="225" t="s">
        <v>1015</v>
      </c>
      <c r="G141" s="212"/>
      <c r="H141" s="212"/>
      <c r="I141" s="215"/>
      <c r="J141" s="226">
        <f>BK141</f>
        <v>0</v>
      </c>
      <c r="K141" s="212"/>
      <c r="L141" s="217"/>
      <c r="M141" s="218"/>
      <c r="N141" s="219"/>
      <c r="O141" s="219"/>
      <c r="P141" s="220">
        <f>SUM(P142:P158)</f>
        <v>0</v>
      </c>
      <c r="Q141" s="219"/>
      <c r="R141" s="220">
        <f>SUM(R142:R158)</f>
        <v>0.00843</v>
      </c>
      <c r="S141" s="219"/>
      <c r="T141" s="221">
        <f>SUM(T142:T158)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2" t="s">
        <v>84</v>
      </c>
      <c r="AT141" s="223" t="s">
        <v>76</v>
      </c>
      <c r="AU141" s="223" t="s">
        <v>84</v>
      </c>
      <c r="AY141" s="222" t="s">
        <v>161</v>
      </c>
      <c r="BK141" s="224">
        <f>SUM(BK142:BK158)</f>
        <v>0</v>
      </c>
    </row>
    <row r="142" s="2" customFormat="1" ht="24.15" customHeight="1">
      <c r="A142" s="38"/>
      <c r="B142" s="39"/>
      <c r="C142" s="282" t="s">
        <v>221</v>
      </c>
      <c r="D142" s="282" t="s">
        <v>384</v>
      </c>
      <c r="E142" s="283" t="s">
        <v>777</v>
      </c>
      <c r="F142" s="284" t="s">
        <v>778</v>
      </c>
      <c r="G142" s="285" t="s">
        <v>468</v>
      </c>
      <c r="H142" s="286">
        <v>38</v>
      </c>
      <c r="I142" s="287"/>
      <c r="J142" s="288">
        <f>ROUND(I142*H142,2)</f>
        <v>0</v>
      </c>
      <c r="K142" s="284" t="s">
        <v>461</v>
      </c>
      <c r="L142" s="289"/>
      <c r="M142" s="290" t="s">
        <v>1</v>
      </c>
      <c r="N142" s="291" t="s">
        <v>42</v>
      </c>
      <c r="O142" s="91"/>
      <c r="P142" s="236">
        <f>O142*H142</f>
        <v>0</v>
      </c>
      <c r="Q142" s="236">
        <v>1.0000000000000001E-05</v>
      </c>
      <c r="R142" s="236">
        <f>Q142*H142</f>
        <v>0.00038000000000000002</v>
      </c>
      <c r="S142" s="236">
        <v>0</v>
      </c>
      <c r="T142" s="23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8" t="s">
        <v>200</v>
      </c>
      <c r="AT142" s="238" t="s">
        <v>384</v>
      </c>
      <c r="AU142" s="238" t="s">
        <v>86</v>
      </c>
      <c r="AY142" s="17" t="s">
        <v>161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7" t="s">
        <v>84</v>
      </c>
      <c r="BK142" s="239">
        <f>ROUND(I142*H142,2)</f>
        <v>0</v>
      </c>
      <c r="BL142" s="17" t="s">
        <v>169</v>
      </c>
      <c r="BM142" s="238" t="s">
        <v>1016</v>
      </c>
    </row>
    <row r="143" s="2" customFormat="1" ht="24.15" customHeight="1">
      <c r="A143" s="38"/>
      <c r="B143" s="39"/>
      <c r="C143" s="282" t="s">
        <v>8</v>
      </c>
      <c r="D143" s="282" t="s">
        <v>384</v>
      </c>
      <c r="E143" s="283" t="s">
        <v>772</v>
      </c>
      <c r="F143" s="284" t="s">
        <v>773</v>
      </c>
      <c r="G143" s="285" t="s">
        <v>468</v>
      </c>
      <c r="H143" s="286">
        <v>4</v>
      </c>
      <c r="I143" s="287"/>
      <c r="J143" s="288">
        <f>ROUND(I143*H143,2)</f>
        <v>0</v>
      </c>
      <c r="K143" s="284" t="s">
        <v>461</v>
      </c>
      <c r="L143" s="289"/>
      <c r="M143" s="290" t="s">
        <v>1</v>
      </c>
      <c r="N143" s="291" t="s">
        <v>42</v>
      </c>
      <c r="O143" s="91"/>
      <c r="P143" s="236">
        <f>O143*H143</f>
        <v>0</v>
      </c>
      <c r="Q143" s="236">
        <v>0.00040000000000000002</v>
      </c>
      <c r="R143" s="236">
        <f>Q143*H143</f>
        <v>0.0016000000000000001</v>
      </c>
      <c r="S143" s="236">
        <v>0</v>
      </c>
      <c r="T143" s="23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8" t="s">
        <v>200</v>
      </c>
      <c r="AT143" s="238" t="s">
        <v>384</v>
      </c>
      <c r="AU143" s="238" t="s">
        <v>86</v>
      </c>
      <c r="AY143" s="17" t="s">
        <v>161</v>
      </c>
      <c r="BE143" s="239">
        <f>IF(N143="základní",J143,0)</f>
        <v>0</v>
      </c>
      <c r="BF143" s="239">
        <f>IF(N143="snížená",J143,0)</f>
        <v>0</v>
      </c>
      <c r="BG143" s="239">
        <f>IF(N143="zákl. přenesená",J143,0)</f>
        <v>0</v>
      </c>
      <c r="BH143" s="239">
        <f>IF(N143="sníž. přenesená",J143,0)</f>
        <v>0</v>
      </c>
      <c r="BI143" s="239">
        <f>IF(N143="nulová",J143,0)</f>
        <v>0</v>
      </c>
      <c r="BJ143" s="17" t="s">
        <v>84</v>
      </c>
      <c r="BK143" s="239">
        <f>ROUND(I143*H143,2)</f>
        <v>0</v>
      </c>
      <c r="BL143" s="17" t="s">
        <v>169</v>
      </c>
      <c r="BM143" s="238" t="s">
        <v>1017</v>
      </c>
    </row>
    <row r="144" s="2" customFormat="1" ht="24.15" customHeight="1">
      <c r="A144" s="38"/>
      <c r="B144" s="39"/>
      <c r="C144" s="282" t="s">
        <v>230</v>
      </c>
      <c r="D144" s="282" t="s">
        <v>384</v>
      </c>
      <c r="E144" s="283" t="s">
        <v>860</v>
      </c>
      <c r="F144" s="284" t="s">
        <v>861</v>
      </c>
      <c r="G144" s="285" t="s">
        <v>468</v>
      </c>
      <c r="H144" s="286">
        <v>3</v>
      </c>
      <c r="I144" s="287"/>
      <c r="J144" s="288">
        <f>ROUND(I144*H144,2)</f>
        <v>0</v>
      </c>
      <c r="K144" s="284" t="s">
        <v>461</v>
      </c>
      <c r="L144" s="289"/>
      <c r="M144" s="290" t="s">
        <v>1</v>
      </c>
      <c r="N144" s="291" t="s">
        <v>42</v>
      </c>
      <c r="O144" s="91"/>
      <c r="P144" s="236">
        <f>O144*H144</f>
        <v>0</v>
      </c>
      <c r="Q144" s="236">
        <v>0.00040000000000000002</v>
      </c>
      <c r="R144" s="236">
        <f>Q144*H144</f>
        <v>0.0012000000000000001</v>
      </c>
      <c r="S144" s="236">
        <v>0</v>
      </c>
      <c r="T144" s="23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8" t="s">
        <v>200</v>
      </c>
      <c r="AT144" s="238" t="s">
        <v>384</v>
      </c>
      <c r="AU144" s="238" t="s">
        <v>86</v>
      </c>
      <c r="AY144" s="17" t="s">
        <v>161</v>
      </c>
      <c r="BE144" s="239">
        <f>IF(N144="základní",J144,0)</f>
        <v>0</v>
      </c>
      <c r="BF144" s="239">
        <f>IF(N144="snížená",J144,0)</f>
        <v>0</v>
      </c>
      <c r="BG144" s="239">
        <f>IF(N144="zákl. přenesená",J144,0)</f>
        <v>0</v>
      </c>
      <c r="BH144" s="239">
        <f>IF(N144="sníž. přenesená",J144,0)</f>
        <v>0</v>
      </c>
      <c r="BI144" s="239">
        <f>IF(N144="nulová",J144,0)</f>
        <v>0</v>
      </c>
      <c r="BJ144" s="17" t="s">
        <v>84</v>
      </c>
      <c r="BK144" s="239">
        <f>ROUND(I144*H144,2)</f>
        <v>0</v>
      </c>
      <c r="BL144" s="17" t="s">
        <v>169</v>
      </c>
      <c r="BM144" s="238" t="s">
        <v>1018</v>
      </c>
    </row>
    <row r="145" s="2" customFormat="1" ht="24.15" customHeight="1">
      <c r="A145" s="38"/>
      <c r="B145" s="39"/>
      <c r="C145" s="282" t="s">
        <v>236</v>
      </c>
      <c r="D145" s="282" t="s">
        <v>384</v>
      </c>
      <c r="E145" s="283" t="s">
        <v>767</v>
      </c>
      <c r="F145" s="284" t="s">
        <v>768</v>
      </c>
      <c r="G145" s="285" t="s">
        <v>468</v>
      </c>
      <c r="H145" s="286">
        <v>4</v>
      </c>
      <c r="I145" s="287"/>
      <c r="J145" s="288">
        <f>ROUND(I145*H145,2)</f>
        <v>0</v>
      </c>
      <c r="K145" s="284" t="s">
        <v>461</v>
      </c>
      <c r="L145" s="289"/>
      <c r="M145" s="290" t="s">
        <v>1</v>
      </c>
      <c r="N145" s="291" t="s">
        <v>42</v>
      </c>
      <c r="O145" s="91"/>
      <c r="P145" s="236">
        <f>O145*H145</f>
        <v>0</v>
      </c>
      <c r="Q145" s="236">
        <v>0.0010499999999999999</v>
      </c>
      <c r="R145" s="236">
        <f>Q145*H145</f>
        <v>0.0041999999999999997</v>
      </c>
      <c r="S145" s="236">
        <v>0</v>
      </c>
      <c r="T145" s="23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8" t="s">
        <v>200</v>
      </c>
      <c r="AT145" s="238" t="s">
        <v>384</v>
      </c>
      <c r="AU145" s="238" t="s">
        <v>86</v>
      </c>
      <c r="AY145" s="17" t="s">
        <v>161</v>
      </c>
      <c r="BE145" s="239">
        <f>IF(N145="základní",J145,0)</f>
        <v>0</v>
      </c>
      <c r="BF145" s="239">
        <f>IF(N145="snížená",J145,0)</f>
        <v>0</v>
      </c>
      <c r="BG145" s="239">
        <f>IF(N145="zákl. přenesená",J145,0)</f>
        <v>0</v>
      </c>
      <c r="BH145" s="239">
        <f>IF(N145="sníž. přenesená",J145,0)</f>
        <v>0</v>
      </c>
      <c r="BI145" s="239">
        <f>IF(N145="nulová",J145,0)</f>
        <v>0</v>
      </c>
      <c r="BJ145" s="17" t="s">
        <v>84</v>
      </c>
      <c r="BK145" s="239">
        <f>ROUND(I145*H145,2)</f>
        <v>0</v>
      </c>
      <c r="BL145" s="17" t="s">
        <v>169</v>
      </c>
      <c r="BM145" s="238" t="s">
        <v>1019</v>
      </c>
    </row>
    <row r="146" s="2" customFormat="1" ht="24.15" customHeight="1">
      <c r="A146" s="38"/>
      <c r="B146" s="39"/>
      <c r="C146" s="282" t="s">
        <v>241</v>
      </c>
      <c r="D146" s="282" t="s">
        <v>384</v>
      </c>
      <c r="E146" s="283" t="s">
        <v>764</v>
      </c>
      <c r="F146" s="284" t="s">
        <v>765</v>
      </c>
      <c r="G146" s="285" t="s">
        <v>468</v>
      </c>
      <c r="H146" s="286">
        <v>1</v>
      </c>
      <c r="I146" s="287"/>
      <c r="J146" s="288">
        <f>ROUND(I146*H146,2)</f>
        <v>0</v>
      </c>
      <c r="K146" s="284" t="s">
        <v>461</v>
      </c>
      <c r="L146" s="289"/>
      <c r="M146" s="290" t="s">
        <v>1</v>
      </c>
      <c r="N146" s="291" t="s">
        <v>42</v>
      </c>
      <c r="O146" s="91"/>
      <c r="P146" s="236">
        <f>O146*H146</f>
        <v>0</v>
      </c>
      <c r="Q146" s="236">
        <v>0.0010499999999999999</v>
      </c>
      <c r="R146" s="236">
        <f>Q146*H146</f>
        <v>0.0010499999999999999</v>
      </c>
      <c r="S146" s="236">
        <v>0</v>
      </c>
      <c r="T146" s="23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8" t="s">
        <v>200</v>
      </c>
      <c r="AT146" s="238" t="s">
        <v>384</v>
      </c>
      <c r="AU146" s="238" t="s">
        <v>86</v>
      </c>
      <c r="AY146" s="17" t="s">
        <v>161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17" t="s">
        <v>84</v>
      </c>
      <c r="BK146" s="239">
        <f>ROUND(I146*H146,2)</f>
        <v>0</v>
      </c>
      <c r="BL146" s="17" t="s">
        <v>169</v>
      </c>
      <c r="BM146" s="238" t="s">
        <v>1020</v>
      </c>
    </row>
    <row r="147" s="2" customFormat="1" ht="37.8" customHeight="1">
      <c r="A147" s="38"/>
      <c r="B147" s="39"/>
      <c r="C147" s="282" t="s">
        <v>245</v>
      </c>
      <c r="D147" s="282" t="s">
        <v>384</v>
      </c>
      <c r="E147" s="283" t="s">
        <v>534</v>
      </c>
      <c r="F147" s="284" t="s">
        <v>1021</v>
      </c>
      <c r="G147" s="285" t="s">
        <v>750</v>
      </c>
      <c r="H147" s="286">
        <v>1</v>
      </c>
      <c r="I147" s="287"/>
      <c r="J147" s="288">
        <f>ROUND(I147*H147,2)</f>
        <v>0</v>
      </c>
      <c r="K147" s="284" t="s">
        <v>209</v>
      </c>
      <c r="L147" s="289"/>
      <c r="M147" s="290" t="s">
        <v>1</v>
      </c>
      <c r="N147" s="291" t="s">
        <v>42</v>
      </c>
      <c r="O147" s="91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8" t="s">
        <v>200</v>
      </c>
      <c r="AT147" s="238" t="s">
        <v>384</v>
      </c>
      <c r="AU147" s="238" t="s">
        <v>86</v>
      </c>
      <c r="AY147" s="17" t="s">
        <v>161</v>
      </c>
      <c r="BE147" s="239">
        <f>IF(N147="základní",J147,0)</f>
        <v>0</v>
      </c>
      <c r="BF147" s="239">
        <f>IF(N147="snížená",J147,0)</f>
        <v>0</v>
      </c>
      <c r="BG147" s="239">
        <f>IF(N147="zákl. přenesená",J147,0)</f>
        <v>0</v>
      </c>
      <c r="BH147" s="239">
        <f>IF(N147="sníž. přenesená",J147,0)</f>
        <v>0</v>
      </c>
      <c r="BI147" s="239">
        <f>IF(N147="nulová",J147,0)</f>
        <v>0</v>
      </c>
      <c r="BJ147" s="17" t="s">
        <v>84</v>
      </c>
      <c r="BK147" s="239">
        <f>ROUND(I147*H147,2)</f>
        <v>0</v>
      </c>
      <c r="BL147" s="17" t="s">
        <v>169</v>
      </c>
      <c r="BM147" s="238" t="s">
        <v>1022</v>
      </c>
    </row>
    <row r="148" s="2" customFormat="1" ht="16.5" customHeight="1">
      <c r="A148" s="38"/>
      <c r="B148" s="39"/>
      <c r="C148" s="282" t="s">
        <v>250</v>
      </c>
      <c r="D148" s="282" t="s">
        <v>384</v>
      </c>
      <c r="E148" s="283" t="s">
        <v>537</v>
      </c>
      <c r="F148" s="284" t="s">
        <v>752</v>
      </c>
      <c r="G148" s="285" t="s">
        <v>468</v>
      </c>
      <c r="H148" s="286">
        <v>1</v>
      </c>
      <c r="I148" s="287"/>
      <c r="J148" s="288">
        <f>ROUND(I148*H148,2)</f>
        <v>0</v>
      </c>
      <c r="K148" s="284" t="s">
        <v>209</v>
      </c>
      <c r="L148" s="289"/>
      <c r="M148" s="290" t="s">
        <v>1</v>
      </c>
      <c r="N148" s="291" t="s">
        <v>42</v>
      </c>
      <c r="O148" s="91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8" t="s">
        <v>200</v>
      </c>
      <c r="AT148" s="238" t="s">
        <v>384</v>
      </c>
      <c r="AU148" s="238" t="s">
        <v>86</v>
      </c>
      <c r="AY148" s="17" t="s">
        <v>161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17" t="s">
        <v>84</v>
      </c>
      <c r="BK148" s="239">
        <f>ROUND(I148*H148,2)</f>
        <v>0</v>
      </c>
      <c r="BL148" s="17" t="s">
        <v>169</v>
      </c>
      <c r="BM148" s="238" t="s">
        <v>1023</v>
      </c>
    </row>
    <row r="149" s="2" customFormat="1" ht="16.5" customHeight="1">
      <c r="A149" s="38"/>
      <c r="B149" s="39"/>
      <c r="C149" s="282" t="s">
        <v>331</v>
      </c>
      <c r="D149" s="282" t="s">
        <v>384</v>
      </c>
      <c r="E149" s="283" t="s">
        <v>589</v>
      </c>
      <c r="F149" s="284" t="s">
        <v>782</v>
      </c>
      <c r="G149" s="285" t="s">
        <v>468</v>
      </c>
      <c r="H149" s="286">
        <v>12</v>
      </c>
      <c r="I149" s="287"/>
      <c r="J149" s="288">
        <f>ROUND(I149*H149,2)</f>
        <v>0</v>
      </c>
      <c r="K149" s="284" t="s">
        <v>209</v>
      </c>
      <c r="L149" s="289"/>
      <c r="M149" s="290" t="s">
        <v>1</v>
      </c>
      <c r="N149" s="291" t="s">
        <v>42</v>
      </c>
      <c r="O149" s="91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8" t="s">
        <v>200</v>
      </c>
      <c r="AT149" s="238" t="s">
        <v>384</v>
      </c>
      <c r="AU149" s="238" t="s">
        <v>86</v>
      </c>
      <c r="AY149" s="17" t="s">
        <v>161</v>
      </c>
      <c r="BE149" s="239">
        <f>IF(N149="základní",J149,0)</f>
        <v>0</v>
      </c>
      <c r="BF149" s="239">
        <f>IF(N149="snížená",J149,0)</f>
        <v>0</v>
      </c>
      <c r="BG149" s="239">
        <f>IF(N149="zákl. přenesená",J149,0)</f>
        <v>0</v>
      </c>
      <c r="BH149" s="239">
        <f>IF(N149="sníž. přenesená",J149,0)</f>
        <v>0</v>
      </c>
      <c r="BI149" s="239">
        <f>IF(N149="nulová",J149,0)</f>
        <v>0</v>
      </c>
      <c r="BJ149" s="17" t="s">
        <v>84</v>
      </c>
      <c r="BK149" s="239">
        <f>ROUND(I149*H149,2)</f>
        <v>0</v>
      </c>
      <c r="BL149" s="17" t="s">
        <v>169</v>
      </c>
      <c r="BM149" s="238" t="s">
        <v>1024</v>
      </c>
    </row>
    <row r="150" s="2" customFormat="1" ht="16.5" customHeight="1">
      <c r="A150" s="38"/>
      <c r="B150" s="39"/>
      <c r="C150" s="282" t="s">
        <v>335</v>
      </c>
      <c r="D150" s="282" t="s">
        <v>384</v>
      </c>
      <c r="E150" s="283" t="s">
        <v>784</v>
      </c>
      <c r="F150" s="284" t="s">
        <v>785</v>
      </c>
      <c r="G150" s="285" t="s">
        <v>786</v>
      </c>
      <c r="H150" s="286">
        <v>1</v>
      </c>
      <c r="I150" s="287"/>
      <c r="J150" s="288">
        <f>ROUND(I150*H150,2)</f>
        <v>0</v>
      </c>
      <c r="K150" s="284" t="s">
        <v>209</v>
      </c>
      <c r="L150" s="289"/>
      <c r="M150" s="290" t="s">
        <v>1</v>
      </c>
      <c r="N150" s="291" t="s">
        <v>42</v>
      </c>
      <c r="O150" s="91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8" t="s">
        <v>200</v>
      </c>
      <c r="AT150" s="238" t="s">
        <v>384</v>
      </c>
      <c r="AU150" s="238" t="s">
        <v>86</v>
      </c>
      <c r="AY150" s="17" t="s">
        <v>161</v>
      </c>
      <c r="BE150" s="239">
        <f>IF(N150="základní",J150,0)</f>
        <v>0</v>
      </c>
      <c r="BF150" s="239">
        <f>IF(N150="snížená",J150,0)</f>
        <v>0</v>
      </c>
      <c r="BG150" s="239">
        <f>IF(N150="zákl. přenesená",J150,0)</f>
        <v>0</v>
      </c>
      <c r="BH150" s="239">
        <f>IF(N150="sníž. přenesená",J150,0)</f>
        <v>0</v>
      </c>
      <c r="BI150" s="239">
        <f>IF(N150="nulová",J150,0)</f>
        <v>0</v>
      </c>
      <c r="BJ150" s="17" t="s">
        <v>84</v>
      </c>
      <c r="BK150" s="239">
        <f>ROUND(I150*H150,2)</f>
        <v>0</v>
      </c>
      <c r="BL150" s="17" t="s">
        <v>169</v>
      </c>
      <c r="BM150" s="238" t="s">
        <v>1025</v>
      </c>
    </row>
    <row r="151" s="2" customFormat="1" ht="16.5" customHeight="1">
      <c r="A151" s="38"/>
      <c r="B151" s="39"/>
      <c r="C151" s="282" t="s">
        <v>339</v>
      </c>
      <c r="D151" s="282" t="s">
        <v>384</v>
      </c>
      <c r="E151" s="283" t="s">
        <v>561</v>
      </c>
      <c r="F151" s="284" t="s">
        <v>754</v>
      </c>
      <c r="G151" s="285" t="s">
        <v>468</v>
      </c>
      <c r="H151" s="286">
        <v>1</v>
      </c>
      <c r="I151" s="287"/>
      <c r="J151" s="288">
        <f>ROUND(I151*H151,2)</f>
        <v>0</v>
      </c>
      <c r="K151" s="284" t="s">
        <v>209</v>
      </c>
      <c r="L151" s="289"/>
      <c r="M151" s="290" t="s">
        <v>1</v>
      </c>
      <c r="N151" s="291" t="s">
        <v>42</v>
      </c>
      <c r="O151" s="91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8" t="s">
        <v>200</v>
      </c>
      <c r="AT151" s="238" t="s">
        <v>384</v>
      </c>
      <c r="AU151" s="238" t="s">
        <v>86</v>
      </c>
      <c r="AY151" s="17" t="s">
        <v>161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7" t="s">
        <v>84</v>
      </c>
      <c r="BK151" s="239">
        <f>ROUND(I151*H151,2)</f>
        <v>0</v>
      </c>
      <c r="BL151" s="17" t="s">
        <v>169</v>
      </c>
      <c r="BM151" s="238" t="s">
        <v>1026</v>
      </c>
    </row>
    <row r="152" s="2" customFormat="1" ht="24.15" customHeight="1">
      <c r="A152" s="38"/>
      <c r="B152" s="39"/>
      <c r="C152" s="282" t="s">
        <v>7</v>
      </c>
      <c r="D152" s="282" t="s">
        <v>384</v>
      </c>
      <c r="E152" s="283" t="s">
        <v>564</v>
      </c>
      <c r="F152" s="284" t="s">
        <v>756</v>
      </c>
      <c r="G152" s="285" t="s">
        <v>468</v>
      </c>
      <c r="H152" s="286">
        <v>4</v>
      </c>
      <c r="I152" s="287"/>
      <c r="J152" s="288">
        <f>ROUND(I152*H152,2)</f>
        <v>0</v>
      </c>
      <c r="K152" s="284" t="s">
        <v>209</v>
      </c>
      <c r="L152" s="289"/>
      <c r="M152" s="290" t="s">
        <v>1</v>
      </c>
      <c r="N152" s="291" t="s">
        <v>42</v>
      </c>
      <c r="O152" s="91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8" t="s">
        <v>200</v>
      </c>
      <c r="AT152" s="238" t="s">
        <v>384</v>
      </c>
      <c r="AU152" s="238" t="s">
        <v>86</v>
      </c>
      <c r="AY152" s="17" t="s">
        <v>161</v>
      </c>
      <c r="BE152" s="239">
        <f>IF(N152="základní",J152,0)</f>
        <v>0</v>
      </c>
      <c r="BF152" s="239">
        <f>IF(N152="snížená",J152,0)</f>
        <v>0</v>
      </c>
      <c r="BG152" s="239">
        <f>IF(N152="zákl. přenesená",J152,0)</f>
        <v>0</v>
      </c>
      <c r="BH152" s="239">
        <f>IF(N152="sníž. přenesená",J152,0)</f>
        <v>0</v>
      </c>
      <c r="BI152" s="239">
        <f>IF(N152="nulová",J152,0)</f>
        <v>0</v>
      </c>
      <c r="BJ152" s="17" t="s">
        <v>84</v>
      </c>
      <c r="BK152" s="239">
        <f>ROUND(I152*H152,2)</f>
        <v>0</v>
      </c>
      <c r="BL152" s="17" t="s">
        <v>169</v>
      </c>
      <c r="BM152" s="238" t="s">
        <v>1027</v>
      </c>
    </row>
    <row r="153" s="2" customFormat="1" ht="24.15" customHeight="1">
      <c r="A153" s="38"/>
      <c r="B153" s="39"/>
      <c r="C153" s="282" t="s">
        <v>348</v>
      </c>
      <c r="D153" s="282" t="s">
        <v>384</v>
      </c>
      <c r="E153" s="283" t="s">
        <v>567</v>
      </c>
      <c r="F153" s="284" t="s">
        <v>758</v>
      </c>
      <c r="G153" s="285" t="s">
        <v>468</v>
      </c>
      <c r="H153" s="286">
        <v>1</v>
      </c>
      <c r="I153" s="287"/>
      <c r="J153" s="288">
        <f>ROUND(I153*H153,2)</f>
        <v>0</v>
      </c>
      <c r="K153" s="284" t="s">
        <v>209</v>
      </c>
      <c r="L153" s="289"/>
      <c r="M153" s="290" t="s">
        <v>1</v>
      </c>
      <c r="N153" s="291" t="s">
        <v>42</v>
      </c>
      <c r="O153" s="91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8" t="s">
        <v>200</v>
      </c>
      <c r="AT153" s="238" t="s">
        <v>384</v>
      </c>
      <c r="AU153" s="238" t="s">
        <v>86</v>
      </c>
      <c r="AY153" s="17" t="s">
        <v>161</v>
      </c>
      <c r="BE153" s="239">
        <f>IF(N153="základní",J153,0)</f>
        <v>0</v>
      </c>
      <c r="BF153" s="239">
        <f>IF(N153="snížená",J153,0)</f>
        <v>0</v>
      </c>
      <c r="BG153" s="239">
        <f>IF(N153="zákl. přenesená",J153,0)</f>
        <v>0</v>
      </c>
      <c r="BH153" s="239">
        <f>IF(N153="sníž. přenesená",J153,0)</f>
        <v>0</v>
      </c>
      <c r="BI153" s="239">
        <f>IF(N153="nulová",J153,0)</f>
        <v>0</v>
      </c>
      <c r="BJ153" s="17" t="s">
        <v>84</v>
      </c>
      <c r="BK153" s="239">
        <f>ROUND(I153*H153,2)</f>
        <v>0</v>
      </c>
      <c r="BL153" s="17" t="s">
        <v>169</v>
      </c>
      <c r="BM153" s="238" t="s">
        <v>1028</v>
      </c>
    </row>
    <row r="154" s="2" customFormat="1" ht="24.15" customHeight="1">
      <c r="A154" s="38"/>
      <c r="B154" s="39"/>
      <c r="C154" s="282" t="s">
        <v>352</v>
      </c>
      <c r="D154" s="282" t="s">
        <v>384</v>
      </c>
      <c r="E154" s="283" t="s">
        <v>570</v>
      </c>
      <c r="F154" s="284" t="s">
        <v>760</v>
      </c>
      <c r="G154" s="285" t="s">
        <v>468</v>
      </c>
      <c r="H154" s="286">
        <v>1</v>
      </c>
      <c r="I154" s="287"/>
      <c r="J154" s="288">
        <f>ROUND(I154*H154,2)</f>
        <v>0</v>
      </c>
      <c r="K154" s="284" t="s">
        <v>209</v>
      </c>
      <c r="L154" s="289"/>
      <c r="M154" s="290" t="s">
        <v>1</v>
      </c>
      <c r="N154" s="291" t="s">
        <v>42</v>
      </c>
      <c r="O154" s="91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8" t="s">
        <v>200</v>
      </c>
      <c r="AT154" s="238" t="s">
        <v>384</v>
      </c>
      <c r="AU154" s="238" t="s">
        <v>86</v>
      </c>
      <c r="AY154" s="17" t="s">
        <v>161</v>
      </c>
      <c r="BE154" s="239">
        <f>IF(N154="základní",J154,0)</f>
        <v>0</v>
      </c>
      <c r="BF154" s="239">
        <f>IF(N154="snížená",J154,0)</f>
        <v>0</v>
      </c>
      <c r="BG154" s="239">
        <f>IF(N154="zákl. přenesená",J154,0)</f>
        <v>0</v>
      </c>
      <c r="BH154" s="239">
        <f>IF(N154="sníž. přenesená",J154,0)</f>
        <v>0</v>
      </c>
      <c r="BI154" s="239">
        <f>IF(N154="nulová",J154,0)</f>
        <v>0</v>
      </c>
      <c r="BJ154" s="17" t="s">
        <v>84</v>
      </c>
      <c r="BK154" s="239">
        <f>ROUND(I154*H154,2)</f>
        <v>0</v>
      </c>
      <c r="BL154" s="17" t="s">
        <v>169</v>
      </c>
      <c r="BM154" s="238" t="s">
        <v>1029</v>
      </c>
    </row>
    <row r="155" s="2" customFormat="1" ht="24.15" customHeight="1">
      <c r="A155" s="38"/>
      <c r="B155" s="39"/>
      <c r="C155" s="282" t="s">
        <v>359</v>
      </c>
      <c r="D155" s="282" t="s">
        <v>384</v>
      </c>
      <c r="E155" s="283" t="s">
        <v>573</v>
      </c>
      <c r="F155" s="284" t="s">
        <v>762</v>
      </c>
      <c r="G155" s="285" t="s">
        <v>468</v>
      </c>
      <c r="H155" s="286">
        <v>1</v>
      </c>
      <c r="I155" s="287"/>
      <c r="J155" s="288">
        <f>ROUND(I155*H155,2)</f>
        <v>0</v>
      </c>
      <c r="K155" s="284" t="s">
        <v>209</v>
      </c>
      <c r="L155" s="289"/>
      <c r="M155" s="290" t="s">
        <v>1</v>
      </c>
      <c r="N155" s="291" t="s">
        <v>42</v>
      </c>
      <c r="O155" s="91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8" t="s">
        <v>200</v>
      </c>
      <c r="AT155" s="238" t="s">
        <v>384</v>
      </c>
      <c r="AU155" s="238" t="s">
        <v>86</v>
      </c>
      <c r="AY155" s="17" t="s">
        <v>161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7" t="s">
        <v>84</v>
      </c>
      <c r="BK155" s="239">
        <f>ROUND(I155*H155,2)</f>
        <v>0</v>
      </c>
      <c r="BL155" s="17" t="s">
        <v>169</v>
      </c>
      <c r="BM155" s="238" t="s">
        <v>1030</v>
      </c>
    </row>
    <row r="156" s="2" customFormat="1" ht="24.15" customHeight="1">
      <c r="A156" s="38"/>
      <c r="B156" s="39"/>
      <c r="C156" s="282" t="s">
        <v>367</v>
      </c>
      <c r="D156" s="282" t="s">
        <v>384</v>
      </c>
      <c r="E156" s="283" t="s">
        <v>577</v>
      </c>
      <c r="F156" s="284" t="s">
        <v>770</v>
      </c>
      <c r="G156" s="285" t="s">
        <v>468</v>
      </c>
      <c r="H156" s="286">
        <v>4</v>
      </c>
      <c r="I156" s="287"/>
      <c r="J156" s="288">
        <f>ROUND(I156*H156,2)</f>
        <v>0</v>
      </c>
      <c r="K156" s="284" t="s">
        <v>209</v>
      </c>
      <c r="L156" s="289"/>
      <c r="M156" s="290" t="s">
        <v>1</v>
      </c>
      <c r="N156" s="291" t="s">
        <v>42</v>
      </c>
      <c r="O156" s="91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8" t="s">
        <v>200</v>
      </c>
      <c r="AT156" s="238" t="s">
        <v>384</v>
      </c>
      <c r="AU156" s="238" t="s">
        <v>86</v>
      </c>
      <c r="AY156" s="17" t="s">
        <v>161</v>
      </c>
      <c r="BE156" s="239">
        <f>IF(N156="základní",J156,0)</f>
        <v>0</v>
      </c>
      <c r="BF156" s="239">
        <f>IF(N156="snížená",J156,0)</f>
        <v>0</v>
      </c>
      <c r="BG156" s="239">
        <f>IF(N156="zákl. přenesená",J156,0)</f>
        <v>0</v>
      </c>
      <c r="BH156" s="239">
        <f>IF(N156="sníž. přenesená",J156,0)</f>
        <v>0</v>
      </c>
      <c r="BI156" s="239">
        <f>IF(N156="nulová",J156,0)</f>
        <v>0</v>
      </c>
      <c r="BJ156" s="17" t="s">
        <v>84</v>
      </c>
      <c r="BK156" s="239">
        <f>ROUND(I156*H156,2)</f>
        <v>0</v>
      </c>
      <c r="BL156" s="17" t="s">
        <v>169</v>
      </c>
      <c r="BM156" s="238" t="s">
        <v>1031</v>
      </c>
    </row>
    <row r="157" s="2" customFormat="1" ht="21.75" customHeight="1">
      <c r="A157" s="38"/>
      <c r="B157" s="39"/>
      <c r="C157" s="282" t="s">
        <v>374</v>
      </c>
      <c r="D157" s="282" t="s">
        <v>384</v>
      </c>
      <c r="E157" s="283" t="s">
        <v>581</v>
      </c>
      <c r="F157" s="284" t="s">
        <v>775</v>
      </c>
      <c r="G157" s="285" t="s">
        <v>468</v>
      </c>
      <c r="H157" s="286">
        <v>4</v>
      </c>
      <c r="I157" s="287"/>
      <c r="J157" s="288">
        <f>ROUND(I157*H157,2)</f>
        <v>0</v>
      </c>
      <c r="K157" s="284" t="s">
        <v>209</v>
      </c>
      <c r="L157" s="289"/>
      <c r="M157" s="290" t="s">
        <v>1</v>
      </c>
      <c r="N157" s="291" t="s">
        <v>42</v>
      </c>
      <c r="O157" s="91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8" t="s">
        <v>200</v>
      </c>
      <c r="AT157" s="238" t="s">
        <v>384</v>
      </c>
      <c r="AU157" s="238" t="s">
        <v>86</v>
      </c>
      <c r="AY157" s="17" t="s">
        <v>161</v>
      </c>
      <c r="BE157" s="239">
        <f>IF(N157="základní",J157,0)</f>
        <v>0</v>
      </c>
      <c r="BF157" s="239">
        <f>IF(N157="snížená",J157,0)</f>
        <v>0</v>
      </c>
      <c r="BG157" s="239">
        <f>IF(N157="zákl. přenesená",J157,0)</f>
        <v>0</v>
      </c>
      <c r="BH157" s="239">
        <f>IF(N157="sníž. přenesená",J157,0)</f>
        <v>0</v>
      </c>
      <c r="BI157" s="239">
        <f>IF(N157="nulová",J157,0)</f>
        <v>0</v>
      </c>
      <c r="BJ157" s="17" t="s">
        <v>84</v>
      </c>
      <c r="BK157" s="239">
        <f>ROUND(I157*H157,2)</f>
        <v>0</v>
      </c>
      <c r="BL157" s="17" t="s">
        <v>169</v>
      </c>
      <c r="BM157" s="238" t="s">
        <v>1032</v>
      </c>
    </row>
    <row r="158" s="2" customFormat="1" ht="16.5" customHeight="1">
      <c r="A158" s="38"/>
      <c r="B158" s="39"/>
      <c r="C158" s="282" t="s">
        <v>379</v>
      </c>
      <c r="D158" s="282" t="s">
        <v>384</v>
      </c>
      <c r="E158" s="283" t="s">
        <v>585</v>
      </c>
      <c r="F158" s="284" t="s">
        <v>780</v>
      </c>
      <c r="G158" s="285" t="s">
        <v>468</v>
      </c>
      <c r="H158" s="286">
        <v>6</v>
      </c>
      <c r="I158" s="287"/>
      <c r="J158" s="288">
        <f>ROUND(I158*H158,2)</f>
        <v>0</v>
      </c>
      <c r="K158" s="284" t="s">
        <v>209</v>
      </c>
      <c r="L158" s="289"/>
      <c r="M158" s="290" t="s">
        <v>1</v>
      </c>
      <c r="N158" s="291" t="s">
        <v>42</v>
      </c>
      <c r="O158" s="91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8" t="s">
        <v>200</v>
      </c>
      <c r="AT158" s="238" t="s">
        <v>384</v>
      </c>
      <c r="AU158" s="238" t="s">
        <v>86</v>
      </c>
      <c r="AY158" s="17" t="s">
        <v>161</v>
      </c>
      <c r="BE158" s="239">
        <f>IF(N158="základní",J158,0)</f>
        <v>0</v>
      </c>
      <c r="BF158" s="239">
        <f>IF(N158="snížená",J158,0)</f>
        <v>0</v>
      </c>
      <c r="BG158" s="239">
        <f>IF(N158="zákl. přenesená",J158,0)</f>
        <v>0</v>
      </c>
      <c r="BH158" s="239">
        <f>IF(N158="sníž. přenesená",J158,0)</f>
        <v>0</v>
      </c>
      <c r="BI158" s="239">
        <f>IF(N158="nulová",J158,0)</f>
        <v>0</v>
      </c>
      <c r="BJ158" s="17" t="s">
        <v>84</v>
      </c>
      <c r="BK158" s="239">
        <f>ROUND(I158*H158,2)</f>
        <v>0</v>
      </c>
      <c r="BL158" s="17" t="s">
        <v>169</v>
      </c>
      <c r="BM158" s="238" t="s">
        <v>1033</v>
      </c>
    </row>
    <row r="159" s="12" customFormat="1" ht="22.8" customHeight="1">
      <c r="A159" s="12"/>
      <c r="B159" s="211"/>
      <c r="C159" s="212"/>
      <c r="D159" s="213" t="s">
        <v>76</v>
      </c>
      <c r="E159" s="225" t="s">
        <v>598</v>
      </c>
      <c r="F159" s="225" t="s">
        <v>1034</v>
      </c>
      <c r="G159" s="212"/>
      <c r="H159" s="212"/>
      <c r="I159" s="215"/>
      <c r="J159" s="226">
        <f>BK159</f>
        <v>0</v>
      </c>
      <c r="K159" s="212"/>
      <c r="L159" s="217"/>
      <c r="M159" s="218"/>
      <c r="N159" s="219"/>
      <c r="O159" s="219"/>
      <c r="P159" s="220">
        <f>SUM(P160:P173)</f>
        <v>0</v>
      </c>
      <c r="Q159" s="219"/>
      <c r="R159" s="220">
        <f>SUM(R160:R173)</f>
        <v>0</v>
      </c>
      <c r="S159" s="219"/>
      <c r="T159" s="221">
        <f>SUM(T160:T173)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22" t="s">
        <v>84</v>
      </c>
      <c r="AT159" s="223" t="s">
        <v>76</v>
      </c>
      <c r="AU159" s="223" t="s">
        <v>84</v>
      </c>
      <c r="AY159" s="222" t="s">
        <v>161</v>
      </c>
      <c r="BK159" s="224">
        <f>SUM(BK160:BK173)</f>
        <v>0</v>
      </c>
    </row>
    <row r="160" s="2" customFormat="1" ht="24.15" customHeight="1">
      <c r="A160" s="38"/>
      <c r="B160" s="39"/>
      <c r="C160" s="227" t="s">
        <v>383</v>
      </c>
      <c r="D160" s="227" t="s">
        <v>164</v>
      </c>
      <c r="E160" s="228" t="s">
        <v>789</v>
      </c>
      <c r="F160" s="229" t="s">
        <v>790</v>
      </c>
      <c r="G160" s="230" t="s">
        <v>468</v>
      </c>
      <c r="H160" s="231">
        <v>82</v>
      </c>
      <c r="I160" s="232"/>
      <c r="J160" s="233">
        <f>ROUND(I160*H160,2)</f>
        <v>0</v>
      </c>
      <c r="K160" s="229" t="s">
        <v>461</v>
      </c>
      <c r="L160" s="44"/>
      <c r="M160" s="234" t="s">
        <v>1</v>
      </c>
      <c r="N160" s="235" t="s">
        <v>42</v>
      </c>
      <c r="O160" s="91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8" t="s">
        <v>169</v>
      </c>
      <c r="AT160" s="238" t="s">
        <v>164</v>
      </c>
      <c r="AU160" s="238" t="s">
        <v>86</v>
      </c>
      <c r="AY160" s="17" t="s">
        <v>161</v>
      </c>
      <c r="BE160" s="239">
        <f>IF(N160="základní",J160,0)</f>
        <v>0</v>
      </c>
      <c r="BF160" s="239">
        <f>IF(N160="snížená",J160,0)</f>
        <v>0</v>
      </c>
      <c r="BG160" s="239">
        <f>IF(N160="zákl. přenesená",J160,0)</f>
        <v>0</v>
      </c>
      <c r="BH160" s="239">
        <f>IF(N160="sníž. přenesená",J160,0)</f>
        <v>0</v>
      </c>
      <c r="BI160" s="239">
        <f>IF(N160="nulová",J160,0)</f>
        <v>0</v>
      </c>
      <c r="BJ160" s="17" t="s">
        <v>84</v>
      </c>
      <c r="BK160" s="239">
        <f>ROUND(I160*H160,2)</f>
        <v>0</v>
      </c>
      <c r="BL160" s="17" t="s">
        <v>169</v>
      </c>
      <c r="BM160" s="238" t="s">
        <v>1035</v>
      </c>
    </row>
    <row r="161" s="2" customFormat="1" ht="24.15" customHeight="1">
      <c r="A161" s="38"/>
      <c r="B161" s="39"/>
      <c r="C161" s="227" t="s">
        <v>390</v>
      </c>
      <c r="D161" s="227" t="s">
        <v>164</v>
      </c>
      <c r="E161" s="228" t="s">
        <v>792</v>
      </c>
      <c r="F161" s="229" t="s">
        <v>793</v>
      </c>
      <c r="G161" s="230" t="s">
        <v>468</v>
      </c>
      <c r="H161" s="231">
        <v>63</v>
      </c>
      <c r="I161" s="232"/>
      <c r="J161" s="233">
        <f>ROUND(I161*H161,2)</f>
        <v>0</v>
      </c>
      <c r="K161" s="229" t="s">
        <v>461</v>
      </c>
      <c r="L161" s="44"/>
      <c r="M161" s="234" t="s">
        <v>1</v>
      </c>
      <c r="N161" s="235" t="s">
        <v>42</v>
      </c>
      <c r="O161" s="91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8" t="s">
        <v>169</v>
      </c>
      <c r="AT161" s="238" t="s">
        <v>164</v>
      </c>
      <c r="AU161" s="238" t="s">
        <v>86</v>
      </c>
      <c r="AY161" s="17" t="s">
        <v>161</v>
      </c>
      <c r="BE161" s="239">
        <f>IF(N161="základní",J161,0)</f>
        <v>0</v>
      </c>
      <c r="BF161" s="239">
        <f>IF(N161="snížená",J161,0)</f>
        <v>0</v>
      </c>
      <c r="BG161" s="239">
        <f>IF(N161="zákl. přenesená",J161,0)</f>
        <v>0</v>
      </c>
      <c r="BH161" s="239">
        <f>IF(N161="sníž. přenesená",J161,0)</f>
        <v>0</v>
      </c>
      <c r="BI161" s="239">
        <f>IF(N161="nulová",J161,0)</f>
        <v>0</v>
      </c>
      <c r="BJ161" s="17" t="s">
        <v>84</v>
      </c>
      <c r="BK161" s="239">
        <f>ROUND(I161*H161,2)</f>
        <v>0</v>
      </c>
      <c r="BL161" s="17" t="s">
        <v>169</v>
      </c>
      <c r="BM161" s="238" t="s">
        <v>1036</v>
      </c>
    </row>
    <row r="162" s="2" customFormat="1" ht="24.15" customHeight="1">
      <c r="A162" s="38"/>
      <c r="B162" s="39"/>
      <c r="C162" s="227" t="s">
        <v>394</v>
      </c>
      <c r="D162" s="227" t="s">
        <v>164</v>
      </c>
      <c r="E162" s="228" t="s">
        <v>795</v>
      </c>
      <c r="F162" s="229" t="s">
        <v>796</v>
      </c>
      <c r="G162" s="230" t="s">
        <v>468</v>
      </c>
      <c r="H162" s="231">
        <v>4</v>
      </c>
      <c r="I162" s="232"/>
      <c r="J162" s="233">
        <f>ROUND(I162*H162,2)</f>
        <v>0</v>
      </c>
      <c r="K162" s="229" t="s">
        <v>461</v>
      </c>
      <c r="L162" s="44"/>
      <c r="M162" s="234" t="s">
        <v>1</v>
      </c>
      <c r="N162" s="235" t="s">
        <v>42</v>
      </c>
      <c r="O162" s="91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8" t="s">
        <v>169</v>
      </c>
      <c r="AT162" s="238" t="s">
        <v>164</v>
      </c>
      <c r="AU162" s="238" t="s">
        <v>86</v>
      </c>
      <c r="AY162" s="17" t="s">
        <v>161</v>
      </c>
      <c r="BE162" s="239">
        <f>IF(N162="základní",J162,0)</f>
        <v>0</v>
      </c>
      <c r="BF162" s="239">
        <f>IF(N162="snížená",J162,0)</f>
        <v>0</v>
      </c>
      <c r="BG162" s="239">
        <f>IF(N162="zákl. přenesená",J162,0)</f>
        <v>0</v>
      </c>
      <c r="BH162" s="239">
        <f>IF(N162="sníž. přenesená",J162,0)</f>
        <v>0</v>
      </c>
      <c r="BI162" s="239">
        <f>IF(N162="nulová",J162,0)</f>
        <v>0</v>
      </c>
      <c r="BJ162" s="17" t="s">
        <v>84</v>
      </c>
      <c r="BK162" s="239">
        <f>ROUND(I162*H162,2)</f>
        <v>0</v>
      </c>
      <c r="BL162" s="17" t="s">
        <v>169</v>
      </c>
      <c r="BM162" s="238" t="s">
        <v>1037</v>
      </c>
    </row>
    <row r="163" s="2" customFormat="1" ht="24.15" customHeight="1">
      <c r="A163" s="38"/>
      <c r="B163" s="39"/>
      <c r="C163" s="227" t="s">
        <v>399</v>
      </c>
      <c r="D163" s="227" t="s">
        <v>164</v>
      </c>
      <c r="E163" s="228" t="s">
        <v>798</v>
      </c>
      <c r="F163" s="229" t="s">
        <v>799</v>
      </c>
      <c r="G163" s="230" t="s">
        <v>468</v>
      </c>
      <c r="H163" s="231">
        <v>1</v>
      </c>
      <c r="I163" s="232"/>
      <c r="J163" s="233">
        <f>ROUND(I163*H163,2)</f>
        <v>0</v>
      </c>
      <c r="K163" s="229" t="s">
        <v>461</v>
      </c>
      <c r="L163" s="44"/>
      <c r="M163" s="234" t="s">
        <v>1</v>
      </c>
      <c r="N163" s="235" t="s">
        <v>42</v>
      </c>
      <c r="O163" s="91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8" t="s">
        <v>169</v>
      </c>
      <c r="AT163" s="238" t="s">
        <v>164</v>
      </c>
      <c r="AU163" s="238" t="s">
        <v>86</v>
      </c>
      <c r="AY163" s="17" t="s">
        <v>161</v>
      </c>
      <c r="BE163" s="239">
        <f>IF(N163="základní",J163,0)</f>
        <v>0</v>
      </c>
      <c r="BF163" s="239">
        <f>IF(N163="snížená",J163,0)</f>
        <v>0</v>
      </c>
      <c r="BG163" s="239">
        <f>IF(N163="zákl. přenesená",J163,0)</f>
        <v>0</v>
      </c>
      <c r="BH163" s="239">
        <f>IF(N163="sníž. přenesená",J163,0)</f>
        <v>0</v>
      </c>
      <c r="BI163" s="239">
        <f>IF(N163="nulová",J163,0)</f>
        <v>0</v>
      </c>
      <c r="BJ163" s="17" t="s">
        <v>84</v>
      </c>
      <c r="BK163" s="239">
        <f>ROUND(I163*H163,2)</f>
        <v>0</v>
      </c>
      <c r="BL163" s="17" t="s">
        <v>169</v>
      </c>
      <c r="BM163" s="238" t="s">
        <v>1038</v>
      </c>
    </row>
    <row r="164" s="2" customFormat="1" ht="24.15" customHeight="1">
      <c r="A164" s="38"/>
      <c r="B164" s="39"/>
      <c r="C164" s="227" t="s">
        <v>387</v>
      </c>
      <c r="D164" s="227" t="s">
        <v>164</v>
      </c>
      <c r="E164" s="228" t="s">
        <v>801</v>
      </c>
      <c r="F164" s="229" t="s">
        <v>802</v>
      </c>
      <c r="G164" s="230" t="s">
        <v>468</v>
      </c>
      <c r="H164" s="231">
        <v>38</v>
      </c>
      <c r="I164" s="232"/>
      <c r="J164" s="233">
        <f>ROUND(I164*H164,2)</f>
        <v>0</v>
      </c>
      <c r="K164" s="229" t="s">
        <v>461</v>
      </c>
      <c r="L164" s="44"/>
      <c r="M164" s="234" t="s">
        <v>1</v>
      </c>
      <c r="N164" s="235" t="s">
        <v>42</v>
      </c>
      <c r="O164" s="91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8" t="s">
        <v>169</v>
      </c>
      <c r="AT164" s="238" t="s">
        <v>164</v>
      </c>
      <c r="AU164" s="238" t="s">
        <v>86</v>
      </c>
      <c r="AY164" s="17" t="s">
        <v>161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7" t="s">
        <v>84</v>
      </c>
      <c r="BK164" s="239">
        <f>ROUND(I164*H164,2)</f>
        <v>0</v>
      </c>
      <c r="BL164" s="17" t="s">
        <v>169</v>
      </c>
      <c r="BM164" s="238" t="s">
        <v>1039</v>
      </c>
    </row>
    <row r="165" s="2" customFormat="1" ht="24.15" customHeight="1">
      <c r="A165" s="38"/>
      <c r="B165" s="39"/>
      <c r="C165" s="227" t="s">
        <v>410</v>
      </c>
      <c r="D165" s="227" t="s">
        <v>164</v>
      </c>
      <c r="E165" s="228" t="s">
        <v>804</v>
      </c>
      <c r="F165" s="229" t="s">
        <v>805</v>
      </c>
      <c r="G165" s="230" t="s">
        <v>468</v>
      </c>
      <c r="H165" s="231">
        <v>11</v>
      </c>
      <c r="I165" s="232"/>
      <c r="J165" s="233">
        <f>ROUND(I165*H165,2)</f>
        <v>0</v>
      </c>
      <c r="K165" s="229" t="s">
        <v>461</v>
      </c>
      <c r="L165" s="44"/>
      <c r="M165" s="234" t="s">
        <v>1</v>
      </c>
      <c r="N165" s="235" t="s">
        <v>42</v>
      </c>
      <c r="O165" s="91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8" t="s">
        <v>169</v>
      </c>
      <c r="AT165" s="238" t="s">
        <v>164</v>
      </c>
      <c r="AU165" s="238" t="s">
        <v>86</v>
      </c>
      <c r="AY165" s="17" t="s">
        <v>161</v>
      </c>
      <c r="BE165" s="239">
        <f>IF(N165="základní",J165,0)</f>
        <v>0</v>
      </c>
      <c r="BF165" s="239">
        <f>IF(N165="snížená",J165,0)</f>
        <v>0</v>
      </c>
      <c r="BG165" s="239">
        <f>IF(N165="zákl. přenesená",J165,0)</f>
        <v>0</v>
      </c>
      <c r="BH165" s="239">
        <f>IF(N165="sníž. přenesená",J165,0)</f>
        <v>0</v>
      </c>
      <c r="BI165" s="239">
        <f>IF(N165="nulová",J165,0)</f>
        <v>0</v>
      </c>
      <c r="BJ165" s="17" t="s">
        <v>84</v>
      </c>
      <c r="BK165" s="239">
        <f>ROUND(I165*H165,2)</f>
        <v>0</v>
      </c>
      <c r="BL165" s="17" t="s">
        <v>169</v>
      </c>
      <c r="BM165" s="238" t="s">
        <v>1040</v>
      </c>
    </row>
    <row r="166" s="2" customFormat="1" ht="24.15" customHeight="1">
      <c r="A166" s="38"/>
      <c r="B166" s="39"/>
      <c r="C166" s="227" t="s">
        <v>414</v>
      </c>
      <c r="D166" s="227" t="s">
        <v>164</v>
      </c>
      <c r="E166" s="228" t="s">
        <v>807</v>
      </c>
      <c r="F166" s="229" t="s">
        <v>808</v>
      </c>
      <c r="G166" s="230" t="s">
        <v>468</v>
      </c>
      <c r="H166" s="231">
        <v>4</v>
      </c>
      <c r="I166" s="232"/>
      <c r="J166" s="233">
        <f>ROUND(I166*H166,2)</f>
        <v>0</v>
      </c>
      <c r="K166" s="229" t="s">
        <v>461</v>
      </c>
      <c r="L166" s="44"/>
      <c r="M166" s="234" t="s">
        <v>1</v>
      </c>
      <c r="N166" s="235" t="s">
        <v>42</v>
      </c>
      <c r="O166" s="91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8" t="s">
        <v>169</v>
      </c>
      <c r="AT166" s="238" t="s">
        <v>164</v>
      </c>
      <c r="AU166" s="238" t="s">
        <v>86</v>
      </c>
      <c r="AY166" s="17" t="s">
        <v>161</v>
      </c>
      <c r="BE166" s="239">
        <f>IF(N166="základní",J166,0)</f>
        <v>0</v>
      </c>
      <c r="BF166" s="239">
        <f>IF(N166="snížená",J166,0)</f>
        <v>0</v>
      </c>
      <c r="BG166" s="239">
        <f>IF(N166="zákl. přenesená",J166,0)</f>
        <v>0</v>
      </c>
      <c r="BH166" s="239">
        <f>IF(N166="sníž. přenesená",J166,0)</f>
        <v>0</v>
      </c>
      <c r="BI166" s="239">
        <f>IF(N166="nulová",J166,0)</f>
        <v>0</v>
      </c>
      <c r="BJ166" s="17" t="s">
        <v>84</v>
      </c>
      <c r="BK166" s="239">
        <f>ROUND(I166*H166,2)</f>
        <v>0</v>
      </c>
      <c r="BL166" s="17" t="s">
        <v>169</v>
      </c>
      <c r="BM166" s="238" t="s">
        <v>1041</v>
      </c>
    </row>
    <row r="167" s="2" customFormat="1" ht="24.15" customHeight="1">
      <c r="A167" s="38"/>
      <c r="B167" s="39"/>
      <c r="C167" s="227" t="s">
        <v>418</v>
      </c>
      <c r="D167" s="227" t="s">
        <v>164</v>
      </c>
      <c r="E167" s="228" t="s">
        <v>810</v>
      </c>
      <c r="F167" s="229" t="s">
        <v>811</v>
      </c>
      <c r="G167" s="230" t="s">
        <v>468</v>
      </c>
      <c r="H167" s="231">
        <v>1</v>
      </c>
      <c r="I167" s="232"/>
      <c r="J167" s="233">
        <f>ROUND(I167*H167,2)</f>
        <v>0</v>
      </c>
      <c r="K167" s="229" t="s">
        <v>461</v>
      </c>
      <c r="L167" s="44"/>
      <c r="M167" s="234" t="s">
        <v>1</v>
      </c>
      <c r="N167" s="235" t="s">
        <v>42</v>
      </c>
      <c r="O167" s="91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8" t="s">
        <v>169</v>
      </c>
      <c r="AT167" s="238" t="s">
        <v>164</v>
      </c>
      <c r="AU167" s="238" t="s">
        <v>86</v>
      </c>
      <c r="AY167" s="17" t="s">
        <v>161</v>
      </c>
      <c r="BE167" s="239">
        <f>IF(N167="základní",J167,0)</f>
        <v>0</v>
      </c>
      <c r="BF167" s="239">
        <f>IF(N167="snížená",J167,0)</f>
        <v>0</v>
      </c>
      <c r="BG167" s="239">
        <f>IF(N167="zákl. přenesená",J167,0)</f>
        <v>0</v>
      </c>
      <c r="BH167" s="239">
        <f>IF(N167="sníž. přenesená",J167,0)</f>
        <v>0</v>
      </c>
      <c r="BI167" s="239">
        <f>IF(N167="nulová",J167,0)</f>
        <v>0</v>
      </c>
      <c r="BJ167" s="17" t="s">
        <v>84</v>
      </c>
      <c r="BK167" s="239">
        <f>ROUND(I167*H167,2)</f>
        <v>0</v>
      </c>
      <c r="BL167" s="17" t="s">
        <v>169</v>
      </c>
      <c r="BM167" s="238" t="s">
        <v>1042</v>
      </c>
    </row>
    <row r="168" s="2" customFormat="1" ht="24.15" customHeight="1">
      <c r="A168" s="38"/>
      <c r="B168" s="39"/>
      <c r="C168" s="227" t="s">
        <v>425</v>
      </c>
      <c r="D168" s="227" t="s">
        <v>164</v>
      </c>
      <c r="E168" s="228" t="s">
        <v>813</v>
      </c>
      <c r="F168" s="229" t="s">
        <v>814</v>
      </c>
      <c r="G168" s="230" t="s">
        <v>468</v>
      </c>
      <c r="H168" s="231">
        <v>3</v>
      </c>
      <c r="I168" s="232"/>
      <c r="J168" s="233">
        <f>ROUND(I168*H168,2)</f>
        <v>0</v>
      </c>
      <c r="K168" s="229" t="s">
        <v>461</v>
      </c>
      <c r="L168" s="44"/>
      <c r="M168" s="234" t="s">
        <v>1</v>
      </c>
      <c r="N168" s="235" t="s">
        <v>42</v>
      </c>
      <c r="O168" s="91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8" t="s">
        <v>169</v>
      </c>
      <c r="AT168" s="238" t="s">
        <v>164</v>
      </c>
      <c r="AU168" s="238" t="s">
        <v>86</v>
      </c>
      <c r="AY168" s="17" t="s">
        <v>161</v>
      </c>
      <c r="BE168" s="239">
        <f>IF(N168="základní",J168,0)</f>
        <v>0</v>
      </c>
      <c r="BF168" s="239">
        <f>IF(N168="snížená",J168,0)</f>
        <v>0</v>
      </c>
      <c r="BG168" s="239">
        <f>IF(N168="zákl. přenesená",J168,0)</f>
        <v>0</v>
      </c>
      <c r="BH168" s="239">
        <f>IF(N168="sníž. přenesená",J168,0)</f>
        <v>0</v>
      </c>
      <c r="BI168" s="239">
        <f>IF(N168="nulová",J168,0)</f>
        <v>0</v>
      </c>
      <c r="BJ168" s="17" t="s">
        <v>84</v>
      </c>
      <c r="BK168" s="239">
        <f>ROUND(I168*H168,2)</f>
        <v>0</v>
      </c>
      <c r="BL168" s="17" t="s">
        <v>169</v>
      </c>
      <c r="BM168" s="238" t="s">
        <v>1043</v>
      </c>
    </row>
    <row r="169" s="2" customFormat="1" ht="24.15" customHeight="1">
      <c r="A169" s="38"/>
      <c r="B169" s="39"/>
      <c r="C169" s="227" t="s">
        <v>434</v>
      </c>
      <c r="D169" s="227" t="s">
        <v>164</v>
      </c>
      <c r="E169" s="228" t="s">
        <v>816</v>
      </c>
      <c r="F169" s="229" t="s">
        <v>817</v>
      </c>
      <c r="G169" s="230" t="s">
        <v>468</v>
      </c>
      <c r="H169" s="231">
        <v>4</v>
      </c>
      <c r="I169" s="232"/>
      <c r="J169" s="233">
        <f>ROUND(I169*H169,2)</f>
        <v>0</v>
      </c>
      <c r="K169" s="229" t="s">
        <v>461</v>
      </c>
      <c r="L169" s="44"/>
      <c r="M169" s="234" t="s">
        <v>1</v>
      </c>
      <c r="N169" s="235" t="s">
        <v>42</v>
      </c>
      <c r="O169" s="91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8" t="s">
        <v>169</v>
      </c>
      <c r="AT169" s="238" t="s">
        <v>164</v>
      </c>
      <c r="AU169" s="238" t="s">
        <v>86</v>
      </c>
      <c r="AY169" s="17" t="s">
        <v>161</v>
      </c>
      <c r="BE169" s="239">
        <f>IF(N169="základní",J169,0)</f>
        <v>0</v>
      </c>
      <c r="BF169" s="239">
        <f>IF(N169="snížená",J169,0)</f>
        <v>0</v>
      </c>
      <c r="BG169" s="239">
        <f>IF(N169="zákl. přenesená",J169,0)</f>
        <v>0</v>
      </c>
      <c r="BH169" s="239">
        <f>IF(N169="sníž. přenesená",J169,0)</f>
        <v>0</v>
      </c>
      <c r="BI169" s="239">
        <f>IF(N169="nulová",J169,0)</f>
        <v>0</v>
      </c>
      <c r="BJ169" s="17" t="s">
        <v>84</v>
      </c>
      <c r="BK169" s="239">
        <f>ROUND(I169*H169,2)</f>
        <v>0</v>
      </c>
      <c r="BL169" s="17" t="s">
        <v>169</v>
      </c>
      <c r="BM169" s="238" t="s">
        <v>1044</v>
      </c>
    </row>
    <row r="170" s="2" customFormat="1" ht="33" customHeight="1">
      <c r="A170" s="38"/>
      <c r="B170" s="39"/>
      <c r="C170" s="227" t="s">
        <v>438</v>
      </c>
      <c r="D170" s="227" t="s">
        <v>164</v>
      </c>
      <c r="E170" s="228" t="s">
        <v>819</v>
      </c>
      <c r="F170" s="229" t="s">
        <v>820</v>
      </c>
      <c r="G170" s="230" t="s">
        <v>468</v>
      </c>
      <c r="H170" s="231">
        <v>1</v>
      </c>
      <c r="I170" s="232"/>
      <c r="J170" s="233">
        <f>ROUND(I170*H170,2)</f>
        <v>0</v>
      </c>
      <c r="K170" s="229" t="s">
        <v>461</v>
      </c>
      <c r="L170" s="44"/>
      <c r="M170" s="234" t="s">
        <v>1</v>
      </c>
      <c r="N170" s="235" t="s">
        <v>42</v>
      </c>
      <c r="O170" s="91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8" t="s">
        <v>169</v>
      </c>
      <c r="AT170" s="238" t="s">
        <v>164</v>
      </c>
      <c r="AU170" s="238" t="s">
        <v>86</v>
      </c>
      <c r="AY170" s="17" t="s">
        <v>161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7" t="s">
        <v>84</v>
      </c>
      <c r="BK170" s="239">
        <f>ROUND(I170*H170,2)</f>
        <v>0</v>
      </c>
      <c r="BL170" s="17" t="s">
        <v>169</v>
      </c>
      <c r="BM170" s="238" t="s">
        <v>1045</v>
      </c>
    </row>
    <row r="171" s="2" customFormat="1" ht="24.15" customHeight="1">
      <c r="A171" s="38"/>
      <c r="B171" s="39"/>
      <c r="C171" s="227" t="s">
        <v>442</v>
      </c>
      <c r="D171" s="227" t="s">
        <v>164</v>
      </c>
      <c r="E171" s="228" t="s">
        <v>822</v>
      </c>
      <c r="F171" s="229" t="s">
        <v>823</v>
      </c>
      <c r="G171" s="230" t="s">
        <v>468</v>
      </c>
      <c r="H171" s="231">
        <v>4</v>
      </c>
      <c r="I171" s="232"/>
      <c r="J171" s="233">
        <f>ROUND(I171*H171,2)</f>
        <v>0</v>
      </c>
      <c r="K171" s="229" t="s">
        <v>461</v>
      </c>
      <c r="L171" s="44"/>
      <c r="M171" s="234" t="s">
        <v>1</v>
      </c>
      <c r="N171" s="235" t="s">
        <v>42</v>
      </c>
      <c r="O171" s="91"/>
      <c r="P171" s="236">
        <f>O171*H171</f>
        <v>0</v>
      </c>
      <c r="Q171" s="236">
        <v>0</v>
      </c>
      <c r="R171" s="236">
        <f>Q171*H171</f>
        <v>0</v>
      </c>
      <c r="S171" s="236">
        <v>0</v>
      </c>
      <c r="T171" s="237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8" t="s">
        <v>169</v>
      </c>
      <c r="AT171" s="238" t="s">
        <v>164</v>
      </c>
      <c r="AU171" s="238" t="s">
        <v>86</v>
      </c>
      <c r="AY171" s="17" t="s">
        <v>161</v>
      </c>
      <c r="BE171" s="239">
        <f>IF(N171="základní",J171,0)</f>
        <v>0</v>
      </c>
      <c r="BF171" s="239">
        <f>IF(N171="snížená",J171,0)</f>
        <v>0</v>
      </c>
      <c r="BG171" s="239">
        <f>IF(N171="zákl. přenesená",J171,0)</f>
        <v>0</v>
      </c>
      <c r="BH171" s="239">
        <f>IF(N171="sníž. přenesená",J171,0)</f>
        <v>0</v>
      </c>
      <c r="BI171" s="239">
        <f>IF(N171="nulová",J171,0)</f>
        <v>0</v>
      </c>
      <c r="BJ171" s="17" t="s">
        <v>84</v>
      </c>
      <c r="BK171" s="239">
        <f>ROUND(I171*H171,2)</f>
        <v>0</v>
      </c>
      <c r="BL171" s="17" t="s">
        <v>169</v>
      </c>
      <c r="BM171" s="238" t="s">
        <v>1046</v>
      </c>
    </row>
    <row r="172" s="2" customFormat="1" ht="21.75" customHeight="1">
      <c r="A172" s="38"/>
      <c r="B172" s="39"/>
      <c r="C172" s="227" t="s">
        <v>446</v>
      </c>
      <c r="D172" s="227" t="s">
        <v>164</v>
      </c>
      <c r="E172" s="228" t="s">
        <v>825</v>
      </c>
      <c r="F172" s="229" t="s">
        <v>826</v>
      </c>
      <c r="G172" s="230" t="s">
        <v>468</v>
      </c>
      <c r="H172" s="231">
        <v>1</v>
      </c>
      <c r="I172" s="232"/>
      <c r="J172" s="233">
        <f>ROUND(I172*H172,2)</f>
        <v>0</v>
      </c>
      <c r="K172" s="229" t="s">
        <v>461</v>
      </c>
      <c r="L172" s="44"/>
      <c r="M172" s="234" t="s">
        <v>1</v>
      </c>
      <c r="N172" s="235" t="s">
        <v>42</v>
      </c>
      <c r="O172" s="91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8" t="s">
        <v>169</v>
      </c>
      <c r="AT172" s="238" t="s">
        <v>164</v>
      </c>
      <c r="AU172" s="238" t="s">
        <v>86</v>
      </c>
      <c r="AY172" s="17" t="s">
        <v>161</v>
      </c>
      <c r="BE172" s="239">
        <f>IF(N172="základní",J172,0)</f>
        <v>0</v>
      </c>
      <c r="BF172" s="239">
        <f>IF(N172="snížená",J172,0)</f>
        <v>0</v>
      </c>
      <c r="BG172" s="239">
        <f>IF(N172="zákl. přenesená",J172,0)</f>
        <v>0</v>
      </c>
      <c r="BH172" s="239">
        <f>IF(N172="sníž. přenesená",J172,0)</f>
        <v>0</v>
      </c>
      <c r="BI172" s="239">
        <f>IF(N172="nulová",J172,0)</f>
        <v>0</v>
      </c>
      <c r="BJ172" s="17" t="s">
        <v>84</v>
      </c>
      <c r="BK172" s="239">
        <f>ROUND(I172*H172,2)</f>
        <v>0</v>
      </c>
      <c r="BL172" s="17" t="s">
        <v>169</v>
      </c>
      <c r="BM172" s="238" t="s">
        <v>1047</v>
      </c>
    </row>
    <row r="173" s="2" customFormat="1" ht="24.15" customHeight="1">
      <c r="A173" s="38"/>
      <c r="B173" s="39"/>
      <c r="C173" s="227" t="s">
        <v>576</v>
      </c>
      <c r="D173" s="227" t="s">
        <v>164</v>
      </c>
      <c r="E173" s="228" t="s">
        <v>720</v>
      </c>
      <c r="F173" s="229" t="s">
        <v>828</v>
      </c>
      <c r="G173" s="230" t="s">
        <v>750</v>
      </c>
      <c r="H173" s="231">
        <v>1</v>
      </c>
      <c r="I173" s="232"/>
      <c r="J173" s="233">
        <f>ROUND(I173*H173,2)</f>
        <v>0</v>
      </c>
      <c r="K173" s="229" t="s">
        <v>209</v>
      </c>
      <c r="L173" s="44"/>
      <c r="M173" s="277" t="s">
        <v>1</v>
      </c>
      <c r="N173" s="278" t="s">
        <v>42</v>
      </c>
      <c r="O173" s="279"/>
      <c r="P173" s="280">
        <f>O173*H173</f>
        <v>0</v>
      </c>
      <c r="Q173" s="280">
        <v>0</v>
      </c>
      <c r="R173" s="280">
        <f>Q173*H173</f>
        <v>0</v>
      </c>
      <c r="S173" s="280">
        <v>0</v>
      </c>
      <c r="T173" s="281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8" t="s">
        <v>169</v>
      </c>
      <c r="AT173" s="238" t="s">
        <v>164</v>
      </c>
      <c r="AU173" s="238" t="s">
        <v>86</v>
      </c>
      <c r="AY173" s="17" t="s">
        <v>161</v>
      </c>
      <c r="BE173" s="239">
        <f>IF(N173="základní",J173,0)</f>
        <v>0</v>
      </c>
      <c r="BF173" s="239">
        <f>IF(N173="snížená",J173,0)</f>
        <v>0</v>
      </c>
      <c r="BG173" s="239">
        <f>IF(N173="zákl. přenesená",J173,0)</f>
        <v>0</v>
      </c>
      <c r="BH173" s="239">
        <f>IF(N173="sníž. přenesená",J173,0)</f>
        <v>0</v>
      </c>
      <c r="BI173" s="239">
        <f>IF(N173="nulová",J173,0)</f>
        <v>0</v>
      </c>
      <c r="BJ173" s="17" t="s">
        <v>84</v>
      </c>
      <c r="BK173" s="239">
        <f>ROUND(I173*H173,2)</f>
        <v>0</v>
      </c>
      <c r="BL173" s="17" t="s">
        <v>169</v>
      </c>
      <c r="BM173" s="238" t="s">
        <v>1048</v>
      </c>
    </row>
    <row r="174" s="2" customFormat="1" ht="6.96" customHeight="1">
      <c r="A174" s="38"/>
      <c r="B174" s="66"/>
      <c r="C174" s="67"/>
      <c r="D174" s="67"/>
      <c r="E174" s="67"/>
      <c r="F174" s="67"/>
      <c r="G174" s="67"/>
      <c r="H174" s="67"/>
      <c r="I174" s="67"/>
      <c r="J174" s="67"/>
      <c r="K174" s="67"/>
      <c r="L174" s="44"/>
      <c r="M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</row>
  </sheetData>
  <sheetProtection sheet="1" autoFilter="0" formatColumns="0" formatRows="0" objects="1" scenarios="1" spinCount="100000" saltValue="ZqkrUoU3yaEFy4+pnW8/A3uahOUDHrFXmYznPiQEF5nxsYqUUlpEeRWeO+XuN47cZOpwxXht0uiJevee5aHvfA==" hashValue="rvU0T4BNe41+zspPuf3Xi3Ivs7RPO3N9zCoC8IkVvQ7YZHzVXEYIvPcs/WCyTA61PMxaFgNIaiLfyREr084/2A==" algorithmName="SHA-512" password="CC35"/>
  <autoFilter ref="C127:K173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4:H114"/>
    <mergeCell ref="E118:H118"/>
    <mergeCell ref="E116:H116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113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86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Jídelna Hradecká 1219 - Stavařina</v>
      </c>
      <c r="F7" s="151"/>
      <c r="G7" s="151"/>
      <c r="H7" s="151"/>
      <c r="L7" s="20"/>
    </row>
    <row r="8">
      <c r="B8" s="20"/>
      <c r="D8" s="151" t="s">
        <v>134</v>
      </c>
      <c r="L8" s="20"/>
    </row>
    <row r="9" s="1" customFormat="1" ht="16.5" customHeight="1">
      <c r="B9" s="20"/>
      <c r="E9" s="152" t="s">
        <v>135</v>
      </c>
      <c r="F9" s="1"/>
      <c r="G9" s="1"/>
      <c r="H9" s="1"/>
      <c r="L9" s="20"/>
    </row>
    <row r="10" s="1" customFormat="1" ht="12" customHeight="1">
      <c r="B10" s="20"/>
      <c r="D10" s="151" t="s">
        <v>136</v>
      </c>
      <c r="L10" s="20"/>
    </row>
    <row r="11" s="2" customFormat="1" ht="16.5" customHeight="1">
      <c r="A11" s="38"/>
      <c r="B11" s="44"/>
      <c r="C11" s="38"/>
      <c r="D11" s="38"/>
      <c r="E11" s="163" t="s">
        <v>450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1" t="s">
        <v>451</v>
      </c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6.5" customHeight="1">
      <c r="A13" s="38"/>
      <c r="B13" s="44"/>
      <c r="C13" s="38"/>
      <c r="D13" s="38"/>
      <c r="E13" s="153" t="s">
        <v>1049</v>
      </c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51" t="s">
        <v>18</v>
      </c>
      <c r="E15" s="38"/>
      <c r="F15" s="141" t="s">
        <v>1</v>
      </c>
      <c r="G15" s="38"/>
      <c r="H15" s="38"/>
      <c r="I15" s="151" t="s">
        <v>19</v>
      </c>
      <c r="J15" s="141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1" t="s">
        <v>20</v>
      </c>
      <c r="E16" s="38"/>
      <c r="F16" s="141" t="s">
        <v>21</v>
      </c>
      <c r="G16" s="38"/>
      <c r="H16" s="38"/>
      <c r="I16" s="151" t="s">
        <v>22</v>
      </c>
      <c r="J16" s="154" t="str">
        <f>'Rekapitulace stavby'!AN8</f>
        <v>31. 3. 2025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0.8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51" t="s">
        <v>24</v>
      </c>
      <c r="E18" s="38"/>
      <c r="F18" s="38"/>
      <c r="G18" s="38"/>
      <c r="H18" s="38"/>
      <c r="I18" s="151" t="s">
        <v>25</v>
      </c>
      <c r="J18" s="141" t="s">
        <v>1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41" t="s">
        <v>26</v>
      </c>
      <c r="F19" s="38"/>
      <c r="G19" s="38"/>
      <c r="H19" s="38"/>
      <c r="I19" s="151" t="s">
        <v>27</v>
      </c>
      <c r="J19" s="141" t="s">
        <v>1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51" t="s">
        <v>28</v>
      </c>
      <c r="E21" s="38"/>
      <c r="F21" s="38"/>
      <c r="G21" s="38"/>
      <c r="H21" s="38"/>
      <c r="I21" s="151" t="s">
        <v>25</v>
      </c>
      <c r="J21" s="33" t="str">
        <f>'Rekapitulace stavby'!AN13</f>
        <v>Vyplň údaj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33" t="str">
        <f>'Rekapitulace stavby'!E14</f>
        <v>Vyplň údaj</v>
      </c>
      <c r="F22" s="141"/>
      <c r="G22" s="141"/>
      <c r="H22" s="141"/>
      <c r="I22" s="151" t="s">
        <v>27</v>
      </c>
      <c r="J22" s="33" t="str">
        <f>'Rekapitulace stavby'!AN14</f>
        <v>Vyplň údaj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51" t="s">
        <v>30</v>
      </c>
      <c r="E24" s="38"/>
      <c r="F24" s="38"/>
      <c r="G24" s="38"/>
      <c r="H24" s="38"/>
      <c r="I24" s="151" t="s">
        <v>25</v>
      </c>
      <c r="J24" s="141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8" customHeight="1">
      <c r="A25" s="38"/>
      <c r="B25" s="44"/>
      <c r="C25" s="38"/>
      <c r="D25" s="38"/>
      <c r="E25" s="141" t="s">
        <v>31</v>
      </c>
      <c r="F25" s="38"/>
      <c r="G25" s="38"/>
      <c r="H25" s="38"/>
      <c r="I25" s="151" t="s">
        <v>27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12" customHeight="1">
      <c r="A27" s="38"/>
      <c r="B27" s="44"/>
      <c r="C27" s="38"/>
      <c r="D27" s="151" t="s">
        <v>33</v>
      </c>
      <c r="E27" s="38"/>
      <c r="F27" s="38"/>
      <c r="G27" s="38"/>
      <c r="H27" s="38"/>
      <c r="I27" s="151" t="s">
        <v>25</v>
      </c>
      <c r="J27" s="141" t="str">
        <f>IF('Rekapitulace stavby'!AN19="","",'Rekapitulace stavby'!AN19)</f>
        <v/>
      </c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8" customHeight="1">
      <c r="A28" s="38"/>
      <c r="B28" s="44"/>
      <c r="C28" s="38"/>
      <c r="D28" s="38"/>
      <c r="E28" s="141" t="str">
        <f>IF('Rekapitulace stavby'!E20="","",'Rekapitulace stavby'!E20)</f>
        <v xml:space="preserve"> </v>
      </c>
      <c r="F28" s="38"/>
      <c r="G28" s="38"/>
      <c r="H28" s="38"/>
      <c r="I28" s="151" t="s">
        <v>27</v>
      </c>
      <c r="J28" s="141" t="str">
        <f>IF('Rekapitulace stavby'!AN20="","",'Rekapitulace stavby'!AN20)</f>
        <v/>
      </c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38"/>
      <c r="E29" s="38"/>
      <c r="F29" s="38"/>
      <c r="G29" s="38"/>
      <c r="H29" s="38"/>
      <c r="I29" s="38"/>
      <c r="J29" s="38"/>
      <c r="K29" s="3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2" customHeight="1">
      <c r="A30" s="38"/>
      <c r="B30" s="44"/>
      <c r="C30" s="38"/>
      <c r="D30" s="151" t="s">
        <v>35</v>
      </c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8" customFormat="1" ht="16.5" customHeight="1">
      <c r="A31" s="155"/>
      <c r="B31" s="156"/>
      <c r="C31" s="155"/>
      <c r="D31" s="155"/>
      <c r="E31" s="157" t="s">
        <v>1</v>
      </c>
      <c r="F31" s="157"/>
      <c r="G31" s="157"/>
      <c r="H31" s="157"/>
      <c r="I31" s="155"/>
      <c r="J31" s="155"/>
      <c r="K31" s="155"/>
      <c r="L31" s="158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</row>
    <row r="32" s="2" customFormat="1" ht="6.96" customHeight="1">
      <c r="A32" s="38"/>
      <c r="B32" s="44"/>
      <c r="C32" s="38"/>
      <c r="D32" s="38"/>
      <c r="E32" s="38"/>
      <c r="F32" s="38"/>
      <c r="G32" s="38"/>
      <c r="H32" s="38"/>
      <c r="I32" s="38"/>
      <c r="J32" s="38"/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9"/>
      <c r="E33" s="159"/>
      <c r="F33" s="159"/>
      <c r="G33" s="159"/>
      <c r="H33" s="159"/>
      <c r="I33" s="159"/>
      <c r="J33" s="159"/>
      <c r="K33" s="159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25.44" customHeight="1">
      <c r="A34" s="38"/>
      <c r="B34" s="44"/>
      <c r="C34" s="38"/>
      <c r="D34" s="160" t="s">
        <v>37</v>
      </c>
      <c r="E34" s="38"/>
      <c r="F34" s="38"/>
      <c r="G34" s="38"/>
      <c r="H34" s="38"/>
      <c r="I34" s="38"/>
      <c r="J34" s="161">
        <f>ROUND(J128,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6.96" customHeight="1">
      <c r="A35" s="38"/>
      <c r="B35" s="44"/>
      <c r="C35" s="38"/>
      <c r="D35" s="159"/>
      <c r="E35" s="159"/>
      <c r="F35" s="159"/>
      <c r="G35" s="159"/>
      <c r="H35" s="159"/>
      <c r="I35" s="159"/>
      <c r="J35" s="159"/>
      <c r="K35" s="159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38"/>
      <c r="F36" s="162" t="s">
        <v>39</v>
      </c>
      <c r="G36" s="38"/>
      <c r="H36" s="38"/>
      <c r="I36" s="162" t="s">
        <v>38</v>
      </c>
      <c r="J36" s="162" t="s">
        <v>40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14.4" customHeight="1">
      <c r="A37" s="38"/>
      <c r="B37" s="44"/>
      <c r="C37" s="38"/>
      <c r="D37" s="163" t="s">
        <v>41</v>
      </c>
      <c r="E37" s="151" t="s">
        <v>42</v>
      </c>
      <c r="F37" s="164">
        <f>ROUND((SUM(BE128:BE200)),  2)</f>
        <v>0</v>
      </c>
      <c r="G37" s="38"/>
      <c r="H37" s="38"/>
      <c r="I37" s="165">
        <v>0.20999999999999999</v>
      </c>
      <c r="J37" s="164">
        <f>ROUND(((SUM(BE128:BE200))*I37),  2)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44"/>
      <c r="C38" s="38"/>
      <c r="D38" s="38"/>
      <c r="E38" s="151" t="s">
        <v>43</v>
      </c>
      <c r="F38" s="164">
        <f>ROUND((SUM(BF128:BF200)),  2)</f>
        <v>0</v>
      </c>
      <c r="G38" s="38"/>
      <c r="H38" s="38"/>
      <c r="I38" s="165">
        <v>0.12</v>
      </c>
      <c r="J38" s="164">
        <f>ROUND(((SUM(BF128:BF200))*I38),  2)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1" t="s">
        <v>44</v>
      </c>
      <c r="F39" s="164">
        <f>ROUND((SUM(BG128:BG200)),  2)</f>
        <v>0</v>
      </c>
      <c r="G39" s="38"/>
      <c r="H39" s="38"/>
      <c r="I39" s="165">
        <v>0.20999999999999999</v>
      </c>
      <c r="J39" s="164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44"/>
      <c r="C40" s="38"/>
      <c r="D40" s="38"/>
      <c r="E40" s="151" t="s">
        <v>45</v>
      </c>
      <c r="F40" s="164">
        <f>ROUND((SUM(BH128:BH200)),  2)</f>
        <v>0</v>
      </c>
      <c r="G40" s="38"/>
      <c r="H40" s="38"/>
      <c r="I40" s="165">
        <v>0.12</v>
      </c>
      <c r="J40" s="164">
        <f>0</f>
        <v>0</v>
      </c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2" customFormat="1" ht="14.4" customHeight="1">
      <c r="A41" s="38"/>
      <c r="B41" s="44"/>
      <c r="C41" s="38"/>
      <c r="D41" s="38"/>
      <c r="E41" s="151" t="s">
        <v>46</v>
      </c>
      <c r="F41" s="164">
        <f>ROUND((SUM(BI128:BI200)),  2)</f>
        <v>0</v>
      </c>
      <c r="G41" s="38"/>
      <c r="H41" s="38"/>
      <c r="I41" s="165">
        <v>0</v>
      </c>
      <c r="J41" s="164">
        <f>0</f>
        <v>0</v>
      </c>
      <c r="K41" s="38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6.96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2" customFormat="1" ht="25.44" customHeight="1">
      <c r="A43" s="38"/>
      <c r="B43" s="44"/>
      <c r="C43" s="166"/>
      <c r="D43" s="167" t="s">
        <v>47</v>
      </c>
      <c r="E43" s="168"/>
      <c r="F43" s="168"/>
      <c r="G43" s="169" t="s">
        <v>48</v>
      </c>
      <c r="H43" s="170" t="s">
        <v>49</v>
      </c>
      <c r="I43" s="168"/>
      <c r="J43" s="171">
        <f>SUM(J34:J41)</f>
        <v>0</v>
      </c>
      <c r="K43" s="172"/>
      <c r="L43" s="63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</row>
    <row r="44" s="2" customFormat="1" ht="14.4" customHeight="1">
      <c r="A44" s="38"/>
      <c r="B44" s="44"/>
      <c r="C44" s="38"/>
      <c r="D44" s="38"/>
      <c r="E44" s="38"/>
      <c r="F44" s="38"/>
      <c r="G44" s="38"/>
      <c r="H44" s="38"/>
      <c r="I44" s="38"/>
      <c r="J44" s="38"/>
      <c r="K44" s="38"/>
      <c r="L44" s="63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Jídelna Hradecká 1219 - Stavařina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134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1" customFormat="1" ht="16.5" customHeight="1">
      <c r="B87" s="21"/>
      <c r="C87" s="22"/>
      <c r="D87" s="22"/>
      <c r="E87" s="184" t="s">
        <v>135</v>
      </c>
      <c r="F87" s="22"/>
      <c r="G87" s="22"/>
      <c r="H87" s="22"/>
      <c r="I87" s="22"/>
      <c r="J87" s="22"/>
      <c r="K87" s="22"/>
      <c r="L87" s="20"/>
    </row>
    <row r="88" s="1" customFormat="1" ht="12" customHeight="1">
      <c r="B88" s="21"/>
      <c r="C88" s="32" t="s">
        <v>136</v>
      </c>
      <c r="D88" s="22"/>
      <c r="E88" s="22"/>
      <c r="F88" s="22"/>
      <c r="G88" s="22"/>
      <c r="H88" s="22"/>
      <c r="I88" s="22"/>
      <c r="J88" s="22"/>
      <c r="K88" s="22"/>
      <c r="L88" s="20"/>
    </row>
    <row r="89" s="2" customFormat="1" ht="16.5" customHeight="1">
      <c r="A89" s="38"/>
      <c r="B89" s="39"/>
      <c r="C89" s="40"/>
      <c r="D89" s="40"/>
      <c r="E89" s="292" t="s">
        <v>450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2" customHeight="1">
      <c r="A90" s="38"/>
      <c r="B90" s="39"/>
      <c r="C90" s="32" t="s">
        <v>451</v>
      </c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6.5" customHeight="1">
      <c r="A91" s="38"/>
      <c r="B91" s="39"/>
      <c r="C91" s="40"/>
      <c r="D91" s="40"/>
      <c r="E91" s="76" t="str">
        <f>E13</f>
        <v>03.5 - Rozv. RM03_B</v>
      </c>
      <c r="F91" s="40"/>
      <c r="G91" s="40"/>
      <c r="H91" s="40"/>
      <c r="I91" s="40"/>
      <c r="J91" s="40"/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2" customHeight="1">
      <c r="A93" s="38"/>
      <c r="B93" s="39"/>
      <c r="C93" s="32" t="s">
        <v>20</v>
      </c>
      <c r="D93" s="40"/>
      <c r="E93" s="40"/>
      <c r="F93" s="27" t="str">
        <f>F16</f>
        <v>Hradecká 1219</v>
      </c>
      <c r="G93" s="40"/>
      <c r="H93" s="40"/>
      <c r="I93" s="32" t="s">
        <v>22</v>
      </c>
      <c r="J93" s="79" t="str">
        <f>IF(J16="","",J16)</f>
        <v>31. 3. 2025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6.96" customHeight="1">
      <c r="A94" s="38"/>
      <c r="B94" s="39"/>
      <c r="C94" s="40"/>
      <c r="D94" s="40"/>
      <c r="E94" s="40"/>
      <c r="F94" s="40"/>
      <c r="G94" s="40"/>
      <c r="H94" s="40"/>
      <c r="I94" s="40"/>
      <c r="J94" s="40"/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5.15" customHeight="1">
      <c r="A95" s="38"/>
      <c r="B95" s="39"/>
      <c r="C95" s="32" t="s">
        <v>24</v>
      </c>
      <c r="D95" s="40"/>
      <c r="E95" s="40"/>
      <c r="F95" s="27" t="str">
        <f>E19</f>
        <v>Školní jídelna Hradecká 1219, HK</v>
      </c>
      <c r="G95" s="40"/>
      <c r="H95" s="40"/>
      <c r="I95" s="32" t="s">
        <v>30</v>
      </c>
      <c r="J95" s="36" t="str">
        <f>E25</f>
        <v>ARAGON ELL s.r.o.</v>
      </c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15.15" customHeight="1">
      <c r="A96" s="38"/>
      <c r="B96" s="39"/>
      <c r="C96" s="32" t="s">
        <v>28</v>
      </c>
      <c r="D96" s="40"/>
      <c r="E96" s="40"/>
      <c r="F96" s="27" t="str">
        <f>IF(E22="","",E22)</f>
        <v>Vyplň údaj</v>
      </c>
      <c r="G96" s="40"/>
      <c r="H96" s="40"/>
      <c r="I96" s="32" t="s">
        <v>33</v>
      </c>
      <c r="J96" s="36" t="str">
        <f>E28</f>
        <v xml:space="preserve"> 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9.28" customHeight="1">
      <c r="A98" s="38"/>
      <c r="B98" s="39"/>
      <c r="C98" s="185" t="s">
        <v>139</v>
      </c>
      <c r="D98" s="186"/>
      <c r="E98" s="186"/>
      <c r="F98" s="186"/>
      <c r="G98" s="186"/>
      <c r="H98" s="186"/>
      <c r="I98" s="186"/>
      <c r="J98" s="187" t="s">
        <v>140</v>
      </c>
      <c r="K98" s="186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s="2" customFormat="1" ht="10.32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22.8" customHeight="1">
      <c r="A100" s="38"/>
      <c r="B100" s="39"/>
      <c r="C100" s="188" t="s">
        <v>141</v>
      </c>
      <c r="D100" s="40"/>
      <c r="E100" s="40"/>
      <c r="F100" s="40"/>
      <c r="G100" s="40"/>
      <c r="H100" s="40"/>
      <c r="I100" s="40"/>
      <c r="J100" s="110">
        <f>J128</f>
        <v>0</v>
      </c>
      <c r="K100" s="40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U100" s="17" t="s">
        <v>142</v>
      </c>
    </row>
    <row r="101" s="9" customFormat="1" ht="24.96" customHeight="1">
      <c r="A101" s="9"/>
      <c r="B101" s="189"/>
      <c r="C101" s="190"/>
      <c r="D101" s="191" t="s">
        <v>453</v>
      </c>
      <c r="E101" s="192"/>
      <c r="F101" s="192"/>
      <c r="G101" s="192"/>
      <c r="H101" s="192"/>
      <c r="I101" s="192"/>
      <c r="J101" s="193">
        <f>J129</f>
        <v>0</v>
      </c>
      <c r="K101" s="190"/>
      <c r="L101" s="19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5"/>
      <c r="C102" s="133"/>
      <c r="D102" s="196" t="s">
        <v>1050</v>
      </c>
      <c r="E102" s="197"/>
      <c r="F102" s="197"/>
      <c r="G102" s="197"/>
      <c r="H102" s="197"/>
      <c r="I102" s="197"/>
      <c r="J102" s="198">
        <f>J130</f>
        <v>0</v>
      </c>
      <c r="K102" s="133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33"/>
      <c r="D103" s="196" t="s">
        <v>1051</v>
      </c>
      <c r="E103" s="197"/>
      <c r="F103" s="197"/>
      <c r="G103" s="197"/>
      <c r="H103" s="197"/>
      <c r="I103" s="197"/>
      <c r="J103" s="198">
        <f>J144</f>
        <v>0</v>
      </c>
      <c r="K103" s="133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33"/>
      <c r="D104" s="196" t="s">
        <v>1052</v>
      </c>
      <c r="E104" s="197"/>
      <c r="F104" s="197"/>
      <c r="G104" s="197"/>
      <c r="H104" s="197"/>
      <c r="I104" s="197"/>
      <c r="J104" s="198">
        <f>J176</f>
        <v>0</v>
      </c>
      <c r="K104" s="133"/>
      <c r="L104" s="19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146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184" t="str">
        <f>E7</f>
        <v>Jídelna Hradecká 1219 - Stavařina</v>
      </c>
      <c r="F114" s="32"/>
      <c r="G114" s="32"/>
      <c r="H114" s="32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1" customFormat="1" ht="12" customHeight="1">
      <c r="B115" s="21"/>
      <c r="C115" s="32" t="s">
        <v>134</v>
      </c>
      <c r="D115" s="22"/>
      <c r="E115" s="22"/>
      <c r="F115" s="22"/>
      <c r="G115" s="22"/>
      <c r="H115" s="22"/>
      <c r="I115" s="22"/>
      <c r="J115" s="22"/>
      <c r="K115" s="22"/>
      <c r="L115" s="20"/>
    </row>
    <row r="116" s="1" customFormat="1" ht="16.5" customHeight="1">
      <c r="B116" s="21"/>
      <c r="C116" s="22"/>
      <c r="D116" s="22"/>
      <c r="E116" s="184" t="s">
        <v>135</v>
      </c>
      <c r="F116" s="22"/>
      <c r="G116" s="22"/>
      <c r="H116" s="22"/>
      <c r="I116" s="22"/>
      <c r="J116" s="22"/>
      <c r="K116" s="22"/>
      <c r="L116" s="20"/>
    </row>
    <row r="117" s="1" customFormat="1" ht="12" customHeight="1">
      <c r="B117" s="21"/>
      <c r="C117" s="32" t="s">
        <v>136</v>
      </c>
      <c r="D117" s="22"/>
      <c r="E117" s="22"/>
      <c r="F117" s="22"/>
      <c r="G117" s="22"/>
      <c r="H117" s="22"/>
      <c r="I117" s="22"/>
      <c r="J117" s="22"/>
      <c r="K117" s="22"/>
      <c r="L117" s="20"/>
    </row>
    <row r="118" s="2" customFormat="1" ht="16.5" customHeight="1">
      <c r="A118" s="38"/>
      <c r="B118" s="39"/>
      <c r="C118" s="40"/>
      <c r="D118" s="40"/>
      <c r="E118" s="292" t="s">
        <v>450</v>
      </c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451</v>
      </c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76" t="str">
        <f>E13</f>
        <v>03.5 - Rozv. RM03_B</v>
      </c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20</v>
      </c>
      <c r="D122" s="40"/>
      <c r="E122" s="40"/>
      <c r="F122" s="27" t="str">
        <f>F16</f>
        <v>Hradecká 1219</v>
      </c>
      <c r="G122" s="40"/>
      <c r="H122" s="40"/>
      <c r="I122" s="32" t="s">
        <v>22</v>
      </c>
      <c r="J122" s="79" t="str">
        <f>IF(J16="","",J16)</f>
        <v>31. 3. 2025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24</v>
      </c>
      <c r="D124" s="40"/>
      <c r="E124" s="40"/>
      <c r="F124" s="27" t="str">
        <f>E19</f>
        <v>Školní jídelna Hradecká 1219, HK</v>
      </c>
      <c r="G124" s="40"/>
      <c r="H124" s="40"/>
      <c r="I124" s="32" t="s">
        <v>30</v>
      </c>
      <c r="J124" s="36" t="str">
        <f>E25</f>
        <v>ARAGON ELL s.r.o.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28</v>
      </c>
      <c r="D125" s="40"/>
      <c r="E125" s="40"/>
      <c r="F125" s="27" t="str">
        <f>IF(E22="","",E22)</f>
        <v>Vyplň údaj</v>
      </c>
      <c r="G125" s="40"/>
      <c r="H125" s="40"/>
      <c r="I125" s="32" t="s">
        <v>33</v>
      </c>
      <c r="J125" s="36" t="str">
        <f>E28</f>
        <v xml:space="preserve"> 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0.32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11" customFormat="1" ht="29.28" customHeight="1">
      <c r="A127" s="200"/>
      <c r="B127" s="201"/>
      <c r="C127" s="202" t="s">
        <v>147</v>
      </c>
      <c r="D127" s="203" t="s">
        <v>62</v>
      </c>
      <c r="E127" s="203" t="s">
        <v>58</v>
      </c>
      <c r="F127" s="203" t="s">
        <v>59</v>
      </c>
      <c r="G127" s="203" t="s">
        <v>148</v>
      </c>
      <c r="H127" s="203" t="s">
        <v>149</v>
      </c>
      <c r="I127" s="203" t="s">
        <v>150</v>
      </c>
      <c r="J127" s="203" t="s">
        <v>140</v>
      </c>
      <c r="K127" s="204" t="s">
        <v>151</v>
      </c>
      <c r="L127" s="205"/>
      <c r="M127" s="100" t="s">
        <v>1</v>
      </c>
      <c r="N127" s="101" t="s">
        <v>41</v>
      </c>
      <c r="O127" s="101" t="s">
        <v>152</v>
      </c>
      <c r="P127" s="101" t="s">
        <v>153</v>
      </c>
      <c r="Q127" s="101" t="s">
        <v>154</v>
      </c>
      <c r="R127" s="101" t="s">
        <v>155</v>
      </c>
      <c r="S127" s="101" t="s">
        <v>156</v>
      </c>
      <c r="T127" s="102" t="s">
        <v>157</v>
      </c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</row>
    <row r="128" s="2" customFormat="1" ht="22.8" customHeight="1">
      <c r="A128" s="38"/>
      <c r="B128" s="39"/>
      <c r="C128" s="107" t="s">
        <v>158</v>
      </c>
      <c r="D128" s="40"/>
      <c r="E128" s="40"/>
      <c r="F128" s="40"/>
      <c r="G128" s="40"/>
      <c r="H128" s="40"/>
      <c r="I128" s="40"/>
      <c r="J128" s="206">
        <f>BK128</f>
        <v>0</v>
      </c>
      <c r="K128" s="40"/>
      <c r="L128" s="44"/>
      <c r="M128" s="103"/>
      <c r="N128" s="207"/>
      <c r="O128" s="104"/>
      <c r="P128" s="208">
        <f>P129</f>
        <v>0</v>
      </c>
      <c r="Q128" s="104"/>
      <c r="R128" s="208">
        <f>R129</f>
        <v>0.0050300000000000006</v>
      </c>
      <c r="S128" s="104"/>
      <c r="T128" s="209">
        <f>T129</f>
        <v>0.13446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76</v>
      </c>
      <c r="AU128" s="17" t="s">
        <v>142</v>
      </c>
      <c r="BK128" s="210">
        <f>BK129</f>
        <v>0</v>
      </c>
    </row>
    <row r="129" s="12" customFormat="1" ht="25.92" customHeight="1">
      <c r="A129" s="12"/>
      <c r="B129" s="211"/>
      <c r="C129" s="212"/>
      <c r="D129" s="213" t="s">
        <v>76</v>
      </c>
      <c r="E129" s="214" t="s">
        <v>159</v>
      </c>
      <c r="F129" s="214" t="s">
        <v>159</v>
      </c>
      <c r="G129" s="212"/>
      <c r="H129" s="212"/>
      <c r="I129" s="215"/>
      <c r="J129" s="216">
        <f>BK129</f>
        <v>0</v>
      </c>
      <c r="K129" s="212"/>
      <c r="L129" s="217"/>
      <c r="M129" s="218"/>
      <c r="N129" s="219"/>
      <c r="O129" s="219"/>
      <c r="P129" s="220">
        <f>P130+P144+P176</f>
        <v>0</v>
      </c>
      <c r="Q129" s="219"/>
      <c r="R129" s="220">
        <f>R130+R144+R176</f>
        <v>0.0050300000000000006</v>
      </c>
      <c r="S129" s="219"/>
      <c r="T129" s="221">
        <f>T130+T144+T176</f>
        <v>0.13446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2" t="s">
        <v>84</v>
      </c>
      <c r="AT129" s="223" t="s">
        <v>76</v>
      </c>
      <c r="AU129" s="223" t="s">
        <v>77</v>
      </c>
      <c r="AY129" s="222" t="s">
        <v>161</v>
      </c>
      <c r="BK129" s="224">
        <f>BK130+BK144+BK176</f>
        <v>0</v>
      </c>
    </row>
    <row r="130" s="12" customFormat="1" ht="22.8" customHeight="1">
      <c r="A130" s="12"/>
      <c r="B130" s="211"/>
      <c r="C130" s="212"/>
      <c r="D130" s="213" t="s">
        <v>76</v>
      </c>
      <c r="E130" s="225" t="s">
        <v>457</v>
      </c>
      <c r="F130" s="225" t="s">
        <v>1053</v>
      </c>
      <c r="G130" s="212"/>
      <c r="H130" s="212"/>
      <c r="I130" s="215"/>
      <c r="J130" s="226">
        <f>BK130</f>
        <v>0</v>
      </c>
      <c r="K130" s="212"/>
      <c r="L130" s="217"/>
      <c r="M130" s="218"/>
      <c r="N130" s="219"/>
      <c r="O130" s="219"/>
      <c r="P130" s="220">
        <f>SUM(P131:P143)</f>
        <v>0</v>
      </c>
      <c r="Q130" s="219"/>
      <c r="R130" s="220">
        <f>SUM(R131:R143)</f>
        <v>0</v>
      </c>
      <c r="S130" s="219"/>
      <c r="T130" s="221">
        <f>SUM(T131:T143)</f>
        <v>0.13446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2" t="s">
        <v>84</v>
      </c>
      <c r="AT130" s="223" t="s">
        <v>76</v>
      </c>
      <c r="AU130" s="223" t="s">
        <v>84</v>
      </c>
      <c r="AY130" s="222" t="s">
        <v>161</v>
      </c>
      <c r="BK130" s="224">
        <f>SUM(BK131:BK143)</f>
        <v>0</v>
      </c>
    </row>
    <row r="131" s="2" customFormat="1" ht="24.15" customHeight="1">
      <c r="A131" s="38"/>
      <c r="B131" s="39"/>
      <c r="C131" s="227" t="s">
        <v>84</v>
      </c>
      <c r="D131" s="227" t="s">
        <v>164</v>
      </c>
      <c r="E131" s="228" t="s">
        <v>728</v>
      </c>
      <c r="F131" s="229" t="s">
        <v>729</v>
      </c>
      <c r="G131" s="230" t="s">
        <v>468</v>
      </c>
      <c r="H131" s="231">
        <v>1</v>
      </c>
      <c r="I131" s="232"/>
      <c r="J131" s="233">
        <f>ROUND(I131*H131,2)</f>
        <v>0</v>
      </c>
      <c r="K131" s="229" t="s">
        <v>461</v>
      </c>
      <c r="L131" s="44"/>
      <c r="M131" s="234" t="s">
        <v>1</v>
      </c>
      <c r="N131" s="235" t="s">
        <v>42</v>
      </c>
      <c r="O131" s="91"/>
      <c r="P131" s="236">
        <f>O131*H131</f>
        <v>0</v>
      </c>
      <c r="Q131" s="236">
        <v>0</v>
      </c>
      <c r="R131" s="236">
        <f>Q131*H131</f>
        <v>0</v>
      </c>
      <c r="S131" s="236">
        <v>0.11</v>
      </c>
      <c r="T131" s="237">
        <f>S131*H131</f>
        <v>0.11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8" t="s">
        <v>169</v>
      </c>
      <c r="AT131" s="238" t="s">
        <v>164</v>
      </c>
      <c r="AU131" s="238" t="s">
        <v>86</v>
      </c>
      <c r="AY131" s="17" t="s">
        <v>161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7" t="s">
        <v>84</v>
      </c>
      <c r="BK131" s="239">
        <f>ROUND(I131*H131,2)</f>
        <v>0</v>
      </c>
      <c r="BL131" s="17" t="s">
        <v>169</v>
      </c>
      <c r="BM131" s="238" t="s">
        <v>86</v>
      </c>
    </row>
    <row r="132" s="2" customFormat="1" ht="24.15" customHeight="1">
      <c r="A132" s="38"/>
      <c r="B132" s="39"/>
      <c r="C132" s="227" t="s">
        <v>86</v>
      </c>
      <c r="D132" s="227" t="s">
        <v>164</v>
      </c>
      <c r="E132" s="228" t="s">
        <v>730</v>
      </c>
      <c r="F132" s="229" t="s">
        <v>731</v>
      </c>
      <c r="G132" s="230" t="s">
        <v>468</v>
      </c>
      <c r="H132" s="231">
        <v>36</v>
      </c>
      <c r="I132" s="232"/>
      <c r="J132" s="233">
        <f>ROUND(I132*H132,2)</f>
        <v>0</v>
      </c>
      <c r="K132" s="229" t="s">
        <v>461</v>
      </c>
      <c r="L132" s="44"/>
      <c r="M132" s="234" t="s">
        <v>1</v>
      </c>
      <c r="N132" s="235" t="s">
        <v>42</v>
      </c>
      <c r="O132" s="91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8" t="s">
        <v>169</v>
      </c>
      <c r="AT132" s="238" t="s">
        <v>164</v>
      </c>
      <c r="AU132" s="238" t="s">
        <v>86</v>
      </c>
      <c r="AY132" s="17" t="s">
        <v>161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7" t="s">
        <v>84</v>
      </c>
      <c r="BK132" s="239">
        <f>ROUND(I132*H132,2)</f>
        <v>0</v>
      </c>
      <c r="BL132" s="17" t="s">
        <v>169</v>
      </c>
      <c r="BM132" s="238" t="s">
        <v>169</v>
      </c>
    </row>
    <row r="133" s="2" customFormat="1" ht="24.15" customHeight="1">
      <c r="A133" s="38"/>
      <c r="B133" s="39"/>
      <c r="C133" s="227" t="s">
        <v>100</v>
      </c>
      <c r="D133" s="227" t="s">
        <v>164</v>
      </c>
      <c r="E133" s="228" t="s">
        <v>732</v>
      </c>
      <c r="F133" s="229" t="s">
        <v>733</v>
      </c>
      <c r="G133" s="230" t="s">
        <v>468</v>
      </c>
      <c r="H133" s="231">
        <v>36</v>
      </c>
      <c r="I133" s="232"/>
      <c r="J133" s="233">
        <f>ROUND(I133*H133,2)</f>
        <v>0</v>
      </c>
      <c r="K133" s="229" t="s">
        <v>461</v>
      </c>
      <c r="L133" s="44"/>
      <c r="M133" s="234" t="s">
        <v>1</v>
      </c>
      <c r="N133" s="235" t="s">
        <v>42</v>
      </c>
      <c r="O133" s="91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8" t="s">
        <v>169</v>
      </c>
      <c r="AT133" s="238" t="s">
        <v>164</v>
      </c>
      <c r="AU133" s="238" t="s">
        <v>86</v>
      </c>
      <c r="AY133" s="17" t="s">
        <v>161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7" t="s">
        <v>84</v>
      </c>
      <c r="BK133" s="239">
        <f>ROUND(I133*H133,2)</f>
        <v>0</v>
      </c>
      <c r="BL133" s="17" t="s">
        <v>169</v>
      </c>
      <c r="BM133" s="238" t="s">
        <v>189</v>
      </c>
    </row>
    <row r="134" s="2" customFormat="1" ht="24.15" customHeight="1">
      <c r="A134" s="38"/>
      <c r="B134" s="39"/>
      <c r="C134" s="227" t="s">
        <v>169</v>
      </c>
      <c r="D134" s="227" t="s">
        <v>164</v>
      </c>
      <c r="E134" s="228" t="s">
        <v>734</v>
      </c>
      <c r="F134" s="229" t="s">
        <v>735</v>
      </c>
      <c r="G134" s="230" t="s">
        <v>468</v>
      </c>
      <c r="H134" s="231">
        <v>30</v>
      </c>
      <c r="I134" s="232"/>
      <c r="J134" s="233">
        <f>ROUND(I134*H134,2)</f>
        <v>0</v>
      </c>
      <c r="K134" s="229" t="s">
        <v>461</v>
      </c>
      <c r="L134" s="44"/>
      <c r="M134" s="234" t="s">
        <v>1</v>
      </c>
      <c r="N134" s="235" t="s">
        <v>42</v>
      </c>
      <c r="O134" s="91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8" t="s">
        <v>169</v>
      </c>
      <c r="AT134" s="238" t="s">
        <v>164</v>
      </c>
      <c r="AU134" s="238" t="s">
        <v>86</v>
      </c>
      <c r="AY134" s="17" t="s">
        <v>161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17" t="s">
        <v>84</v>
      </c>
      <c r="BK134" s="239">
        <f>ROUND(I134*H134,2)</f>
        <v>0</v>
      </c>
      <c r="BL134" s="17" t="s">
        <v>169</v>
      </c>
      <c r="BM134" s="238" t="s">
        <v>200</v>
      </c>
    </row>
    <row r="135" s="2" customFormat="1" ht="33" customHeight="1">
      <c r="A135" s="38"/>
      <c r="B135" s="39"/>
      <c r="C135" s="227" t="s">
        <v>184</v>
      </c>
      <c r="D135" s="227" t="s">
        <v>164</v>
      </c>
      <c r="E135" s="228" t="s">
        <v>835</v>
      </c>
      <c r="F135" s="229" t="s">
        <v>836</v>
      </c>
      <c r="G135" s="230" t="s">
        <v>468</v>
      </c>
      <c r="H135" s="231">
        <v>2</v>
      </c>
      <c r="I135" s="232"/>
      <c r="J135" s="233">
        <f>ROUND(I135*H135,2)</f>
        <v>0</v>
      </c>
      <c r="K135" s="229" t="s">
        <v>461</v>
      </c>
      <c r="L135" s="44"/>
      <c r="M135" s="234" t="s">
        <v>1</v>
      </c>
      <c r="N135" s="235" t="s">
        <v>42</v>
      </c>
      <c r="O135" s="91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8" t="s">
        <v>169</v>
      </c>
      <c r="AT135" s="238" t="s">
        <v>164</v>
      </c>
      <c r="AU135" s="238" t="s">
        <v>86</v>
      </c>
      <c r="AY135" s="17" t="s">
        <v>161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7" t="s">
        <v>84</v>
      </c>
      <c r="BK135" s="239">
        <f>ROUND(I135*H135,2)</f>
        <v>0</v>
      </c>
      <c r="BL135" s="17" t="s">
        <v>169</v>
      </c>
      <c r="BM135" s="238" t="s">
        <v>213</v>
      </c>
    </row>
    <row r="136" s="2" customFormat="1" ht="24.15" customHeight="1">
      <c r="A136" s="38"/>
      <c r="B136" s="39"/>
      <c r="C136" s="227" t="s">
        <v>189</v>
      </c>
      <c r="D136" s="227" t="s">
        <v>164</v>
      </c>
      <c r="E136" s="228" t="s">
        <v>837</v>
      </c>
      <c r="F136" s="229" t="s">
        <v>838</v>
      </c>
      <c r="G136" s="230" t="s">
        <v>468</v>
      </c>
      <c r="H136" s="231">
        <v>1</v>
      </c>
      <c r="I136" s="232"/>
      <c r="J136" s="233">
        <f>ROUND(I136*H136,2)</f>
        <v>0</v>
      </c>
      <c r="K136" s="229" t="s">
        <v>461</v>
      </c>
      <c r="L136" s="44"/>
      <c r="M136" s="234" t="s">
        <v>1</v>
      </c>
      <c r="N136" s="235" t="s">
        <v>42</v>
      </c>
      <c r="O136" s="91"/>
      <c r="P136" s="236">
        <f>O136*H136</f>
        <v>0</v>
      </c>
      <c r="Q136" s="236">
        <v>0</v>
      </c>
      <c r="R136" s="236">
        <f>Q136*H136</f>
        <v>0</v>
      </c>
      <c r="S136" s="236">
        <v>0.00042999999999999999</v>
      </c>
      <c r="T136" s="237">
        <f>S136*H136</f>
        <v>0.00042999999999999999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8" t="s">
        <v>169</v>
      </c>
      <c r="AT136" s="238" t="s">
        <v>164</v>
      </c>
      <c r="AU136" s="238" t="s">
        <v>86</v>
      </c>
      <c r="AY136" s="17" t="s">
        <v>161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7" t="s">
        <v>84</v>
      </c>
      <c r="BK136" s="239">
        <f>ROUND(I136*H136,2)</f>
        <v>0</v>
      </c>
      <c r="BL136" s="17" t="s">
        <v>169</v>
      </c>
      <c r="BM136" s="238" t="s">
        <v>8</v>
      </c>
    </row>
    <row r="137" s="2" customFormat="1" ht="16.5" customHeight="1">
      <c r="A137" s="38"/>
      <c r="B137" s="39"/>
      <c r="C137" s="227" t="s">
        <v>193</v>
      </c>
      <c r="D137" s="227" t="s">
        <v>164</v>
      </c>
      <c r="E137" s="228" t="s">
        <v>736</v>
      </c>
      <c r="F137" s="229" t="s">
        <v>737</v>
      </c>
      <c r="G137" s="230" t="s">
        <v>468</v>
      </c>
      <c r="H137" s="231">
        <v>6</v>
      </c>
      <c r="I137" s="232"/>
      <c r="J137" s="233">
        <f>ROUND(I137*H137,2)</f>
        <v>0</v>
      </c>
      <c r="K137" s="229" t="s">
        <v>461</v>
      </c>
      <c r="L137" s="44"/>
      <c r="M137" s="234" t="s">
        <v>1</v>
      </c>
      <c r="N137" s="235" t="s">
        <v>42</v>
      </c>
      <c r="O137" s="91"/>
      <c r="P137" s="236">
        <f>O137*H137</f>
        <v>0</v>
      </c>
      <c r="Q137" s="236">
        <v>0</v>
      </c>
      <c r="R137" s="236">
        <f>Q137*H137</f>
        <v>0</v>
      </c>
      <c r="S137" s="236">
        <v>0.0010499999999999999</v>
      </c>
      <c r="T137" s="237">
        <f>S137*H137</f>
        <v>0.0063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8" t="s">
        <v>169</v>
      </c>
      <c r="AT137" s="238" t="s">
        <v>164</v>
      </c>
      <c r="AU137" s="238" t="s">
        <v>86</v>
      </c>
      <c r="AY137" s="17" t="s">
        <v>161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17" t="s">
        <v>84</v>
      </c>
      <c r="BK137" s="239">
        <f>ROUND(I137*H137,2)</f>
        <v>0</v>
      </c>
      <c r="BL137" s="17" t="s">
        <v>169</v>
      </c>
      <c r="BM137" s="238" t="s">
        <v>236</v>
      </c>
    </row>
    <row r="138" s="2" customFormat="1" ht="16.5" customHeight="1">
      <c r="A138" s="38"/>
      <c r="B138" s="39"/>
      <c r="C138" s="227" t="s">
        <v>200</v>
      </c>
      <c r="D138" s="227" t="s">
        <v>164</v>
      </c>
      <c r="E138" s="228" t="s">
        <v>738</v>
      </c>
      <c r="F138" s="229" t="s">
        <v>739</v>
      </c>
      <c r="G138" s="230" t="s">
        <v>468</v>
      </c>
      <c r="H138" s="231">
        <v>11</v>
      </c>
      <c r="I138" s="232"/>
      <c r="J138" s="233">
        <f>ROUND(I138*H138,2)</f>
        <v>0</v>
      </c>
      <c r="K138" s="229" t="s">
        <v>461</v>
      </c>
      <c r="L138" s="44"/>
      <c r="M138" s="234" t="s">
        <v>1</v>
      </c>
      <c r="N138" s="235" t="s">
        <v>42</v>
      </c>
      <c r="O138" s="91"/>
      <c r="P138" s="236">
        <f>O138*H138</f>
        <v>0</v>
      </c>
      <c r="Q138" s="236">
        <v>0</v>
      </c>
      <c r="R138" s="236">
        <f>Q138*H138</f>
        <v>0</v>
      </c>
      <c r="S138" s="236">
        <v>0.0010300000000000001</v>
      </c>
      <c r="T138" s="237">
        <f>S138*H138</f>
        <v>0.011330000000000002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8" t="s">
        <v>169</v>
      </c>
      <c r="AT138" s="238" t="s">
        <v>164</v>
      </c>
      <c r="AU138" s="238" t="s">
        <v>86</v>
      </c>
      <c r="AY138" s="17" t="s">
        <v>161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7" t="s">
        <v>84</v>
      </c>
      <c r="BK138" s="239">
        <f>ROUND(I138*H138,2)</f>
        <v>0</v>
      </c>
      <c r="BL138" s="17" t="s">
        <v>169</v>
      </c>
      <c r="BM138" s="238" t="s">
        <v>245</v>
      </c>
    </row>
    <row r="139" s="2" customFormat="1" ht="21.75" customHeight="1">
      <c r="A139" s="38"/>
      <c r="B139" s="39"/>
      <c r="C139" s="227" t="s">
        <v>162</v>
      </c>
      <c r="D139" s="227" t="s">
        <v>164</v>
      </c>
      <c r="E139" s="228" t="s">
        <v>740</v>
      </c>
      <c r="F139" s="229" t="s">
        <v>741</v>
      </c>
      <c r="G139" s="230" t="s">
        <v>468</v>
      </c>
      <c r="H139" s="231">
        <v>16</v>
      </c>
      <c r="I139" s="232"/>
      <c r="J139" s="233">
        <f>ROUND(I139*H139,2)</f>
        <v>0</v>
      </c>
      <c r="K139" s="229" t="s">
        <v>461</v>
      </c>
      <c r="L139" s="44"/>
      <c r="M139" s="234" t="s">
        <v>1</v>
      </c>
      <c r="N139" s="235" t="s">
        <v>42</v>
      </c>
      <c r="O139" s="91"/>
      <c r="P139" s="236">
        <f>O139*H139</f>
        <v>0</v>
      </c>
      <c r="Q139" s="236">
        <v>0</v>
      </c>
      <c r="R139" s="236">
        <f>Q139*H139</f>
        <v>0</v>
      </c>
      <c r="S139" s="236">
        <v>0.00040000000000000002</v>
      </c>
      <c r="T139" s="237">
        <f>S139*H139</f>
        <v>0.0064000000000000003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8" t="s">
        <v>169</v>
      </c>
      <c r="AT139" s="238" t="s">
        <v>164</v>
      </c>
      <c r="AU139" s="238" t="s">
        <v>86</v>
      </c>
      <c r="AY139" s="17" t="s">
        <v>161</v>
      </c>
      <c r="BE139" s="239">
        <f>IF(N139="základní",J139,0)</f>
        <v>0</v>
      </c>
      <c r="BF139" s="239">
        <f>IF(N139="snížená",J139,0)</f>
        <v>0</v>
      </c>
      <c r="BG139" s="239">
        <f>IF(N139="zákl. přenesená",J139,0)</f>
        <v>0</v>
      </c>
      <c r="BH139" s="239">
        <f>IF(N139="sníž. přenesená",J139,0)</f>
        <v>0</v>
      </c>
      <c r="BI139" s="239">
        <f>IF(N139="nulová",J139,0)</f>
        <v>0</v>
      </c>
      <c r="BJ139" s="17" t="s">
        <v>84</v>
      </c>
      <c r="BK139" s="239">
        <f>ROUND(I139*H139,2)</f>
        <v>0</v>
      </c>
      <c r="BL139" s="17" t="s">
        <v>169</v>
      </c>
      <c r="BM139" s="238" t="s">
        <v>331</v>
      </c>
    </row>
    <row r="140" s="2" customFormat="1" ht="24.15" customHeight="1">
      <c r="A140" s="38"/>
      <c r="B140" s="39"/>
      <c r="C140" s="227" t="s">
        <v>213</v>
      </c>
      <c r="D140" s="227" t="s">
        <v>164</v>
      </c>
      <c r="E140" s="228" t="s">
        <v>839</v>
      </c>
      <c r="F140" s="229" t="s">
        <v>840</v>
      </c>
      <c r="G140" s="230" t="s">
        <v>468</v>
      </c>
      <c r="H140" s="231">
        <v>1</v>
      </c>
      <c r="I140" s="232"/>
      <c r="J140" s="233">
        <f>ROUND(I140*H140,2)</f>
        <v>0</v>
      </c>
      <c r="K140" s="229" t="s">
        <v>461</v>
      </c>
      <c r="L140" s="44"/>
      <c r="M140" s="234" t="s">
        <v>1</v>
      </c>
      <c r="N140" s="235" t="s">
        <v>42</v>
      </c>
      <c r="O140" s="91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8" t="s">
        <v>169</v>
      </c>
      <c r="AT140" s="238" t="s">
        <v>164</v>
      </c>
      <c r="AU140" s="238" t="s">
        <v>86</v>
      </c>
      <c r="AY140" s="17" t="s">
        <v>161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7" t="s">
        <v>84</v>
      </c>
      <c r="BK140" s="239">
        <f>ROUND(I140*H140,2)</f>
        <v>0</v>
      </c>
      <c r="BL140" s="17" t="s">
        <v>169</v>
      </c>
      <c r="BM140" s="238" t="s">
        <v>339</v>
      </c>
    </row>
    <row r="141" s="2" customFormat="1" ht="33" customHeight="1">
      <c r="A141" s="38"/>
      <c r="B141" s="39"/>
      <c r="C141" s="227" t="s">
        <v>221</v>
      </c>
      <c r="D141" s="227" t="s">
        <v>164</v>
      </c>
      <c r="E141" s="228" t="s">
        <v>744</v>
      </c>
      <c r="F141" s="229" t="s">
        <v>745</v>
      </c>
      <c r="G141" s="230" t="s">
        <v>468</v>
      </c>
      <c r="H141" s="231">
        <v>5</v>
      </c>
      <c r="I141" s="232"/>
      <c r="J141" s="233">
        <f>ROUND(I141*H141,2)</f>
        <v>0</v>
      </c>
      <c r="K141" s="229" t="s">
        <v>461</v>
      </c>
      <c r="L141" s="44"/>
      <c r="M141" s="234" t="s">
        <v>1</v>
      </c>
      <c r="N141" s="235" t="s">
        <v>42</v>
      </c>
      <c r="O141" s="91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8" t="s">
        <v>169</v>
      </c>
      <c r="AT141" s="238" t="s">
        <v>164</v>
      </c>
      <c r="AU141" s="238" t="s">
        <v>86</v>
      </c>
      <c r="AY141" s="17" t="s">
        <v>161</v>
      </c>
      <c r="BE141" s="239">
        <f>IF(N141="základní",J141,0)</f>
        <v>0</v>
      </c>
      <c r="BF141" s="239">
        <f>IF(N141="snížená",J141,0)</f>
        <v>0</v>
      </c>
      <c r="BG141" s="239">
        <f>IF(N141="zákl. přenesená",J141,0)</f>
        <v>0</v>
      </c>
      <c r="BH141" s="239">
        <f>IF(N141="sníž. přenesená",J141,0)</f>
        <v>0</v>
      </c>
      <c r="BI141" s="239">
        <f>IF(N141="nulová",J141,0)</f>
        <v>0</v>
      </c>
      <c r="BJ141" s="17" t="s">
        <v>84</v>
      </c>
      <c r="BK141" s="239">
        <f>ROUND(I141*H141,2)</f>
        <v>0</v>
      </c>
      <c r="BL141" s="17" t="s">
        <v>169</v>
      </c>
      <c r="BM141" s="238" t="s">
        <v>348</v>
      </c>
    </row>
    <row r="142" s="2" customFormat="1" ht="33" customHeight="1">
      <c r="A142" s="38"/>
      <c r="B142" s="39"/>
      <c r="C142" s="227" t="s">
        <v>8</v>
      </c>
      <c r="D142" s="227" t="s">
        <v>164</v>
      </c>
      <c r="E142" s="228" t="s">
        <v>841</v>
      </c>
      <c r="F142" s="229" t="s">
        <v>842</v>
      </c>
      <c r="G142" s="230" t="s">
        <v>468</v>
      </c>
      <c r="H142" s="231">
        <v>1</v>
      </c>
      <c r="I142" s="232"/>
      <c r="J142" s="233">
        <f>ROUND(I142*H142,2)</f>
        <v>0</v>
      </c>
      <c r="K142" s="229" t="s">
        <v>461</v>
      </c>
      <c r="L142" s="44"/>
      <c r="M142" s="234" t="s">
        <v>1</v>
      </c>
      <c r="N142" s="235" t="s">
        <v>42</v>
      </c>
      <c r="O142" s="91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8" t="s">
        <v>169</v>
      </c>
      <c r="AT142" s="238" t="s">
        <v>164</v>
      </c>
      <c r="AU142" s="238" t="s">
        <v>86</v>
      </c>
      <c r="AY142" s="17" t="s">
        <v>161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7" t="s">
        <v>84</v>
      </c>
      <c r="BK142" s="239">
        <f>ROUND(I142*H142,2)</f>
        <v>0</v>
      </c>
      <c r="BL142" s="17" t="s">
        <v>169</v>
      </c>
      <c r="BM142" s="238" t="s">
        <v>359</v>
      </c>
    </row>
    <row r="143" s="2" customFormat="1" ht="24.15" customHeight="1">
      <c r="A143" s="38"/>
      <c r="B143" s="39"/>
      <c r="C143" s="227" t="s">
        <v>230</v>
      </c>
      <c r="D143" s="227" t="s">
        <v>164</v>
      </c>
      <c r="E143" s="228" t="s">
        <v>746</v>
      </c>
      <c r="F143" s="229" t="s">
        <v>747</v>
      </c>
      <c r="G143" s="230" t="s">
        <v>468</v>
      </c>
      <c r="H143" s="231">
        <v>26</v>
      </c>
      <c r="I143" s="232"/>
      <c r="J143" s="233">
        <f>ROUND(I143*H143,2)</f>
        <v>0</v>
      </c>
      <c r="K143" s="229" t="s">
        <v>461</v>
      </c>
      <c r="L143" s="44"/>
      <c r="M143" s="234" t="s">
        <v>1</v>
      </c>
      <c r="N143" s="235" t="s">
        <v>42</v>
      </c>
      <c r="O143" s="91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8" t="s">
        <v>169</v>
      </c>
      <c r="AT143" s="238" t="s">
        <v>164</v>
      </c>
      <c r="AU143" s="238" t="s">
        <v>86</v>
      </c>
      <c r="AY143" s="17" t="s">
        <v>161</v>
      </c>
      <c r="BE143" s="239">
        <f>IF(N143="základní",J143,0)</f>
        <v>0</v>
      </c>
      <c r="BF143" s="239">
        <f>IF(N143="snížená",J143,0)</f>
        <v>0</v>
      </c>
      <c r="BG143" s="239">
        <f>IF(N143="zákl. přenesená",J143,0)</f>
        <v>0</v>
      </c>
      <c r="BH143" s="239">
        <f>IF(N143="sníž. přenesená",J143,0)</f>
        <v>0</v>
      </c>
      <c r="BI143" s="239">
        <f>IF(N143="nulová",J143,0)</f>
        <v>0</v>
      </c>
      <c r="BJ143" s="17" t="s">
        <v>84</v>
      </c>
      <c r="BK143" s="239">
        <f>ROUND(I143*H143,2)</f>
        <v>0</v>
      </c>
      <c r="BL143" s="17" t="s">
        <v>169</v>
      </c>
      <c r="BM143" s="238" t="s">
        <v>374</v>
      </c>
    </row>
    <row r="144" s="12" customFormat="1" ht="22.8" customHeight="1">
      <c r="A144" s="12"/>
      <c r="B144" s="211"/>
      <c r="C144" s="212"/>
      <c r="D144" s="213" t="s">
        <v>76</v>
      </c>
      <c r="E144" s="225" t="s">
        <v>475</v>
      </c>
      <c r="F144" s="225" t="s">
        <v>1054</v>
      </c>
      <c r="G144" s="212"/>
      <c r="H144" s="212"/>
      <c r="I144" s="215"/>
      <c r="J144" s="226">
        <f>BK144</f>
        <v>0</v>
      </c>
      <c r="K144" s="212"/>
      <c r="L144" s="217"/>
      <c r="M144" s="218"/>
      <c r="N144" s="219"/>
      <c r="O144" s="219"/>
      <c r="P144" s="220">
        <f>SUM(P145:P175)</f>
        <v>0</v>
      </c>
      <c r="Q144" s="219"/>
      <c r="R144" s="220">
        <f>SUM(R145:R175)</f>
        <v>0.0050300000000000006</v>
      </c>
      <c r="S144" s="219"/>
      <c r="T144" s="221">
        <f>SUM(T145:T175)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22" t="s">
        <v>84</v>
      </c>
      <c r="AT144" s="223" t="s">
        <v>76</v>
      </c>
      <c r="AU144" s="223" t="s">
        <v>84</v>
      </c>
      <c r="AY144" s="222" t="s">
        <v>161</v>
      </c>
      <c r="BK144" s="224">
        <f>SUM(BK145:BK175)</f>
        <v>0</v>
      </c>
    </row>
    <row r="145" s="2" customFormat="1" ht="37.8" customHeight="1">
      <c r="A145" s="38"/>
      <c r="B145" s="39"/>
      <c r="C145" s="282" t="s">
        <v>236</v>
      </c>
      <c r="D145" s="282" t="s">
        <v>384</v>
      </c>
      <c r="E145" s="283" t="s">
        <v>534</v>
      </c>
      <c r="F145" s="284" t="s">
        <v>1055</v>
      </c>
      <c r="G145" s="285" t="s">
        <v>750</v>
      </c>
      <c r="H145" s="286">
        <v>1</v>
      </c>
      <c r="I145" s="287"/>
      <c r="J145" s="288">
        <f>ROUND(I145*H145,2)</f>
        <v>0</v>
      </c>
      <c r="K145" s="284" t="s">
        <v>209</v>
      </c>
      <c r="L145" s="289"/>
      <c r="M145" s="290" t="s">
        <v>1</v>
      </c>
      <c r="N145" s="291" t="s">
        <v>42</v>
      </c>
      <c r="O145" s="91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8" t="s">
        <v>200</v>
      </c>
      <c r="AT145" s="238" t="s">
        <v>384</v>
      </c>
      <c r="AU145" s="238" t="s">
        <v>86</v>
      </c>
      <c r="AY145" s="17" t="s">
        <v>161</v>
      </c>
      <c r="BE145" s="239">
        <f>IF(N145="základní",J145,0)</f>
        <v>0</v>
      </c>
      <c r="BF145" s="239">
        <f>IF(N145="snížená",J145,0)</f>
        <v>0</v>
      </c>
      <c r="BG145" s="239">
        <f>IF(N145="zákl. přenesená",J145,0)</f>
        <v>0</v>
      </c>
      <c r="BH145" s="239">
        <f>IF(N145="sníž. přenesená",J145,0)</f>
        <v>0</v>
      </c>
      <c r="BI145" s="239">
        <f>IF(N145="nulová",J145,0)</f>
        <v>0</v>
      </c>
      <c r="BJ145" s="17" t="s">
        <v>84</v>
      </c>
      <c r="BK145" s="239">
        <f>ROUND(I145*H145,2)</f>
        <v>0</v>
      </c>
      <c r="BL145" s="17" t="s">
        <v>169</v>
      </c>
      <c r="BM145" s="238" t="s">
        <v>1056</v>
      </c>
    </row>
    <row r="146" s="2" customFormat="1" ht="33" customHeight="1">
      <c r="A146" s="38"/>
      <c r="B146" s="39"/>
      <c r="C146" s="282" t="s">
        <v>241</v>
      </c>
      <c r="D146" s="282" t="s">
        <v>384</v>
      </c>
      <c r="E146" s="283" t="s">
        <v>537</v>
      </c>
      <c r="F146" s="284" t="s">
        <v>868</v>
      </c>
      <c r="G146" s="285" t="s">
        <v>468</v>
      </c>
      <c r="H146" s="286">
        <v>1</v>
      </c>
      <c r="I146" s="287"/>
      <c r="J146" s="288">
        <f>ROUND(I146*H146,2)</f>
        <v>0</v>
      </c>
      <c r="K146" s="284" t="s">
        <v>209</v>
      </c>
      <c r="L146" s="289"/>
      <c r="M146" s="290" t="s">
        <v>1</v>
      </c>
      <c r="N146" s="291" t="s">
        <v>42</v>
      </c>
      <c r="O146" s="91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8" t="s">
        <v>200</v>
      </c>
      <c r="AT146" s="238" t="s">
        <v>384</v>
      </c>
      <c r="AU146" s="238" t="s">
        <v>86</v>
      </c>
      <c r="AY146" s="17" t="s">
        <v>161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17" t="s">
        <v>84</v>
      </c>
      <c r="BK146" s="239">
        <f>ROUND(I146*H146,2)</f>
        <v>0</v>
      </c>
      <c r="BL146" s="17" t="s">
        <v>169</v>
      </c>
      <c r="BM146" s="238" t="s">
        <v>1057</v>
      </c>
    </row>
    <row r="147" s="2" customFormat="1" ht="24.15" customHeight="1">
      <c r="A147" s="38"/>
      <c r="B147" s="39"/>
      <c r="C147" s="282" t="s">
        <v>245</v>
      </c>
      <c r="D147" s="282" t="s">
        <v>384</v>
      </c>
      <c r="E147" s="283" t="s">
        <v>561</v>
      </c>
      <c r="F147" s="284" t="s">
        <v>927</v>
      </c>
      <c r="G147" s="285" t="s">
        <v>468</v>
      </c>
      <c r="H147" s="286">
        <v>3</v>
      </c>
      <c r="I147" s="287"/>
      <c r="J147" s="288">
        <f>ROUND(I147*H147,2)</f>
        <v>0</v>
      </c>
      <c r="K147" s="284" t="s">
        <v>209</v>
      </c>
      <c r="L147" s="289"/>
      <c r="M147" s="290" t="s">
        <v>1</v>
      </c>
      <c r="N147" s="291" t="s">
        <v>42</v>
      </c>
      <c r="O147" s="91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8" t="s">
        <v>200</v>
      </c>
      <c r="AT147" s="238" t="s">
        <v>384</v>
      </c>
      <c r="AU147" s="238" t="s">
        <v>86</v>
      </c>
      <c r="AY147" s="17" t="s">
        <v>161</v>
      </c>
      <c r="BE147" s="239">
        <f>IF(N147="základní",J147,0)</f>
        <v>0</v>
      </c>
      <c r="BF147" s="239">
        <f>IF(N147="snížená",J147,0)</f>
        <v>0</v>
      </c>
      <c r="BG147" s="239">
        <f>IF(N147="zákl. přenesená",J147,0)</f>
        <v>0</v>
      </c>
      <c r="BH147" s="239">
        <f>IF(N147="sníž. přenesená",J147,0)</f>
        <v>0</v>
      </c>
      <c r="BI147" s="239">
        <f>IF(N147="nulová",J147,0)</f>
        <v>0</v>
      </c>
      <c r="BJ147" s="17" t="s">
        <v>84</v>
      </c>
      <c r="BK147" s="239">
        <f>ROUND(I147*H147,2)</f>
        <v>0</v>
      </c>
      <c r="BL147" s="17" t="s">
        <v>169</v>
      </c>
      <c r="BM147" s="238" t="s">
        <v>1058</v>
      </c>
    </row>
    <row r="148" s="2" customFormat="1" ht="24.15" customHeight="1">
      <c r="A148" s="38"/>
      <c r="B148" s="39"/>
      <c r="C148" s="282" t="s">
        <v>250</v>
      </c>
      <c r="D148" s="282" t="s">
        <v>384</v>
      </c>
      <c r="E148" s="283" t="s">
        <v>564</v>
      </c>
      <c r="F148" s="284" t="s">
        <v>933</v>
      </c>
      <c r="G148" s="285" t="s">
        <v>468</v>
      </c>
      <c r="H148" s="286">
        <v>3</v>
      </c>
      <c r="I148" s="287"/>
      <c r="J148" s="288">
        <f>ROUND(I148*H148,2)</f>
        <v>0</v>
      </c>
      <c r="K148" s="284" t="s">
        <v>209</v>
      </c>
      <c r="L148" s="289"/>
      <c r="M148" s="290" t="s">
        <v>1</v>
      </c>
      <c r="N148" s="291" t="s">
        <v>42</v>
      </c>
      <c r="O148" s="91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8" t="s">
        <v>200</v>
      </c>
      <c r="AT148" s="238" t="s">
        <v>384</v>
      </c>
      <c r="AU148" s="238" t="s">
        <v>86</v>
      </c>
      <c r="AY148" s="17" t="s">
        <v>161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17" t="s">
        <v>84</v>
      </c>
      <c r="BK148" s="239">
        <f>ROUND(I148*H148,2)</f>
        <v>0</v>
      </c>
      <c r="BL148" s="17" t="s">
        <v>169</v>
      </c>
      <c r="BM148" s="238" t="s">
        <v>1059</v>
      </c>
    </row>
    <row r="149" s="2" customFormat="1" ht="24.15" customHeight="1">
      <c r="A149" s="38"/>
      <c r="B149" s="39"/>
      <c r="C149" s="282" t="s">
        <v>331</v>
      </c>
      <c r="D149" s="282" t="s">
        <v>384</v>
      </c>
      <c r="E149" s="283" t="s">
        <v>567</v>
      </c>
      <c r="F149" s="284" t="s">
        <v>935</v>
      </c>
      <c r="G149" s="285" t="s">
        <v>468</v>
      </c>
      <c r="H149" s="286">
        <v>1</v>
      </c>
      <c r="I149" s="287"/>
      <c r="J149" s="288">
        <f>ROUND(I149*H149,2)</f>
        <v>0</v>
      </c>
      <c r="K149" s="284" t="s">
        <v>209</v>
      </c>
      <c r="L149" s="289"/>
      <c r="M149" s="290" t="s">
        <v>1</v>
      </c>
      <c r="N149" s="291" t="s">
        <v>42</v>
      </c>
      <c r="O149" s="91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8" t="s">
        <v>200</v>
      </c>
      <c r="AT149" s="238" t="s">
        <v>384</v>
      </c>
      <c r="AU149" s="238" t="s">
        <v>86</v>
      </c>
      <c r="AY149" s="17" t="s">
        <v>161</v>
      </c>
      <c r="BE149" s="239">
        <f>IF(N149="základní",J149,0)</f>
        <v>0</v>
      </c>
      <c r="BF149" s="239">
        <f>IF(N149="snížená",J149,0)</f>
        <v>0</v>
      </c>
      <c r="BG149" s="239">
        <f>IF(N149="zákl. přenesená",J149,0)</f>
        <v>0</v>
      </c>
      <c r="BH149" s="239">
        <f>IF(N149="sníž. přenesená",J149,0)</f>
        <v>0</v>
      </c>
      <c r="BI149" s="239">
        <f>IF(N149="nulová",J149,0)</f>
        <v>0</v>
      </c>
      <c r="BJ149" s="17" t="s">
        <v>84</v>
      </c>
      <c r="BK149" s="239">
        <f>ROUND(I149*H149,2)</f>
        <v>0</v>
      </c>
      <c r="BL149" s="17" t="s">
        <v>169</v>
      </c>
      <c r="BM149" s="238" t="s">
        <v>1060</v>
      </c>
    </row>
    <row r="150" s="2" customFormat="1" ht="16.5" customHeight="1">
      <c r="A150" s="38"/>
      <c r="B150" s="39"/>
      <c r="C150" s="282" t="s">
        <v>335</v>
      </c>
      <c r="D150" s="282" t="s">
        <v>384</v>
      </c>
      <c r="E150" s="283" t="s">
        <v>570</v>
      </c>
      <c r="F150" s="284" t="s">
        <v>752</v>
      </c>
      <c r="G150" s="285" t="s">
        <v>468</v>
      </c>
      <c r="H150" s="286">
        <v>1</v>
      </c>
      <c r="I150" s="287"/>
      <c r="J150" s="288">
        <f>ROUND(I150*H150,2)</f>
        <v>0</v>
      </c>
      <c r="K150" s="284" t="s">
        <v>209</v>
      </c>
      <c r="L150" s="289"/>
      <c r="M150" s="290" t="s">
        <v>1</v>
      </c>
      <c r="N150" s="291" t="s">
        <v>42</v>
      </c>
      <c r="O150" s="91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8" t="s">
        <v>200</v>
      </c>
      <c r="AT150" s="238" t="s">
        <v>384</v>
      </c>
      <c r="AU150" s="238" t="s">
        <v>86</v>
      </c>
      <c r="AY150" s="17" t="s">
        <v>161</v>
      </c>
      <c r="BE150" s="239">
        <f>IF(N150="základní",J150,0)</f>
        <v>0</v>
      </c>
      <c r="BF150" s="239">
        <f>IF(N150="snížená",J150,0)</f>
        <v>0</v>
      </c>
      <c r="BG150" s="239">
        <f>IF(N150="zákl. přenesená",J150,0)</f>
        <v>0</v>
      </c>
      <c r="BH150" s="239">
        <f>IF(N150="sníž. přenesená",J150,0)</f>
        <v>0</v>
      </c>
      <c r="BI150" s="239">
        <f>IF(N150="nulová",J150,0)</f>
        <v>0</v>
      </c>
      <c r="BJ150" s="17" t="s">
        <v>84</v>
      </c>
      <c r="BK150" s="239">
        <f>ROUND(I150*H150,2)</f>
        <v>0</v>
      </c>
      <c r="BL150" s="17" t="s">
        <v>169</v>
      </c>
      <c r="BM150" s="238" t="s">
        <v>1061</v>
      </c>
    </row>
    <row r="151" s="2" customFormat="1" ht="16.5" customHeight="1">
      <c r="A151" s="38"/>
      <c r="B151" s="39"/>
      <c r="C151" s="282" t="s">
        <v>339</v>
      </c>
      <c r="D151" s="282" t="s">
        <v>384</v>
      </c>
      <c r="E151" s="283" t="s">
        <v>573</v>
      </c>
      <c r="F151" s="284" t="s">
        <v>938</v>
      </c>
      <c r="G151" s="285" t="s">
        <v>178</v>
      </c>
      <c r="H151" s="286">
        <v>4</v>
      </c>
      <c r="I151" s="287"/>
      <c r="J151" s="288">
        <f>ROUND(I151*H151,2)</f>
        <v>0</v>
      </c>
      <c r="K151" s="284" t="s">
        <v>209</v>
      </c>
      <c r="L151" s="289"/>
      <c r="M151" s="290" t="s">
        <v>1</v>
      </c>
      <c r="N151" s="291" t="s">
        <v>42</v>
      </c>
      <c r="O151" s="91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8" t="s">
        <v>200</v>
      </c>
      <c r="AT151" s="238" t="s">
        <v>384</v>
      </c>
      <c r="AU151" s="238" t="s">
        <v>86</v>
      </c>
      <c r="AY151" s="17" t="s">
        <v>161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7" t="s">
        <v>84</v>
      </c>
      <c r="BK151" s="239">
        <f>ROUND(I151*H151,2)</f>
        <v>0</v>
      </c>
      <c r="BL151" s="17" t="s">
        <v>169</v>
      </c>
      <c r="BM151" s="238" t="s">
        <v>1062</v>
      </c>
    </row>
    <row r="152" s="2" customFormat="1" ht="21.75" customHeight="1">
      <c r="A152" s="38"/>
      <c r="B152" s="39"/>
      <c r="C152" s="282" t="s">
        <v>7</v>
      </c>
      <c r="D152" s="282" t="s">
        <v>384</v>
      </c>
      <c r="E152" s="283" t="s">
        <v>577</v>
      </c>
      <c r="F152" s="284" t="s">
        <v>940</v>
      </c>
      <c r="G152" s="285" t="s">
        <v>468</v>
      </c>
      <c r="H152" s="286">
        <v>1</v>
      </c>
      <c r="I152" s="287"/>
      <c r="J152" s="288">
        <f>ROUND(I152*H152,2)</f>
        <v>0</v>
      </c>
      <c r="K152" s="284" t="s">
        <v>209</v>
      </c>
      <c r="L152" s="289"/>
      <c r="M152" s="290" t="s">
        <v>1</v>
      </c>
      <c r="N152" s="291" t="s">
        <v>42</v>
      </c>
      <c r="O152" s="91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8" t="s">
        <v>200</v>
      </c>
      <c r="AT152" s="238" t="s">
        <v>384</v>
      </c>
      <c r="AU152" s="238" t="s">
        <v>86</v>
      </c>
      <c r="AY152" s="17" t="s">
        <v>161</v>
      </c>
      <c r="BE152" s="239">
        <f>IF(N152="základní",J152,0)</f>
        <v>0</v>
      </c>
      <c r="BF152" s="239">
        <f>IF(N152="snížená",J152,0)</f>
        <v>0</v>
      </c>
      <c r="BG152" s="239">
        <f>IF(N152="zákl. přenesená",J152,0)</f>
        <v>0</v>
      </c>
      <c r="BH152" s="239">
        <f>IF(N152="sníž. přenesená",J152,0)</f>
        <v>0</v>
      </c>
      <c r="BI152" s="239">
        <f>IF(N152="nulová",J152,0)</f>
        <v>0</v>
      </c>
      <c r="BJ152" s="17" t="s">
        <v>84</v>
      </c>
      <c r="BK152" s="239">
        <f>ROUND(I152*H152,2)</f>
        <v>0</v>
      </c>
      <c r="BL152" s="17" t="s">
        <v>169</v>
      </c>
      <c r="BM152" s="238" t="s">
        <v>1063</v>
      </c>
    </row>
    <row r="153" s="2" customFormat="1" ht="16.5" customHeight="1">
      <c r="A153" s="38"/>
      <c r="B153" s="39"/>
      <c r="C153" s="282" t="s">
        <v>348</v>
      </c>
      <c r="D153" s="282" t="s">
        <v>384</v>
      </c>
      <c r="E153" s="283" t="s">
        <v>581</v>
      </c>
      <c r="F153" s="284" t="s">
        <v>942</v>
      </c>
      <c r="G153" s="285" t="s">
        <v>468</v>
      </c>
      <c r="H153" s="286">
        <v>3</v>
      </c>
      <c r="I153" s="287"/>
      <c r="J153" s="288">
        <f>ROUND(I153*H153,2)</f>
        <v>0</v>
      </c>
      <c r="K153" s="284" t="s">
        <v>209</v>
      </c>
      <c r="L153" s="289"/>
      <c r="M153" s="290" t="s">
        <v>1</v>
      </c>
      <c r="N153" s="291" t="s">
        <v>42</v>
      </c>
      <c r="O153" s="91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8" t="s">
        <v>200</v>
      </c>
      <c r="AT153" s="238" t="s">
        <v>384</v>
      </c>
      <c r="AU153" s="238" t="s">
        <v>86</v>
      </c>
      <c r="AY153" s="17" t="s">
        <v>161</v>
      </c>
      <c r="BE153" s="239">
        <f>IF(N153="základní",J153,0)</f>
        <v>0</v>
      </c>
      <c r="BF153" s="239">
        <f>IF(N153="snížená",J153,0)</f>
        <v>0</v>
      </c>
      <c r="BG153" s="239">
        <f>IF(N153="zákl. přenesená",J153,0)</f>
        <v>0</v>
      </c>
      <c r="BH153" s="239">
        <f>IF(N153="sníž. přenesená",J153,0)</f>
        <v>0</v>
      </c>
      <c r="BI153" s="239">
        <f>IF(N153="nulová",J153,0)</f>
        <v>0</v>
      </c>
      <c r="BJ153" s="17" t="s">
        <v>84</v>
      </c>
      <c r="BK153" s="239">
        <f>ROUND(I153*H153,2)</f>
        <v>0</v>
      </c>
      <c r="BL153" s="17" t="s">
        <v>169</v>
      </c>
      <c r="BM153" s="238" t="s">
        <v>1064</v>
      </c>
    </row>
    <row r="154" s="2" customFormat="1" ht="16.5" customHeight="1">
      <c r="A154" s="38"/>
      <c r="B154" s="39"/>
      <c r="C154" s="282" t="s">
        <v>352</v>
      </c>
      <c r="D154" s="282" t="s">
        <v>384</v>
      </c>
      <c r="E154" s="283" t="s">
        <v>585</v>
      </c>
      <c r="F154" s="284" t="s">
        <v>870</v>
      </c>
      <c r="G154" s="285" t="s">
        <v>468</v>
      </c>
      <c r="H154" s="286">
        <v>1</v>
      </c>
      <c r="I154" s="287"/>
      <c r="J154" s="288">
        <f>ROUND(I154*H154,2)</f>
        <v>0</v>
      </c>
      <c r="K154" s="284" t="s">
        <v>209</v>
      </c>
      <c r="L154" s="289"/>
      <c r="M154" s="290" t="s">
        <v>1</v>
      </c>
      <c r="N154" s="291" t="s">
        <v>42</v>
      </c>
      <c r="O154" s="91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8" t="s">
        <v>200</v>
      </c>
      <c r="AT154" s="238" t="s">
        <v>384</v>
      </c>
      <c r="AU154" s="238" t="s">
        <v>86</v>
      </c>
      <c r="AY154" s="17" t="s">
        <v>161</v>
      </c>
      <c r="BE154" s="239">
        <f>IF(N154="základní",J154,0)</f>
        <v>0</v>
      </c>
      <c r="BF154" s="239">
        <f>IF(N154="snížená",J154,0)</f>
        <v>0</v>
      </c>
      <c r="BG154" s="239">
        <f>IF(N154="zákl. přenesená",J154,0)</f>
        <v>0</v>
      </c>
      <c r="BH154" s="239">
        <f>IF(N154="sníž. přenesená",J154,0)</f>
        <v>0</v>
      </c>
      <c r="BI154" s="239">
        <f>IF(N154="nulová",J154,0)</f>
        <v>0</v>
      </c>
      <c r="BJ154" s="17" t="s">
        <v>84</v>
      </c>
      <c r="BK154" s="239">
        <f>ROUND(I154*H154,2)</f>
        <v>0</v>
      </c>
      <c r="BL154" s="17" t="s">
        <v>169</v>
      </c>
      <c r="BM154" s="238" t="s">
        <v>1065</v>
      </c>
    </row>
    <row r="155" s="2" customFormat="1" ht="37.8" customHeight="1">
      <c r="A155" s="38"/>
      <c r="B155" s="39"/>
      <c r="C155" s="282" t="s">
        <v>359</v>
      </c>
      <c r="D155" s="282" t="s">
        <v>384</v>
      </c>
      <c r="E155" s="283" t="s">
        <v>589</v>
      </c>
      <c r="F155" s="284" t="s">
        <v>874</v>
      </c>
      <c r="G155" s="285" t="s">
        <v>468</v>
      </c>
      <c r="H155" s="286">
        <v>1</v>
      </c>
      <c r="I155" s="287"/>
      <c r="J155" s="288">
        <f>ROUND(I155*H155,2)</f>
        <v>0</v>
      </c>
      <c r="K155" s="284" t="s">
        <v>209</v>
      </c>
      <c r="L155" s="289"/>
      <c r="M155" s="290" t="s">
        <v>1</v>
      </c>
      <c r="N155" s="291" t="s">
        <v>42</v>
      </c>
      <c r="O155" s="91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8" t="s">
        <v>200</v>
      </c>
      <c r="AT155" s="238" t="s">
        <v>384</v>
      </c>
      <c r="AU155" s="238" t="s">
        <v>86</v>
      </c>
      <c r="AY155" s="17" t="s">
        <v>161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7" t="s">
        <v>84</v>
      </c>
      <c r="BK155" s="239">
        <f>ROUND(I155*H155,2)</f>
        <v>0</v>
      </c>
      <c r="BL155" s="17" t="s">
        <v>169</v>
      </c>
      <c r="BM155" s="238" t="s">
        <v>1066</v>
      </c>
    </row>
    <row r="156" s="2" customFormat="1" ht="37.8" customHeight="1">
      <c r="A156" s="38"/>
      <c r="B156" s="39"/>
      <c r="C156" s="282" t="s">
        <v>367</v>
      </c>
      <c r="D156" s="282" t="s">
        <v>384</v>
      </c>
      <c r="E156" s="283" t="s">
        <v>784</v>
      </c>
      <c r="F156" s="284" t="s">
        <v>877</v>
      </c>
      <c r="G156" s="285" t="s">
        <v>468</v>
      </c>
      <c r="H156" s="286">
        <v>3</v>
      </c>
      <c r="I156" s="287"/>
      <c r="J156" s="288">
        <f>ROUND(I156*H156,2)</f>
        <v>0</v>
      </c>
      <c r="K156" s="284" t="s">
        <v>209</v>
      </c>
      <c r="L156" s="289"/>
      <c r="M156" s="290" t="s">
        <v>1</v>
      </c>
      <c r="N156" s="291" t="s">
        <v>42</v>
      </c>
      <c r="O156" s="91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8" t="s">
        <v>200</v>
      </c>
      <c r="AT156" s="238" t="s">
        <v>384</v>
      </c>
      <c r="AU156" s="238" t="s">
        <v>86</v>
      </c>
      <c r="AY156" s="17" t="s">
        <v>161</v>
      </c>
      <c r="BE156" s="239">
        <f>IF(N156="základní",J156,0)</f>
        <v>0</v>
      </c>
      <c r="BF156" s="239">
        <f>IF(N156="snížená",J156,0)</f>
        <v>0</v>
      </c>
      <c r="BG156" s="239">
        <f>IF(N156="zákl. přenesená",J156,0)</f>
        <v>0</v>
      </c>
      <c r="BH156" s="239">
        <f>IF(N156="sníž. přenesená",J156,0)</f>
        <v>0</v>
      </c>
      <c r="BI156" s="239">
        <f>IF(N156="nulová",J156,0)</f>
        <v>0</v>
      </c>
      <c r="BJ156" s="17" t="s">
        <v>84</v>
      </c>
      <c r="BK156" s="239">
        <f>ROUND(I156*H156,2)</f>
        <v>0</v>
      </c>
      <c r="BL156" s="17" t="s">
        <v>169</v>
      </c>
      <c r="BM156" s="238" t="s">
        <v>1067</v>
      </c>
    </row>
    <row r="157" s="2" customFormat="1" ht="16.5" customHeight="1">
      <c r="A157" s="38"/>
      <c r="B157" s="39"/>
      <c r="C157" s="282" t="s">
        <v>374</v>
      </c>
      <c r="D157" s="282" t="s">
        <v>384</v>
      </c>
      <c r="E157" s="283" t="s">
        <v>873</v>
      </c>
      <c r="F157" s="284" t="s">
        <v>1068</v>
      </c>
      <c r="G157" s="285" t="s">
        <v>468</v>
      </c>
      <c r="H157" s="286">
        <v>2</v>
      </c>
      <c r="I157" s="287"/>
      <c r="J157" s="288">
        <f>ROUND(I157*H157,2)</f>
        <v>0</v>
      </c>
      <c r="K157" s="284" t="s">
        <v>209</v>
      </c>
      <c r="L157" s="289"/>
      <c r="M157" s="290" t="s">
        <v>1</v>
      </c>
      <c r="N157" s="291" t="s">
        <v>42</v>
      </c>
      <c r="O157" s="91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8" t="s">
        <v>200</v>
      </c>
      <c r="AT157" s="238" t="s">
        <v>384</v>
      </c>
      <c r="AU157" s="238" t="s">
        <v>86</v>
      </c>
      <c r="AY157" s="17" t="s">
        <v>161</v>
      </c>
      <c r="BE157" s="239">
        <f>IF(N157="základní",J157,0)</f>
        <v>0</v>
      </c>
      <c r="BF157" s="239">
        <f>IF(N157="snížená",J157,0)</f>
        <v>0</v>
      </c>
      <c r="BG157" s="239">
        <f>IF(N157="zákl. přenesená",J157,0)</f>
        <v>0</v>
      </c>
      <c r="BH157" s="239">
        <f>IF(N157="sníž. přenesená",J157,0)</f>
        <v>0</v>
      </c>
      <c r="BI157" s="239">
        <f>IF(N157="nulová",J157,0)</f>
        <v>0</v>
      </c>
      <c r="BJ157" s="17" t="s">
        <v>84</v>
      </c>
      <c r="BK157" s="239">
        <f>ROUND(I157*H157,2)</f>
        <v>0</v>
      </c>
      <c r="BL157" s="17" t="s">
        <v>169</v>
      </c>
      <c r="BM157" s="238" t="s">
        <v>1069</v>
      </c>
    </row>
    <row r="158" s="2" customFormat="1" ht="24.15" customHeight="1">
      <c r="A158" s="38"/>
      <c r="B158" s="39"/>
      <c r="C158" s="282" t="s">
        <v>379</v>
      </c>
      <c r="D158" s="282" t="s">
        <v>384</v>
      </c>
      <c r="E158" s="283" t="s">
        <v>876</v>
      </c>
      <c r="F158" s="284" t="s">
        <v>880</v>
      </c>
      <c r="G158" s="285" t="s">
        <v>468</v>
      </c>
      <c r="H158" s="286">
        <v>3</v>
      </c>
      <c r="I158" s="287"/>
      <c r="J158" s="288">
        <f>ROUND(I158*H158,2)</f>
        <v>0</v>
      </c>
      <c r="K158" s="284" t="s">
        <v>209</v>
      </c>
      <c r="L158" s="289"/>
      <c r="M158" s="290" t="s">
        <v>1</v>
      </c>
      <c r="N158" s="291" t="s">
        <v>42</v>
      </c>
      <c r="O158" s="91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8" t="s">
        <v>200</v>
      </c>
      <c r="AT158" s="238" t="s">
        <v>384</v>
      </c>
      <c r="AU158" s="238" t="s">
        <v>86</v>
      </c>
      <c r="AY158" s="17" t="s">
        <v>161</v>
      </c>
      <c r="BE158" s="239">
        <f>IF(N158="základní",J158,0)</f>
        <v>0</v>
      </c>
      <c r="BF158" s="239">
        <f>IF(N158="snížená",J158,0)</f>
        <v>0</v>
      </c>
      <c r="BG158" s="239">
        <f>IF(N158="zákl. přenesená",J158,0)</f>
        <v>0</v>
      </c>
      <c r="BH158" s="239">
        <f>IF(N158="sníž. přenesená",J158,0)</f>
        <v>0</v>
      </c>
      <c r="BI158" s="239">
        <f>IF(N158="nulová",J158,0)</f>
        <v>0</v>
      </c>
      <c r="BJ158" s="17" t="s">
        <v>84</v>
      </c>
      <c r="BK158" s="239">
        <f>ROUND(I158*H158,2)</f>
        <v>0</v>
      </c>
      <c r="BL158" s="17" t="s">
        <v>169</v>
      </c>
      <c r="BM158" s="238" t="s">
        <v>1070</v>
      </c>
    </row>
    <row r="159" s="2" customFormat="1" ht="24.15" customHeight="1">
      <c r="A159" s="38"/>
      <c r="B159" s="39"/>
      <c r="C159" s="282" t="s">
        <v>383</v>
      </c>
      <c r="D159" s="282" t="s">
        <v>384</v>
      </c>
      <c r="E159" s="283" t="s">
        <v>863</v>
      </c>
      <c r="F159" s="284" t="s">
        <v>864</v>
      </c>
      <c r="G159" s="285" t="s">
        <v>468</v>
      </c>
      <c r="H159" s="286">
        <v>3</v>
      </c>
      <c r="I159" s="287"/>
      <c r="J159" s="288">
        <f>ROUND(I159*H159,2)</f>
        <v>0</v>
      </c>
      <c r="K159" s="284" t="s">
        <v>461</v>
      </c>
      <c r="L159" s="289"/>
      <c r="M159" s="290" t="s">
        <v>1</v>
      </c>
      <c r="N159" s="291" t="s">
        <v>42</v>
      </c>
      <c r="O159" s="91"/>
      <c r="P159" s="236">
        <f>O159*H159</f>
        <v>0</v>
      </c>
      <c r="Q159" s="236">
        <v>0.0010499999999999999</v>
      </c>
      <c r="R159" s="236">
        <f>Q159*H159</f>
        <v>0.00315</v>
      </c>
      <c r="S159" s="236">
        <v>0</v>
      </c>
      <c r="T159" s="237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8" t="s">
        <v>200</v>
      </c>
      <c r="AT159" s="238" t="s">
        <v>384</v>
      </c>
      <c r="AU159" s="238" t="s">
        <v>86</v>
      </c>
      <c r="AY159" s="17" t="s">
        <v>161</v>
      </c>
      <c r="BE159" s="239">
        <f>IF(N159="základní",J159,0)</f>
        <v>0</v>
      </c>
      <c r="BF159" s="239">
        <f>IF(N159="snížená",J159,0)</f>
        <v>0</v>
      </c>
      <c r="BG159" s="239">
        <f>IF(N159="zákl. přenesená",J159,0)</f>
        <v>0</v>
      </c>
      <c r="BH159" s="239">
        <f>IF(N159="sníž. přenesená",J159,0)</f>
        <v>0</v>
      </c>
      <c r="BI159" s="239">
        <f>IF(N159="nulová",J159,0)</f>
        <v>0</v>
      </c>
      <c r="BJ159" s="17" t="s">
        <v>84</v>
      </c>
      <c r="BK159" s="239">
        <f>ROUND(I159*H159,2)</f>
        <v>0</v>
      </c>
      <c r="BL159" s="17" t="s">
        <v>169</v>
      </c>
      <c r="BM159" s="238" t="s">
        <v>1071</v>
      </c>
    </row>
    <row r="160" s="2" customFormat="1" ht="24.15" customHeight="1">
      <c r="A160" s="38"/>
      <c r="B160" s="39"/>
      <c r="C160" s="282" t="s">
        <v>390</v>
      </c>
      <c r="D160" s="282" t="s">
        <v>384</v>
      </c>
      <c r="E160" s="283" t="s">
        <v>879</v>
      </c>
      <c r="F160" s="284" t="s">
        <v>886</v>
      </c>
      <c r="G160" s="285" t="s">
        <v>468</v>
      </c>
      <c r="H160" s="286">
        <v>2</v>
      </c>
      <c r="I160" s="287"/>
      <c r="J160" s="288">
        <f>ROUND(I160*H160,2)</f>
        <v>0</v>
      </c>
      <c r="K160" s="284" t="s">
        <v>209</v>
      </c>
      <c r="L160" s="289"/>
      <c r="M160" s="290" t="s">
        <v>1</v>
      </c>
      <c r="N160" s="291" t="s">
        <v>42</v>
      </c>
      <c r="O160" s="91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8" t="s">
        <v>200</v>
      </c>
      <c r="AT160" s="238" t="s">
        <v>384</v>
      </c>
      <c r="AU160" s="238" t="s">
        <v>86</v>
      </c>
      <c r="AY160" s="17" t="s">
        <v>161</v>
      </c>
      <c r="BE160" s="239">
        <f>IF(N160="základní",J160,0)</f>
        <v>0</v>
      </c>
      <c r="BF160" s="239">
        <f>IF(N160="snížená",J160,0)</f>
        <v>0</v>
      </c>
      <c r="BG160" s="239">
        <f>IF(N160="zákl. přenesená",J160,0)</f>
        <v>0</v>
      </c>
      <c r="BH160" s="239">
        <f>IF(N160="sníž. přenesená",J160,0)</f>
        <v>0</v>
      </c>
      <c r="BI160" s="239">
        <f>IF(N160="nulová",J160,0)</f>
        <v>0</v>
      </c>
      <c r="BJ160" s="17" t="s">
        <v>84</v>
      </c>
      <c r="BK160" s="239">
        <f>ROUND(I160*H160,2)</f>
        <v>0</v>
      </c>
      <c r="BL160" s="17" t="s">
        <v>169</v>
      </c>
      <c r="BM160" s="238" t="s">
        <v>1072</v>
      </c>
    </row>
    <row r="161" s="2" customFormat="1" ht="24.15" customHeight="1">
      <c r="A161" s="38"/>
      <c r="B161" s="39"/>
      <c r="C161" s="282" t="s">
        <v>394</v>
      </c>
      <c r="D161" s="282" t="s">
        <v>384</v>
      </c>
      <c r="E161" s="283" t="s">
        <v>882</v>
      </c>
      <c r="F161" s="284" t="s">
        <v>889</v>
      </c>
      <c r="G161" s="285" t="s">
        <v>468</v>
      </c>
      <c r="H161" s="286">
        <v>3</v>
      </c>
      <c r="I161" s="287"/>
      <c r="J161" s="288">
        <f>ROUND(I161*H161,2)</f>
        <v>0</v>
      </c>
      <c r="K161" s="284" t="s">
        <v>209</v>
      </c>
      <c r="L161" s="289"/>
      <c r="M161" s="290" t="s">
        <v>1</v>
      </c>
      <c r="N161" s="291" t="s">
        <v>42</v>
      </c>
      <c r="O161" s="91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8" t="s">
        <v>200</v>
      </c>
      <c r="AT161" s="238" t="s">
        <v>384</v>
      </c>
      <c r="AU161" s="238" t="s">
        <v>86</v>
      </c>
      <c r="AY161" s="17" t="s">
        <v>161</v>
      </c>
      <c r="BE161" s="239">
        <f>IF(N161="základní",J161,0)</f>
        <v>0</v>
      </c>
      <c r="BF161" s="239">
        <f>IF(N161="snížená",J161,0)</f>
        <v>0</v>
      </c>
      <c r="BG161" s="239">
        <f>IF(N161="zákl. přenesená",J161,0)</f>
        <v>0</v>
      </c>
      <c r="BH161" s="239">
        <f>IF(N161="sníž. přenesená",J161,0)</f>
        <v>0</v>
      </c>
      <c r="BI161" s="239">
        <f>IF(N161="nulová",J161,0)</f>
        <v>0</v>
      </c>
      <c r="BJ161" s="17" t="s">
        <v>84</v>
      </c>
      <c r="BK161" s="239">
        <f>ROUND(I161*H161,2)</f>
        <v>0</v>
      </c>
      <c r="BL161" s="17" t="s">
        <v>169</v>
      </c>
      <c r="BM161" s="238" t="s">
        <v>1073</v>
      </c>
    </row>
    <row r="162" s="2" customFormat="1" ht="24.15" customHeight="1">
      <c r="A162" s="38"/>
      <c r="B162" s="39"/>
      <c r="C162" s="282" t="s">
        <v>399</v>
      </c>
      <c r="D162" s="282" t="s">
        <v>384</v>
      </c>
      <c r="E162" s="283" t="s">
        <v>885</v>
      </c>
      <c r="F162" s="284" t="s">
        <v>892</v>
      </c>
      <c r="G162" s="285" t="s">
        <v>468</v>
      </c>
      <c r="H162" s="286">
        <v>1</v>
      </c>
      <c r="I162" s="287"/>
      <c r="J162" s="288">
        <f>ROUND(I162*H162,2)</f>
        <v>0</v>
      </c>
      <c r="K162" s="284" t="s">
        <v>209</v>
      </c>
      <c r="L162" s="289"/>
      <c r="M162" s="290" t="s">
        <v>1</v>
      </c>
      <c r="N162" s="291" t="s">
        <v>42</v>
      </c>
      <c r="O162" s="91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8" t="s">
        <v>200</v>
      </c>
      <c r="AT162" s="238" t="s">
        <v>384</v>
      </c>
      <c r="AU162" s="238" t="s">
        <v>86</v>
      </c>
      <c r="AY162" s="17" t="s">
        <v>161</v>
      </c>
      <c r="BE162" s="239">
        <f>IF(N162="základní",J162,0)</f>
        <v>0</v>
      </c>
      <c r="BF162" s="239">
        <f>IF(N162="snížená",J162,0)</f>
        <v>0</v>
      </c>
      <c r="BG162" s="239">
        <f>IF(N162="zákl. přenesená",J162,0)</f>
        <v>0</v>
      </c>
      <c r="BH162" s="239">
        <f>IF(N162="sníž. přenesená",J162,0)</f>
        <v>0</v>
      </c>
      <c r="BI162" s="239">
        <f>IF(N162="nulová",J162,0)</f>
        <v>0</v>
      </c>
      <c r="BJ162" s="17" t="s">
        <v>84</v>
      </c>
      <c r="BK162" s="239">
        <f>ROUND(I162*H162,2)</f>
        <v>0</v>
      </c>
      <c r="BL162" s="17" t="s">
        <v>169</v>
      </c>
      <c r="BM162" s="238" t="s">
        <v>1074</v>
      </c>
    </row>
    <row r="163" s="2" customFormat="1" ht="24.15" customHeight="1">
      <c r="A163" s="38"/>
      <c r="B163" s="39"/>
      <c r="C163" s="282" t="s">
        <v>387</v>
      </c>
      <c r="D163" s="282" t="s">
        <v>384</v>
      </c>
      <c r="E163" s="283" t="s">
        <v>888</v>
      </c>
      <c r="F163" s="284" t="s">
        <v>903</v>
      </c>
      <c r="G163" s="285" t="s">
        <v>468</v>
      </c>
      <c r="H163" s="286">
        <v>1</v>
      </c>
      <c r="I163" s="287"/>
      <c r="J163" s="288">
        <f>ROUND(I163*H163,2)</f>
        <v>0</v>
      </c>
      <c r="K163" s="284" t="s">
        <v>209</v>
      </c>
      <c r="L163" s="289"/>
      <c r="M163" s="290" t="s">
        <v>1</v>
      </c>
      <c r="N163" s="291" t="s">
        <v>42</v>
      </c>
      <c r="O163" s="91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8" t="s">
        <v>200</v>
      </c>
      <c r="AT163" s="238" t="s">
        <v>384</v>
      </c>
      <c r="AU163" s="238" t="s">
        <v>86</v>
      </c>
      <c r="AY163" s="17" t="s">
        <v>161</v>
      </c>
      <c r="BE163" s="239">
        <f>IF(N163="základní",J163,0)</f>
        <v>0</v>
      </c>
      <c r="BF163" s="239">
        <f>IF(N163="snížená",J163,0)</f>
        <v>0</v>
      </c>
      <c r="BG163" s="239">
        <f>IF(N163="zákl. přenesená",J163,0)</f>
        <v>0</v>
      </c>
      <c r="BH163" s="239">
        <f>IF(N163="sníž. přenesená",J163,0)</f>
        <v>0</v>
      </c>
      <c r="BI163" s="239">
        <f>IF(N163="nulová",J163,0)</f>
        <v>0</v>
      </c>
      <c r="BJ163" s="17" t="s">
        <v>84</v>
      </c>
      <c r="BK163" s="239">
        <f>ROUND(I163*H163,2)</f>
        <v>0</v>
      </c>
      <c r="BL163" s="17" t="s">
        <v>169</v>
      </c>
      <c r="BM163" s="238" t="s">
        <v>1075</v>
      </c>
    </row>
    <row r="164" s="2" customFormat="1" ht="24.15" customHeight="1">
      <c r="A164" s="38"/>
      <c r="B164" s="39"/>
      <c r="C164" s="282" t="s">
        <v>410</v>
      </c>
      <c r="D164" s="282" t="s">
        <v>384</v>
      </c>
      <c r="E164" s="283" t="s">
        <v>891</v>
      </c>
      <c r="F164" s="284" t="s">
        <v>906</v>
      </c>
      <c r="G164" s="285" t="s">
        <v>468</v>
      </c>
      <c r="H164" s="286">
        <v>7</v>
      </c>
      <c r="I164" s="287"/>
      <c r="J164" s="288">
        <f>ROUND(I164*H164,2)</f>
        <v>0</v>
      </c>
      <c r="K164" s="284" t="s">
        <v>209</v>
      </c>
      <c r="L164" s="289"/>
      <c r="M164" s="290" t="s">
        <v>1</v>
      </c>
      <c r="N164" s="291" t="s">
        <v>42</v>
      </c>
      <c r="O164" s="91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8" t="s">
        <v>200</v>
      </c>
      <c r="AT164" s="238" t="s">
        <v>384</v>
      </c>
      <c r="AU164" s="238" t="s">
        <v>86</v>
      </c>
      <c r="AY164" s="17" t="s">
        <v>161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7" t="s">
        <v>84</v>
      </c>
      <c r="BK164" s="239">
        <f>ROUND(I164*H164,2)</f>
        <v>0</v>
      </c>
      <c r="BL164" s="17" t="s">
        <v>169</v>
      </c>
      <c r="BM164" s="238" t="s">
        <v>1076</v>
      </c>
    </row>
    <row r="165" s="2" customFormat="1" ht="24.15" customHeight="1">
      <c r="A165" s="38"/>
      <c r="B165" s="39"/>
      <c r="C165" s="282" t="s">
        <v>414</v>
      </c>
      <c r="D165" s="282" t="s">
        <v>384</v>
      </c>
      <c r="E165" s="283" t="s">
        <v>894</v>
      </c>
      <c r="F165" s="284" t="s">
        <v>1077</v>
      </c>
      <c r="G165" s="285" t="s">
        <v>468</v>
      </c>
      <c r="H165" s="286">
        <v>2</v>
      </c>
      <c r="I165" s="287"/>
      <c r="J165" s="288">
        <f>ROUND(I165*H165,2)</f>
        <v>0</v>
      </c>
      <c r="K165" s="284" t="s">
        <v>209</v>
      </c>
      <c r="L165" s="289"/>
      <c r="M165" s="290" t="s">
        <v>1</v>
      </c>
      <c r="N165" s="291" t="s">
        <v>42</v>
      </c>
      <c r="O165" s="91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8" t="s">
        <v>200</v>
      </c>
      <c r="AT165" s="238" t="s">
        <v>384</v>
      </c>
      <c r="AU165" s="238" t="s">
        <v>86</v>
      </c>
      <c r="AY165" s="17" t="s">
        <v>161</v>
      </c>
      <c r="BE165" s="239">
        <f>IF(N165="základní",J165,0)</f>
        <v>0</v>
      </c>
      <c r="BF165" s="239">
        <f>IF(N165="snížená",J165,0)</f>
        <v>0</v>
      </c>
      <c r="BG165" s="239">
        <f>IF(N165="zákl. přenesená",J165,0)</f>
        <v>0</v>
      </c>
      <c r="BH165" s="239">
        <f>IF(N165="sníž. přenesená",J165,0)</f>
        <v>0</v>
      </c>
      <c r="BI165" s="239">
        <f>IF(N165="nulová",J165,0)</f>
        <v>0</v>
      </c>
      <c r="BJ165" s="17" t="s">
        <v>84</v>
      </c>
      <c r="BK165" s="239">
        <f>ROUND(I165*H165,2)</f>
        <v>0</v>
      </c>
      <c r="BL165" s="17" t="s">
        <v>169</v>
      </c>
      <c r="BM165" s="238" t="s">
        <v>1078</v>
      </c>
    </row>
    <row r="166" s="2" customFormat="1" ht="24.15" customHeight="1">
      <c r="A166" s="38"/>
      <c r="B166" s="39"/>
      <c r="C166" s="282" t="s">
        <v>418</v>
      </c>
      <c r="D166" s="282" t="s">
        <v>384</v>
      </c>
      <c r="E166" s="283" t="s">
        <v>899</v>
      </c>
      <c r="F166" s="284" t="s">
        <v>909</v>
      </c>
      <c r="G166" s="285" t="s">
        <v>468</v>
      </c>
      <c r="H166" s="286">
        <v>21</v>
      </c>
      <c r="I166" s="287"/>
      <c r="J166" s="288">
        <f>ROUND(I166*H166,2)</f>
        <v>0</v>
      </c>
      <c r="K166" s="284" t="s">
        <v>209</v>
      </c>
      <c r="L166" s="289"/>
      <c r="M166" s="290" t="s">
        <v>1</v>
      </c>
      <c r="N166" s="291" t="s">
        <v>42</v>
      </c>
      <c r="O166" s="91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8" t="s">
        <v>200</v>
      </c>
      <c r="AT166" s="238" t="s">
        <v>384</v>
      </c>
      <c r="AU166" s="238" t="s">
        <v>86</v>
      </c>
      <c r="AY166" s="17" t="s">
        <v>161</v>
      </c>
      <c r="BE166" s="239">
        <f>IF(N166="základní",J166,0)</f>
        <v>0</v>
      </c>
      <c r="BF166" s="239">
        <f>IF(N166="snížená",J166,0)</f>
        <v>0</v>
      </c>
      <c r="BG166" s="239">
        <f>IF(N166="zákl. přenesená",J166,0)</f>
        <v>0</v>
      </c>
      <c r="BH166" s="239">
        <f>IF(N166="sníž. přenesená",J166,0)</f>
        <v>0</v>
      </c>
      <c r="BI166" s="239">
        <f>IF(N166="nulová",J166,0)</f>
        <v>0</v>
      </c>
      <c r="BJ166" s="17" t="s">
        <v>84</v>
      </c>
      <c r="BK166" s="239">
        <f>ROUND(I166*H166,2)</f>
        <v>0</v>
      </c>
      <c r="BL166" s="17" t="s">
        <v>169</v>
      </c>
      <c r="BM166" s="238" t="s">
        <v>1079</v>
      </c>
    </row>
    <row r="167" s="2" customFormat="1" ht="16.5" customHeight="1">
      <c r="A167" s="38"/>
      <c r="B167" s="39"/>
      <c r="C167" s="282" t="s">
        <v>425</v>
      </c>
      <c r="D167" s="282" t="s">
        <v>384</v>
      </c>
      <c r="E167" s="283" t="s">
        <v>902</v>
      </c>
      <c r="F167" s="284" t="s">
        <v>1080</v>
      </c>
      <c r="G167" s="285" t="s">
        <v>468</v>
      </c>
      <c r="H167" s="286">
        <v>2</v>
      </c>
      <c r="I167" s="287"/>
      <c r="J167" s="288">
        <f>ROUND(I167*H167,2)</f>
        <v>0</v>
      </c>
      <c r="K167" s="284" t="s">
        <v>209</v>
      </c>
      <c r="L167" s="289"/>
      <c r="M167" s="290" t="s">
        <v>1</v>
      </c>
      <c r="N167" s="291" t="s">
        <v>42</v>
      </c>
      <c r="O167" s="91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8" t="s">
        <v>200</v>
      </c>
      <c r="AT167" s="238" t="s">
        <v>384</v>
      </c>
      <c r="AU167" s="238" t="s">
        <v>86</v>
      </c>
      <c r="AY167" s="17" t="s">
        <v>161</v>
      </c>
      <c r="BE167" s="239">
        <f>IF(N167="základní",J167,0)</f>
        <v>0</v>
      </c>
      <c r="BF167" s="239">
        <f>IF(N167="snížená",J167,0)</f>
        <v>0</v>
      </c>
      <c r="BG167" s="239">
        <f>IF(N167="zákl. přenesená",J167,0)</f>
        <v>0</v>
      </c>
      <c r="BH167" s="239">
        <f>IF(N167="sníž. přenesená",J167,0)</f>
        <v>0</v>
      </c>
      <c r="BI167" s="239">
        <f>IF(N167="nulová",J167,0)</f>
        <v>0</v>
      </c>
      <c r="BJ167" s="17" t="s">
        <v>84</v>
      </c>
      <c r="BK167" s="239">
        <f>ROUND(I167*H167,2)</f>
        <v>0</v>
      </c>
      <c r="BL167" s="17" t="s">
        <v>169</v>
      </c>
      <c r="BM167" s="238" t="s">
        <v>1081</v>
      </c>
    </row>
    <row r="168" s="2" customFormat="1" ht="16.5" customHeight="1">
      <c r="A168" s="38"/>
      <c r="B168" s="39"/>
      <c r="C168" s="282" t="s">
        <v>434</v>
      </c>
      <c r="D168" s="282" t="s">
        <v>384</v>
      </c>
      <c r="E168" s="283" t="s">
        <v>905</v>
      </c>
      <c r="F168" s="284" t="s">
        <v>1082</v>
      </c>
      <c r="G168" s="285" t="s">
        <v>468</v>
      </c>
      <c r="H168" s="286">
        <v>2</v>
      </c>
      <c r="I168" s="287"/>
      <c r="J168" s="288">
        <f>ROUND(I168*H168,2)</f>
        <v>0</v>
      </c>
      <c r="K168" s="284" t="s">
        <v>209</v>
      </c>
      <c r="L168" s="289"/>
      <c r="M168" s="290" t="s">
        <v>1</v>
      </c>
      <c r="N168" s="291" t="s">
        <v>42</v>
      </c>
      <c r="O168" s="91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8" t="s">
        <v>200</v>
      </c>
      <c r="AT168" s="238" t="s">
        <v>384</v>
      </c>
      <c r="AU168" s="238" t="s">
        <v>86</v>
      </c>
      <c r="AY168" s="17" t="s">
        <v>161</v>
      </c>
      <c r="BE168" s="239">
        <f>IF(N168="základní",J168,0)</f>
        <v>0</v>
      </c>
      <c r="BF168" s="239">
        <f>IF(N168="snížená",J168,0)</f>
        <v>0</v>
      </c>
      <c r="BG168" s="239">
        <f>IF(N168="zákl. přenesená",J168,0)</f>
        <v>0</v>
      </c>
      <c r="BH168" s="239">
        <f>IF(N168="sníž. přenesená",J168,0)</f>
        <v>0</v>
      </c>
      <c r="BI168" s="239">
        <f>IF(N168="nulová",J168,0)</f>
        <v>0</v>
      </c>
      <c r="BJ168" s="17" t="s">
        <v>84</v>
      </c>
      <c r="BK168" s="239">
        <f>ROUND(I168*H168,2)</f>
        <v>0</v>
      </c>
      <c r="BL168" s="17" t="s">
        <v>169</v>
      </c>
      <c r="BM168" s="238" t="s">
        <v>1083</v>
      </c>
    </row>
    <row r="169" s="2" customFormat="1" ht="24.15" customHeight="1">
      <c r="A169" s="38"/>
      <c r="B169" s="39"/>
      <c r="C169" s="282" t="s">
        <v>438</v>
      </c>
      <c r="D169" s="282" t="s">
        <v>384</v>
      </c>
      <c r="E169" s="283" t="s">
        <v>1084</v>
      </c>
      <c r="F169" s="284" t="s">
        <v>1085</v>
      </c>
      <c r="G169" s="285" t="s">
        <v>468</v>
      </c>
      <c r="H169" s="286">
        <v>8</v>
      </c>
      <c r="I169" s="287"/>
      <c r="J169" s="288">
        <f>ROUND(I169*H169,2)</f>
        <v>0</v>
      </c>
      <c r="K169" s="284" t="s">
        <v>461</v>
      </c>
      <c r="L169" s="289"/>
      <c r="M169" s="290" t="s">
        <v>1</v>
      </c>
      <c r="N169" s="291" t="s">
        <v>42</v>
      </c>
      <c r="O169" s="91"/>
      <c r="P169" s="236">
        <f>O169*H169</f>
        <v>0</v>
      </c>
      <c r="Q169" s="236">
        <v>0.00011</v>
      </c>
      <c r="R169" s="236">
        <f>Q169*H169</f>
        <v>0.00088000000000000003</v>
      </c>
      <c r="S169" s="236">
        <v>0</v>
      </c>
      <c r="T169" s="237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8" t="s">
        <v>200</v>
      </c>
      <c r="AT169" s="238" t="s">
        <v>384</v>
      </c>
      <c r="AU169" s="238" t="s">
        <v>86</v>
      </c>
      <c r="AY169" s="17" t="s">
        <v>161</v>
      </c>
      <c r="BE169" s="239">
        <f>IF(N169="základní",J169,0)</f>
        <v>0</v>
      </c>
      <c r="BF169" s="239">
        <f>IF(N169="snížená",J169,0)</f>
        <v>0</v>
      </c>
      <c r="BG169" s="239">
        <f>IF(N169="zákl. přenesená",J169,0)</f>
        <v>0</v>
      </c>
      <c r="BH169" s="239">
        <f>IF(N169="sníž. přenesená",J169,0)</f>
        <v>0</v>
      </c>
      <c r="BI169" s="239">
        <f>IF(N169="nulová",J169,0)</f>
        <v>0</v>
      </c>
      <c r="BJ169" s="17" t="s">
        <v>84</v>
      </c>
      <c r="BK169" s="239">
        <f>ROUND(I169*H169,2)</f>
        <v>0</v>
      </c>
      <c r="BL169" s="17" t="s">
        <v>169</v>
      </c>
      <c r="BM169" s="238" t="s">
        <v>1086</v>
      </c>
    </row>
    <row r="170" s="2" customFormat="1" ht="24.15" customHeight="1">
      <c r="A170" s="38"/>
      <c r="B170" s="39"/>
      <c r="C170" s="282" t="s">
        <v>442</v>
      </c>
      <c r="D170" s="282" t="s">
        <v>384</v>
      </c>
      <c r="E170" s="283" t="s">
        <v>857</v>
      </c>
      <c r="F170" s="284" t="s">
        <v>858</v>
      </c>
      <c r="G170" s="285" t="s">
        <v>468</v>
      </c>
      <c r="H170" s="286">
        <v>12</v>
      </c>
      <c r="I170" s="287"/>
      <c r="J170" s="288">
        <f>ROUND(I170*H170,2)</f>
        <v>0</v>
      </c>
      <c r="K170" s="284" t="s">
        <v>461</v>
      </c>
      <c r="L170" s="289"/>
      <c r="M170" s="290" t="s">
        <v>1</v>
      </c>
      <c r="N170" s="291" t="s">
        <v>42</v>
      </c>
      <c r="O170" s="91"/>
      <c r="P170" s="236">
        <f>O170*H170</f>
        <v>0</v>
      </c>
      <c r="Q170" s="236">
        <v>3.0000000000000001E-05</v>
      </c>
      <c r="R170" s="236">
        <f>Q170*H170</f>
        <v>0.00036000000000000002</v>
      </c>
      <c r="S170" s="236">
        <v>0</v>
      </c>
      <c r="T170" s="23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8" t="s">
        <v>200</v>
      </c>
      <c r="AT170" s="238" t="s">
        <v>384</v>
      </c>
      <c r="AU170" s="238" t="s">
        <v>86</v>
      </c>
      <c r="AY170" s="17" t="s">
        <v>161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7" t="s">
        <v>84</v>
      </c>
      <c r="BK170" s="239">
        <f>ROUND(I170*H170,2)</f>
        <v>0</v>
      </c>
      <c r="BL170" s="17" t="s">
        <v>169</v>
      </c>
      <c r="BM170" s="238" t="s">
        <v>1087</v>
      </c>
    </row>
    <row r="171" s="2" customFormat="1" ht="24.15" customHeight="1">
      <c r="A171" s="38"/>
      <c r="B171" s="39"/>
      <c r="C171" s="282" t="s">
        <v>446</v>
      </c>
      <c r="D171" s="282" t="s">
        <v>384</v>
      </c>
      <c r="E171" s="283" t="s">
        <v>854</v>
      </c>
      <c r="F171" s="284" t="s">
        <v>855</v>
      </c>
      <c r="G171" s="285" t="s">
        <v>468</v>
      </c>
      <c r="H171" s="286">
        <v>8</v>
      </c>
      <c r="I171" s="287"/>
      <c r="J171" s="288">
        <f>ROUND(I171*H171,2)</f>
        <v>0</v>
      </c>
      <c r="K171" s="284" t="s">
        <v>461</v>
      </c>
      <c r="L171" s="289"/>
      <c r="M171" s="290" t="s">
        <v>1</v>
      </c>
      <c r="N171" s="291" t="s">
        <v>42</v>
      </c>
      <c r="O171" s="91"/>
      <c r="P171" s="236">
        <f>O171*H171</f>
        <v>0</v>
      </c>
      <c r="Q171" s="236">
        <v>2.0000000000000002E-05</v>
      </c>
      <c r="R171" s="236">
        <f>Q171*H171</f>
        <v>0.00016000000000000001</v>
      </c>
      <c r="S171" s="236">
        <v>0</v>
      </c>
      <c r="T171" s="237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8" t="s">
        <v>200</v>
      </c>
      <c r="AT171" s="238" t="s">
        <v>384</v>
      </c>
      <c r="AU171" s="238" t="s">
        <v>86</v>
      </c>
      <c r="AY171" s="17" t="s">
        <v>161</v>
      </c>
      <c r="BE171" s="239">
        <f>IF(N171="základní",J171,0)</f>
        <v>0</v>
      </c>
      <c r="BF171" s="239">
        <f>IF(N171="snížená",J171,0)</f>
        <v>0</v>
      </c>
      <c r="BG171" s="239">
        <f>IF(N171="zákl. přenesená",J171,0)</f>
        <v>0</v>
      </c>
      <c r="BH171" s="239">
        <f>IF(N171="sníž. přenesená",J171,0)</f>
        <v>0</v>
      </c>
      <c r="BI171" s="239">
        <f>IF(N171="nulová",J171,0)</f>
        <v>0</v>
      </c>
      <c r="BJ171" s="17" t="s">
        <v>84</v>
      </c>
      <c r="BK171" s="239">
        <f>ROUND(I171*H171,2)</f>
        <v>0</v>
      </c>
      <c r="BL171" s="17" t="s">
        <v>169</v>
      </c>
      <c r="BM171" s="238" t="s">
        <v>1088</v>
      </c>
    </row>
    <row r="172" s="2" customFormat="1" ht="24.15" customHeight="1">
      <c r="A172" s="38"/>
      <c r="B172" s="39"/>
      <c r="C172" s="282" t="s">
        <v>576</v>
      </c>
      <c r="D172" s="282" t="s">
        <v>384</v>
      </c>
      <c r="E172" s="283" t="s">
        <v>777</v>
      </c>
      <c r="F172" s="284" t="s">
        <v>778</v>
      </c>
      <c r="G172" s="285" t="s">
        <v>468</v>
      </c>
      <c r="H172" s="286">
        <v>48</v>
      </c>
      <c r="I172" s="287"/>
      <c r="J172" s="288">
        <f>ROUND(I172*H172,2)</f>
        <v>0</v>
      </c>
      <c r="K172" s="284" t="s">
        <v>461</v>
      </c>
      <c r="L172" s="289"/>
      <c r="M172" s="290" t="s">
        <v>1</v>
      </c>
      <c r="N172" s="291" t="s">
        <v>42</v>
      </c>
      <c r="O172" s="91"/>
      <c r="P172" s="236">
        <f>O172*H172</f>
        <v>0</v>
      </c>
      <c r="Q172" s="236">
        <v>1.0000000000000001E-05</v>
      </c>
      <c r="R172" s="236">
        <f>Q172*H172</f>
        <v>0.00048000000000000007</v>
      </c>
      <c r="S172" s="236">
        <v>0</v>
      </c>
      <c r="T172" s="237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8" t="s">
        <v>200</v>
      </c>
      <c r="AT172" s="238" t="s">
        <v>384</v>
      </c>
      <c r="AU172" s="238" t="s">
        <v>86</v>
      </c>
      <c r="AY172" s="17" t="s">
        <v>161</v>
      </c>
      <c r="BE172" s="239">
        <f>IF(N172="základní",J172,0)</f>
        <v>0</v>
      </c>
      <c r="BF172" s="239">
        <f>IF(N172="snížená",J172,0)</f>
        <v>0</v>
      </c>
      <c r="BG172" s="239">
        <f>IF(N172="zákl. přenesená",J172,0)</f>
        <v>0</v>
      </c>
      <c r="BH172" s="239">
        <f>IF(N172="sníž. přenesená",J172,0)</f>
        <v>0</v>
      </c>
      <c r="BI172" s="239">
        <f>IF(N172="nulová",J172,0)</f>
        <v>0</v>
      </c>
      <c r="BJ172" s="17" t="s">
        <v>84</v>
      </c>
      <c r="BK172" s="239">
        <f>ROUND(I172*H172,2)</f>
        <v>0</v>
      </c>
      <c r="BL172" s="17" t="s">
        <v>169</v>
      </c>
      <c r="BM172" s="238" t="s">
        <v>1089</v>
      </c>
    </row>
    <row r="173" s="2" customFormat="1" ht="16.5" customHeight="1">
      <c r="A173" s="38"/>
      <c r="B173" s="39"/>
      <c r="C173" s="282" t="s">
        <v>580</v>
      </c>
      <c r="D173" s="282" t="s">
        <v>384</v>
      </c>
      <c r="E173" s="283" t="s">
        <v>908</v>
      </c>
      <c r="F173" s="284" t="s">
        <v>780</v>
      </c>
      <c r="G173" s="285" t="s">
        <v>468</v>
      </c>
      <c r="H173" s="286">
        <v>4</v>
      </c>
      <c r="I173" s="287"/>
      <c r="J173" s="288">
        <f>ROUND(I173*H173,2)</f>
        <v>0</v>
      </c>
      <c r="K173" s="284" t="s">
        <v>209</v>
      </c>
      <c r="L173" s="289"/>
      <c r="M173" s="290" t="s">
        <v>1</v>
      </c>
      <c r="N173" s="291" t="s">
        <v>42</v>
      </c>
      <c r="O173" s="91"/>
      <c r="P173" s="236">
        <f>O173*H173</f>
        <v>0</v>
      </c>
      <c r="Q173" s="236">
        <v>0</v>
      </c>
      <c r="R173" s="236">
        <f>Q173*H173</f>
        <v>0</v>
      </c>
      <c r="S173" s="236">
        <v>0</v>
      </c>
      <c r="T173" s="237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8" t="s">
        <v>200</v>
      </c>
      <c r="AT173" s="238" t="s">
        <v>384</v>
      </c>
      <c r="AU173" s="238" t="s">
        <v>86</v>
      </c>
      <c r="AY173" s="17" t="s">
        <v>161</v>
      </c>
      <c r="BE173" s="239">
        <f>IF(N173="základní",J173,0)</f>
        <v>0</v>
      </c>
      <c r="BF173" s="239">
        <f>IF(N173="snížená",J173,0)</f>
        <v>0</v>
      </c>
      <c r="BG173" s="239">
        <f>IF(N173="zákl. přenesená",J173,0)</f>
        <v>0</v>
      </c>
      <c r="BH173" s="239">
        <f>IF(N173="sníž. přenesená",J173,0)</f>
        <v>0</v>
      </c>
      <c r="BI173" s="239">
        <f>IF(N173="nulová",J173,0)</f>
        <v>0</v>
      </c>
      <c r="BJ173" s="17" t="s">
        <v>84</v>
      </c>
      <c r="BK173" s="239">
        <f>ROUND(I173*H173,2)</f>
        <v>0</v>
      </c>
      <c r="BL173" s="17" t="s">
        <v>169</v>
      </c>
      <c r="BM173" s="238" t="s">
        <v>1090</v>
      </c>
    </row>
    <row r="174" s="2" customFormat="1" ht="16.5" customHeight="1">
      <c r="A174" s="38"/>
      <c r="B174" s="39"/>
      <c r="C174" s="282" t="s">
        <v>584</v>
      </c>
      <c r="D174" s="282" t="s">
        <v>384</v>
      </c>
      <c r="E174" s="283" t="s">
        <v>911</v>
      </c>
      <c r="F174" s="284" t="s">
        <v>782</v>
      </c>
      <c r="G174" s="285" t="s">
        <v>468</v>
      </c>
      <c r="H174" s="286">
        <v>8</v>
      </c>
      <c r="I174" s="287"/>
      <c r="J174" s="288">
        <f>ROUND(I174*H174,2)</f>
        <v>0</v>
      </c>
      <c r="K174" s="284" t="s">
        <v>209</v>
      </c>
      <c r="L174" s="289"/>
      <c r="M174" s="290" t="s">
        <v>1</v>
      </c>
      <c r="N174" s="291" t="s">
        <v>42</v>
      </c>
      <c r="O174" s="91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8" t="s">
        <v>200</v>
      </c>
      <c r="AT174" s="238" t="s">
        <v>384</v>
      </c>
      <c r="AU174" s="238" t="s">
        <v>86</v>
      </c>
      <c r="AY174" s="17" t="s">
        <v>161</v>
      </c>
      <c r="BE174" s="239">
        <f>IF(N174="základní",J174,0)</f>
        <v>0</v>
      </c>
      <c r="BF174" s="239">
        <f>IF(N174="snížená",J174,0)</f>
        <v>0</v>
      </c>
      <c r="BG174" s="239">
        <f>IF(N174="zákl. přenesená",J174,0)</f>
        <v>0</v>
      </c>
      <c r="BH174" s="239">
        <f>IF(N174="sníž. přenesená",J174,0)</f>
        <v>0</v>
      </c>
      <c r="BI174" s="239">
        <f>IF(N174="nulová",J174,0)</f>
        <v>0</v>
      </c>
      <c r="BJ174" s="17" t="s">
        <v>84</v>
      </c>
      <c r="BK174" s="239">
        <f>ROUND(I174*H174,2)</f>
        <v>0</v>
      </c>
      <c r="BL174" s="17" t="s">
        <v>169</v>
      </c>
      <c r="BM174" s="238" t="s">
        <v>1091</v>
      </c>
    </row>
    <row r="175" s="2" customFormat="1" ht="16.5" customHeight="1">
      <c r="A175" s="38"/>
      <c r="B175" s="39"/>
      <c r="C175" s="282" t="s">
        <v>588</v>
      </c>
      <c r="D175" s="282" t="s">
        <v>384</v>
      </c>
      <c r="E175" s="283" t="s">
        <v>913</v>
      </c>
      <c r="F175" s="284" t="s">
        <v>785</v>
      </c>
      <c r="G175" s="285" t="s">
        <v>786</v>
      </c>
      <c r="H175" s="286">
        <v>1</v>
      </c>
      <c r="I175" s="287"/>
      <c r="J175" s="288">
        <f>ROUND(I175*H175,2)</f>
        <v>0</v>
      </c>
      <c r="K175" s="284" t="s">
        <v>209</v>
      </c>
      <c r="L175" s="289"/>
      <c r="M175" s="290" t="s">
        <v>1</v>
      </c>
      <c r="N175" s="291" t="s">
        <v>42</v>
      </c>
      <c r="O175" s="91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8" t="s">
        <v>200</v>
      </c>
      <c r="AT175" s="238" t="s">
        <v>384</v>
      </c>
      <c r="AU175" s="238" t="s">
        <v>86</v>
      </c>
      <c r="AY175" s="17" t="s">
        <v>161</v>
      </c>
      <c r="BE175" s="239">
        <f>IF(N175="základní",J175,0)</f>
        <v>0</v>
      </c>
      <c r="BF175" s="239">
        <f>IF(N175="snížená",J175,0)</f>
        <v>0</v>
      </c>
      <c r="BG175" s="239">
        <f>IF(N175="zákl. přenesená",J175,0)</f>
        <v>0</v>
      </c>
      <c r="BH175" s="239">
        <f>IF(N175="sníž. přenesená",J175,0)</f>
        <v>0</v>
      </c>
      <c r="BI175" s="239">
        <f>IF(N175="nulová",J175,0)</f>
        <v>0</v>
      </c>
      <c r="BJ175" s="17" t="s">
        <v>84</v>
      </c>
      <c r="BK175" s="239">
        <f>ROUND(I175*H175,2)</f>
        <v>0</v>
      </c>
      <c r="BL175" s="17" t="s">
        <v>169</v>
      </c>
      <c r="BM175" s="238" t="s">
        <v>1092</v>
      </c>
    </row>
    <row r="176" s="12" customFormat="1" ht="22.8" customHeight="1">
      <c r="A176" s="12"/>
      <c r="B176" s="211"/>
      <c r="C176" s="212"/>
      <c r="D176" s="213" t="s">
        <v>76</v>
      </c>
      <c r="E176" s="225" t="s">
        <v>598</v>
      </c>
      <c r="F176" s="225" t="s">
        <v>1093</v>
      </c>
      <c r="G176" s="212"/>
      <c r="H176" s="212"/>
      <c r="I176" s="215"/>
      <c r="J176" s="226">
        <f>BK176</f>
        <v>0</v>
      </c>
      <c r="K176" s="212"/>
      <c r="L176" s="217"/>
      <c r="M176" s="218"/>
      <c r="N176" s="219"/>
      <c r="O176" s="219"/>
      <c r="P176" s="220">
        <f>SUM(P177:P200)</f>
        <v>0</v>
      </c>
      <c r="Q176" s="219"/>
      <c r="R176" s="220">
        <f>SUM(R177:R200)</f>
        <v>0</v>
      </c>
      <c r="S176" s="219"/>
      <c r="T176" s="221">
        <f>SUM(T177:T200)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22" t="s">
        <v>84</v>
      </c>
      <c r="AT176" s="223" t="s">
        <v>76</v>
      </c>
      <c r="AU176" s="223" t="s">
        <v>84</v>
      </c>
      <c r="AY176" s="222" t="s">
        <v>161</v>
      </c>
      <c r="BK176" s="224">
        <f>SUM(BK177:BK200)</f>
        <v>0</v>
      </c>
    </row>
    <row r="177" s="2" customFormat="1" ht="24.15" customHeight="1">
      <c r="A177" s="38"/>
      <c r="B177" s="39"/>
      <c r="C177" s="227" t="s">
        <v>593</v>
      </c>
      <c r="D177" s="227" t="s">
        <v>164</v>
      </c>
      <c r="E177" s="228" t="s">
        <v>789</v>
      </c>
      <c r="F177" s="229" t="s">
        <v>790</v>
      </c>
      <c r="G177" s="230" t="s">
        <v>468</v>
      </c>
      <c r="H177" s="231">
        <v>170</v>
      </c>
      <c r="I177" s="232"/>
      <c r="J177" s="233">
        <f>ROUND(I177*H177,2)</f>
        <v>0</v>
      </c>
      <c r="K177" s="229" t="s">
        <v>461</v>
      </c>
      <c r="L177" s="44"/>
      <c r="M177" s="234" t="s">
        <v>1</v>
      </c>
      <c r="N177" s="235" t="s">
        <v>42</v>
      </c>
      <c r="O177" s="91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8" t="s">
        <v>169</v>
      </c>
      <c r="AT177" s="238" t="s">
        <v>164</v>
      </c>
      <c r="AU177" s="238" t="s">
        <v>86</v>
      </c>
      <c r="AY177" s="17" t="s">
        <v>161</v>
      </c>
      <c r="BE177" s="239">
        <f>IF(N177="základní",J177,0)</f>
        <v>0</v>
      </c>
      <c r="BF177" s="239">
        <f>IF(N177="snížená",J177,0)</f>
        <v>0</v>
      </c>
      <c r="BG177" s="239">
        <f>IF(N177="zákl. přenesená",J177,0)</f>
        <v>0</v>
      </c>
      <c r="BH177" s="239">
        <f>IF(N177="sníž. přenesená",J177,0)</f>
        <v>0</v>
      </c>
      <c r="BI177" s="239">
        <f>IF(N177="nulová",J177,0)</f>
        <v>0</v>
      </c>
      <c r="BJ177" s="17" t="s">
        <v>84</v>
      </c>
      <c r="BK177" s="239">
        <f>ROUND(I177*H177,2)</f>
        <v>0</v>
      </c>
      <c r="BL177" s="17" t="s">
        <v>169</v>
      </c>
      <c r="BM177" s="238" t="s">
        <v>1094</v>
      </c>
    </row>
    <row r="178" s="2" customFormat="1" ht="24.15" customHeight="1">
      <c r="A178" s="38"/>
      <c r="B178" s="39"/>
      <c r="C178" s="227" t="s">
        <v>600</v>
      </c>
      <c r="D178" s="227" t="s">
        <v>164</v>
      </c>
      <c r="E178" s="228" t="s">
        <v>792</v>
      </c>
      <c r="F178" s="229" t="s">
        <v>793</v>
      </c>
      <c r="G178" s="230" t="s">
        <v>468</v>
      </c>
      <c r="H178" s="231">
        <v>96</v>
      </c>
      <c r="I178" s="232"/>
      <c r="J178" s="233">
        <f>ROUND(I178*H178,2)</f>
        <v>0</v>
      </c>
      <c r="K178" s="229" t="s">
        <v>461</v>
      </c>
      <c r="L178" s="44"/>
      <c r="M178" s="234" t="s">
        <v>1</v>
      </c>
      <c r="N178" s="235" t="s">
        <v>42</v>
      </c>
      <c r="O178" s="91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8" t="s">
        <v>169</v>
      </c>
      <c r="AT178" s="238" t="s">
        <v>164</v>
      </c>
      <c r="AU178" s="238" t="s">
        <v>86</v>
      </c>
      <c r="AY178" s="17" t="s">
        <v>161</v>
      </c>
      <c r="BE178" s="239">
        <f>IF(N178="základní",J178,0)</f>
        <v>0</v>
      </c>
      <c r="BF178" s="239">
        <f>IF(N178="snížená",J178,0)</f>
        <v>0</v>
      </c>
      <c r="BG178" s="239">
        <f>IF(N178="zákl. přenesená",J178,0)</f>
        <v>0</v>
      </c>
      <c r="BH178" s="239">
        <f>IF(N178="sníž. přenesená",J178,0)</f>
        <v>0</v>
      </c>
      <c r="BI178" s="239">
        <f>IF(N178="nulová",J178,0)</f>
        <v>0</v>
      </c>
      <c r="BJ178" s="17" t="s">
        <v>84</v>
      </c>
      <c r="BK178" s="239">
        <f>ROUND(I178*H178,2)</f>
        <v>0</v>
      </c>
      <c r="BL178" s="17" t="s">
        <v>169</v>
      </c>
      <c r="BM178" s="238" t="s">
        <v>1095</v>
      </c>
    </row>
    <row r="179" s="2" customFormat="1" ht="24.15" customHeight="1">
      <c r="A179" s="38"/>
      <c r="B179" s="39"/>
      <c r="C179" s="227" t="s">
        <v>604</v>
      </c>
      <c r="D179" s="227" t="s">
        <v>164</v>
      </c>
      <c r="E179" s="228" t="s">
        <v>953</v>
      </c>
      <c r="F179" s="229" t="s">
        <v>954</v>
      </c>
      <c r="G179" s="230" t="s">
        <v>468</v>
      </c>
      <c r="H179" s="231">
        <v>10</v>
      </c>
      <c r="I179" s="232"/>
      <c r="J179" s="233">
        <f>ROUND(I179*H179,2)</f>
        <v>0</v>
      </c>
      <c r="K179" s="229" t="s">
        <v>461</v>
      </c>
      <c r="L179" s="44"/>
      <c r="M179" s="234" t="s">
        <v>1</v>
      </c>
      <c r="N179" s="235" t="s">
        <v>42</v>
      </c>
      <c r="O179" s="91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8" t="s">
        <v>169</v>
      </c>
      <c r="AT179" s="238" t="s">
        <v>164</v>
      </c>
      <c r="AU179" s="238" t="s">
        <v>86</v>
      </c>
      <c r="AY179" s="17" t="s">
        <v>161</v>
      </c>
      <c r="BE179" s="239">
        <f>IF(N179="základní",J179,0)</f>
        <v>0</v>
      </c>
      <c r="BF179" s="239">
        <f>IF(N179="snížená",J179,0)</f>
        <v>0</v>
      </c>
      <c r="BG179" s="239">
        <f>IF(N179="zákl. přenesená",J179,0)</f>
        <v>0</v>
      </c>
      <c r="BH179" s="239">
        <f>IF(N179="sníž. přenesená",J179,0)</f>
        <v>0</v>
      </c>
      <c r="BI179" s="239">
        <f>IF(N179="nulová",J179,0)</f>
        <v>0</v>
      </c>
      <c r="BJ179" s="17" t="s">
        <v>84</v>
      </c>
      <c r="BK179" s="239">
        <f>ROUND(I179*H179,2)</f>
        <v>0</v>
      </c>
      <c r="BL179" s="17" t="s">
        <v>169</v>
      </c>
      <c r="BM179" s="238" t="s">
        <v>1096</v>
      </c>
    </row>
    <row r="180" s="2" customFormat="1" ht="24.15" customHeight="1">
      <c r="A180" s="38"/>
      <c r="B180" s="39"/>
      <c r="C180" s="227" t="s">
        <v>608</v>
      </c>
      <c r="D180" s="227" t="s">
        <v>164</v>
      </c>
      <c r="E180" s="228" t="s">
        <v>956</v>
      </c>
      <c r="F180" s="229" t="s">
        <v>957</v>
      </c>
      <c r="G180" s="230" t="s">
        <v>468</v>
      </c>
      <c r="H180" s="231">
        <v>15</v>
      </c>
      <c r="I180" s="232"/>
      <c r="J180" s="233">
        <f>ROUND(I180*H180,2)</f>
        <v>0</v>
      </c>
      <c r="K180" s="229" t="s">
        <v>461</v>
      </c>
      <c r="L180" s="44"/>
      <c r="M180" s="234" t="s">
        <v>1</v>
      </c>
      <c r="N180" s="235" t="s">
        <v>42</v>
      </c>
      <c r="O180" s="91"/>
      <c r="P180" s="236">
        <f>O180*H180</f>
        <v>0</v>
      </c>
      <c r="Q180" s="236">
        <v>0</v>
      </c>
      <c r="R180" s="236">
        <f>Q180*H180</f>
        <v>0</v>
      </c>
      <c r="S180" s="236">
        <v>0</v>
      </c>
      <c r="T180" s="237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8" t="s">
        <v>169</v>
      </c>
      <c r="AT180" s="238" t="s">
        <v>164</v>
      </c>
      <c r="AU180" s="238" t="s">
        <v>86</v>
      </c>
      <c r="AY180" s="17" t="s">
        <v>161</v>
      </c>
      <c r="BE180" s="239">
        <f>IF(N180="základní",J180,0)</f>
        <v>0</v>
      </c>
      <c r="BF180" s="239">
        <f>IF(N180="snížená",J180,0)</f>
        <v>0</v>
      </c>
      <c r="BG180" s="239">
        <f>IF(N180="zákl. přenesená",J180,0)</f>
        <v>0</v>
      </c>
      <c r="BH180" s="239">
        <f>IF(N180="sníž. přenesená",J180,0)</f>
        <v>0</v>
      </c>
      <c r="BI180" s="239">
        <f>IF(N180="nulová",J180,0)</f>
        <v>0</v>
      </c>
      <c r="BJ180" s="17" t="s">
        <v>84</v>
      </c>
      <c r="BK180" s="239">
        <f>ROUND(I180*H180,2)</f>
        <v>0</v>
      </c>
      <c r="BL180" s="17" t="s">
        <v>169</v>
      </c>
      <c r="BM180" s="238" t="s">
        <v>1097</v>
      </c>
    </row>
    <row r="181" s="2" customFormat="1" ht="24.15" customHeight="1">
      <c r="A181" s="38"/>
      <c r="B181" s="39"/>
      <c r="C181" s="227" t="s">
        <v>612</v>
      </c>
      <c r="D181" s="227" t="s">
        <v>164</v>
      </c>
      <c r="E181" s="228" t="s">
        <v>795</v>
      </c>
      <c r="F181" s="229" t="s">
        <v>796</v>
      </c>
      <c r="G181" s="230" t="s">
        <v>468</v>
      </c>
      <c r="H181" s="231">
        <v>10</v>
      </c>
      <c r="I181" s="232"/>
      <c r="J181" s="233">
        <f>ROUND(I181*H181,2)</f>
        <v>0</v>
      </c>
      <c r="K181" s="229" t="s">
        <v>461</v>
      </c>
      <c r="L181" s="44"/>
      <c r="M181" s="234" t="s">
        <v>1</v>
      </c>
      <c r="N181" s="235" t="s">
        <v>42</v>
      </c>
      <c r="O181" s="91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8" t="s">
        <v>169</v>
      </c>
      <c r="AT181" s="238" t="s">
        <v>164</v>
      </c>
      <c r="AU181" s="238" t="s">
        <v>86</v>
      </c>
      <c r="AY181" s="17" t="s">
        <v>161</v>
      </c>
      <c r="BE181" s="239">
        <f>IF(N181="základní",J181,0)</f>
        <v>0</v>
      </c>
      <c r="BF181" s="239">
        <f>IF(N181="snížená",J181,0)</f>
        <v>0</v>
      </c>
      <c r="BG181" s="239">
        <f>IF(N181="zákl. přenesená",J181,0)</f>
        <v>0</v>
      </c>
      <c r="BH181" s="239">
        <f>IF(N181="sníž. přenesená",J181,0)</f>
        <v>0</v>
      </c>
      <c r="BI181" s="239">
        <f>IF(N181="nulová",J181,0)</f>
        <v>0</v>
      </c>
      <c r="BJ181" s="17" t="s">
        <v>84</v>
      </c>
      <c r="BK181" s="239">
        <f>ROUND(I181*H181,2)</f>
        <v>0</v>
      </c>
      <c r="BL181" s="17" t="s">
        <v>169</v>
      </c>
      <c r="BM181" s="238" t="s">
        <v>1098</v>
      </c>
    </row>
    <row r="182" s="2" customFormat="1" ht="24.15" customHeight="1">
      <c r="A182" s="38"/>
      <c r="B182" s="39"/>
      <c r="C182" s="227" t="s">
        <v>616</v>
      </c>
      <c r="D182" s="227" t="s">
        <v>164</v>
      </c>
      <c r="E182" s="228" t="s">
        <v>959</v>
      </c>
      <c r="F182" s="229" t="s">
        <v>960</v>
      </c>
      <c r="G182" s="230" t="s">
        <v>468</v>
      </c>
      <c r="H182" s="231">
        <v>1</v>
      </c>
      <c r="I182" s="232"/>
      <c r="J182" s="233">
        <f>ROUND(I182*H182,2)</f>
        <v>0</v>
      </c>
      <c r="K182" s="229" t="s">
        <v>461</v>
      </c>
      <c r="L182" s="44"/>
      <c r="M182" s="234" t="s">
        <v>1</v>
      </c>
      <c r="N182" s="235" t="s">
        <v>42</v>
      </c>
      <c r="O182" s="91"/>
      <c r="P182" s="236">
        <f>O182*H182</f>
        <v>0</v>
      </c>
      <c r="Q182" s="236">
        <v>0</v>
      </c>
      <c r="R182" s="236">
        <f>Q182*H182</f>
        <v>0</v>
      </c>
      <c r="S182" s="236">
        <v>0</v>
      </c>
      <c r="T182" s="237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8" t="s">
        <v>169</v>
      </c>
      <c r="AT182" s="238" t="s">
        <v>164</v>
      </c>
      <c r="AU182" s="238" t="s">
        <v>86</v>
      </c>
      <c r="AY182" s="17" t="s">
        <v>161</v>
      </c>
      <c r="BE182" s="239">
        <f>IF(N182="základní",J182,0)</f>
        <v>0</v>
      </c>
      <c r="BF182" s="239">
        <f>IF(N182="snížená",J182,0)</f>
        <v>0</v>
      </c>
      <c r="BG182" s="239">
        <f>IF(N182="zákl. přenesená",J182,0)</f>
        <v>0</v>
      </c>
      <c r="BH182" s="239">
        <f>IF(N182="sníž. přenesená",J182,0)</f>
        <v>0</v>
      </c>
      <c r="BI182" s="239">
        <f>IF(N182="nulová",J182,0)</f>
        <v>0</v>
      </c>
      <c r="BJ182" s="17" t="s">
        <v>84</v>
      </c>
      <c r="BK182" s="239">
        <f>ROUND(I182*H182,2)</f>
        <v>0</v>
      </c>
      <c r="BL182" s="17" t="s">
        <v>169</v>
      </c>
      <c r="BM182" s="238" t="s">
        <v>1099</v>
      </c>
    </row>
    <row r="183" s="2" customFormat="1" ht="24.15" customHeight="1">
      <c r="A183" s="38"/>
      <c r="B183" s="39"/>
      <c r="C183" s="227" t="s">
        <v>620</v>
      </c>
      <c r="D183" s="227" t="s">
        <v>164</v>
      </c>
      <c r="E183" s="228" t="s">
        <v>962</v>
      </c>
      <c r="F183" s="229" t="s">
        <v>963</v>
      </c>
      <c r="G183" s="230" t="s">
        <v>468</v>
      </c>
      <c r="H183" s="231">
        <v>3</v>
      </c>
      <c r="I183" s="232"/>
      <c r="J183" s="233">
        <f>ROUND(I183*H183,2)</f>
        <v>0</v>
      </c>
      <c r="K183" s="229" t="s">
        <v>461</v>
      </c>
      <c r="L183" s="44"/>
      <c r="M183" s="234" t="s">
        <v>1</v>
      </c>
      <c r="N183" s="235" t="s">
        <v>42</v>
      </c>
      <c r="O183" s="91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8" t="s">
        <v>169</v>
      </c>
      <c r="AT183" s="238" t="s">
        <v>164</v>
      </c>
      <c r="AU183" s="238" t="s">
        <v>86</v>
      </c>
      <c r="AY183" s="17" t="s">
        <v>161</v>
      </c>
      <c r="BE183" s="239">
        <f>IF(N183="základní",J183,0)</f>
        <v>0</v>
      </c>
      <c r="BF183" s="239">
        <f>IF(N183="snížená",J183,0)</f>
        <v>0</v>
      </c>
      <c r="BG183" s="239">
        <f>IF(N183="zákl. přenesená",J183,0)</f>
        <v>0</v>
      </c>
      <c r="BH183" s="239">
        <f>IF(N183="sníž. přenesená",J183,0)</f>
        <v>0</v>
      </c>
      <c r="BI183" s="239">
        <f>IF(N183="nulová",J183,0)</f>
        <v>0</v>
      </c>
      <c r="BJ183" s="17" t="s">
        <v>84</v>
      </c>
      <c r="BK183" s="239">
        <f>ROUND(I183*H183,2)</f>
        <v>0</v>
      </c>
      <c r="BL183" s="17" t="s">
        <v>169</v>
      </c>
      <c r="BM183" s="238" t="s">
        <v>1100</v>
      </c>
    </row>
    <row r="184" s="2" customFormat="1" ht="24.15" customHeight="1">
      <c r="A184" s="38"/>
      <c r="B184" s="39"/>
      <c r="C184" s="227" t="s">
        <v>624</v>
      </c>
      <c r="D184" s="227" t="s">
        <v>164</v>
      </c>
      <c r="E184" s="228" t="s">
        <v>798</v>
      </c>
      <c r="F184" s="229" t="s">
        <v>799</v>
      </c>
      <c r="G184" s="230" t="s">
        <v>468</v>
      </c>
      <c r="H184" s="231">
        <v>1</v>
      </c>
      <c r="I184" s="232"/>
      <c r="J184" s="233">
        <f>ROUND(I184*H184,2)</f>
        <v>0</v>
      </c>
      <c r="K184" s="229" t="s">
        <v>461</v>
      </c>
      <c r="L184" s="44"/>
      <c r="M184" s="234" t="s">
        <v>1</v>
      </c>
      <c r="N184" s="235" t="s">
        <v>42</v>
      </c>
      <c r="O184" s="91"/>
      <c r="P184" s="236">
        <f>O184*H184</f>
        <v>0</v>
      </c>
      <c r="Q184" s="236">
        <v>0</v>
      </c>
      <c r="R184" s="236">
        <f>Q184*H184</f>
        <v>0</v>
      </c>
      <c r="S184" s="236">
        <v>0</v>
      </c>
      <c r="T184" s="237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8" t="s">
        <v>169</v>
      </c>
      <c r="AT184" s="238" t="s">
        <v>164</v>
      </c>
      <c r="AU184" s="238" t="s">
        <v>86</v>
      </c>
      <c r="AY184" s="17" t="s">
        <v>161</v>
      </c>
      <c r="BE184" s="239">
        <f>IF(N184="základní",J184,0)</f>
        <v>0</v>
      </c>
      <c r="BF184" s="239">
        <f>IF(N184="snížená",J184,0)</f>
        <v>0</v>
      </c>
      <c r="BG184" s="239">
        <f>IF(N184="zákl. přenesená",J184,0)</f>
        <v>0</v>
      </c>
      <c r="BH184" s="239">
        <f>IF(N184="sníž. přenesená",J184,0)</f>
        <v>0</v>
      </c>
      <c r="BI184" s="239">
        <f>IF(N184="nulová",J184,0)</f>
        <v>0</v>
      </c>
      <c r="BJ184" s="17" t="s">
        <v>84</v>
      </c>
      <c r="BK184" s="239">
        <f>ROUND(I184*H184,2)</f>
        <v>0</v>
      </c>
      <c r="BL184" s="17" t="s">
        <v>169</v>
      </c>
      <c r="BM184" s="238" t="s">
        <v>1101</v>
      </c>
    </row>
    <row r="185" s="2" customFormat="1" ht="24.15" customHeight="1">
      <c r="A185" s="38"/>
      <c r="B185" s="39"/>
      <c r="C185" s="227" t="s">
        <v>628</v>
      </c>
      <c r="D185" s="227" t="s">
        <v>164</v>
      </c>
      <c r="E185" s="228" t="s">
        <v>801</v>
      </c>
      <c r="F185" s="229" t="s">
        <v>802</v>
      </c>
      <c r="G185" s="230" t="s">
        <v>468</v>
      </c>
      <c r="H185" s="231">
        <v>48</v>
      </c>
      <c r="I185" s="232"/>
      <c r="J185" s="233">
        <f>ROUND(I185*H185,2)</f>
        <v>0</v>
      </c>
      <c r="K185" s="229" t="s">
        <v>461</v>
      </c>
      <c r="L185" s="44"/>
      <c r="M185" s="234" t="s">
        <v>1</v>
      </c>
      <c r="N185" s="235" t="s">
        <v>42</v>
      </c>
      <c r="O185" s="91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8" t="s">
        <v>169</v>
      </c>
      <c r="AT185" s="238" t="s">
        <v>164</v>
      </c>
      <c r="AU185" s="238" t="s">
        <v>86</v>
      </c>
      <c r="AY185" s="17" t="s">
        <v>161</v>
      </c>
      <c r="BE185" s="239">
        <f>IF(N185="základní",J185,0)</f>
        <v>0</v>
      </c>
      <c r="BF185" s="239">
        <f>IF(N185="snížená",J185,0)</f>
        <v>0</v>
      </c>
      <c r="BG185" s="239">
        <f>IF(N185="zákl. přenesená",J185,0)</f>
        <v>0</v>
      </c>
      <c r="BH185" s="239">
        <f>IF(N185="sníž. přenesená",J185,0)</f>
        <v>0</v>
      </c>
      <c r="BI185" s="239">
        <f>IF(N185="nulová",J185,0)</f>
        <v>0</v>
      </c>
      <c r="BJ185" s="17" t="s">
        <v>84</v>
      </c>
      <c r="BK185" s="239">
        <f>ROUND(I185*H185,2)</f>
        <v>0</v>
      </c>
      <c r="BL185" s="17" t="s">
        <v>169</v>
      </c>
      <c r="BM185" s="238" t="s">
        <v>1102</v>
      </c>
    </row>
    <row r="186" s="2" customFormat="1" ht="24.15" customHeight="1">
      <c r="A186" s="38"/>
      <c r="B186" s="39"/>
      <c r="C186" s="227" t="s">
        <v>632</v>
      </c>
      <c r="D186" s="227" t="s">
        <v>164</v>
      </c>
      <c r="E186" s="228" t="s">
        <v>970</v>
      </c>
      <c r="F186" s="229" t="s">
        <v>971</v>
      </c>
      <c r="G186" s="230" t="s">
        <v>468</v>
      </c>
      <c r="H186" s="231">
        <v>8</v>
      </c>
      <c r="I186" s="232"/>
      <c r="J186" s="233">
        <f>ROUND(I186*H186,2)</f>
        <v>0</v>
      </c>
      <c r="K186" s="229" t="s">
        <v>461</v>
      </c>
      <c r="L186" s="44"/>
      <c r="M186" s="234" t="s">
        <v>1</v>
      </c>
      <c r="N186" s="235" t="s">
        <v>42</v>
      </c>
      <c r="O186" s="91"/>
      <c r="P186" s="236">
        <f>O186*H186</f>
        <v>0</v>
      </c>
      <c r="Q186" s="236">
        <v>0</v>
      </c>
      <c r="R186" s="236">
        <f>Q186*H186</f>
        <v>0</v>
      </c>
      <c r="S186" s="236">
        <v>0</v>
      </c>
      <c r="T186" s="237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8" t="s">
        <v>169</v>
      </c>
      <c r="AT186" s="238" t="s">
        <v>164</v>
      </c>
      <c r="AU186" s="238" t="s">
        <v>86</v>
      </c>
      <c r="AY186" s="17" t="s">
        <v>161</v>
      </c>
      <c r="BE186" s="239">
        <f>IF(N186="základní",J186,0)</f>
        <v>0</v>
      </c>
      <c r="BF186" s="239">
        <f>IF(N186="snížená",J186,0)</f>
        <v>0</v>
      </c>
      <c r="BG186" s="239">
        <f>IF(N186="zákl. přenesená",J186,0)</f>
        <v>0</v>
      </c>
      <c r="BH186" s="239">
        <f>IF(N186="sníž. přenesená",J186,0)</f>
        <v>0</v>
      </c>
      <c r="BI186" s="239">
        <f>IF(N186="nulová",J186,0)</f>
        <v>0</v>
      </c>
      <c r="BJ186" s="17" t="s">
        <v>84</v>
      </c>
      <c r="BK186" s="239">
        <f>ROUND(I186*H186,2)</f>
        <v>0</v>
      </c>
      <c r="BL186" s="17" t="s">
        <v>169</v>
      </c>
      <c r="BM186" s="238" t="s">
        <v>1103</v>
      </c>
    </row>
    <row r="187" s="2" customFormat="1" ht="24.15" customHeight="1">
      <c r="A187" s="38"/>
      <c r="B187" s="39"/>
      <c r="C187" s="227" t="s">
        <v>636</v>
      </c>
      <c r="D187" s="227" t="s">
        <v>164</v>
      </c>
      <c r="E187" s="228" t="s">
        <v>973</v>
      </c>
      <c r="F187" s="229" t="s">
        <v>974</v>
      </c>
      <c r="G187" s="230" t="s">
        <v>468</v>
      </c>
      <c r="H187" s="231">
        <v>12</v>
      </c>
      <c r="I187" s="232"/>
      <c r="J187" s="233">
        <f>ROUND(I187*H187,2)</f>
        <v>0</v>
      </c>
      <c r="K187" s="229" t="s">
        <v>461</v>
      </c>
      <c r="L187" s="44"/>
      <c r="M187" s="234" t="s">
        <v>1</v>
      </c>
      <c r="N187" s="235" t="s">
        <v>42</v>
      </c>
      <c r="O187" s="91"/>
      <c r="P187" s="236">
        <f>O187*H187</f>
        <v>0</v>
      </c>
      <c r="Q187" s="236">
        <v>0</v>
      </c>
      <c r="R187" s="236">
        <f>Q187*H187</f>
        <v>0</v>
      </c>
      <c r="S187" s="236">
        <v>0</v>
      </c>
      <c r="T187" s="237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8" t="s">
        <v>169</v>
      </c>
      <c r="AT187" s="238" t="s">
        <v>164</v>
      </c>
      <c r="AU187" s="238" t="s">
        <v>86</v>
      </c>
      <c r="AY187" s="17" t="s">
        <v>161</v>
      </c>
      <c r="BE187" s="239">
        <f>IF(N187="základní",J187,0)</f>
        <v>0</v>
      </c>
      <c r="BF187" s="239">
        <f>IF(N187="snížená",J187,0)</f>
        <v>0</v>
      </c>
      <c r="BG187" s="239">
        <f>IF(N187="zákl. přenesená",J187,0)</f>
        <v>0</v>
      </c>
      <c r="BH187" s="239">
        <f>IF(N187="sníž. přenesená",J187,0)</f>
        <v>0</v>
      </c>
      <c r="BI187" s="239">
        <f>IF(N187="nulová",J187,0)</f>
        <v>0</v>
      </c>
      <c r="BJ187" s="17" t="s">
        <v>84</v>
      </c>
      <c r="BK187" s="239">
        <f>ROUND(I187*H187,2)</f>
        <v>0</v>
      </c>
      <c r="BL187" s="17" t="s">
        <v>169</v>
      </c>
      <c r="BM187" s="238" t="s">
        <v>1104</v>
      </c>
    </row>
    <row r="188" s="2" customFormat="1" ht="24.15" customHeight="1">
      <c r="A188" s="38"/>
      <c r="B188" s="39"/>
      <c r="C188" s="227" t="s">
        <v>640</v>
      </c>
      <c r="D188" s="227" t="s">
        <v>164</v>
      </c>
      <c r="E188" s="228" t="s">
        <v>1105</v>
      </c>
      <c r="F188" s="229" t="s">
        <v>1106</v>
      </c>
      <c r="G188" s="230" t="s">
        <v>468</v>
      </c>
      <c r="H188" s="231">
        <v>8</v>
      </c>
      <c r="I188" s="232"/>
      <c r="J188" s="233">
        <f>ROUND(I188*H188,2)</f>
        <v>0</v>
      </c>
      <c r="K188" s="229" t="s">
        <v>461</v>
      </c>
      <c r="L188" s="44"/>
      <c r="M188" s="234" t="s">
        <v>1</v>
      </c>
      <c r="N188" s="235" t="s">
        <v>42</v>
      </c>
      <c r="O188" s="91"/>
      <c r="P188" s="236">
        <f>O188*H188</f>
        <v>0</v>
      </c>
      <c r="Q188" s="236">
        <v>0</v>
      </c>
      <c r="R188" s="236">
        <f>Q188*H188</f>
        <v>0</v>
      </c>
      <c r="S188" s="236">
        <v>0</v>
      </c>
      <c r="T188" s="237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8" t="s">
        <v>169</v>
      </c>
      <c r="AT188" s="238" t="s">
        <v>164</v>
      </c>
      <c r="AU188" s="238" t="s">
        <v>86</v>
      </c>
      <c r="AY188" s="17" t="s">
        <v>161</v>
      </c>
      <c r="BE188" s="239">
        <f>IF(N188="základní",J188,0)</f>
        <v>0</v>
      </c>
      <c r="BF188" s="239">
        <f>IF(N188="snížená",J188,0)</f>
        <v>0</v>
      </c>
      <c r="BG188" s="239">
        <f>IF(N188="zákl. přenesená",J188,0)</f>
        <v>0</v>
      </c>
      <c r="BH188" s="239">
        <f>IF(N188="sníž. přenesená",J188,0)</f>
        <v>0</v>
      </c>
      <c r="BI188" s="239">
        <f>IF(N188="nulová",J188,0)</f>
        <v>0</v>
      </c>
      <c r="BJ188" s="17" t="s">
        <v>84</v>
      </c>
      <c r="BK188" s="239">
        <f>ROUND(I188*H188,2)</f>
        <v>0</v>
      </c>
      <c r="BL188" s="17" t="s">
        <v>169</v>
      </c>
      <c r="BM188" s="238" t="s">
        <v>1107</v>
      </c>
    </row>
    <row r="189" s="2" customFormat="1" ht="24.15" customHeight="1">
      <c r="A189" s="38"/>
      <c r="B189" s="39"/>
      <c r="C189" s="227" t="s">
        <v>644</v>
      </c>
      <c r="D189" s="227" t="s">
        <v>164</v>
      </c>
      <c r="E189" s="228" t="s">
        <v>804</v>
      </c>
      <c r="F189" s="229" t="s">
        <v>805</v>
      </c>
      <c r="G189" s="230" t="s">
        <v>468</v>
      </c>
      <c r="H189" s="231">
        <v>21</v>
      </c>
      <c r="I189" s="232"/>
      <c r="J189" s="233">
        <f>ROUND(I189*H189,2)</f>
        <v>0</v>
      </c>
      <c r="K189" s="229" t="s">
        <v>461</v>
      </c>
      <c r="L189" s="44"/>
      <c r="M189" s="234" t="s">
        <v>1</v>
      </c>
      <c r="N189" s="235" t="s">
        <v>42</v>
      </c>
      <c r="O189" s="91"/>
      <c r="P189" s="236">
        <f>O189*H189</f>
        <v>0</v>
      </c>
      <c r="Q189" s="236">
        <v>0</v>
      </c>
      <c r="R189" s="236">
        <f>Q189*H189</f>
        <v>0</v>
      </c>
      <c r="S189" s="236">
        <v>0</v>
      </c>
      <c r="T189" s="237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8" t="s">
        <v>169</v>
      </c>
      <c r="AT189" s="238" t="s">
        <v>164</v>
      </c>
      <c r="AU189" s="238" t="s">
        <v>86</v>
      </c>
      <c r="AY189" s="17" t="s">
        <v>161</v>
      </c>
      <c r="BE189" s="239">
        <f>IF(N189="základní",J189,0)</f>
        <v>0</v>
      </c>
      <c r="BF189" s="239">
        <f>IF(N189="snížená",J189,0)</f>
        <v>0</v>
      </c>
      <c r="BG189" s="239">
        <f>IF(N189="zákl. přenesená",J189,0)</f>
        <v>0</v>
      </c>
      <c r="BH189" s="239">
        <f>IF(N189="sníž. přenesená",J189,0)</f>
        <v>0</v>
      </c>
      <c r="BI189" s="239">
        <f>IF(N189="nulová",J189,0)</f>
        <v>0</v>
      </c>
      <c r="BJ189" s="17" t="s">
        <v>84</v>
      </c>
      <c r="BK189" s="239">
        <f>ROUND(I189*H189,2)</f>
        <v>0</v>
      </c>
      <c r="BL189" s="17" t="s">
        <v>169</v>
      </c>
      <c r="BM189" s="238" t="s">
        <v>1108</v>
      </c>
    </row>
    <row r="190" s="2" customFormat="1" ht="24.15" customHeight="1">
      <c r="A190" s="38"/>
      <c r="B190" s="39"/>
      <c r="C190" s="227" t="s">
        <v>648</v>
      </c>
      <c r="D190" s="227" t="s">
        <v>164</v>
      </c>
      <c r="E190" s="228" t="s">
        <v>807</v>
      </c>
      <c r="F190" s="229" t="s">
        <v>808</v>
      </c>
      <c r="G190" s="230" t="s">
        <v>468</v>
      </c>
      <c r="H190" s="231">
        <v>10</v>
      </c>
      <c r="I190" s="232"/>
      <c r="J190" s="233">
        <f>ROUND(I190*H190,2)</f>
        <v>0</v>
      </c>
      <c r="K190" s="229" t="s">
        <v>461</v>
      </c>
      <c r="L190" s="44"/>
      <c r="M190" s="234" t="s">
        <v>1</v>
      </c>
      <c r="N190" s="235" t="s">
        <v>42</v>
      </c>
      <c r="O190" s="91"/>
      <c r="P190" s="236">
        <f>O190*H190</f>
        <v>0</v>
      </c>
      <c r="Q190" s="236">
        <v>0</v>
      </c>
      <c r="R190" s="236">
        <f>Q190*H190</f>
        <v>0</v>
      </c>
      <c r="S190" s="236">
        <v>0</v>
      </c>
      <c r="T190" s="237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8" t="s">
        <v>169</v>
      </c>
      <c r="AT190" s="238" t="s">
        <v>164</v>
      </c>
      <c r="AU190" s="238" t="s">
        <v>86</v>
      </c>
      <c r="AY190" s="17" t="s">
        <v>161</v>
      </c>
      <c r="BE190" s="239">
        <f>IF(N190="základní",J190,0)</f>
        <v>0</v>
      </c>
      <c r="BF190" s="239">
        <f>IF(N190="snížená",J190,0)</f>
        <v>0</v>
      </c>
      <c r="BG190" s="239">
        <f>IF(N190="zákl. přenesená",J190,0)</f>
        <v>0</v>
      </c>
      <c r="BH190" s="239">
        <f>IF(N190="sníž. přenesená",J190,0)</f>
        <v>0</v>
      </c>
      <c r="BI190" s="239">
        <f>IF(N190="nulová",J190,0)</f>
        <v>0</v>
      </c>
      <c r="BJ190" s="17" t="s">
        <v>84</v>
      </c>
      <c r="BK190" s="239">
        <f>ROUND(I190*H190,2)</f>
        <v>0</v>
      </c>
      <c r="BL190" s="17" t="s">
        <v>169</v>
      </c>
      <c r="BM190" s="238" t="s">
        <v>1109</v>
      </c>
    </row>
    <row r="191" s="2" customFormat="1" ht="24.15" customHeight="1">
      <c r="A191" s="38"/>
      <c r="B191" s="39"/>
      <c r="C191" s="227" t="s">
        <v>652</v>
      </c>
      <c r="D191" s="227" t="s">
        <v>164</v>
      </c>
      <c r="E191" s="228" t="s">
        <v>810</v>
      </c>
      <c r="F191" s="229" t="s">
        <v>811</v>
      </c>
      <c r="G191" s="230" t="s">
        <v>468</v>
      </c>
      <c r="H191" s="231">
        <v>7</v>
      </c>
      <c r="I191" s="232"/>
      <c r="J191" s="233">
        <f>ROUND(I191*H191,2)</f>
        <v>0</v>
      </c>
      <c r="K191" s="229" t="s">
        <v>461</v>
      </c>
      <c r="L191" s="44"/>
      <c r="M191" s="234" t="s">
        <v>1</v>
      </c>
      <c r="N191" s="235" t="s">
        <v>42</v>
      </c>
      <c r="O191" s="91"/>
      <c r="P191" s="236">
        <f>O191*H191</f>
        <v>0</v>
      </c>
      <c r="Q191" s="236">
        <v>0</v>
      </c>
      <c r="R191" s="236">
        <f>Q191*H191</f>
        <v>0</v>
      </c>
      <c r="S191" s="236">
        <v>0</v>
      </c>
      <c r="T191" s="237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8" t="s">
        <v>169</v>
      </c>
      <c r="AT191" s="238" t="s">
        <v>164</v>
      </c>
      <c r="AU191" s="238" t="s">
        <v>86</v>
      </c>
      <c r="AY191" s="17" t="s">
        <v>161</v>
      </c>
      <c r="BE191" s="239">
        <f>IF(N191="základní",J191,0)</f>
        <v>0</v>
      </c>
      <c r="BF191" s="239">
        <f>IF(N191="snížená",J191,0)</f>
        <v>0</v>
      </c>
      <c r="BG191" s="239">
        <f>IF(N191="zákl. přenesená",J191,0)</f>
        <v>0</v>
      </c>
      <c r="BH191" s="239">
        <f>IF(N191="sníž. přenesená",J191,0)</f>
        <v>0</v>
      </c>
      <c r="BI191" s="239">
        <f>IF(N191="nulová",J191,0)</f>
        <v>0</v>
      </c>
      <c r="BJ191" s="17" t="s">
        <v>84</v>
      </c>
      <c r="BK191" s="239">
        <f>ROUND(I191*H191,2)</f>
        <v>0</v>
      </c>
      <c r="BL191" s="17" t="s">
        <v>169</v>
      </c>
      <c r="BM191" s="238" t="s">
        <v>1110</v>
      </c>
    </row>
    <row r="192" s="2" customFormat="1" ht="24.15" customHeight="1">
      <c r="A192" s="38"/>
      <c r="B192" s="39"/>
      <c r="C192" s="227" t="s">
        <v>656</v>
      </c>
      <c r="D192" s="227" t="s">
        <v>164</v>
      </c>
      <c r="E192" s="228" t="s">
        <v>985</v>
      </c>
      <c r="F192" s="229" t="s">
        <v>986</v>
      </c>
      <c r="G192" s="230" t="s">
        <v>468</v>
      </c>
      <c r="H192" s="231">
        <v>2</v>
      </c>
      <c r="I192" s="232"/>
      <c r="J192" s="233">
        <f>ROUND(I192*H192,2)</f>
        <v>0</v>
      </c>
      <c r="K192" s="229" t="s">
        <v>461</v>
      </c>
      <c r="L192" s="44"/>
      <c r="M192" s="234" t="s">
        <v>1</v>
      </c>
      <c r="N192" s="235" t="s">
        <v>42</v>
      </c>
      <c r="O192" s="91"/>
      <c r="P192" s="236">
        <f>O192*H192</f>
        <v>0</v>
      </c>
      <c r="Q192" s="236">
        <v>0</v>
      </c>
      <c r="R192" s="236">
        <f>Q192*H192</f>
        <v>0</v>
      </c>
      <c r="S192" s="236">
        <v>0</v>
      </c>
      <c r="T192" s="237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8" t="s">
        <v>169</v>
      </c>
      <c r="AT192" s="238" t="s">
        <v>164</v>
      </c>
      <c r="AU192" s="238" t="s">
        <v>86</v>
      </c>
      <c r="AY192" s="17" t="s">
        <v>161</v>
      </c>
      <c r="BE192" s="239">
        <f>IF(N192="základní",J192,0)</f>
        <v>0</v>
      </c>
      <c r="BF192" s="239">
        <f>IF(N192="snížená",J192,0)</f>
        <v>0</v>
      </c>
      <c r="BG192" s="239">
        <f>IF(N192="zákl. přenesená",J192,0)</f>
        <v>0</v>
      </c>
      <c r="BH192" s="239">
        <f>IF(N192="sníž. přenesená",J192,0)</f>
        <v>0</v>
      </c>
      <c r="BI192" s="239">
        <f>IF(N192="nulová",J192,0)</f>
        <v>0</v>
      </c>
      <c r="BJ192" s="17" t="s">
        <v>84</v>
      </c>
      <c r="BK192" s="239">
        <f>ROUND(I192*H192,2)</f>
        <v>0</v>
      </c>
      <c r="BL192" s="17" t="s">
        <v>169</v>
      </c>
      <c r="BM192" s="238" t="s">
        <v>1111</v>
      </c>
    </row>
    <row r="193" s="2" customFormat="1" ht="24.15" customHeight="1">
      <c r="A193" s="38"/>
      <c r="B193" s="39"/>
      <c r="C193" s="227" t="s">
        <v>660</v>
      </c>
      <c r="D193" s="227" t="s">
        <v>164</v>
      </c>
      <c r="E193" s="228" t="s">
        <v>988</v>
      </c>
      <c r="F193" s="229" t="s">
        <v>989</v>
      </c>
      <c r="G193" s="230" t="s">
        <v>468</v>
      </c>
      <c r="H193" s="231">
        <v>1</v>
      </c>
      <c r="I193" s="232"/>
      <c r="J193" s="233">
        <f>ROUND(I193*H193,2)</f>
        <v>0</v>
      </c>
      <c r="K193" s="229" t="s">
        <v>461</v>
      </c>
      <c r="L193" s="44"/>
      <c r="M193" s="234" t="s">
        <v>1</v>
      </c>
      <c r="N193" s="235" t="s">
        <v>42</v>
      </c>
      <c r="O193" s="91"/>
      <c r="P193" s="236">
        <f>O193*H193</f>
        <v>0</v>
      </c>
      <c r="Q193" s="236">
        <v>0</v>
      </c>
      <c r="R193" s="236">
        <f>Q193*H193</f>
        <v>0</v>
      </c>
      <c r="S193" s="236">
        <v>0</v>
      </c>
      <c r="T193" s="237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8" t="s">
        <v>169</v>
      </c>
      <c r="AT193" s="238" t="s">
        <v>164</v>
      </c>
      <c r="AU193" s="238" t="s">
        <v>86</v>
      </c>
      <c r="AY193" s="17" t="s">
        <v>161</v>
      </c>
      <c r="BE193" s="239">
        <f>IF(N193="základní",J193,0)</f>
        <v>0</v>
      </c>
      <c r="BF193" s="239">
        <f>IF(N193="snížená",J193,0)</f>
        <v>0</v>
      </c>
      <c r="BG193" s="239">
        <f>IF(N193="zákl. přenesená",J193,0)</f>
        <v>0</v>
      </c>
      <c r="BH193" s="239">
        <f>IF(N193="sníž. přenesená",J193,0)</f>
        <v>0</v>
      </c>
      <c r="BI193" s="239">
        <f>IF(N193="nulová",J193,0)</f>
        <v>0</v>
      </c>
      <c r="BJ193" s="17" t="s">
        <v>84</v>
      </c>
      <c r="BK193" s="239">
        <f>ROUND(I193*H193,2)</f>
        <v>0</v>
      </c>
      <c r="BL193" s="17" t="s">
        <v>169</v>
      </c>
      <c r="BM193" s="238" t="s">
        <v>1112</v>
      </c>
    </row>
    <row r="194" s="2" customFormat="1" ht="24.15" customHeight="1">
      <c r="A194" s="38"/>
      <c r="B194" s="39"/>
      <c r="C194" s="227" t="s">
        <v>664</v>
      </c>
      <c r="D194" s="227" t="s">
        <v>164</v>
      </c>
      <c r="E194" s="228" t="s">
        <v>992</v>
      </c>
      <c r="F194" s="229" t="s">
        <v>993</v>
      </c>
      <c r="G194" s="230" t="s">
        <v>468</v>
      </c>
      <c r="H194" s="231">
        <v>3</v>
      </c>
      <c r="I194" s="232"/>
      <c r="J194" s="233">
        <f>ROUND(I194*H194,2)</f>
        <v>0</v>
      </c>
      <c r="K194" s="229" t="s">
        <v>461</v>
      </c>
      <c r="L194" s="44"/>
      <c r="M194" s="234" t="s">
        <v>1</v>
      </c>
      <c r="N194" s="235" t="s">
        <v>42</v>
      </c>
      <c r="O194" s="91"/>
      <c r="P194" s="236">
        <f>O194*H194</f>
        <v>0</v>
      </c>
      <c r="Q194" s="236">
        <v>0</v>
      </c>
      <c r="R194" s="236">
        <f>Q194*H194</f>
        <v>0</v>
      </c>
      <c r="S194" s="236">
        <v>0</v>
      </c>
      <c r="T194" s="237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8" t="s">
        <v>169</v>
      </c>
      <c r="AT194" s="238" t="s">
        <v>164</v>
      </c>
      <c r="AU194" s="238" t="s">
        <v>86</v>
      </c>
      <c r="AY194" s="17" t="s">
        <v>161</v>
      </c>
      <c r="BE194" s="239">
        <f>IF(N194="základní",J194,0)</f>
        <v>0</v>
      </c>
      <c r="BF194" s="239">
        <f>IF(N194="snížená",J194,0)</f>
        <v>0</v>
      </c>
      <c r="BG194" s="239">
        <f>IF(N194="zákl. přenesená",J194,0)</f>
        <v>0</v>
      </c>
      <c r="BH194" s="239">
        <f>IF(N194="sníž. přenesená",J194,0)</f>
        <v>0</v>
      </c>
      <c r="BI194" s="239">
        <f>IF(N194="nulová",J194,0)</f>
        <v>0</v>
      </c>
      <c r="BJ194" s="17" t="s">
        <v>84</v>
      </c>
      <c r="BK194" s="239">
        <f>ROUND(I194*H194,2)</f>
        <v>0</v>
      </c>
      <c r="BL194" s="17" t="s">
        <v>169</v>
      </c>
      <c r="BM194" s="238" t="s">
        <v>1113</v>
      </c>
    </row>
    <row r="195" s="2" customFormat="1" ht="33" customHeight="1">
      <c r="A195" s="38"/>
      <c r="B195" s="39"/>
      <c r="C195" s="227" t="s">
        <v>364</v>
      </c>
      <c r="D195" s="227" t="s">
        <v>164</v>
      </c>
      <c r="E195" s="228" t="s">
        <v>819</v>
      </c>
      <c r="F195" s="229" t="s">
        <v>820</v>
      </c>
      <c r="G195" s="230" t="s">
        <v>468</v>
      </c>
      <c r="H195" s="231">
        <v>1</v>
      </c>
      <c r="I195" s="232"/>
      <c r="J195" s="233">
        <f>ROUND(I195*H195,2)</f>
        <v>0</v>
      </c>
      <c r="K195" s="229" t="s">
        <v>461</v>
      </c>
      <c r="L195" s="44"/>
      <c r="M195" s="234" t="s">
        <v>1</v>
      </c>
      <c r="N195" s="235" t="s">
        <v>42</v>
      </c>
      <c r="O195" s="91"/>
      <c r="P195" s="236">
        <f>O195*H195</f>
        <v>0</v>
      </c>
      <c r="Q195" s="236">
        <v>0</v>
      </c>
      <c r="R195" s="236">
        <f>Q195*H195</f>
        <v>0</v>
      </c>
      <c r="S195" s="236">
        <v>0</v>
      </c>
      <c r="T195" s="237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8" t="s">
        <v>169</v>
      </c>
      <c r="AT195" s="238" t="s">
        <v>164</v>
      </c>
      <c r="AU195" s="238" t="s">
        <v>86</v>
      </c>
      <c r="AY195" s="17" t="s">
        <v>161</v>
      </c>
      <c r="BE195" s="239">
        <f>IF(N195="základní",J195,0)</f>
        <v>0</v>
      </c>
      <c r="BF195" s="239">
        <f>IF(N195="snížená",J195,0)</f>
        <v>0</v>
      </c>
      <c r="BG195" s="239">
        <f>IF(N195="zákl. přenesená",J195,0)</f>
        <v>0</v>
      </c>
      <c r="BH195" s="239">
        <f>IF(N195="sníž. přenesená",J195,0)</f>
        <v>0</v>
      </c>
      <c r="BI195" s="239">
        <f>IF(N195="nulová",J195,0)</f>
        <v>0</v>
      </c>
      <c r="BJ195" s="17" t="s">
        <v>84</v>
      </c>
      <c r="BK195" s="239">
        <f>ROUND(I195*H195,2)</f>
        <v>0</v>
      </c>
      <c r="BL195" s="17" t="s">
        <v>169</v>
      </c>
      <c r="BM195" s="238" t="s">
        <v>1114</v>
      </c>
    </row>
    <row r="196" s="2" customFormat="1" ht="24.15" customHeight="1">
      <c r="A196" s="38"/>
      <c r="B196" s="39"/>
      <c r="C196" s="227" t="s">
        <v>671</v>
      </c>
      <c r="D196" s="227" t="s">
        <v>164</v>
      </c>
      <c r="E196" s="228" t="s">
        <v>1115</v>
      </c>
      <c r="F196" s="229" t="s">
        <v>1116</v>
      </c>
      <c r="G196" s="230" t="s">
        <v>468</v>
      </c>
      <c r="H196" s="231">
        <v>2</v>
      </c>
      <c r="I196" s="232"/>
      <c r="J196" s="233">
        <f>ROUND(I196*H196,2)</f>
        <v>0</v>
      </c>
      <c r="K196" s="229" t="s">
        <v>461</v>
      </c>
      <c r="L196" s="44"/>
      <c r="M196" s="234" t="s">
        <v>1</v>
      </c>
      <c r="N196" s="235" t="s">
        <v>42</v>
      </c>
      <c r="O196" s="91"/>
      <c r="P196" s="236">
        <f>O196*H196</f>
        <v>0</v>
      </c>
      <c r="Q196" s="236">
        <v>0</v>
      </c>
      <c r="R196" s="236">
        <f>Q196*H196</f>
        <v>0</v>
      </c>
      <c r="S196" s="236">
        <v>0</v>
      </c>
      <c r="T196" s="237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8" t="s">
        <v>169</v>
      </c>
      <c r="AT196" s="238" t="s">
        <v>164</v>
      </c>
      <c r="AU196" s="238" t="s">
        <v>86</v>
      </c>
      <c r="AY196" s="17" t="s">
        <v>161</v>
      </c>
      <c r="BE196" s="239">
        <f>IF(N196="základní",J196,0)</f>
        <v>0</v>
      </c>
      <c r="BF196" s="239">
        <f>IF(N196="snížená",J196,0)</f>
        <v>0</v>
      </c>
      <c r="BG196" s="239">
        <f>IF(N196="zákl. přenesená",J196,0)</f>
        <v>0</v>
      </c>
      <c r="BH196" s="239">
        <f>IF(N196="sníž. přenesená",J196,0)</f>
        <v>0</v>
      </c>
      <c r="BI196" s="239">
        <f>IF(N196="nulová",J196,0)</f>
        <v>0</v>
      </c>
      <c r="BJ196" s="17" t="s">
        <v>84</v>
      </c>
      <c r="BK196" s="239">
        <f>ROUND(I196*H196,2)</f>
        <v>0</v>
      </c>
      <c r="BL196" s="17" t="s">
        <v>169</v>
      </c>
      <c r="BM196" s="238" t="s">
        <v>1117</v>
      </c>
    </row>
    <row r="197" s="2" customFormat="1" ht="24.15" customHeight="1">
      <c r="A197" s="38"/>
      <c r="B197" s="39"/>
      <c r="C197" s="227" t="s">
        <v>675</v>
      </c>
      <c r="D197" s="227" t="s">
        <v>164</v>
      </c>
      <c r="E197" s="228" t="s">
        <v>1118</v>
      </c>
      <c r="F197" s="229" t="s">
        <v>1119</v>
      </c>
      <c r="G197" s="230" t="s">
        <v>468</v>
      </c>
      <c r="H197" s="231">
        <v>2</v>
      </c>
      <c r="I197" s="232"/>
      <c r="J197" s="233">
        <f>ROUND(I197*H197,2)</f>
        <v>0</v>
      </c>
      <c r="K197" s="229" t="s">
        <v>461</v>
      </c>
      <c r="L197" s="44"/>
      <c r="M197" s="234" t="s">
        <v>1</v>
      </c>
      <c r="N197" s="235" t="s">
        <v>42</v>
      </c>
      <c r="O197" s="91"/>
      <c r="P197" s="236">
        <f>O197*H197</f>
        <v>0</v>
      </c>
      <c r="Q197" s="236">
        <v>0</v>
      </c>
      <c r="R197" s="236">
        <f>Q197*H197</f>
        <v>0</v>
      </c>
      <c r="S197" s="236">
        <v>0</v>
      </c>
      <c r="T197" s="237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8" t="s">
        <v>169</v>
      </c>
      <c r="AT197" s="238" t="s">
        <v>164</v>
      </c>
      <c r="AU197" s="238" t="s">
        <v>86</v>
      </c>
      <c r="AY197" s="17" t="s">
        <v>161</v>
      </c>
      <c r="BE197" s="239">
        <f>IF(N197="základní",J197,0)</f>
        <v>0</v>
      </c>
      <c r="BF197" s="239">
        <f>IF(N197="snížená",J197,0)</f>
        <v>0</v>
      </c>
      <c r="BG197" s="239">
        <f>IF(N197="zákl. přenesená",J197,0)</f>
        <v>0</v>
      </c>
      <c r="BH197" s="239">
        <f>IF(N197="sníž. přenesená",J197,0)</f>
        <v>0</v>
      </c>
      <c r="BI197" s="239">
        <f>IF(N197="nulová",J197,0)</f>
        <v>0</v>
      </c>
      <c r="BJ197" s="17" t="s">
        <v>84</v>
      </c>
      <c r="BK197" s="239">
        <f>ROUND(I197*H197,2)</f>
        <v>0</v>
      </c>
      <c r="BL197" s="17" t="s">
        <v>169</v>
      </c>
      <c r="BM197" s="238" t="s">
        <v>1120</v>
      </c>
    </row>
    <row r="198" s="2" customFormat="1" ht="21.75" customHeight="1">
      <c r="A198" s="38"/>
      <c r="B198" s="39"/>
      <c r="C198" s="227" t="s">
        <v>679</v>
      </c>
      <c r="D198" s="227" t="s">
        <v>164</v>
      </c>
      <c r="E198" s="228" t="s">
        <v>825</v>
      </c>
      <c r="F198" s="229" t="s">
        <v>826</v>
      </c>
      <c r="G198" s="230" t="s">
        <v>468</v>
      </c>
      <c r="H198" s="231">
        <v>1</v>
      </c>
      <c r="I198" s="232"/>
      <c r="J198" s="233">
        <f>ROUND(I198*H198,2)</f>
        <v>0</v>
      </c>
      <c r="K198" s="229" t="s">
        <v>461</v>
      </c>
      <c r="L198" s="44"/>
      <c r="M198" s="234" t="s">
        <v>1</v>
      </c>
      <c r="N198" s="235" t="s">
        <v>42</v>
      </c>
      <c r="O198" s="91"/>
      <c r="P198" s="236">
        <f>O198*H198</f>
        <v>0</v>
      </c>
      <c r="Q198" s="236">
        <v>0</v>
      </c>
      <c r="R198" s="236">
        <f>Q198*H198</f>
        <v>0</v>
      </c>
      <c r="S198" s="236">
        <v>0</v>
      </c>
      <c r="T198" s="237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8" t="s">
        <v>169</v>
      </c>
      <c r="AT198" s="238" t="s">
        <v>164</v>
      </c>
      <c r="AU198" s="238" t="s">
        <v>86</v>
      </c>
      <c r="AY198" s="17" t="s">
        <v>161</v>
      </c>
      <c r="BE198" s="239">
        <f>IF(N198="základní",J198,0)</f>
        <v>0</v>
      </c>
      <c r="BF198" s="239">
        <f>IF(N198="snížená",J198,0)</f>
        <v>0</v>
      </c>
      <c r="BG198" s="239">
        <f>IF(N198="zákl. přenesená",J198,0)</f>
        <v>0</v>
      </c>
      <c r="BH198" s="239">
        <f>IF(N198="sníž. přenesená",J198,0)</f>
        <v>0</v>
      </c>
      <c r="BI198" s="239">
        <f>IF(N198="nulová",J198,0)</f>
        <v>0</v>
      </c>
      <c r="BJ198" s="17" t="s">
        <v>84</v>
      </c>
      <c r="BK198" s="239">
        <f>ROUND(I198*H198,2)</f>
        <v>0</v>
      </c>
      <c r="BL198" s="17" t="s">
        <v>169</v>
      </c>
      <c r="BM198" s="238" t="s">
        <v>1121</v>
      </c>
    </row>
    <row r="199" s="2" customFormat="1" ht="16.5" customHeight="1">
      <c r="A199" s="38"/>
      <c r="B199" s="39"/>
      <c r="C199" s="227" t="s">
        <v>683</v>
      </c>
      <c r="D199" s="227" t="s">
        <v>164</v>
      </c>
      <c r="E199" s="228" t="s">
        <v>1003</v>
      </c>
      <c r="F199" s="229" t="s">
        <v>1004</v>
      </c>
      <c r="G199" s="230" t="s">
        <v>468</v>
      </c>
      <c r="H199" s="231">
        <v>3</v>
      </c>
      <c r="I199" s="232"/>
      <c r="J199" s="233">
        <f>ROUND(I199*H199,2)</f>
        <v>0</v>
      </c>
      <c r="K199" s="229" t="s">
        <v>461</v>
      </c>
      <c r="L199" s="44"/>
      <c r="M199" s="234" t="s">
        <v>1</v>
      </c>
      <c r="N199" s="235" t="s">
        <v>42</v>
      </c>
      <c r="O199" s="91"/>
      <c r="P199" s="236">
        <f>O199*H199</f>
        <v>0</v>
      </c>
      <c r="Q199" s="236">
        <v>0</v>
      </c>
      <c r="R199" s="236">
        <f>Q199*H199</f>
        <v>0</v>
      </c>
      <c r="S199" s="236">
        <v>0</v>
      </c>
      <c r="T199" s="237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8" t="s">
        <v>169</v>
      </c>
      <c r="AT199" s="238" t="s">
        <v>164</v>
      </c>
      <c r="AU199" s="238" t="s">
        <v>86</v>
      </c>
      <c r="AY199" s="17" t="s">
        <v>161</v>
      </c>
      <c r="BE199" s="239">
        <f>IF(N199="základní",J199,0)</f>
        <v>0</v>
      </c>
      <c r="BF199" s="239">
        <f>IF(N199="snížená",J199,0)</f>
        <v>0</v>
      </c>
      <c r="BG199" s="239">
        <f>IF(N199="zákl. přenesená",J199,0)</f>
        <v>0</v>
      </c>
      <c r="BH199" s="239">
        <f>IF(N199="sníž. přenesená",J199,0)</f>
        <v>0</v>
      </c>
      <c r="BI199" s="239">
        <f>IF(N199="nulová",J199,0)</f>
        <v>0</v>
      </c>
      <c r="BJ199" s="17" t="s">
        <v>84</v>
      </c>
      <c r="BK199" s="239">
        <f>ROUND(I199*H199,2)</f>
        <v>0</v>
      </c>
      <c r="BL199" s="17" t="s">
        <v>169</v>
      </c>
      <c r="BM199" s="238" t="s">
        <v>1122</v>
      </c>
    </row>
    <row r="200" s="2" customFormat="1" ht="24.15" customHeight="1">
      <c r="A200" s="38"/>
      <c r="B200" s="39"/>
      <c r="C200" s="227" t="s">
        <v>687</v>
      </c>
      <c r="D200" s="227" t="s">
        <v>164</v>
      </c>
      <c r="E200" s="228" t="s">
        <v>720</v>
      </c>
      <c r="F200" s="229" t="s">
        <v>828</v>
      </c>
      <c r="G200" s="230" t="s">
        <v>750</v>
      </c>
      <c r="H200" s="231">
        <v>1</v>
      </c>
      <c r="I200" s="232"/>
      <c r="J200" s="233">
        <f>ROUND(I200*H200,2)</f>
        <v>0</v>
      </c>
      <c r="K200" s="229" t="s">
        <v>209</v>
      </c>
      <c r="L200" s="44"/>
      <c r="M200" s="277" t="s">
        <v>1</v>
      </c>
      <c r="N200" s="278" t="s">
        <v>42</v>
      </c>
      <c r="O200" s="279"/>
      <c r="P200" s="280">
        <f>O200*H200</f>
        <v>0</v>
      </c>
      <c r="Q200" s="280">
        <v>0</v>
      </c>
      <c r="R200" s="280">
        <f>Q200*H200</f>
        <v>0</v>
      </c>
      <c r="S200" s="280">
        <v>0</v>
      </c>
      <c r="T200" s="281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8" t="s">
        <v>169</v>
      </c>
      <c r="AT200" s="238" t="s">
        <v>164</v>
      </c>
      <c r="AU200" s="238" t="s">
        <v>86</v>
      </c>
      <c r="AY200" s="17" t="s">
        <v>161</v>
      </c>
      <c r="BE200" s="239">
        <f>IF(N200="základní",J200,0)</f>
        <v>0</v>
      </c>
      <c r="BF200" s="239">
        <f>IF(N200="snížená",J200,0)</f>
        <v>0</v>
      </c>
      <c r="BG200" s="239">
        <f>IF(N200="zákl. přenesená",J200,0)</f>
        <v>0</v>
      </c>
      <c r="BH200" s="239">
        <f>IF(N200="sníž. přenesená",J200,0)</f>
        <v>0</v>
      </c>
      <c r="BI200" s="239">
        <f>IF(N200="nulová",J200,0)</f>
        <v>0</v>
      </c>
      <c r="BJ200" s="17" t="s">
        <v>84</v>
      </c>
      <c r="BK200" s="239">
        <f>ROUND(I200*H200,2)</f>
        <v>0</v>
      </c>
      <c r="BL200" s="17" t="s">
        <v>169</v>
      </c>
      <c r="BM200" s="238" t="s">
        <v>1123</v>
      </c>
    </row>
    <row r="201" s="2" customFormat="1" ht="6.96" customHeight="1">
      <c r="A201" s="38"/>
      <c r="B201" s="66"/>
      <c r="C201" s="67"/>
      <c r="D201" s="67"/>
      <c r="E201" s="67"/>
      <c r="F201" s="67"/>
      <c r="G201" s="67"/>
      <c r="H201" s="67"/>
      <c r="I201" s="67"/>
      <c r="J201" s="67"/>
      <c r="K201" s="67"/>
      <c r="L201" s="44"/>
      <c r="M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</row>
  </sheetData>
  <sheetProtection sheet="1" autoFilter="0" formatColumns="0" formatRows="0" objects="1" scenarios="1" spinCount="100000" saltValue="8NmFs40Z1Gr9MJpT3/occrMmJbJYEUbuQ/a3D7WovLTHNw9N5DX/+UXVct0Rxl1/5QSYTLTzvXoXVuCyHI1+lg==" hashValue="7+x8mfcZtbdcwUjli6gJjdtNdeHIREwXI9LgUYRRD/22tho+Xehll7lL0JT4zD3hyLhXn2238pJJ48wsYS9b5Q==" algorithmName="SHA-512" password="CC35"/>
  <autoFilter ref="C127:K200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4:H114"/>
    <mergeCell ref="E118:H118"/>
    <mergeCell ref="E116:H116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116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0"/>
      <c r="AT3" s="17" t="s">
        <v>86</v>
      </c>
    </row>
    <row r="4" s="1" customFormat="1" ht="24.96" customHeight="1">
      <c r="B4" s="20"/>
      <c r="D4" s="149" t="s">
        <v>133</v>
      </c>
      <c r="L4" s="20"/>
      <c r="M4" s="15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1" t="s">
        <v>16</v>
      </c>
      <c r="L6" s="20"/>
    </row>
    <row r="7" s="1" customFormat="1" ht="16.5" customHeight="1">
      <c r="B7" s="20"/>
      <c r="E7" s="152" t="str">
        <f>'Rekapitulace stavby'!K6</f>
        <v>Jídelna Hradecká 1219 - Stavařina</v>
      </c>
      <c r="F7" s="151"/>
      <c r="G7" s="151"/>
      <c r="H7" s="151"/>
      <c r="L7" s="20"/>
    </row>
    <row r="8">
      <c r="B8" s="20"/>
      <c r="D8" s="151" t="s">
        <v>134</v>
      </c>
      <c r="L8" s="20"/>
    </row>
    <row r="9" s="1" customFormat="1" ht="16.5" customHeight="1">
      <c r="B9" s="20"/>
      <c r="E9" s="152" t="s">
        <v>135</v>
      </c>
      <c r="F9" s="1"/>
      <c r="G9" s="1"/>
      <c r="H9" s="1"/>
      <c r="L9" s="20"/>
    </row>
    <row r="10" s="1" customFormat="1" ht="12" customHeight="1">
      <c r="B10" s="20"/>
      <c r="D10" s="151" t="s">
        <v>136</v>
      </c>
      <c r="L10" s="20"/>
    </row>
    <row r="11" s="2" customFormat="1" ht="16.5" customHeight="1">
      <c r="A11" s="38"/>
      <c r="B11" s="44"/>
      <c r="C11" s="38"/>
      <c r="D11" s="38"/>
      <c r="E11" s="163" t="s">
        <v>450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1" t="s">
        <v>451</v>
      </c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6.5" customHeight="1">
      <c r="A13" s="38"/>
      <c r="B13" s="44"/>
      <c r="C13" s="38"/>
      <c r="D13" s="38"/>
      <c r="E13" s="153" t="s">
        <v>1124</v>
      </c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51" t="s">
        <v>18</v>
      </c>
      <c r="E15" s="38"/>
      <c r="F15" s="141" t="s">
        <v>1</v>
      </c>
      <c r="G15" s="38"/>
      <c r="H15" s="38"/>
      <c r="I15" s="151" t="s">
        <v>19</v>
      </c>
      <c r="J15" s="141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1" t="s">
        <v>20</v>
      </c>
      <c r="E16" s="38"/>
      <c r="F16" s="141" t="s">
        <v>21</v>
      </c>
      <c r="G16" s="38"/>
      <c r="H16" s="38"/>
      <c r="I16" s="151" t="s">
        <v>22</v>
      </c>
      <c r="J16" s="154" t="str">
        <f>'Rekapitulace stavby'!AN8</f>
        <v>31. 3. 2025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0.8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51" t="s">
        <v>24</v>
      </c>
      <c r="E18" s="38"/>
      <c r="F18" s="38"/>
      <c r="G18" s="38"/>
      <c r="H18" s="38"/>
      <c r="I18" s="151" t="s">
        <v>25</v>
      </c>
      <c r="J18" s="141" t="s">
        <v>1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41" t="s">
        <v>26</v>
      </c>
      <c r="F19" s="38"/>
      <c r="G19" s="38"/>
      <c r="H19" s="38"/>
      <c r="I19" s="151" t="s">
        <v>27</v>
      </c>
      <c r="J19" s="141" t="s">
        <v>1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51" t="s">
        <v>28</v>
      </c>
      <c r="E21" s="38"/>
      <c r="F21" s="38"/>
      <c r="G21" s="38"/>
      <c r="H21" s="38"/>
      <c r="I21" s="151" t="s">
        <v>25</v>
      </c>
      <c r="J21" s="33" t="str">
        <f>'Rekapitulace stavby'!AN13</f>
        <v>Vyplň údaj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33" t="str">
        <f>'Rekapitulace stavby'!E14</f>
        <v>Vyplň údaj</v>
      </c>
      <c r="F22" s="141"/>
      <c r="G22" s="141"/>
      <c r="H22" s="141"/>
      <c r="I22" s="151" t="s">
        <v>27</v>
      </c>
      <c r="J22" s="33" t="str">
        <f>'Rekapitulace stavby'!AN14</f>
        <v>Vyplň údaj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51" t="s">
        <v>30</v>
      </c>
      <c r="E24" s="38"/>
      <c r="F24" s="38"/>
      <c r="G24" s="38"/>
      <c r="H24" s="38"/>
      <c r="I24" s="151" t="s">
        <v>25</v>
      </c>
      <c r="J24" s="141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8" customHeight="1">
      <c r="A25" s="38"/>
      <c r="B25" s="44"/>
      <c r="C25" s="38"/>
      <c r="D25" s="38"/>
      <c r="E25" s="141" t="s">
        <v>31</v>
      </c>
      <c r="F25" s="38"/>
      <c r="G25" s="38"/>
      <c r="H25" s="38"/>
      <c r="I25" s="151" t="s">
        <v>27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12" customHeight="1">
      <c r="A27" s="38"/>
      <c r="B27" s="44"/>
      <c r="C27" s="38"/>
      <c r="D27" s="151" t="s">
        <v>33</v>
      </c>
      <c r="E27" s="38"/>
      <c r="F27" s="38"/>
      <c r="G27" s="38"/>
      <c r="H27" s="38"/>
      <c r="I27" s="151" t="s">
        <v>25</v>
      </c>
      <c r="J27" s="141" t="str">
        <f>IF('Rekapitulace stavby'!AN19="","",'Rekapitulace stavby'!AN19)</f>
        <v/>
      </c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8" customHeight="1">
      <c r="A28" s="38"/>
      <c r="B28" s="44"/>
      <c r="C28" s="38"/>
      <c r="D28" s="38"/>
      <c r="E28" s="141" t="str">
        <f>IF('Rekapitulace stavby'!E20="","",'Rekapitulace stavby'!E20)</f>
        <v xml:space="preserve"> </v>
      </c>
      <c r="F28" s="38"/>
      <c r="G28" s="38"/>
      <c r="H28" s="38"/>
      <c r="I28" s="151" t="s">
        <v>27</v>
      </c>
      <c r="J28" s="141" t="str">
        <f>IF('Rekapitulace stavby'!AN20="","",'Rekapitulace stavby'!AN20)</f>
        <v/>
      </c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38"/>
      <c r="E29" s="38"/>
      <c r="F29" s="38"/>
      <c r="G29" s="38"/>
      <c r="H29" s="38"/>
      <c r="I29" s="38"/>
      <c r="J29" s="38"/>
      <c r="K29" s="3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2" customHeight="1">
      <c r="A30" s="38"/>
      <c r="B30" s="44"/>
      <c r="C30" s="38"/>
      <c r="D30" s="151" t="s">
        <v>35</v>
      </c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8" customFormat="1" ht="16.5" customHeight="1">
      <c r="A31" s="155"/>
      <c r="B31" s="156"/>
      <c r="C31" s="155"/>
      <c r="D31" s="155"/>
      <c r="E31" s="157" t="s">
        <v>1</v>
      </c>
      <c r="F31" s="157"/>
      <c r="G31" s="157"/>
      <c r="H31" s="157"/>
      <c r="I31" s="155"/>
      <c r="J31" s="155"/>
      <c r="K31" s="155"/>
      <c r="L31" s="158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</row>
    <row r="32" s="2" customFormat="1" ht="6.96" customHeight="1">
      <c r="A32" s="38"/>
      <c r="B32" s="44"/>
      <c r="C32" s="38"/>
      <c r="D32" s="38"/>
      <c r="E32" s="38"/>
      <c r="F32" s="38"/>
      <c r="G32" s="38"/>
      <c r="H32" s="38"/>
      <c r="I32" s="38"/>
      <c r="J32" s="38"/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9"/>
      <c r="E33" s="159"/>
      <c r="F33" s="159"/>
      <c r="G33" s="159"/>
      <c r="H33" s="159"/>
      <c r="I33" s="159"/>
      <c r="J33" s="159"/>
      <c r="K33" s="159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25.44" customHeight="1">
      <c r="A34" s="38"/>
      <c r="B34" s="44"/>
      <c r="C34" s="38"/>
      <c r="D34" s="160" t="s">
        <v>37</v>
      </c>
      <c r="E34" s="38"/>
      <c r="F34" s="38"/>
      <c r="G34" s="38"/>
      <c r="H34" s="38"/>
      <c r="I34" s="38"/>
      <c r="J34" s="161">
        <f>ROUND(J130,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6.96" customHeight="1">
      <c r="A35" s="38"/>
      <c r="B35" s="44"/>
      <c r="C35" s="38"/>
      <c r="D35" s="159"/>
      <c r="E35" s="159"/>
      <c r="F35" s="159"/>
      <c r="G35" s="159"/>
      <c r="H35" s="159"/>
      <c r="I35" s="159"/>
      <c r="J35" s="159"/>
      <c r="K35" s="159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38"/>
      <c r="F36" s="162" t="s">
        <v>39</v>
      </c>
      <c r="G36" s="38"/>
      <c r="H36" s="38"/>
      <c r="I36" s="162" t="s">
        <v>38</v>
      </c>
      <c r="J36" s="162" t="s">
        <v>40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14.4" customHeight="1">
      <c r="A37" s="38"/>
      <c r="B37" s="44"/>
      <c r="C37" s="38"/>
      <c r="D37" s="163" t="s">
        <v>41</v>
      </c>
      <c r="E37" s="151" t="s">
        <v>42</v>
      </c>
      <c r="F37" s="164">
        <f>ROUND((SUM(BE130:BE165)),  2)</f>
        <v>0</v>
      </c>
      <c r="G37" s="38"/>
      <c r="H37" s="38"/>
      <c r="I37" s="165">
        <v>0.20999999999999999</v>
      </c>
      <c r="J37" s="164">
        <f>ROUND(((SUM(BE130:BE165))*I37),  2)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44"/>
      <c r="C38" s="38"/>
      <c r="D38" s="38"/>
      <c r="E38" s="151" t="s">
        <v>43</v>
      </c>
      <c r="F38" s="164">
        <f>ROUND((SUM(BF130:BF165)),  2)</f>
        <v>0</v>
      </c>
      <c r="G38" s="38"/>
      <c r="H38" s="38"/>
      <c r="I38" s="165">
        <v>0.12</v>
      </c>
      <c r="J38" s="164">
        <f>ROUND(((SUM(BF130:BF165))*I38),  2)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1" t="s">
        <v>44</v>
      </c>
      <c r="F39" s="164">
        <f>ROUND((SUM(BG130:BG165)),  2)</f>
        <v>0</v>
      </c>
      <c r="G39" s="38"/>
      <c r="H39" s="38"/>
      <c r="I39" s="165">
        <v>0.20999999999999999</v>
      </c>
      <c r="J39" s="164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44"/>
      <c r="C40" s="38"/>
      <c r="D40" s="38"/>
      <c r="E40" s="151" t="s">
        <v>45</v>
      </c>
      <c r="F40" s="164">
        <f>ROUND((SUM(BH130:BH165)),  2)</f>
        <v>0</v>
      </c>
      <c r="G40" s="38"/>
      <c r="H40" s="38"/>
      <c r="I40" s="165">
        <v>0.12</v>
      </c>
      <c r="J40" s="164">
        <f>0</f>
        <v>0</v>
      </c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2" customFormat="1" ht="14.4" customHeight="1">
      <c r="A41" s="38"/>
      <c r="B41" s="44"/>
      <c r="C41" s="38"/>
      <c r="D41" s="38"/>
      <c r="E41" s="151" t="s">
        <v>46</v>
      </c>
      <c r="F41" s="164">
        <f>ROUND((SUM(BI130:BI165)),  2)</f>
        <v>0</v>
      </c>
      <c r="G41" s="38"/>
      <c r="H41" s="38"/>
      <c r="I41" s="165">
        <v>0</v>
      </c>
      <c r="J41" s="164">
        <f>0</f>
        <v>0</v>
      </c>
      <c r="K41" s="38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6.96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2" customFormat="1" ht="25.44" customHeight="1">
      <c r="A43" s="38"/>
      <c r="B43" s="44"/>
      <c r="C43" s="166"/>
      <c r="D43" s="167" t="s">
        <v>47</v>
      </c>
      <c r="E43" s="168"/>
      <c r="F43" s="168"/>
      <c r="G43" s="169" t="s">
        <v>48</v>
      </c>
      <c r="H43" s="170" t="s">
        <v>49</v>
      </c>
      <c r="I43" s="168"/>
      <c r="J43" s="171">
        <f>SUM(J34:J41)</f>
        <v>0</v>
      </c>
      <c r="K43" s="172"/>
      <c r="L43" s="63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</row>
    <row r="44" s="2" customFormat="1" ht="14.4" customHeight="1">
      <c r="A44" s="38"/>
      <c r="B44" s="44"/>
      <c r="C44" s="38"/>
      <c r="D44" s="38"/>
      <c r="E44" s="38"/>
      <c r="F44" s="38"/>
      <c r="G44" s="38"/>
      <c r="H44" s="38"/>
      <c r="I44" s="38"/>
      <c r="J44" s="38"/>
      <c r="K44" s="38"/>
      <c r="L44" s="63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3" t="s">
        <v>50</v>
      </c>
      <c r="E50" s="174"/>
      <c r="F50" s="174"/>
      <c r="G50" s="173" t="s">
        <v>51</v>
      </c>
      <c r="H50" s="174"/>
      <c r="I50" s="174"/>
      <c r="J50" s="174"/>
      <c r="K50" s="17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52</v>
      </c>
      <c r="E61" s="176"/>
      <c r="F61" s="177" t="s">
        <v>53</v>
      </c>
      <c r="G61" s="175" t="s">
        <v>52</v>
      </c>
      <c r="H61" s="176"/>
      <c r="I61" s="176"/>
      <c r="J61" s="178" t="s">
        <v>53</v>
      </c>
      <c r="K61" s="17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54</v>
      </c>
      <c r="E65" s="179"/>
      <c r="F65" s="179"/>
      <c r="G65" s="173" t="s">
        <v>55</v>
      </c>
      <c r="H65" s="179"/>
      <c r="I65" s="179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52</v>
      </c>
      <c r="E76" s="176"/>
      <c r="F76" s="177" t="s">
        <v>53</v>
      </c>
      <c r="G76" s="175" t="s">
        <v>52</v>
      </c>
      <c r="H76" s="176"/>
      <c r="I76" s="176"/>
      <c r="J76" s="178" t="s">
        <v>53</v>
      </c>
      <c r="K76" s="17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138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Jídelna Hradecká 1219 - Stavařina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134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1" customFormat="1" ht="16.5" customHeight="1">
      <c r="B87" s="21"/>
      <c r="C87" s="22"/>
      <c r="D87" s="22"/>
      <c r="E87" s="184" t="s">
        <v>135</v>
      </c>
      <c r="F87" s="22"/>
      <c r="G87" s="22"/>
      <c r="H87" s="22"/>
      <c r="I87" s="22"/>
      <c r="J87" s="22"/>
      <c r="K87" s="22"/>
      <c r="L87" s="20"/>
    </row>
    <row r="88" s="1" customFormat="1" ht="12" customHeight="1">
      <c r="B88" s="21"/>
      <c r="C88" s="32" t="s">
        <v>136</v>
      </c>
      <c r="D88" s="22"/>
      <c r="E88" s="22"/>
      <c r="F88" s="22"/>
      <c r="G88" s="22"/>
      <c r="H88" s="22"/>
      <c r="I88" s="22"/>
      <c r="J88" s="22"/>
      <c r="K88" s="22"/>
      <c r="L88" s="20"/>
    </row>
    <row r="89" s="2" customFormat="1" ht="16.5" customHeight="1">
      <c r="A89" s="38"/>
      <c r="B89" s="39"/>
      <c r="C89" s="40"/>
      <c r="D89" s="40"/>
      <c r="E89" s="292" t="s">
        <v>450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2" customHeight="1">
      <c r="A90" s="38"/>
      <c r="B90" s="39"/>
      <c r="C90" s="32" t="s">
        <v>451</v>
      </c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6.5" customHeight="1">
      <c r="A91" s="38"/>
      <c r="B91" s="39"/>
      <c r="C91" s="40"/>
      <c r="D91" s="40"/>
      <c r="E91" s="76" t="str">
        <f>E13</f>
        <v>03.6 - Výchozí revize elektroinstalace</v>
      </c>
      <c r="F91" s="40"/>
      <c r="G91" s="40"/>
      <c r="H91" s="40"/>
      <c r="I91" s="40"/>
      <c r="J91" s="40"/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2" customHeight="1">
      <c r="A93" s="38"/>
      <c r="B93" s="39"/>
      <c r="C93" s="32" t="s">
        <v>20</v>
      </c>
      <c r="D93" s="40"/>
      <c r="E93" s="40"/>
      <c r="F93" s="27" t="str">
        <f>F16</f>
        <v>Hradecká 1219</v>
      </c>
      <c r="G93" s="40"/>
      <c r="H93" s="40"/>
      <c r="I93" s="32" t="s">
        <v>22</v>
      </c>
      <c r="J93" s="79" t="str">
        <f>IF(J16="","",J16)</f>
        <v>31. 3. 2025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6.96" customHeight="1">
      <c r="A94" s="38"/>
      <c r="B94" s="39"/>
      <c r="C94" s="40"/>
      <c r="D94" s="40"/>
      <c r="E94" s="40"/>
      <c r="F94" s="40"/>
      <c r="G94" s="40"/>
      <c r="H94" s="40"/>
      <c r="I94" s="40"/>
      <c r="J94" s="40"/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5.15" customHeight="1">
      <c r="A95" s="38"/>
      <c r="B95" s="39"/>
      <c r="C95" s="32" t="s">
        <v>24</v>
      </c>
      <c r="D95" s="40"/>
      <c r="E95" s="40"/>
      <c r="F95" s="27" t="str">
        <f>E19</f>
        <v>Školní jídelna Hradecká 1219, HK</v>
      </c>
      <c r="G95" s="40"/>
      <c r="H95" s="40"/>
      <c r="I95" s="32" t="s">
        <v>30</v>
      </c>
      <c r="J95" s="36" t="str">
        <f>E25</f>
        <v>ARAGON ELL s.r.o.</v>
      </c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15.15" customHeight="1">
      <c r="A96" s="38"/>
      <c r="B96" s="39"/>
      <c r="C96" s="32" t="s">
        <v>28</v>
      </c>
      <c r="D96" s="40"/>
      <c r="E96" s="40"/>
      <c r="F96" s="27" t="str">
        <f>IF(E22="","",E22)</f>
        <v>Vyplň údaj</v>
      </c>
      <c r="G96" s="40"/>
      <c r="H96" s="40"/>
      <c r="I96" s="32" t="s">
        <v>33</v>
      </c>
      <c r="J96" s="36" t="str">
        <f>E28</f>
        <v xml:space="preserve"> 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9.28" customHeight="1">
      <c r="A98" s="38"/>
      <c r="B98" s="39"/>
      <c r="C98" s="185" t="s">
        <v>139</v>
      </c>
      <c r="D98" s="186"/>
      <c r="E98" s="186"/>
      <c r="F98" s="186"/>
      <c r="G98" s="186"/>
      <c r="H98" s="186"/>
      <c r="I98" s="186"/>
      <c r="J98" s="187" t="s">
        <v>140</v>
      </c>
      <c r="K98" s="186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s="2" customFormat="1" ht="10.32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22.8" customHeight="1">
      <c r="A100" s="38"/>
      <c r="B100" s="39"/>
      <c r="C100" s="188" t="s">
        <v>141</v>
      </c>
      <c r="D100" s="40"/>
      <c r="E100" s="40"/>
      <c r="F100" s="40"/>
      <c r="G100" s="40"/>
      <c r="H100" s="40"/>
      <c r="I100" s="40"/>
      <c r="J100" s="110">
        <f>J130</f>
        <v>0</v>
      </c>
      <c r="K100" s="40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U100" s="17" t="s">
        <v>142</v>
      </c>
    </row>
    <row r="101" s="9" customFormat="1" ht="24.96" customHeight="1">
      <c r="A101" s="9"/>
      <c r="B101" s="189"/>
      <c r="C101" s="190"/>
      <c r="D101" s="191" t="s">
        <v>1125</v>
      </c>
      <c r="E101" s="192"/>
      <c r="F101" s="192"/>
      <c r="G101" s="192"/>
      <c r="H101" s="192"/>
      <c r="I101" s="192"/>
      <c r="J101" s="193">
        <f>J131</f>
        <v>0</v>
      </c>
      <c r="K101" s="190"/>
      <c r="L101" s="19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89"/>
      <c r="C102" s="190"/>
      <c r="D102" s="191" t="s">
        <v>1126</v>
      </c>
      <c r="E102" s="192"/>
      <c r="F102" s="192"/>
      <c r="G102" s="192"/>
      <c r="H102" s="192"/>
      <c r="I102" s="192"/>
      <c r="J102" s="193">
        <f>J133</f>
        <v>0</v>
      </c>
      <c r="K102" s="190"/>
      <c r="L102" s="19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89"/>
      <c r="C103" s="190"/>
      <c r="D103" s="191" t="s">
        <v>1127</v>
      </c>
      <c r="E103" s="192"/>
      <c r="F103" s="192"/>
      <c r="G103" s="192"/>
      <c r="H103" s="192"/>
      <c r="I103" s="192"/>
      <c r="J103" s="193">
        <f>J140</f>
        <v>0</v>
      </c>
      <c r="K103" s="190"/>
      <c r="L103" s="19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89"/>
      <c r="C104" s="190"/>
      <c r="D104" s="191" t="s">
        <v>1128</v>
      </c>
      <c r="E104" s="192"/>
      <c r="F104" s="192"/>
      <c r="G104" s="192"/>
      <c r="H104" s="192"/>
      <c r="I104" s="192"/>
      <c r="J104" s="193">
        <f>J147</f>
        <v>0</v>
      </c>
      <c r="K104" s="190"/>
      <c r="L104" s="19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4.96" customHeight="1">
      <c r="A105" s="9"/>
      <c r="B105" s="189"/>
      <c r="C105" s="190"/>
      <c r="D105" s="191" t="s">
        <v>1129</v>
      </c>
      <c r="E105" s="192"/>
      <c r="F105" s="192"/>
      <c r="G105" s="192"/>
      <c r="H105" s="192"/>
      <c r="I105" s="192"/>
      <c r="J105" s="193">
        <f>J154</f>
        <v>0</v>
      </c>
      <c r="K105" s="190"/>
      <c r="L105" s="19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89"/>
      <c r="C106" s="190"/>
      <c r="D106" s="191" t="s">
        <v>1130</v>
      </c>
      <c r="E106" s="192"/>
      <c r="F106" s="192"/>
      <c r="G106" s="192"/>
      <c r="H106" s="192"/>
      <c r="I106" s="192"/>
      <c r="J106" s="193">
        <f>J161</f>
        <v>0</v>
      </c>
      <c r="K106" s="190"/>
      <c r="L106" s="19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2" customFormat="1" ht="21.84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12" s="2" customFormat="1" ht="6.96" customHeight="1">
      <c r="A112" s="38"/>
      <c r="B112" s="68"/>
      <c r="C112" s="69"/>
      <c r="D112" s="69"/>
      <c r="E112" s="69"/>
      <c r="F112" s="69"/>
      <c r="G112" s="69"/>
      <c r="H112" s="69"/>
      <c r="I112" s="69"/>
      <c r="J112" s="69"/>
      <c r="K112" s="69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4.96" customHeight="1">
      <c r="A113" s="38"/>
      <c r="B113" s="39"/>
      <c r="C113" s="23" t="s">
        <v>146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16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184" t="str">
        <f>E7</f>
        <v>Jídelna Hradecká 1219 - Stavařina</v>
      </c>
      <c r="F116" s="32"/>
      <c r="G116" s="32"/>
      <c r="H116" s="32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" customFormat="1" ht="12" customHeight="1">
      <c r="B117" s="21"/>
      <c r="C117" s="32" t="s">
        <v>134</v>
      </c>
      <c r="D117" s="22"/>
      <c r="E117" s="22"/>
      <c r="F117" s="22"/>
      <c r="G117" s="22"/>
      <c r="H117" s="22"/>
      <c r="I117" s="22"/>
      <c r="J117" s="22"/>
      <c r="K117" s="22"/>
      <c r="L117" s="20"/>
    </row>
    <row r="118" s="1" customFormat="1" ht="16.5" customHeight="1">
      <c r="B118" s="21"/>
      <c r="C118" s="22"/>
      <c r="D118" s="22"/>
      <c r="E118" s="184" t="s">
        <v>135</v>
      </c>
      <c r="F118" s="22"/>
      <c r="G118" s="22"/>
      <c r="H118" s="22"/>
      <c r="I118" s="22"/>
      <c r="J118" s="22"/>
      <c r="K118" s="22"/>
      <c r="L118" s="20"/>
    </row>
    <row r="119" s="1" customFormat="1" ht="12" customHeight="1">
      <c r="B119" s="21"/>
      <c r="C119" s="32" t="s">
        <v>136</v>
      </c>
      <c r="D119" s="22"/>
      <c r="E119" s="22"/>
      <c r="F119" s="22"/>
      <c r="G119" s="22"/>
      <c r="H119" s="22"/>
      <c r="I119" s="22"/>
      <c r="J119" s="22"/>
      <c r="K119" s="22"/>
      <c r="L119" s="20"/>
    </row>
    <row r="120" s="2" customFormat="1" ht="16.5" customHeight="1">
      <c r="A120" s="38"/>
      <c r="B120" s="39"/>
      <c r="C120" s="40"/>
      <c r="D120" s="40"/>
      <c r="E120" s="292" t="s">
        <v>450</v>
      </c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451</v>
      </c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6.5" customHeight="1">
      <c r="A122" s="38"/>
      <c r="B122" s="39"/>
      <c r="C122" s="40"/>
      <c r="D122" s="40"/>
      <c r="E122" s="76" t="str">
        <f>E13</f>
        <v>03.6 - Výchozí revize elektroinstalace</v>
      </c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2" customHeight="1">
      <c r="A124" s="38"/>
      <c r="B124" s="39"/>
      <c r="C124" s="32" t="s">
        <v>20</v>
      </c>
      <c r="D124" s="40"/>
      <c r="E124" s="40"/>
      <c r="F124" s="27" t="str">
        <f>F16</f>
        <v>Hradecká 1219</v>
      </c>
      <c r="G124" s="40"/>
      <c r="H124" s="40"/>
      <c r="I124" s="32" t="s">
        <v>22</v>
      </c>
      <c r="J124" s="79" t="str">
        <f>IF(J16="","",J16)</f>
        <v>31. 3. 2025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6.96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5.15" customHeight="1">
      <c r="A126" s="38"/>
      <c r="B126" s="39"/>
      <c r="C126" s="32" t="s">
        <v>24</v>
      </c>
      <c r="D126" s="40"/>
      <c r="E126" s="40"/>
      <c r="F126" s="27" t="str">
        <f>E19</f>
        <v>Školní jídelna Hradecká 1219, HK</v>
      </c>
      <c r="G126" s="40"/>
      <c r="H126" s="40"/>
      <c r="I126" s="32" t="s">
        <v>30</v>
      </c>
      <c r="J126" s="36" t="str">
        <f>E25</f>
        <v>ARAGON ELL s.r.o.</v>
      </c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5.15" customHeight="1">
      <c r="A127" s="38"/>
      <c r="B127" s="39"/>
      <c r="C127" s="32" t="s">
        <v>28</v>
      </c>
      <c r="D127" s="40"/>
      <c r="E127" s="40"/>
      <c r="F127" s="27" t="str">
        <f>IF(E22="","",E22)</f>
        <v>Vyplň údaj</v>
      </c>
      <c r="G127" s="40"/>
      <c r="H127" s="40"/>
      <c r="I127" s="32" t="s">
        <v>33</v>
      </c>
      <c r="J127" s="36" t="str">
        <f>E28</f>
        <v xml:space="preserve"> </v>
      </c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0.32" customHeight="1">
      <c r="A128" s="38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11" customFormat="1" ht="29.28" customHeight="1">
      <c r="A129" s="200"/>
      <c r="B129" s="201"/>
      <c r="C129" s="202" t="s">
        <v>147</v>
      </c>
      <c r="D129" s="203" t="s">
        <v>62</v>
      </c>
      <c r="E129" s="203" t="s">
        <v>58</v>
      </c>
      <c r="F129" s="203" t="s">
        <v>59</v>
      </c>
      <c r="G129" s="203" t="s">
        <v>148</v>
      </c>
      <c r="H129" s="203" t="s">
        <v>149</v>
      </c>
      <c r="I129" s="203" t="s">
        <v>150</v>
      </c>
      <c r="J129" s="203" t="s">
        <v>140</v>
      </c>
      <c r="K129" s="204" t="s">
        <v>151</v>
      </c>
      <c r="L129" s="205"/>
      <c r="M129" s="100" t="s">
        <v>1</v>
      </c>
      <c r="N129" s="101" t="s">
        <v>41</v>
      </c>
      <c r="O129" s="101" t="s">
        <v>152</v>
      </c>
      <c r="P129" s="101" t="s">
        <v>153</v>
      </c>
      <c r="Q129" s="101" t="s">
        <v>154</v>
      </c>
      <c r="R129" s="101" t="s">
        <v>155</v>
      </c>
      <c r="S129" s="101" t="s">
        <v>156</v>
      </c>
      <c r="T129" s="102" t="s">
        <v>157</v>
      </c>
      <c r="U129" s="200"/>
      <c r="V129" s="200"/>
      <c r="W129" s="200"/>
      <c r="X129" s="200"/>
      <c r="Y129" s="200"/>
      <c r="Z129" s="200"/>
      <c r="AA129" s="200"/>
      <c r="AB129" s="200"/>
      <c r="AC129" s="200"/>
      <c r="AD129" s="200"/>
      <c r="AE129" s="200"/>
    </row>
    <row r="130" s="2" customFormat="1" ht="22.8" customHeight="1">
      <c r="A130" s="38"/>
      <c r="B130" s="39"/>
      <c r="C130" s="107" t="s">
        <v>158</v>
      </c>
      <c r="D130" s="40"/>
      <c r="E130" s="40"/>
      <c r="F130" s="40"/>
      <c r="G130" s="40"/>
      <c r="H130" s="40"/>
      <c r="I130" s="40"/>
      <c r="J130" s="206">
        <f>BK130</f>
        <v>0</v>
      </c>
      <c r="K130" s="40"/>
      <c r="L130" s="44"/>
      <c r="M130" s="103"/>
      <c r="N130" s="207"/>
      <c r="O130" s="104"/>
      <c r="P130" s="208">
        <f>P131+P133+P140+P147+P154+P161</f>
        <v>0</v>
      </c>
      <c r="Q130" s="104"/>
      <c r="R130" s="208">
        <f>R131+R133+R140+R147+R154+R161</f>
        <v>0</v>
      </c>
      <c r="S130" s="104"/>
      <c r="T130" s="209">
        <f>T131+T133+T140+T147+T154+T161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76</v>
      </c>
      <c r="AU130" s="17" t="s">
        <v>142</v>
      </c>
      <c r="BK130" s="210">
        <f>BK131+BK133+BK140+BK147+BK154+BK161</f>
        <v>0</v>
      </c>
    </row>
    <row r="131" s="12" customFormat="1" ht="25.92" customHeight="1">
      <c r="A131" s="12"/>
      <c r="B131" s="211"/>
      <c r="C131" s="212"/>
      <c r="D131" s="213" t="s">
        <v>76</v>
      </c>
      <c r="E131" s="214" t="s">
        <v>457</v>
      </c>
      <c r="F131" s="214" t="s">
        <v>115</v>
      </c>
      <c r="G131" s="212"/>
      <c r="H131" s="212"/>
      <c r="I131" s="215"/>
      <c r="J131" s="216">
        <f>BK131</f>
        <v>0</v>
      </c>
      <c r="K131" s="212"/>
      <c r="L131" s="217"/>
      <c r="M131" s="218"/>
      <c r="N131" s="219"/>
      <c r="O131" s="219"/>
      <c r="P131" s="220">
        <f>P132</f>
        <v>0</v>
      </c>
      <c r="Q131" s="219"/>
      <c r="R131" s="220">
        <f>R132</f>
        <v>0</v>
      </c>
      <c r="S131" s="219"/>
      <c r="T131" s="221">
        <f>T132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2" t="s">
        <v>84</v>
      </c>
      <c r="AT131" s="223" t="s">
        <v>76</v>
      </c>
      <c r="AU131" s="223" t="s">
        <v>77</v>
      </c>
      <c r="AY131" s="222" t="s">
        <v>161</v>
      </c>
      <c r="BK131" s="224">
        <f>BK132</f>
        <v>0</v>
      </c>
    </row>
    <row r="132" s="2" customFormat="1" ht="24.15" customHeight="1">
      <c r="A132" s="38"/>
      <c r="B132" s="39"/>
      <c r="C132" s="227" t="s">
        <v>84</v>
      </c>
      <c r="D132" s="227" t="s">
        <v>164</v>
      </c>
      <c r="E132" s="228" t="s">
        <v>1131</v>
      </c>
      <c r="F132" s="229" t="s">
        <v>1132</v>
      </c>
      <c r="G132" s="230" t="s">
        <v>468</v>
      </c>
      <c r="H132" s="231">
        <v>1</v>
      </c>
      <c r="I132" s="232"/>
      <c r="J132" s="233">
        <f>ROUND(I132*H132,2)</f>
        <v>0</v>
      </c>
      <c r="K132" s="229" t="s">
        <v>461</v>
      </c>
      <c r="L132" s="44"/>
      <c r="M132" s="234" t="s">
        <v>1</v>
      </c>
      <c r="N132" s="235" t="s">
        <v>42</v>
      </c>
      <c r="O132" s="91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8" t="s">
        <v>169</v>
      </c>
      <c r="AT132" s="238" t="s">
        <v>164</v>
      </c>
      <c r="AU132" s="238" t="s">
        <v>84</v>
      </c>
      <c r="AY132" s="17" t="s">
        <v>161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7" t="s">
        <v>84</v>
      </c>
      <c r="BK132" s="239">
        <f>ROUND(I132*H132,2)</f>
        <v>0</v>
      </c>
      <c r="BL132" s="17" t="s">
        <v>169</v>
      </c>
      <c r="BM132" s="238" t="s">
        <v>86</v>
      </c>
    </row>
    <row r="133" s="12" customFormat="1" ht="25.92" customHeight="1">
      <c r="A133" s="12"/>
      <c r="B133" s="211"/>
      <c r="C133" s="212"/>
      <c r="D133" s="213" t="s">
        <v>76</v>
      </c>
      <c r="E133" s="214" t="s">
        <v>475</v>
      </c>
      <c r="F133" s="214" t="s">
        <v>1133</v>
      </c>
      <c r="G133" s="212"/>
      <c r="H133" s="212"/>
      <c r="I133" s="215"/>
      <c r="J133" s="216">
        <f>BK133</f>
        <v>0</v>
      </c>
      <c r="K133" s="212"/>
      <c r="L133" s="217"/>
      <c r="M133" s="218"/>
      <c r="N133" s="219"/>
      <c r="O133" s="219"/>
      <c r="P133" s="220">
        <f>SUM(P134:P139)</f>
        <v>0</v>
      </c>
      <c r="Q133" s="219"/>
      <c r="R133" s="220">
        <f>SUM(R134:R139)</f>
        <v>0</v>
      </c>
      <c r="S133" s="219"/>
      <c r="T133" s="221">
        <f>SUM(T134:T139)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2" t="s">
        <v>84</v>
      </c>
      <c r="AT133" s="223" t="s">
        <v>76</v>
      </c>
      <c r="AU133" s="223" t="s">
        <v>77</v>
      </c>
      <c r="AY133" s="222" t="s">
        <v>161</v>
      </c>
      <c r="BK133" s="224">
        <f>SUM(BK134:BK139)</f>
        <v>0</v>
      </c>
    </row>
    <row r="134" s="2" customFormat="1" ht="24.15" customHeight="1">
      <c r="A134" s="38"/>
      <c r="B134" s="39"/>
      <c r="C134" s="227" t="s">
        <v>86</v>
      </c>
      <c r="D134" s="227" t="s">
        <v>164</v>
      </c>
      <c r="E134" s="228" t="s">
        <v>1134</v>
      </c>
      <c r="F134" s="229" t="s">
        <v>1135</v>
      </c>
      <c r="G134" s="230" t="s">
        <v>1136</v>
      </c>
      <c r="H134" s="231">
        <v>1</v>
      </c>
      <c r="I134" s="232"/>
      <c r="J134" s="233">
        <f>ROUND(I134*H134,2)</f>
        <v>0</v>
      </c>
      <c r="K134" s="229" t="s">
        <v>461</v>
      </c>
      <c r="L134" s="44"/>
      <c r="M134" s="234" t="s">
        <v>1</v>
      </c>
      <c r="N134" s="235" t="s">
        <v>42</v>
      </c>
      <c r="O134" s="91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8" t="s">
        <v>169</v>
      </c>
      <c r="AT134" s="238" t="s">
        <v>164</v>
      </c>
      <c r="AU134" s="238" t="s">
        <v>84</v>
      </c>
      <c r="AY134" s="17" t="s">
        <v>161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17" t="s">
        <v>84</v>
      </c>
      <c r="BK134" s="239">
        <f>ROUND(I134*H134,2)</f>
        <v>0</v>
      </c>
      <c r="BL134" s="17" t="s">
        <v>169</v>
      </c>
      <c r="BM134" s="238" t="s">
        <v>169</v>
      </c>
    </row>
    <row r="135" s="2" customFormat="1" ht="24.15" customHeight="1">
      <c r="A135" s="38"/>
      <c r="B135" s="39"/>
      <c r="C135" s="227" t="s">
        <v>100</v>
      </c>
      <c r="D135" s="227" t="s">
        <v>164</v>
      </c>
      <c r="E135" s="228" t="s">
        <v>1137</v>
      </c>
      <c r="F135" s="229" t="s">
        <v>1138</v>
      </c>
      <c r="G135" s="230" t="s">
        <v>1139</v>
      </c>
      <c r="H135" s="231">
        <v>22</v>
      </c>
      <c r="I135" s="232"/>
      <c r="J135" s="233">
        <f>ROUND(I135*H135,2)</f>
        <v>0</v>
      </c>
      <c r="K135" s="229" t="s">
        <v>461</v>
      </c>
      <c r="L135" s="44"/>
      <c r="M135" s="234" t="s">
        <v>1</v>
      </c>
      <c r="N135" s="235" t="s">
        <v>42</v>
      </c>
      <c r="O135" s="91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8" t="s">
        <v>169</v>
      </c>
      <c r="AT135" s="238" t="s">
        <v>164</v>
      </c>
      <c r="AU135" s="238" t="s">
        <v>84</v>
      </c>
      <c r="AY135" s="17" t="s">
        <v>161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7" t="s">
        <v>84</v>
      </c>
      <c r="BK135" s="239">
        <f>ROUND(I135*H135,2)</f>
        <v>0</v>
      </c>
      <c r="BL135" s="17" t="s">
        <v>169</v>
      </c>
      <c r="BM135" s="238" t="s">
        <v>189</v>
      </c>
    </row>
    <row r="136" s="2" customFormat="1" ht="24.15" customHeight="1">
      <c r="A136" s="38"/>
      <c r="B136" s="39"/>
      <c r="C136" s="227" t="s">
        <v>169</v>
      </c>
      <c r="D136" s="227" t="s">
        <v>164</v>
      </c>
      <c r="E136" s="228" t="s">
        <v>1140</v>
      </c>
      <c r="F136" s="229" t="s">
        <v>1141</v>
      </c>
      <c r="G136" s="230" t="s">
        <v>1142</v>
      </c>
      <c r="H136" s="231">
        <v>10</v>
      </c>
      <c r="I136" s="232"/>
      <c r="J136" s="233">
        <f>ROUND(I136*H136,2)</f>
        <v>0</v>
      </c>
      <c r="K136" s="229" t="s">
        <v>461</v>
      </c>
      <c r="L136" s="44"/>
      <c r="M136" s="234" t="s">
        <v>1</v>
      </c>
      <c r="N136" s="235" t="s">
        <v>42</v>
      </c>
      <c r="O136" s="91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8" t="s">
        <v>169</v>
      </c>
      <c r="AT136" s="238" t="s">
        <v>164</v>
      </c>
      <c r="AU136" s="238" t="s">
        <v>84</v>
      </c>
      <c r="AY136" s="17" t="s">
        <v>161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7" t="s">
        <v>84</v>
      </c>
      <c r="BK136" s="239">
        <f>ROUND(I136*H136,2)</f>
        <v>0</v>
      </c>
      <c r="BL136" s="17" t="s">
        <v>169</v>
      </c>
      <c r="BM136" s="238" t="s">
        <v>200</v>
      </c>
    </row>
    <row r="137" s="2" customFormat="1" ht="24.15" customHeight="1">
      <c r="A137" s="38"/>
      <c r="B137" s="39"/>
      <c r="C137" s="227" t="s">
        <v>184</v>
      </c>
      <c r="D137" s="227" t="s">
        <v>164</v>
      </c>
      <c r="E137" s="228" t="s">
        <v>1143</v>
      </c>
      <c r="F137" s="229" t="s">
        <v>1144</v>
      </c>
      <c r="G137" s="230" t="s">
        <v>1142</v>
      </c>
      <c r="H137" s="231">
        <v>1</v>
      </c>
      <c r="I137" s="232"/>
      <c r="J137" s="233">
        <f>ROUND(I137*H137,2)</f>
        <v>0</v>
      </c>
      <c r="K137" s="229" t="s">
        <v>461</v>
      </c>
      <c r="L137" s="44"/>
      <c r="M137" s="234" t="s">
        <v>1</v>
      </c>
      <c r="N137" s="235" t="s">
        <v>42</v>
      </c>
      <c r="O137" s="91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8" t="s">
        <v>169</v>
      </c>
      <c r="AT137" s="238" t="s">
        <v>164</v>
      </c>
      <c r="AU137" s="238" t="s">
        <v>84</v>
      </c>
      <c r="AY137" s="17" t="s">
        <v>161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17" t="s">
        <v>84</v>
      </c>
      <c r="BK137" s="239">
        <f>ROUND(I137*H137,2)</f>
        <v>0</v>
      </c>
      <c r="BL137" s="17" t="s">
        <v>169</v>
      </c>
      <c r="BM137" s="238" t="s">
        <v>213</v>
      </c>
    </row>
    <row r="138" s="2" customFormat="1" ht="24.15" customHeight="1">
      <c r="A138" s="38"/>
      <c r="B138" s="39"/>
      <c r="C138" s="227" t="s">
        <v>189</v>
      </c>
      <c r="D138" s="227" t="s">
        <v>164</v>
      </c>
      <c r="E138" s="228" t="s">
        <v>1145</v>
      </c>
      <c r="F138" s="229" t="s">
        <v>1146</v>
      </c>
      <c r="G138" s="230" t="s">
        <v>468</v>
      </c>
      <c r="H138" s="231">
        <v>1</v>
      </c>
      <c r="I138" s="232"/>
      <c r="J138" s="233">
        <f>ROUND(I138*H138,2)</f>
        <v>0</v>
      </c>
      <c r="K138" s="229" t="s">
        <v>461</v>
      </c>
      <c r="L138" s="44"/>
      <c r="M138" s="234" t="s">
        <v>1</v>
      </c>
      <c r="N138" s="235" t="s">
        <v>42</v>
      </c>
      <c r="O138" s="91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8" t="s">
        <v>169</v>
      </c>
      <c r="AT138" s="238" t="s">
        <v>164</v>
      </c>
      <c r="AU138" s="238" t="s">
        <v>84</v>
      </c>
      <c r="AY138" s="17" t="s">
        <v>161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7" t="s">
        <v>84</v>
      </c>
      <c r="BK138" s="239">
        <f>ROUND(I138*H138,2)</f>
        <v>0</v>
      </c>
      <c r="BL138" s="17" t="s">
        <v>169</v>
      </c>
      <c r="BM138" s="238" t="s">
        <v>8</v>
      </c>
    </row>
    <row r="139" s="2" customFormat="1" ht="16.5" customHeight="1">
      <c r="A139" s="38"/>
      <c r="B139" s="39"/>
      <c r="C139" s="227" t="s">
        <v>193</v>
      </c>
      <c r="D139" s="227" t="s">
        <v>164</v>
      </c>
      <c r="E139" s="228" t="s">
        <v>1147</v>
      </c>
      <c r="F139" s="229" t="s">
        <v>1148</v>
      </c>
      <c r="G139" s="230" t="s">
        <v>468</v>
      </c>
      <c r="H139" s="231">
        <v>1</v>
      </c>
      <c r="I139" s="232"/>
      <c r="J139" s="233">
        <f>ROUND(I139*H139,2)</f>
        <v>0</v>
      </c>
      <c r="K139" s="229" t="s">
        <v>461</v>
      </c>
      <c r="L139" s="44"/>
      <c r="M139" s="234" t="s">
        <v>1</v>
      </c>
      <c r="N139" s="235" t="s">
        <v>42</v>
      </c>
      <c r="O139" s="91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8" t="s">
        <v>169</v>
      </c>
      <c r="AT139" s="238" t="s">
        <v>164</v>
      </c>
      <c r="AU139" s="238" t="s">
        <v>84</v>
      </c>
      <c r="AY139" s="17" t="s">
        <v>161</v>
      </c>
      <c r="BE139" s="239">
        <f>IF(N139="základní",J139,0)</f>
        <v>0</v>
      </c>
      <c r="BF139" s="239">
        <f>IF(N139="snížená",J139,0)</f>
        <v>0</v>
      </c>
      <c r="BG139" s="239">
        <f>IF(N139="zákl. přenesená",J139,0)</f>
        <v>0</v>
      </c>
      <c r="BH139" s="239">
        <f>IF(N139="sníž. přenesená",J139,0)</f>
        <v>0</v>
      </c>
      <c r="BI139" s="239">
        <f>IF(N139="nulová",J139,0)</f>
        <v>0</v>
      </c>
      <c r="BJ139" s="17" t="s">
        <v>84</v>
      </c>
      <c r="BK139" s="239">
        <f>ROUND(I139*H139,2)</f>
        <v>0</v>
      </c>
      <c r="BL139" s="17" t="s">
        <v>169</v>
      </c>
      <c r="BM139" s="238" t="s">
        <v>236</v>
      </c>
    </row>
    <row r="140" s="12" customFormat="1" ht="25.92" customHeight="1">
      <c r="A140" s="12"/>
      <c r="B140" s="211"/>
      <c r="C140" s="212"/>
      <c r="D140" s="213" t="s">
        <v>76</v>
      </c>
      <c r="E140" s="214" t="s">
        <v>598</v>
      </c>
      <c r="F140" s="214" t="s">
        <v>1149</v>
      </c>
      <c r="G140" s="212"/>
      <c r="H140" s="212"/>
      <c r="I140" s="215"/>
      <c r="J140" s="216">
        <f>BK140</f>
        <v>0</v>
      </c>
      <c r="K140" s="212"/>
      <c r="L140" s="217"/>
      <c r="M140" s="218"/>
      <c r="N140" s="219"/>
      <c r="O140" s="219"/>
      <c r="P140" s="220">
        <f>SUM(P141:P146)</f>
        <v>0</v>
      </c>
      <c r="Q140" s="219"/>
      <c r="R140" s="220">
        <f>SUM(R141:R146)</f>
        <v>0</v>
      </c>
      <c r="S140" s="219"/>
      <c r="T140" s="221">
        <f>SUM(T141:T146)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2" t="s">
        <v>84</v>
      </c>
      <c r="AT140" s="223" t="s">
        <v>76</v>
      </c>
      <c r="AU140" s="223" t="s">
        <v>77</v>
      </c>
      <c r="AY140" s="222" t="s">
        <v>161</v>
      </c>
      <c r="BK140" s="224">
        <f>SUM(BK141:BK146)</f>
        <v>0</v>
      </c>
    </row>
    <row r="141" s="2" customFormat="1" ht="24.15" customHeight="1">
      <c r="A141" s="38"/>
      <c r="B141" s="39"/>
      <c r="C141" s="227" t="s">
        <v>200</v>
      </c>
      <c r="D141" s="227" t="s">
        <v>164</v>
      </c>
      <c r="E141" s="228" t="s">
        <v>1150</v>
      </c>
      <c r="F141" s="229" t="s">
        <v>1151</v>
      </c>
      <c r="G141" s="230" t="s">
        <v>1136</v>
      </c>
      <c r="H141" s="231">
        <v>1</v>
      </c>
      <c r="I141" s="232"/>
      <c r="J141" s="233">
        <f>ROUND(I141*H141,2)</f>
        <v>0</v>
      </c>
      <c r="K141" s="229" t="s">
        <v>461</v>
      </c>
      <c r="L141" s="44"/>
      <c r="M141" s="234" t="s">
        <v>1</v>
      </c>
      <c r="N141" s="235" t="s">
        <v>42</v>
      </c>
      <c r="O141" s="91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8" t="s">
        <v>169</v>
      </c>
      <c r="AT141" s="238" t="s">
        <v>164</v>
      </c>
      <c r="AU141" s="238" t="s">
        <v>84</v>
      </c>
      <c r="AY141" s="17" t="s">
        <v>161</v>
      </c>
      <c r="BE141" s="239">
        <f>IF(N141="základní",J141,0)</f>
        <v>0</v>
      </c>
      <c r="BF141" s="239">
        <f>IF(N141="snížená",J141,0)</f>
        <v>0</v>
      </c>
      <c r="BG141" s="239">
        <f>IF(N141="zákl. přenesená",J141,0)</f>
        <v>0</v>
      </c>
      <c r="BH141" s="239">
        <f>IF(N141="sníž. přenesená",J141,0)</f>
        <v>0</v>
      </c>
      <c r="BI141" s="239">
        <f>IF(N141="nulová",J141,0)</f>
        <v>0</v>
      </c>
      <c r="BJ141" s="17" t="s">
        <v>84</v>
      </c>
      <c r="BK141" s="239">
        <f>ROUND(I141*H141,2)</f>
        <v>0</v>
      </c>
      <c r="BL141" s="17" t="s">
        <v>169</v>
      </c>
      <c r="BM141" s="238" t="s">
        <v>245</v>
      </c>
    </row>
    <row r="142" s="2" customFormat="1" ht="24.15" customHeight="1">
      <c r="A142" s="38"/>
      <c r="B142" s="39"/>
      <c r="C142" s="227" t="s">
        <v>162</v>
      </c>
      <c r="D142" s="227" t="s">
        <v>164</v>
      </c>
      <c r="E142" s="228" t="s">
        <v>1137</v>
      </c>
      <c r="F142" s="229" t="s">
        <v>1138</v>
      </c>
      <c r="G142" s="230" t="s">
        <v>1139</v>
      </c>
      <c r="H142" s="231">
        <v>50</v>
      </c>
      <c r="I142" s="232"/>
      <c r="J142" s="233">
        <f>ROUND(I142*H142,2)</f>
        <v>0</v>
      </c>
      <c r="K142" s="229" t="s">
        <v>461</v>
      </c>
      <c r="L142" s="44"/>
      <c r="M142" s="234" t="s">
        <v>1</v>
      </c>
      <c r="N142" s="235" t="s">
        <v>42</v>
      </c>
      <c r="O142" s="91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8" t="s">
        <v>169</v>
      </c>
      <c r="AT142" s="238" t="s">
        <v>164</v>
      </c>
      <c r="AU142" s="238" t="s">
        <v>84</v>
      </c>
      <c r="AY142" s="17" t="s">
        <v>161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7" t="s">
        <v>84</v>
      </c>
      <c r="BK142" s="239">
        <f>ROUND(I142*H142,2)</f>
        <v>0</v>
      </c>
      <c r="BL142" s="17" t="s">
        <v>169</v>
      </c>
      <c r="BM142" s="238" t="s">
        <v>331</v>
      </c>
    </row>
    <row r="143" s="2" customFormat="1" ht="24.15" customHeight="1">
      <c r="A143" s="38"/>
      <c r="B143" s="39"/>
      <c r="C143" s="227" t="s">
        <v>213</v>
      </c>
      <c r="D143" s="227" t="s">
        <v>164</v>
      </c>
      <c r="E143" s="228" t="s">
        <v>1140</v>
      </c>
      <c r="F143" s="229" t="s">
        <v>1141</v>
      </c>
      <c r="G143" s="230" t="s">
        <v>1142</v>
      </c>
      <c r="H143" s="231">
        <v>11</v>
      </c>
      <c r="I143" s="232"/>
      <c r="J143" s="233">
        <f>ROUND(I143*H143,2)</f>
        <v>0</v>
      </c>
      <c r="K143" s="229" t="s">
        <v>461</v>
      </c>
      <c r="L143" s="44"/>
      <c r="M143" s="234" t="s">
        <v>1</v>
      </c>
      <c r="N143" s="235" t="s">
        <v>42</v>
      </c>
      <c r="O143" s="91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8" t="s">
        <v>169</v>
      </c>
      <c r="AT143" s="238" t="s">
        <v>164</v>
      </c>
      <c r="AU143" s="238" t="s">
        <v>84</v>
      </c>
      <c r="AY143" s="17" t="s">
        <v>161</v>
      </c>
      <c r="BE143" s="239">
        <f>IF(N143="základní",J143,0)</f>
        <v>0</v>
      </c>
      <c r="BF143" s="239">
        <f>IF(N143="snížená",J143,0)</f>
        <v>0</v>
      </c>
      <c r="BG143" s="239">
        <f>IF(N143="zákl. přenesená",J143,0)</f>
        <v>0</v>
      </c>
      <c r="BH143" s="239">
        <f>IF(N143="sníž. přenesená",J143,0)</f>
        <v>0</v>
      </c>
      <c r="BI143" s="239">
        <f>IF(N143="nulová",J143,0)</f>
        <v>0</v>
      </c>
      <c r="BJ143" s="17" t="s">
        <v>84</v>
      </c>
      <c r="BK143" s="239">
        <f>ROUND(I143*H143,2)</f>
        <v>0</v>
      </c>
      <c r="BL143" s="17" t="s">
        <v>169</v>
      </c>
      <c r="BM143" s="238" t="s">
        <v>339</v>
      </c>
    </row>
    <row r="144" s="2" customFormat="1" ht="24.15" customHeight="1">
      <c r="A144" s="38"/>
      <c r="B144" s="39"/>
      <c r="C144" s="227" t="s">
        <v>221</v>
      </c>
      <c r="D144" s="227" t="s">
        <v>164</v>
      </c>
      <c r="E144" s="228" t="s">
        <v>1143</v>
      </c>
      <c r="F144" s="229" t="s">
        <v>1144</v>
      </c>
      <c r="G144" s="230" t="s">
        <v>1142</v>
      </c>
      <c r="H144" s="231">
        <v>1</v>
      </c>
      <c r="I144" s="232"/>
      <c r="J144" s="233">
        <f>ROUND(I144*H144,2)</f>
        <v>0</v>
      </c>
      <c r="K144" s="229" t="s">
        <v>461</v>
      </c>
      <c r="L144" s="44"/>
      <c r="M144" s="234" t="s">
        <v>1</v>
      </c>
      <c r="N144" s="235" t="s">
        <v>42</v>
      </c>
      <c r="O144" s="91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8" t="s">
        <v>169</v>
      </c>
      <c r="AT144" s="238" t="s">
        <v>164</v>
      </c>
      <c r="AU144" s="238" t="s">
        <v>84</v>
      </c>
      <c r="AY144" s="17" t="s">
        <v>161</v>
      </c>
      <c r="BE144" s="239">
        <f>IF(N144="základní",J144,0)</f>
        <v>0</v>
      </c>
      <c r="BF144" s="239">
        <f>IF(N144="snížená",J144,0)</f>
        <v>0</v>
      </c>
      <c r="BG144" s="239">
        <f>IF(N144="zákl. přenesená",J144,0)</f>
        <v>0</v>
      </c>
      <c r="BH144" s="239">
        <f>IF(N144="sníž. přenesená",J144,0)</f>
        <v>0</v>
      </c>
      <c r="BI144" s="239">
        <f>IF(N144="nulová",J144,0)</f>
        <v>0</v>
      </c>
      <c r="BJ144" s="17" t="s">
        <v>84</v>
      </c>
      <c r="BK144" s="239">
        <f>ROUND(I144*H144,2)</f>
        <v>0</v>
      </c>
      <c r="BL144" s="17" t="s">
        <v>169</v>
      </c>
      <c r="BM144" s="238" t="s">
        <v>348</v>
      </c>
    </row>
    <row r="145" s="2" customFormat="1" ht="24.15" customHeight="1">
      <c r="A145" s="38"/>
      <c r="B145" s="39"/>
      <c r="C145" s="227" t="s">
        <v>8</v>
      </c>
      <c r="D145" s="227" t="s">
        <v>164</v>
      </c>
      <c r="E145" s="228" t="s">
        <v>1145</v>
      </c>
      <c r="F145" s="229" t="s">
        <v>1146</v>
      </c>
      <c r="G145" s="230" t="s">
        <v>468</v>
      </c>
      <c r="H145" s="231">
        <v>1</v>
      </c>
      <c r="I145" s="232"/>
      <c r="J145" s="233">
        <f>ROUND(I145*H145,2)</f>
        <v>0</v>
      </c>
      <c r="K145" s="229" t="s">
        <v>461</v>
      </c>
      <c r="L145" s="44"/>
      <c r="M145" s="234" t="s">
        <v>1</v>
      </c>
      <c r="N145" s="235" t="s">
        <v>42</v>
      </c>
      <c r="O145" s="91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8" t="s">
        <v>169</v>
      </c>
      <c r="AT145" s="238" t="s">
        <v>164</v>
      </c>
      <c r="AU145" s="238" t="s">
        <v>84</v>
      </c>
      <c r="AY145" s="17" t="s">
        <v>161</v>
      </c>
      <c r="BE145" s="239">
        <f>IF(N145="základní",J145,0)</f>
        <v>0</v>
      </c>
      <c r="BF145" s="239">
        <f>IF(N145="snížená",J145,0)</f>
        <v>0</v>
      </c>
      <c r="BG145" s="239">
        <f>IF(N145="zákl. přenesená",J145,0)</f>
        <v>0</v>
      </c>
      <c r="BH145" s="239">
        <f>IF(N145="sníž. přenesená",J145,0)</f>
        <v>0</v>
      </c>
      <c r="BI145" s="239">
        <f>IF(N145="nulová",J145,0)</f>
        <v>0</v>
      </c>
      <c r="BJ145" s="17" t="s">
        <v>84</v>
      </c>
      <c r="BK145" s="239">
        <f>ROUND(I145*H145,2)</f>
        <v>0</v>
      </c>
      <c r="BL145" s="17" t="s">
        <v>169</v>
      </c>
      <c r="BM145" s="238" t="s">
        <v>359</v>
      </c>
    </row>
    <row r="146" s="2" customFormat="1" ht="16.5" customHeight="1">
      <c r="A146" s="38"/>
      <c r="B146" s="39"/>
      <c r="C146" s="227" t="s">
        <v>230</v>
      </c>
      <c r="D146" s="227" t="s">
        <v>164</v>
      </c>
      <c r="E146" s="228" t="s">
        <v>1147</v>
      </c>
      <c r="F146" s="229" t="s">
        <v>1148</v>
      </c>
      <c r="G146" s="230" t="s">
        <v>468</v>
      </c>
      <c r="H146" s="231">
        <v>1</v>
      </c>
      <c r="I146" s="232"/>
      <c r="J146" s="233">
        <f>ROUND(I146*H146,2)</f>
        <v>0</v>
      </c>
      <c r="K146" s="229" t="s">
        <v>461</v>
      </c>
      <c r="L146" s="44"/>
      <c r="M146" s="234" t="s">
        <v>1</v>
      </c>
      <c r="N146" s="235" t="s">
        <v>42</v>
      </c>
      <c r="O146" s="91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8" t="s">
        <v>169</v>
      </c>
      <c r="AT146" s="238" t="s">
        <v>164</v>
      </c>
      <c r="AU146" s="238" t="s">
        <v>84</v>
      </c>
      <c r="AY146" s="17" t="s">
        <v>161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17" t="s">
        <v>84</v>
      </c>
      <c r="BK146" s="239">
        <f>ROUND(I146*H146,2)</f>
        <v>0</v>
      </c>
      <c r="BL146" s="17" t="s">
        <v>169</v>
      </c>
      <c r="BM146" s="238" t="s">
        <v>374</v>
      </c>
    </row>
    <row r="147" s="12" customFormat="1" ht="25.92" customHeight="1">
      <c r="A147" s="12"/>
      <c r="B147" s="211"/>
      <c r="C147" s="212"/>
      <c r="D147" s="213" t="s">
        <v>76</v>
      </c>
      <c r="E147" s="214" t="s">
        <v>1152</v>
      </c>
      <c r="F147" s="214" t="s">
        <v>1153</v>
      </c>
      <c r="G147" s="212"/>
      <c r="H147" s="212"/>
      <c r="I147" s="215"/>
      <c r="J147" s="216">
        <f>BK147</f>
        <v>0</v>
      </c>
      <c r="K147" s="212"/>
      <c r="L147" s="217"/>
      <c r="M147" s="218"/>
      <c r="N147" s="219"/>
      <c r="O147" s="219"/>
      <c r="P147" s="220">
        <f>SUM(P148:P153)</f>
        <v>0</v>
      </c>
      <c r="Q147" s="219"/>
      <c r="R147" s="220">
        <f>SUM(R148:R153)</f>
        <v>0</v>
      </c>
      <c r="S147" s="219"/>
      <c r="T147" s="221">
        <f>SUM(T148:T153)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22" t="s">
        <v>84</v>
      </c>
      <c r="AT147" s="223" t="s">
        <v>76</v>
      </c>
      <c r="AU147" s="223" t="s">
        <v>77</v>
      </c>
      <c r="AY147" s="222" t="s">
        <v>161</v>
      </c>
      <c r="BK147" s="224">
        <f>SUM(BK148:BK153)</f>
        <v>0</v>
      </c>
    </row>
    <row r="148" s="2" customFormat="1" ht="24.15" customHeight="1">
      <c r="A148" s="38"/>
      <c r="B148" s="39"/>
      <c r="C148" s="227" t="s">
        <v>236</v>
      </c>
      <c r="D148" s="227" t="s">
        <v>164</v>
      </c>
      <c r="E148" s="228" t="s">
        <v>1134</v>
      </c>
      <c r="F148" s="229" t="s">
        <v>1135</v>
      </c>
      <c r="G148" s="230" t="s">
        <v>1136</v>
      </c>
      <c r="H148" s="231">
        <v>1</v>
      </c>
      <c r="I148" s="232"/>
      <c r="J148" s="233">
        <f>ROUND(I148*H148,2)</f>
        <v>0</v>
      </c>
      <c r="K148" s="229" t="s">
        <v>461</v>
      </c>
      <c r="L148" s="44"/>
      <c r="M148" s="234" t="s">
        <v>1</v>
      </c>
      <c r="N148" s="235" t="s">
        <v>42</v>
      </c>
      <c r="O148" s="91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8" t="s">
        <v>169</v>
      </c>
      <c r="AT148" s="238" t="s">
        <v>164</v>
      </c>
      <c r="AU148" s="238" t="s">
        <v>84</v>
      </c>
      <c r="AY148" s="17" t="s">
        <v>161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17" t="s">
        <v>84</v>
      </c>
      <c r="BK148" s="239">
        <f>ROUND(I148*H148,2)</f>
        <v>0</v>
      </c>
      <c r="BL148" s="17" t="s">
        <v>169</v>
      </c>
      <c r="BM148" s="238" t="s">
        <v>383</v>
      </c>
    </row>
    <row r="149" s="2" customFormat="1" ht="24.15" customHeight="1">
      <c r="A149" s="38"/>
      <c r="B149" s="39"/>
      <c r="C149" s="227" t="s">
        <v>241</v>
      </c>
      <c r="D149" s="227" t="s">
        <v>164</v>
      </c>
      <c r="E149" s="228" t="s">
        <v>1137</v>
      </c>
      <c r="F149" s="229" t="s">
        <v>1138</v>
      </c>
      <c r="G149" s="230" t="s">
        <v>1139</v>
      </c>
      <c r="H149" s="231">
        <v>19</v>
      </c>
      <c r="I149" s="232"/>
      <c r="J149" s="233">
        <f>ROUND(I149*H149,2)</f>
        <v>0</v>
      </c>
      <c r="K149" s="229" t="s">
        <v>461</v>
      </c>
      <c r="L149" s="44"/>
      <c r="M149" s="234" t="s">
        <v>1</v>
      </c>
      <c r="N149" s="235" t="s">
        <v>42</v>
      </c>
      <c r="O149" s="91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8" t="s">
        <v>169</v>
      </c>
      <c r="AT149" s="238" t="s">
        <v>164</v>
      </c>
      <c r="AU149" s="238" t="s">
        <v>84</v>
      </c>
      <c r="AY149" s="17" t="s">
        <v>161</v>
      </c>
      <c r="BE149" s="239">
        <f>IF(N149="základní",J149,0)</f>
        <v>0</v>
      </c>
      <c r="BF149" s="239">
        <f>IF(N149="snížená",J149,0)</f>
        <v>0</v>
      </c>
      <c r="BG149" s="239">
        <f>IF(N149="zákl. přenesená",J149,0)</f>
        <v>0</v>
      </c>
      <c r="BH149" s="239">
        <f>IF(N149="sníž. přenesená",J149,0)</f>
        <v>0</v>
      </c>
      <c r="BI149" s="239">
        <f>IF(N149="nulová",J149,0)</f>
        <v>0</v>
      </c>
      <c r="BJ149" s="17" t="s">
        <v>84</v>
      </c>
      <c r="BK149" s="239">
        <f>ROUND(I149*H149,2)</f>
        <v>0</v>
      </c>
      <c r="BL149" s="17" t="s">
        <v>169</v>
      </c>
      <c r="BM149" s="238" t="s">
        <v>394</v>
      </c>
    </row>
    <row r="150" s="2" customFormat="1" ht="24.15" customHeight="1">
      <c r="A150" s="38"/>
      <c r="B150" s="39"/>
      <c r="C150" s="227" t="s">
        <v>245</v>
      </c>
      <c r="D150" s="227" t="s">
        <v>164</v>
      </c>
      <c r="E150" s="228" t="s">
        <v>1140</v>
      </c>
      <c r="F150" s="229" t="s">
        <v>1141</v>
      </c>
      <c r="G150" s="230" t="s">
        <v>1142</v>
      </c>
      <c r="H150" s="231">
        <v>7</v>
      </c>
      <c r="I150" s="232"/>
      <c r="J150" s="233">
        <f>ROUND(I150*H150,2)</f>
        <v>0</v>
      </c>
      <c r="K150" s="229" t="s">
        <v>461</v>
      </c>
      <c r="L150" s="44"/>
      <c r="M150" s="234" t="s">
        <v>1</v>
      </c>
      <c r="N150" s="235" t="s">
        <v>42</v>
      </c>
      <c r="O150" s="91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8" t="s">
        <v>169</v>
      </c>
      <c r="AT150" s="238" t="s">
        <v>164</v>
      </c>
      <c r="AU150" s="238" t="s">
        <v>84</v>
      </c>
      <c r="AY150" s="17" t="s">
        <v>161</v>
      </c>
      <c r="BE150" s="239">
        <f>IF(N150="základní",J150,0)</f>
        <v>0</v>
      </c>
      <c r="BF150" s="239">
        <f>IF(N150="snížená",J150,0)</f>
        <v>0</v>
      </c>
      <c r="BG150" s="239">
        <f>IF(N150="zákl. přenesená",J150,0)</f>
        <v>0</v>
      </c>
      <c r="BH150" s="239">
        <f>IF(N150="sníž. přenesená",J150,0)</f>
        <v>0</v>
      </c>
      <c r="BI150" s="239">
        <f>IF(N150="nulová",J150,0)</f>
        <v>0</v>
      </c>
      <c r="BJ150" s="17" t="s">
        <v>84</v>
      </c>
      <c r="BK150" s="239">
        <f>ROUND(I150*H150,2)</f>
        <v>0</v>
      </c>
      <c r="BL150" s="17" t="s">
        <v>169</v>
      </c>
      <c r="BM150" s="238" t="s">
        <v>387</v>
      </c>
    </row>
    <row r="151" s="2" customFormat="1" ht="24.15" customHeight="1">
      <c r="A151" s="38"/>
      <c r="B151" s="39"/>
      <c r="C151" s="227" t="s">
        <v>250</v>
      </c>
      <c r="D151" s="227" t="s">
        <v>164</v>
      </c>
      <c r="E151" s="228" t="s">
        <v>1143</v>
      </c>
      <c r="F151" s="229" t="s">
        <v>1144</v>
      </c>
      <c r="G151" s="230" t="s">
        <v>1142</v>
      </c>
      <c r="H151" s="231">
        <v>1</v>
      </c>
      <c r="I151" s="232"/>
      <c r="J151" s="233">
        <f>ROUND(I151*H151,2)</f>
        <v>0</v>
      </c>
      <c r="K151" s="229" t="s">
        <v>461</v>
      </c>
      <c r="L151" s="44"/>
      <c r="M151" s="234" t="s">
        <v>1</v>
      </c>
      <c r="N151" s="235" t="s">
        <v>42</v>
      </c>
      <c r="O151" s="91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8" t="s">
        <v>169</v>
      </c>
      <c r="AT151" s="238" t="s">
        <v>164</v>
      </c>
      <c r="AU151" s="238" t="s">
        <v>84</v>
      </c>
      <c r="AY151" s="17" t="s">
        <v>161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7" t="s">
        <v>84</v>
      </c>
      <c r="BK151" s="239">
        <f>ROUND(I151*H151,2)</f>
        <v>0</v>
      </c>
      <c r="BL151" s="17" t="s">
        <v>169</v>
      </c>
      <c r="BM151" s="238" t="s">
        <v>414</v>
      </c>
    </row>
    <row r="152" s="2" customFormat="1" ht="24.15" customHeight="1">
      <c r="A152" s="38"/>
      <c r="B152" s="39"/>
      <c r="C152" s="227" t="s">
        <v>331</v>
      </c>
      <c r="D152" s="227" t="s">
        <v>164</v>
      </c>
      <c r="E152" s="228" t="s">
        <v>1145</v>
      </c>
      <c r="F152" s="229" t="s">
        <v>1146</v>
      </c>
      <c r="G152" s="230" t="s">
        <v>468</v>
      </c>
      <c r="H152" s="231">
        <v>1</v>
      </c>
      <c r="I152" s="232"/>
      <c r="J152" s="233">
        <f>ROUND(I152*H152,2)</f>
        <v>0</v>
      </c>
      <c r="K152" s="229" t="s">
        <v>461</v>
      </c>
      <c r="L152" s="44"/>
      <c r="M152" s="234" t="s">
        <v>1</v>
      </c>
      <c r="N152" s="235" t="s">
        <v>42</v>
      </c>
      <c r="O152" s="91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8" t="s">
        <v>169</v>
      </c>
      <c r="AT152" s="238" t="s">
        <v>164</v>
      </c>
      <c r="AU152" s="238" t="s">
        <v>84</v>
      </c>
      <c r="AY152" s="17" t="s">
        <v>161</v>
      </c>
      <c r="BE152" s="239">
        <f>IF(N152="základní",J152,0)</f>
        <v>0</v>
      </c>
      <c r="BF152" s="239">
        <f>IF(N152="snížená",J152,0)</f>
        <v>0</v>
      </c>
      <c r="BG152" s="239">
        <f>IF(N152="zákl. přenesená",J152,0)</f>
        <v>0</v>
      </c>
      <c r="BH152" s="239">
        <f>IF(N152="sníž. přenesená",J152,0)</f>
        <v>0</v>
      </c>
      <c r="BI152" s="239">
        <f>IF(N152="nulová",J152,0)</f>
        <v>0</v>
      </c>
      <c r="BJ152" s="17" t="s">
        <v>84</v>
      </c>
      <c r="BK152" s="239">
        <f>ROUND(I152*H152,2)</f>
        <v>0</v>
      </c>
      <c r="BL152" s="17" t="s">
        <v>169</v>
      </c>
      <c r="BM152" s="238" t="s">
        <v>425</v>
      </c>
    </row>
    <row r="153" s="2" customFormat="1" ht="16.5" customHeight="1">
      <c r="A153" s="38"/>
      <c r="B153" s="39"/>
      <c r="C153" s="227" t="s">
        <v>335</v>
      </c>
      <c r="D153" s="227" t="s">
        <v>164</v>
      </c>
      <c r="E153" s="228" t="s">
        <v>1147</v>
      </c>
      <c r="F153" s="229" t="s">
        <v>1148</v>
      </c>
      <c r="G153" s="230" t="s">
        <v>468</v>
      </c>
      <c r="H153" s="231">
        <v>1</v>
      </c>
      <c r="I153" s="232"/>
      <c r="J153" s="233">
        <f>ROUND(I153*H153,2)</f>
        <v>0</v>
      </c>
      <c r="K153" s="229" t="s">
        <v>461</v>
      </c>
      <c r="L153" s="44"/>
      <c r="M153" s="234" t="s">
        <v>1</v>
      </c>
      <c r="N153" s="235" t="s">
        <v>42</v>
      </c>
      <c r="O153" s="91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8" t="s">
        <v>169</v>
      </c>
      <c r="AT153" s="238" t="s">
        <v>164</v>
      </c>
      <c r="AU153" s="238" t="s">
        <v>84</v>
      </c>
      <c r="AY153" s="17" t="s">
        <v>161</v>
      </c>
      <c r="BE153" s="239">
        <f>IF(N153="základní",J153,0)</f>
        <v>0</v>
      </c>
      <c r="BF153" s="239">
        <f>IF(N153="snížená",J153,0)</f>
        <v>0</v>
      </c>
      <c r="BG153" s="239">
        <f>IF(N153="zákl. přenesená",J153,0)</f>
        <v>0</v>
      </c>
      <c r="BH153" s="239">
        <f>IF(N153="sníž. přenesená",J153,0)</f>
        <v>0</v>
      </c>
      <c r="BI153" s="239">
        <f>IF(N153="nulová",J153,0)</f>
        <v>0</v>
      </c>
      <c r="BJ153" s="17" t="s">
        <v>84</v>
      </c>
      <c r="BK153" s="239">
        <f>ROUND(I153*H153,2)</f>
        <v>0</v>
      </c>
      <c r="BL153" s="17" t="s">
        <v>169</v>
      </c>
      <c r="BM153" s="238" t="s">
        <v>438</v>
      </c>
    </row>
    <row r="154" s="12" customFormat="1" ht="25.92" customHeight="1">
      <c r="A154" s="12"/>
      <c r="B154" s="211"/>
      <c r="C154" s="212"/>
      <c r="D154" s="213" t="s">
        <v>76</v>
      </c>
      <c r="E154" s="214" t="s">
        <v>1154</v>
      </c>
      <c r="F154" s="214" t="s">
        <v>1155</v>
      </c>
      <c r="G154" s="212"/>
      <c r="H154" s="212"/>
      <c r="I154" s="215"/>
      <c r="J154" s="216">
        <f>BK154</f>
        <v>0</v>
      </c>
      <c r="K154" s="212"/>
      <c r="L154" s="217"/>
      <c r="M154" s="218"/>
      <c r="N154" s="219"/>
      <c r="O154" s="219"/>
      <c r="P154" s="220">
        <f>SUM(P155:P160)</f>
        <v>0</v>
      </c>
      <c r="Q154" s="219"/>
      <c r="R154" s="220">
        <f>SUM(R155:R160)</f>
        <v>0</v>
      </c>
      <c r="S154" s="219"/>
      <c r="T154" s="221">
        <f>SUM(T155:T160)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22" t="s">
        <v>84</v>
      </c>
      <c r="AT154" s="223" t="s">
        <v>76</v>
      </c>
      <c r="AU154" s="223" t="s">
        <v>77</v>
      </c>
      <c r="AY154" s="222" t="s">
        <v>161</v>
      </c>
      <c r="BK154" s="224">
        <f>SUM(BK155:BK160)</f>
        <v>0</v>
      </c>
    </row>
    <row r="155" s="2" customFormat="1" ht="24.15" customHeight="1">
      <c r="A155" s="38"/>
      <c r="B155" s="39"/>
      <c r="C155" s="227" t="s">
        <v>339</v>
      </c>
      <c r="D155" s="227" t="s">
        <v>164</v>
      </c>
      <c r="E155" s="228" t="s">
        <v>1150</v>
      </c>
      <c r="F155" s="229" t="s">
        <v>1151</v>
      </c>
      <c r="G155" s="230" t="s">
        <v>1136</v>
      </c>
      <c r="H155" s="231">
        <v>1</v>
      </c>
      <c r="I155" s="232"/>
      <c r="J155" s="233">
        <f>ROUND(I155*H155,2)</f>
        <v>0</v>
      </c>
      <c r="K155" s="229" t="s">
        <v>461</v>
      </c>
      <c r="L155" s="44"/>
      <c r="M155" s="234" t="s">
        <v>1</v>
      </c>
      <c r="N155" s="235" t="s">
        <v>42</v>
      </c>
      <c r="O155" s="91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8" t="s">
        <v>169</v>
      </c>
      <c r="AT155" s="238" t="s">
        <v>164</v>
      </c>
      <c r="AU155" s="238" t="s">
        <v>84</v>
      </c>
      <c r="AY155" s="17" t="s">
        <v>161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7" t="s">
        <v>84</v>
      </c>
      <c r="BK155" s="239">
        <f>ROUND(I155*H155,2)</f>
        <v>0</v>
      </c>
      <c r="BL155" s="17" t="s">
        <v>169</v>
      </c>
      <c r="BM155" s="238" t="s">
        <v>446</v>
      </c>
    </row>
    <row r="156" s="2" customFormat="1" ht="24.15" customHeight="1">
      <c r="A156" s="38"/>
      <c r="B156" s="39"/>
      <c r="C156" s="227" t="s">
        <v>7</v>
      </c>
      <c r="D156" s="227" t="s">
        <v>164</v>
      </c>
      <c r="E156" s="228" t="s">
        <v>1137</v>
      </c>
      <c r="F156" s="229" t="s">
        <v>1138</v>
      </c>
      <c r="G156" s="230" t="s">
        <v>1139</v>
      </c>
      <c r="H156" s="231">
        <v>35</v>
      </c>
      <c r="I156" s="232"/>
      <c r="J156" s="233">
        <f>ROUND(I156*H156,2)</f>
        <v>0</v>
      </c>
      <c r="K156" s="229" t="s">
        <v>461</v>
      </c>
      <c r="L156" s="44"/>
      <c r="M156" s="234" t="s">
        <v>1</v>
      </c>
      <c r="N156" s="235" t="s">
        <v>42</v>
      </c>
      <c r="O156" s="91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8" t="s">
        <v>169</v>
      </c>
      <c r="AT156" s="238" t="s">
        <v>164</v>
      </c>
      <c r="AU156" s="238" t="s">
        <v>84</v>
      </c>
      <c r="AY156" s="17" t="s">
        <v>161</v>
      </c>
      <c r="BE156" s="239">
        <f>IF(N156="základní",J156,0)</f>
        <v>0</v>
      </c>
      <c r="BF156" s="239">
        <f>IF(N156="snížená",J156,0)</f>
        <v>0</v>
      </c>
      <c r="BG156" s="239">
        <f>IF(N156="zákl. přenesená",J156,0)</f>
        <v>0</v>
      </c>
      <c r="BH156" s="239">
        <f>IF(N156="sníž. přenesená",J156,0)</f>
        <v>0</v>
      </c>
      <c r="BI156" s="239">
        <f>IF(N156="nulová",J156,0)</f>
        <v>0</v>
      </c>
      <c r="BJ156" s="17" t="s">
        <v>84</v>
      </c>
      <c r="BK156" s="239">
        <f>ROUND(I156*H156,2)</f>
        <v>0</v>
      </c>
      <c r="BL156" s="17" t="s">
        <v>169</v>
      </c>
      <c r="BM156" s="238" t="s">
        <v>580</v>
      </c>
    </row>
    <row r="157" s="2" customFormat="1" ht="24.15" customHeight="1">
      <c r="A157" s="38"/>
      <c r="B157" s="39"/>
      <c r="C157" s="227" t="s">
        <v>348</v>
      </c>
      <c r="D157" s="227" t="s">
        <v>164</v>
      </c>
      <c r="E157" s="228" t="s">
        <v>1140</v>
      </c>
      <c r="F157" s="229" t="s">
        <v>1141</v>
      </c>
      <c r="G157" s="230" t="s">
        <v>1142</v>
      </c>
      <c r="H157" s="231">
        <v>3</v>
      </c>
      <c r="I157" s="232"/>
      <c r="J157" s="233">
        <f>ROUND(I157*H157,2)</f>
        <v>0</v>
      </c>
      <c r="K157" s="229" t="s">
        <v>461</v>
      </c>
      <c r="L157" s="44"/>
      <c r="M157" s="234" t="s">
        <v>1</v>
      </c>
      <c r="N157" s="235" t="s">
        <v>42</v>
      </c>
      <c r="O157" s="91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8" t="s">
        <v>169</v>
      </c>
      <c r="AT157" s="238" t="s">
        <v>164</v>
      </c>
      <c r="AU157" s="238" t="s">
        <v>84</v>
      </c>
      <c r="AY157" s="17" t="s">
        <v>161</v>
      </c>
      <c r="BE157" s="239">
        <f>IF(N157="základní",J157,0)</f>
        <v>0</v>
      </c>
      <c r="BF157" s="239">
        <f>IF(N157="snížená",J157,0)</f>
        <v>0</v>
      </c>
      <c r="BG157" s="239">
        <f>IF(N157="zákl. přenesená",J157,0)</f>
        <v>0</v>
      </c>
      <c r="BH157" s="239">
        <f>IF(N157="sníž. přenesená",J157,0)</f>
        <v>0</v>
      </c>
      <c r="BI157" s="239">
        <f>IF(N157="nulová",J157,0)</f>
        <v>0</v>
      </c>
      <c r="BJ157" s="17" t="s">
        <v>84</v>
      </c>
      <c r="BK157" s="239">
        <f>ROUND(I157*H157,2)</f>
        <v>0</v>
      </c>
      <c r="BL157" s="17" t="s">
        <v>169</v>
      </c>
      <c r="BM157" s="238" t="s">
        <v>588</v>
      </c>
    </row>
    <row r="158" s="2" customFormat="1" ht="24.15" customHeight="1">
      <c r="A158" s="38"/>
      <c r="B158" s="39"/>
      <c r="C158" s="227" t="s">
        <v>352</v>
      </c>
      <c r="D158" s="227" t="s">
        <v>164</v>
      </c>
      <c r="E158" s="228" t="s">
        <v>1143</v>
      </c>
      <c r="F158" s="229" t="s">
        <v>1144</v>
      </c>
      <c r="G158" s="230" t="s">
        <v>1142</v>
      </c>
      <c r="H158" s="231">
        <v>1</v>
      </c>
      <c r="I158" s="232"/>
      <c r="J158" s="233">
        <f>ROUND(I158*H158,2)</f>
        <v>0</v>
      </c>
      <c r="K158" s="229" t="s">
        <v>461</v>
      </c>
      <c r="L158" s="44"/>
      <c r="M158" s="234" t="s">
        <v>1</v>
      </c>
      <c r="N158" s="235" t="s">
        <v>42</v>
      </c>
      <c r="O158" s="91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8" t="s">
        <v>169</v>
      </c>
      <c r="AT158" s="238" t="s">
        <v>164</v>
      </c>
      <c r="AU158" s="238" t="s">
        <v>84</v>
      </c>
      <c r="AY158" s="17" t="s">
        <v>161</v>
      </c>
      <c r="BE158" s="239">
        <f>IF(N158="základní",J158,0)</f>
        <v>0</v>
      </c>
      <c r="BF158" s="239">
        <f>IF(N158="snížená",J158,0)</f>
        <v>0</v>
      </c>
      <c r="BG158" s="239">
        <f>IF(N158="zákl. přenesená",J158,0)</f>
        <v>0</v>
      </c>
      <c r="BH158" s="239">
        <f>IF(N158="sníž. přenesená",J158,0)</f>
        <v>0</v>
      </c>
      <c r="BI158" s="239">
        <f>IF(N158="nulová",J158,0)</f>
        <v>0</v>
      </c>
      <c r="BJ158" s="17" t="s">
        <v>84</v>
      </c>
      <c r="BK158" s="239">
        <f>ROUND(I158*H158,2)</f>
        <v>0</v>
      </c>
      <c r="BL158" s="17" t="s">
        <v>169</v>
      </c>
      <c r="BM158" s="238" t="s">
        <v>600</v>
      </c>
    </row>
    <row r="159" s="2" customFormat="1" ht="24.15" customHeight="1">
      <c r="A159" s="38"/>
      <c r="B159" s="39"/>
      <c r="C159" s="227" t="s">
        <v>359</v>
      </c>
      <c r="D159" s="227" t="s">
        <v>164</v>
      </c>
      <c r="E159" s="228" t="s">
        <v>1145</v>
      </c>
      <c r="F159" s="229" t="s">
        <v>1146</v>
      </c>
      <c r="G159" s="230" t="s">
        <v>468</v>
      </c>
      <c r="H159" s="231">
        <v>1</v>
      </c>
      <c r="I159" s="232"/>
      <c r="J159" s="233">
        <f>ROUND(I159*H159,2)</f>
        <v>0</v>
      </c>
      <c r="K159" s="229" t="s">
        <v>461</v>
      </c>
      <c r="L159" s="44"/>
      <c r="M159" s="234" t="s">
        <v>1</v>
      </c>
      <c r="N159" s="235" t="s">
        <v>42</v>
      </c>
      <c r="O159" s="91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8" t="s">
        <v>169</v>
      </c>
      <c r="AT159" s="238" t="s">
        <v>164</v>
      </c>
      <c r="AU159" s="238" t="s">
        <v>84</v>
      </c>
      <c r="AY159" s="17" t="s">
        <v>161</v>
      </c>
      <c r="BE159" s="239">
        <f>IF(N159="základní",J159,0)</f>
        <v>0</v>
      </c>
      <c r="BF159" s="239">
        <f>IF(N159="snížená",J159,0)</f>
        <v>0</v>
      </c>
      <c r="BG159" s="239">
        <f>IF(N159="zákl. přenesená",J159,0)</f>
        <v>0</v>
      </c>
      <c r="BH159" s="239">
        <f>IF(N159="sníž. přenesená",J159,0)</f>
        <v>0</v>
      </c>
      <c r="BI159" s="239">
        <f>IF(N159="nulová",J159,0)</f>
        <v>0</v>
      </c>
      <c r="BJ159" s="17" t="s">
        <v>84</v>
      </c>
      <c r="BK159" s="239">
        <f>ROUND(I159*H159,2)</f>
        <v>0</v>
      </c>
      <c r="BL159" s="17" t="s">
        <v>169</v>
      </c>
      <c r="BM159" s="238" t="s">
        <v>608</v>
      </c>
    </row>
    <row r="160" s="2" customFormat="1" ht="16.5" customHeight="1">
      <c r="A160" s="38"/>
      <c r="B160" s="39"/>
      <c r="C160" s="227" t="s">
        <v>367</v>
      </c>
      <c r="D160" s="227" t="s">
        <v>164</v>
      </c>
      <c r="E160" s="228" t="s">
        <v>1147</v>
      </c>
      <c r="F160" s="229" t="s">
        <v>1148</v>
      </c>
      <c r="G160" s="230" t="s">
        <v>468</v>
      </c>
      <c r="H160" s="231">
        <v>1</v>
      </c>
      <c r="I160" s="232"/>
      <c r="J160" s="233">
        <f>ROUND(I160*H160,2)</f>
        <v>0</v>
      </c>
      <c r="K160" s="229" t="s">
        <v>461</v>
      </c>
      <c r="L160" s="44"/>
      <c r="M160" s="234" t="s">
        <v>1</v>
      </c>
      <c r="N160" s="235" t="s">
        <v>42</v>
      </c>
      <c r="O160" s="91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8" t="s">
        <v>169</v>
      </c>
      <c r="AT160" s="238" t="s">
        <v>164</v>
      </c>
      <c r="AU160" s="238" t="s">
        <v>84</v>
      </c>
      <c r="AY160" s="17" t="s">
        <v>161</v>
      </c>
      <c r="BE160" s="239">
        <f>IF(N160="základní",J160,0)</f>
        <v>0</v>
      </c>
      <c r="BF160" s="239">
        <f>IF(N160="snížená",J160,0)</f>
        <v>0</v>
      </c>
      <c r="BG160" s="239">
        <f>IF(N160="zákl. přenesená",J160,0)</f>
        <v>0</v>
      </c>
      <c r="BH160" s="239">
        <f>IF(N160="sníž. přenesená",J160,0)</f>
        <v>0</v>
      </c>
      <c r="BI160" s="239">
        <f>IF(N160="nulová",J160,0)</f>
        <v>0</v>
      </c>
      <c r="BJ160" s="17" t="s">
        <v>84</v>
      </c>
      <c r="BK160" s="239">
        <f>ROUND(I160*H160,2)</f>
        <v>0</v>
      </c>
      <c r="BL160" s="17" t="s">
        <v>169</v>
      </c>
      <c r="BM160" s="238" t="s">
        <v>616</v>
      </c>
    </row>
    <row r="161" s="12" customFormat="1" ht="25.92" customHeight="1">
      <c r="A161" s="12"/>
      <c r="B161" s="211"/>
      <c r="C161" s="212"/>
      <c r="D161" s="213" t="s">
        <v>76</v>
      </c>
      <c r="E161" s="214" t="s">
        <v>1156</v>
      </c>
      <c r="F161" s="214" t="s">
        <v>1157</v>
      </c>
      <c r="G161" s="212"/>
      <c r="H161" s="212"/>
      <c r="I161" s="215"/>
      <c r="J161" s="216">
        <f>BK161</f>
        <v>0</v>
      </c>
      <c r="K161" s="212"/>
      <c r="L161" s="217"/>
      <c r="M161" s="218"/>
      <c r="N161" s="219"/>
      <c r="O161" s="219"/>
      <c r="P161" s="220">
        <f>SUM(P162:P165)</f>
        <v>0</v>
      </c>
      <c r="Q161" s="219"/>
      <c r="R161" s="220">
        <f>SUM(R162:R165)</f>
        <v>0</v>
      </c>
      <c r="S161" s="219"/>
      <c r="T161" s="221">
        <f>SUM(T162:T165)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2" t="s">
        <v>84</v>
      </c>
      <c r="AT161" s="223" t="s">
        <v>76</v>
      </c>
      <c r="AU161" s="223" t="s">
        <v>77</v>
      </c>
      <c r="AY161" s="222" t="s">
        <v>161</v>
      </c>
      <c r="BK161" s="224">
        <f>SUM(BK162:BK165)</f>
        <v>0</v>
      </c>
    </row>
    <row r="162" s="2" customFormat="1" ht="16.5" customHeight="1">
      <c r="A162" s="38"/>
      <c r="B162" s="39"/>
      <c r="C162" s="227" t="s">
        <v>374</v>
      </c>
      <c r="D162" s="227" t="s">
        <v>164</v>
      </c>
      <c r="E162" s="228" t="s">
        <v>1158</v>
      </c>
      <c r="F162" s="229" t="s">
        <v>1159</v>
      </c>
      <c r="G162" s="230" t="s">
        <v>1160</v>
      </c>
      <c r="H162" s="231">
        <v>1</v>
      </c>
      <c r="I162" s="232"/>
      <c r="J162" s="233">
        <f>ROUND(I162*H162,2)</f>
        <v>0</v>
      </c>
      <c r="K162" s="229" t="s">
        <v>209</v>
      </c>
      <c r="L162" s="44"/>
      <c r="M162" s="234" t="s">
        <v>1</v>
      </c>
      <c r="N162" s="235" t="s">
        <v>42</v>
      </c>
      <c r="O162" s="91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8" t="s">
        <v>169</v>
      </c>
      <c r="AT162" s="238" t="s">
        <v>164</v>
      </c>
      <c r="AU162" s="238" t="s">
        <v>84</v>
      </c>
      <c r="AY162" s="17" t="s">
        <v>161</v>
      </c>
      <c r="BE162" s="239">
        <f>IF(N162="základní",J162,0)</f>
        <v>0</v>
      </c>
      <c r="BF162" s="239">
        <f>IF(N162="snížená",J162,0)</f>
        <v>0</v>
      </c>
      <c r="BG162" s="239">
        <f>IF(N162="zákl. přenesená",J162,0)</f>
        <v>0</v>
      </c>
      <c r="BH162" s="239">
        <f>IF(N162="sníž. přenesená",J162,0)</f>
        <v>0</v>
      </c>
      <c r="BI162" s="239">
        <f>IF(N162="nulová",J162,0)</f>
        <v>0</v>
      </c>
      <c r="BJ162" s="17" t="s">
        <v>84</v>
      </c>
      <c r="BK162" s="239">
        <f>ROUND(I162*H162,2)</f>
        <v>0</v>
      </c>
      <c r="BL162" s="17" t="s">
        <v>169</v>
      </c>
      <c r="BM162" s="238" t="s">
        <v>1161</v>
      </c>
    </row>
    <row r="163" s="2" customFormat="1" ht="16.5" customHeight="1">
      <c r="A163" s="38"/>
      <c r="B163" s="39"/>
      <c r="C163" s="227" t="s">
        <v>379</v>
      </c>
      <c r="D163" s="227" t="s">
        <v>164</v>
      </c>
      <c r="E163" s="228" t="s">
        <v>1162</v>
      </c>
      <c r="F163" s="229" t="s">
        <v>1163</v>
      </c>
      <c r="G163" s="230" t="s">
        <v>1160</v>
      </c>
      <c r="H163" s="231">
        <v>1</v>
      </c>
      <c r="I163" s="232"/>
      <c r="J163" s="233">
        <f>ROUND(I163*H163,2)</f>
        <v>0</v>
      </c>
      <c r="K163" s="229" t="s">
        <v>209</v>
      </c>
      <c r="L163" s="44"/>
      <c r="M163" s="234" t="s">
        <v>1</v>
      </c>
      <c r="N163" s="235" t="s">
        <v>42</v>
      </c>
      <c r="O163" s="91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8" t="s">
        <v>169</v>
      </c>
      <c r="AT163" s="238" t="s">
        <v>164</v>
      </c>
      <c r="AU163" s="238" t="s">
        <v>84</v>
      </c>
      <c r="AY163" s="17" t="s">
        <v>161</v>
      </c>
      <c r="BE163" s="239">
        <f>IF(N163="základní",J163,0)</f>
        <v>0</v>
      </c>
      <c r="BF163" s="239">
        <f>IF(N163="snížená",J163,0)</f>
        <v>0</v>
      </c>
      <c r="BG163" s="239">
        <f>IF(N163="zákl. přenesená",J163,0)</f>
        <v>0</v>
      </c>
      <c r="BH163" s="239">
        <f>IF(N163="sníž. přenesená",J163,0)</f>
        <v>0</v>
      </c>
      <c r="BI163" s="239">
        <f>IF(N163="nulová",J163,0)</f>
        <v>0</v>
      </c>
      <c r="BJ163" s="17" t="s">
        <v>84</v>
      </c>
      <c r="BK163" s="239">
        <f>ROUND(I163*H163,2)</f>
        <v>0</v>
      </c>
      <c r="BL163" s="17" t="s">
        <v>169</v>
      </c>
      <c r="BM163" s="238" t="s">
        <v>1164</v>
      </c>
    </row>
    <row r="164" s="2" customFormat="1" ht="16.5" customHeight="1">
      <c r="A164" s="38"/>
      <c r="B164" s="39"/>
      <c r="C164" s="227" t="s">
        <v>383</v>
      </c>
      <c r="D164" s="227" t="s">
        <v>164</v>
      </c>
      <c r="E164" s="228" t="s">
        <v>1165</v>
      </c>
      <c r="F164" s="229" t="s">
        <v>1166</v>
      </c>
      <c r="G164" s="230" t="s">
        <v>1160</v>
      </c>
      <c r="H164" s="231">
        <v>1</v>
      </c>
      <c r="I164" s="232"/>
      <c r="J164" s="233">
        <f>ROUND(I164*H164,2)</f>
        <v>0</v>
      </c>
      <c r="K164" s="229" t="s">
        <v>209</v>
      </c>
      <c r="L164" s="44"/>
      <c r="M164" s="234" t="s">
        <v>1</v>
      </c>
      <c r="N164" s="235" t="s">
        <v>42</v>
      </c>
      <c r="O164" s="91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8" t="s">
        <v>169</v>
      </c>
      <c r="AT164" s="238" t="s">
        <v>164</v>
      </c>
      <c r="AU164" s="238" t="s">
        <v>84</v>
      </c>
      <c r="AY164" s="17" t="s">
        <v>161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7" t="s">
        <v>84</v>
      </c>
      <c r="BK164" s="239">
        <f>ROUND(I164*H164,2)</f>
        <v>0</v>
      </c>
      <c r="BL164" s="17" t="s">
        <v>169</v>
      </c>
      <c r="BM164" s="238" t="s">
        <v>1167</v>
      </c>
    </row>
    <row r="165" s="2" customFormat="1" ht="16.5" customHeight="1">
      <c r="A165" s="38"/>
      <c r="B165" s="39"/>
      <c r="C165" s="227" t="s">
        <v>390</v>
      </c>
      <c r="D165" s="227" t="s">
        <v>164</v>
      </c>
      <c r="E165" s="228" t="s">
        <v>1168</v>
      </c>
      <c r="F165" s="229" t="s">
        <v>1169</v>
      </c>
      <c r="G165" s="230" t="s">
        <v>1160</v>
      </c>
      <c r="H165" s="231">
        <v>1</v>
      </c>
      <c r="I165" s="232"/>
      <c r="J165" s="233">
        <f>ROUND(I165*H165,2)</f>
        <v>0</v>
      </c>
      <c r="K165" s="229" t="s">
        <v>209</v>
      </c>
      <c r="L165" s="44"/>
      <c r="M165" s="277" t="s">
        <v>1</v>
      </c>
      <c r="N165" s="278" t="s">
        <v>42</v>
      </c>
      <c r="O165" s="279"/>
      <c r="P165" s="280">
        <f>O165*H165</f>
        <v>0</v>
      </c>
      <c r="Q165" s="280">
        <v>0</v>
      </c>
      <c r="R165" s="280">
        <f>Q165*H165</f>
        <v>0</v>
      </c>
      <c r="S165" s="280">
        <v>0</v>
      </c>
      <c r="T165" s="281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8" t="s">
        <v>169</v>
      </c>
      <c r="AT165" s="238" t="s">
        <v>164</v>
      </c>
      <c r="AU165" s="238" t="s">
        <v>84</v>
      </c>
      <c r="AY165" s="17" t="s">
        <v>161</v>
      </c>
      <c r="BE165" s="239">
        <f>IF(N165="základní",J165,0)</f>
        <v>0</v>
      </c>
      <c r="BF165" s="239">
        <f>IF(N165="snížená",J165,0)</f>
        <v>0</v>
      </c>
      <c r="BG165" s="239">
        <f>IF(N165="zákl. přenesená",J165,0)</f>
        <v>0</v>
      </c>
      <c r="BH165" s="239">
        <f>IF(N165="sníž. přenesená",J165,0)</f>
        <v>0</v>
      </c>
      <c r="BI165" s="239">
        <f>IF(N165="nulová",J165,0)</f>
        <v>0</v>
      </c>
      <c r="BJ165" s="17" t="s">
        <v>84</v>
      </c>
      <c r="BK165" s="239">
        <f>ROUND(I165*H165,2)</f>
        <v>0</v>
      </c>
      <c r="BL165" s="17" t="s">
        <v>169</v>
      </c>
      <c r="BM165" s="238" t="s">
        <v>1170</v>
      </c>
    </row>
    <row r="166" s="2" customFormat="1" ht="6.96" customHeight="1">
      <c r="A166" s="38"/>
      <c r="B166" s="66"/>
      <c r="C166" s="67"/>
      <c r="D166" s="67"/>
      <c r="E166" s="67"/>
      <c r="F166" s="67"/>
      <c r="G166" s="67"/>
      <c r="H166" s="67"/>
      <c r="I166" s="67"/>
      <c r="J166" s="67"/>
      <c r="K166" s="67"/>
      <c r="L166" s="44"/>
      <c r="M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</row>
  </sheetData>
  <sheetProtection sheet="1" autoFilter="0" formatColumns="0" formatRows="0" objects="1" scenarios="1" spinCount="100000" saltValue="f7rj3rU54DPFeshslHrM495Op+T6PC7D0xRkh9i7mD31lg7WregkgZkm7x5We8yn2n6wFmHct1XZfr89R8lyMQ==" hashValue="QnCM/CbQYDJWy57MloTHKnoYKLFsqV9D4FiccWk3QDAozNlchMCKhzedB7/hvbl7Zwc40dWf6daOzHi+fyB3KA==" algorithmName="SHA-512" password="CC35"/>
  <autoFilter ref="C129:K165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6:H116"/>
    <mergeCell ref="E120:H120"/>
    <mergeCell ref="E118:H118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Jiri Voboril</dc:creator>
  <cp:lastModifiedBy>Jiri Voboril</cp:lastModifiedBy>
  <dcterms:created xsi:type="dcterms:W3CDTF">2025-04-01T07:32:46Z</dcterms:created>
  <dcterms:modified xsi:type="dcterms:W3CDTF">2025-04-01T07:32:55Z</dcterms:modified>
</cp:coreProperties>
</file>